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tonehavenassociates.sharepoint.com/sites/Dropbox-PolicyandResearchTeam/Shared Documents/Polling/Client Tables/Electrify Britain/"/>
    </mc:Choice>
  </mc:AlternateContent>
  <xr:revisionPtr revIDLastSave="1" documentId="13_ncr:1_{C5786BBD-FFAA-49F0-9CC9-E8BBE178BE16}" xr6:coauthVersionLast="47" xr6:coauthVersionMax="47" xr10:uidLastSave="{F7559CEC-F39B-4409-8331-3010E12BF95D}"/>
  <bookViews>
    <workbookView xWindow="3444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05" l="1"/>
  <c r="B18" i="104"/>
  <c r="B18" i="103"/>
  <c r="B18" i="102"/>
  <c r="B18" i="101"/>
  <c r="B18" i="100"/>
  <c r="B17" i="99"/>
  <c r="B22" i="98"/>
  <c r="B22" i="97"/>
  <c r="B22" i="96"/>
  <c r="B22" i="95"/>
  <c r="B22" i="94"/>
  <c r="B22" i="93"/>
  <c r="B22" i="92"/>
  <c r="B22" i="91"/>
  <c r="B22" i="90"/>
  <c r="B22" i="89"/>
  <c r="B22" i="88"/>
  <c r="B22" i="87"/>
  <c r="B22" i="86"/>
  <c r="B22" i="85"/>
  <c r="B22" i="84"/>
  <c r="B21" i="83"/>
  <c r="B21" i="82"/>
  <c r="B21" i="81"/>
  <c r="B21" i="80"/>
  <c r="B21" i="79"/>
  <c r="B21" i="78"/>
  <c r="B21" i="77"/>
  <c r="B21" i="76"/>
  <c r="B21" i="75"/>
  <c r="B21" i="74"/>
  <c r="B22" i="73"/>
  <c r="B17" i="72"/>
  <c r="B17" i="71"/>
  <c r="B25" i="70"/>
  <c r="B25" i="69"/>
  <c r="B17" i="68"/>
  <c r="B19" i="67"/>
  <c r="B19" i="66"/>
  <c r="B19" i="65"/>
  <c r="B19" i="64"/>
  <c r="B19" i="63"/>
  <c r="B19" i="62"/>
  <c r="B19" i="61"/>
  <c r="B19" i="60"/>
  <c r="B25" i="59"/>
  <c r="B18" i="58"/>
  <c r="B18" i="57"/>
  <c r="B18" i="56"/>
  <c r="B18" i="55"/>
  <c r="B18" i="54"/>
  <c r="B18" i="53"/>
  <c r="B18" i="52"/>
  <c r="B22" i="51"/>
  <c r="B18" i="50"/>
  <c r="B18" i="49"/>
  <c r="B18" i="48"/>
  <c r="B18" i="47"/>
  <c r="B18" i="46"/>
  <c r="B18" i="45"/>
  <c r="B18" i="44"/>
  <c r="B18" i="43"/>
  <c r="B17" i="42"/>
  <c r="B18" i="41"/>
  <c r="B22" i="40"/>
  <c r="B22" i="39"/>
  <c r="B22" i="38"/>
  <c r="B22" i="37"/>
  <c r="B22" i="36"/>
  <c r="B22" i="35"/>
  <c r="B22" i="34"/>
  <c r="B22" i="33"/>
  <c r="B22" i="32"/>
  <c r="B19" i="31"/>
  <c r="B19" i="30"/>
  <c r="B19" i="29"/>
  <c r="B19" i="28"/>
  <c r="B19" i="27"/>
  <c r="B19" i="26"/>
  <c r="B19" i="25"/>
  <c r="B19" i="24"/>
  <c r="B19" i="23"/>
  <c r="B36" i="22"/>
  <c r="B19" i="21"/>
  <c r="B35" i="20"/>
  <c r="B35" i="19"/>
  <c r="B19" i="18"/>
  <c r="B19" i="17"/>
  <c r="B17" i="16"/>
  <c r="B18" i="15"/>
  <c r="B16" i="14"/>
  <c r="B19" i="13"/>
  <c r="B18" i="12"/>
  <c r="B21" i="11"/>
  <c r="B17" i="10"/>
  <c r="B27" i="9"/>
  <c r="B27" i="8"/>
  <c r="B26" i="7"/>
  <c r="B29" i="6"/>
  <c r="B16" i="5"/>
  <c r="B16" i="4"/>
  <c r="E110" i="2"/>
  <c r="D110" i="2"/>
  <c r="E109" i="2"/>
  <c r="D109" i="2"/>
  <c r="E108" i="2"/>
  <c r="D108" i="2"/>
  <c r="E107" i="2"/>
  <c r="D107" i="2"/>
  <c r="E106" i="2"/>
  <c r="D106"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D79" i="2"/>
  <c r="E78" i="2"/>
  <c r="D78" i="2"/>
  <c r="E77" i="2"/>
  <c r="D77" i="2"/>
  <c r="E76" i="2"/>
  <c r="D76" i="2"/>
  <c r="E75" i="2"/>
  <c r="D75" i="2"/>
  <c r="E74" i="2"/>
  <c r="D74" i="2"/>
  <c r="E73" i="2"/>
  <c r="D73" i="2"/>
  <c r="E72" i="2"/>
  <c r="D72" i="2"/>
  <c r="E71" i="2"/>
  <c r="D71" i="2"/>
  <c r="E70" i="2"/>
  <c r="D70" i="2"/>
  <c r="E69" i="2"/>
  <c r="D69" i="2"/>
  <c r="E68" i="2"/>
  <c r="D68" i="2"/>
  <c r="E67" i="2"/>
  <c r="D67" i="2"/>
  <c r="E66" i="2"/>
  <c r="D66" i="2"/>
  <c r="D65" i="2"/>
  <c r="E64" i="2"/>
  <c r="D64" i="2"/>
  <c r="E63" i="2"/>
  <c r="D63" i="2"/>
  <c r="E62" i="2"/>
  <c r="D62" i="2"/>
  <c r="E61" i="2"/>
  <c r="D61" i="2"/>
  <c r="E60" i="2"/>
  <c r="D60" i="2"/>
  <c r="E59" i="2"/>
  <c r="D59" i="2"/>
  <c r="D58" i="2"/>
  <c r="E57" i="2"/>
  <c r="D57" i="2"/>
  <c r="E56" i="2"/>
  <c r="D56" i="2"/>
  <c r="E55"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E40" i="2"/>
  <c r="D40" i="2"/>
  <c r="E39" i="2"/>
  <c r="D39" i="2"/>
  <c r="E38" i="2"/>
  <c r="D38" i="2"/>
  <c r="D37" i="2"/>
  <c r="E36" i="2"/>
  <c r="D36" i="2"/>
  <c r="E35" i="2"/>
  <c r="D35" i="2"/>
  <c r="E34"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<sst xmlns="http://schemas.openxmlformats.org/spreadsheetml/2006/main" count="10533" uniqueCount="408">
  <si>
    <t>Public First Poll for Electrify Britain</t>
  </si>
  <si>
    <t>Fieldwork:</t>
  </si>
  <si>
    <t>3rd Dec - 15th Dec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</si>
  <si>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</si>
  <si>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</si>
  <si>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</si>
  <si>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</si>
  <si>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</si>
  <si>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</si>
  <si>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</si>
  <si>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</si>
  <si>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</si>
  <si>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</si>
  <si>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</si>
  <si>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</si>
  <si>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</si>
  <si>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</si>
  <si>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</si>
  <si>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</si>
  <si>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</si>
  <si>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</si>
  <si>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</si>
  <si>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</si>
  <si>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</si>
  <si>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</si>
  <si>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</si>
  <si>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</si>
  <si>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</si>
  <si>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</si>
  <si>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</si>
  <si>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</si>
  <si>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</si>
  <si>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</si>
  <si>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</si>
  <si>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</si>
  <si>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</si>
  <si>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</si>
  <si>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</si>
  <si>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</si>
  <si>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</si>
  <si>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</si>
  <si>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</si>
  <si>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</si>
  <si>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</si>
  <si>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</si>
  <si>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</si>
  <si>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</si>
  <si>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</si>
  <si>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</si>
  <si>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</si>
  <si>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</si>
  <si>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</si>
  <si>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</si>
  <si>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</si>
  <si>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</si>
  <si>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</si>
  <si>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</si>
  <si>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</si>
  <si>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</si>
  <si>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GCSE or equivalent (Scottish National/O Level)</t>
  </si>
  <si>
    <t>A Level or equivalent (GCE/Higher/Advanced Higher)</t>
  </si>
  <si>
    <t>University Undergraduate Degree (BA/BSc)</t>
  </si>
  <si>
    <t>University Postgraduate Degree (MA/MSc/MPhil)</t>
  </si>
  <si>
    <t>Doctorate (PhD/DPHil)</t>
  </si>
  <si>
    <t>Very comfortable</t>
  </si>
  <si>
    <t>Relatively comfortable</t>
  </si>
  <si>
    <t>Cover essentials</t>
  </si>
  <si>
    <t>Struggle to make ends meet</t>
  </si>
  <si>
    <t>Cannot afford costs</t>
  </si>
  <si>
    <t>Yes</t>
  </si>
  <si>
    <t>No</t>
  </si>
  <si>
    <t>Electricity</t>
  </si>
  <si>
    <t>Gas</t>
  </si>
  <si>
    <t>Both</t>
  </si>
  <si>
    <t>Not sure</t>
  </si>
  <si>
    <t>Conservative Party</t>
  </si>
  <si>
    <t>Labour Party</t>
  </si>
  <si>
    <t>Liberal Democrats</t>
  </si>
  <si>
    <t>Reform UK</t>
  </si>
  <si>
    <t>Green Party</t>
  </si>
  <si>
    <t>Conservative</t>
  </si>
  <si>
    <t>Labour</t>
  </si>
  <si>
    <t>The Green Party</t>
  </si>
  <si>
    <t>Gender</t>
  </si>
  <si>
    <t>Age</t>
  </si>
  <si>
    <t>Social Grade</t>
  </si>
  <si>
    <t>Region</t>
  </si>
  <si>
    <t>Income</t>
  </si>
  <si>
    <t>Education</t>
  </si>
  <si>
    <t>Financial comfort</t>
  </si>
  <si>
    <t>Car ownership</t>
  </si>
  <si>
    <t>Household heating</t>
  </si>
  <si>
    <t>2024</t>
  </si>
  <si>
    <t>Voting Intention</t>
  </si>
  <si>
    <t>Considering Reform</t>
  </si>
  <si>
    <t>Labour Core Voter</t>
  </si>
  <si>
    <t>LabRef Waverer</t>
  </si>
  <si>
    <t>Petrol or diesel</t>
  </si>
  <si>
    <t>Electric</t>
  </si>
  <si>
    <t>Hybrid</t>
  </si>
  <si>
    <t xml:space="preserve"> What type of vehicle do you own?</t>
  </si>
  <si>
    <t>BASE: Own one car</t>
  </si>
  <si>
    <t>Fieldwork: 3rd Dec - 15th Dec 2025</t>
  </si>
  <si>
    <t>Data weighted by interlocking age &amp; gender, region and social grade to Nationally Representative Proportions</t>
  </si>
  <si>
    <t>What type of vehicle do you own? Select all that apply</t>
  </si>
  <si>
    <t>BASE: Own more than one car</t>
  </si>
  <si>
    <t>Cost of living</t>
  </si>
  <si>
    <t>Quality of the NHS</t>
  </si>
  <si>
    <t>Levels of immigration</t>
  </si>
  <si>
    <t>State of the economy</t>
  </si>
  <si>
    <t>Level of taxation</t>
  </si>
  <si>
    <t>Levels of crime</t>
  </si>
  <si>
    <t>Availability of housing</t>
  </si>
  <si>
    <t>Number of people on welfare</t>
  </si>
  <si>
    <t>Threat of climate change</t>
  </si>
  <si>
    <t>Britain leaving the EU</t>
  </si>
  <si>
    <t>Threat of terrorism</t>
  </si>
  <si>
    <t>Quality / cost of public transport</t>
  </si>
  <si>
    <t>State of Britain’s Armed Forces</t>
  </si>
  <si>
    <t>Quality of and access to schools / universities</t>
  </si>
  <si>
    <t>Access to good pensions</t>
  </si>
  <si>
    <t>None of the above</t>
  </si>
  <si>
    <t>Which of the following do you think are the most important issues facing the country at this time?     Please select up to three.</t>
  </si>
  <si>
    <t>BASE: All Respondents</t>
  </si>
  <si>
    <t>Now thinking specifically about Scotland, which of the following do you think are the most important issues facing the country at this time?  Please select up to three.</t>
  </si>
  <si>
    <t>BASE: Scottish</t>
  </si>
  <si>
    <t>Now thinking specifically about Wales, which of the following do you think are the most important issues facing the country at this time?  Please select up to three.</t>
  </si>
  <si>
    <t>BASE: Welsh</t>
  </si>
  <si>
    <t>Grocery costs</t>
  </si>
  <si>
    <t>Energy bills</t>
  </si>
  <si>
    <t>Taxes (e.g. income, National Insurance, vehicle, pension)</t>
  </si>
  <si>
    <t>Council tax or local service charges</t>
  </si>
  <si>
    <t>Rent/mortgage payments</t>
  </si>
  <si>
    <t>Increased transport/fuel costs</t>
  </si>
  <si>
    <t>Insufficient pay rises</t>
  </si>
  <si>
    <t>Cost of leisure or social activities</t>
  </si>
  <si>
    <t>Healthcare or prescription costs</t>
  </si>
  <si>
    <t>Reduced government support or benefits</t>
  </si>
  <si>
    <t>Childcare costs</t>
  </si>
  <si>
    <t>None of the above, I’m not concerned about the cost of living</t>
  </si>
  <si>
    <t>Don’t know</t>
  </si>
  <si>
    <t>Other (please specify)</t>
  </si>
  <si>
    <t>What is driving your main concerns with the cost of living, if any?</t>
  </si>
  <si>
    <t>Only gas</t>
  </si>
  <si>
    <t>Only electricity</t>
  </si>
  <si>
    <t xml:space="preserve"> Thinking about your current home, is your household heated by gas, electricity, or both?</t>
  </si>
  <si>
    <t>Less than £50 per month (£600 or less per year)</t>
  </si>
  <si>
    <t>Between £50 to £99 per month (£600 to £1,188 per year)</t>
  </si>
  <si>
    <t>Between £100 to £149 per month (£1,200 to £1,788 per year)</t>
  </si>
  <si>
    <t>Between £150 to £199 per month (£1,800 to £2,388 per year)</t>
  </si>
  <si>
    <t>Between £200 to £249 per month (£2,400 to £2,988 per year)</t>
  </si>
  <si>
    <t>Between £250 to £299 per month (£3,000 to £3,588 per year)</t>
  </si>
  <si>
    <t>Between £300 per month or more (£3,600 or more per year)</t>
  </si>
  <si>
    <t xml:space="preserve"> Which of the following is closest to what your household currently pays for energy bills (gas and electricity) each month?If you do not pay bills on a monthly basis, please give your best estimate.</t>
  </si>
  <si>
    <t>I can easily afford to keep my home heated all winter</t>
  </si>
  <si>
    <t>I can generally afford to keep my home heated all winter</t>
  </si>
  <si>
    <t>I sometimes struggle to afford heating in winter</t>
  </si>
  <si>
    <t>I cannot afford to keep my home heated all winter</t>
  </si>
  <si>
    <t xml:space="preserve"> Thinking about your current household energy use in winter, which of the following best applies to you?</t>
  </si>
  <si>
    <t>Increased significantly</t>
  </si>
  <si>
    <t>Increased slightly</t>
  </si>
  <si>
    <t>Stayed the same</t>
  </si>
  <si>
    <t>Decreased slightly</t>
  </si>
  <si>
    <t>Decreased significantly</t>
  </si>
  <si>
    <t xml:space="preserve"> Compared to last year (2024), have your energy bills increased, decreased, or stayed the same?</t>
  </si>
  <si>
    <t>Bills should come down immediately, even if they go back up in the future</t>
  </si>
  <si>
    <t>Bills should come down gradually, and stay lower than what they are now</t>
  </si>
  <si>
    <t xml:space="preserve"> Which of the following comes closest to your view?</t>
  </si>
  <si>
    <t>Both gas and electricity</t>
  </si>
  <si>
    <t>Neither gas or electricity (e.g. oil tank)</t>
  </si>
  <si>
    <t xml:space="preserve"> If the costs of gas and electricity were the same, would you prefer to heat your house with gas or electricity?</t>
  </si>
  <si>
    <t>Petrol-diesel car</t>
  </si>
  <si>
    <t>Electric vehicle</t>
  </si>
  <si>
    <t xml:space="preserve">  All else being equal, would you rather drive a petrol/diesel-powered car or an electric vehicle?</t>
  </si>
  <si>
    <t>BASE: Car owner</t>
  </si>
  <si>
    <t>Strongly approve</t>
  </si>
  <si>
    <t>Somewhat approve</t>
  </si>
  <si>
    <t>Neither approve or disapprove</t>
  </si>
  <si>
    <t>Somewhat disapprove</t>
  </si>
  <si>
    <t>Strongly disapprove</t>
  </si>
  <si>
    <t>Don’t Know</t>
  </si>
  <si>
    <t xml:space="preserve"> How do you think the Scottish government is doing generally?</t>
  </si>
  <si>
    <t xml:space="preserve"> How do you think the Welsh government is doing generally?</t>
  </si>
  <si>
    <t>Bringing down day-to-day living costs</t>
  </si>
  <si>
    <t>Reducing NHS waiting times</t>
  </si>
  <si>
    <t>Bringing down the cost of energy bills</t>
  </si>
  <si>
    <t>Growing the economy</t>
  </si>
  <si>
    <t>Managing immigration and small boat crossings</t>
  </si>
  <si>
    <t>Tackling climate change and protecting the environment</t>
  </si>
  <si>
    <t>Reducing poverty and inequality</t>
  </si>
  <si>
    <t>Improving social care for older and disabled people</t>
  </si>
  <si>
    <t>Supporting people on low incomes or who are unemployed</t>
  </si>
  <si>
    <t>Reducing crime</t>
  </si>
  <si>
    <t>Creating more jobs</t>
  </si>
  <si>
    <t>Ensuring higher standards in public life and avoiding scandals</t>
  </si>
  <si>
    <t>Supporting British businesses and innovation</t>
  </si>
  <si>
    <t>Improving inclusion, equality and fairness in society</t>
  </si>
  <si>
    <t>Ensuring a stable and reliable government</t>
  </si>
  <si>
    <t>Investing in public transport and local infrastructure</t>
  </si>
  <si>
    <t>Making Britain more independent from other countries</t>
  </si>
  <si>
    <t>Strengthening national defence and security</t>
  </si>
  <si>
    <t>Creating long-term plans for Britain’s future</t>
  </si>
  <si>
    <t>Increasing international cooperation with other countries</t>
  </si>
  <si>
    <t>Thinking about the next election in Scotland, which of the following issues will you be most likely to consider when voting? Select up to three</t>
  </si>
  <si>
    <t>Improving schools and education</t>
  </si>
  <si>
    <t>Thinking about the next election in Wales, which of the following issues will you be most likely to consider when voting? Select up to three</t>
  </si>
  <si>
    <t xml:space="preserve"> How do you think the UK government is doing generally?</t>
  </si>
  <si>
    <t>In your personal opinion, which of the following should the government prioritise? Select up to three</t>
  </si>
  <si>
    <t xml:space="preserve"> Improving the economy</t>
  </si>
  <si>
    <t xml:space="preserve"> Bringing down day-to-day living costs</t>
  </si>
  <si>
    <t xml:space="preserve"> Bringing down the cost of energy bills</t>
  </si>
  <si>
    <t xml:space="preserve"> If you're paying attention, select 'Good'</t>
  </si>
  <si>
    <t xml:space="preserve"> Lowering crime</t>
  </si>
  <si>
    <t xml:space="preserve"> Building new houses</t>
  </si>
  <si>
    <t xml:space="preserve"> Reducing NHS waiting times</t>
  </si>
  <si>
    <t xml:space="preserve"> Managing levels of immigration</t>
  </si>
  <si>
    <t>Very good</t>
  </si>
  <si>
    <t>Good</t>
  </si>
  <si>
    <t>Neutral</t>
  </si>
  <si>
    <t>Poor</t>
  </si>
  <si>
    <t>Very poor</t>
  </si>
  <si>
    <t>Grid Summary: How is the government doing on each of these issues?  </t>
  </si>
  <si>
    <t>How is the government doing on each of these issues?  : Improving the economy</t>
  </si>
  <si>
    <t>How is the government doing on each of these issues?  : Bringing down day-to-day living costs</t>
  </si>
  <si>
    <t>How is the government doing on each of these issues?  : Bringing down the cost of energy bills</t>
  </si>
  <si>
    <t>How is the government doing on each of these issues?  : If you're paying attention, select 'Good'</t>
  </si>
  <si>
    <t>How is the government doing on each of these issues?  : Lowering crime</t>
  </si>
  <si>
    <t>How is the government doing on each of these issues?  : Building new houses</t>
  </si>
  <si>
    <t>How is the government doing on each of these issues?  : Reducing NHS waiting times</t>
  </si>
  <si>
    <t>How is the government doing on each of these issues?  : Managing levels of immigration</t>
  </si>
  <si>
    <t xml:space="preserve"> Tackling climate change</t>
  </si>
  <si>
    <t>Scottish National Party (SNP)</t>
  </si>
  <si>
    <t>Plaid Cymru</t>
  </si>
  <si>
    <t>Another party</t>
  </si>
  <si>
    <t>Grid Summary: Which political party would you trust most to accomplish the following?</t>
  </si>
  <si>
    <t>Which political party would you trust most to accomplish the following?: Improving the economy</t>
  </si>
  <si>
    <t>Which political party would you trust most to accomplish the following?: Bringing down day-to-day living costs</t>
  </si>
  <si>
    <t>Which political party would you trust most to accomplish the following?: Bringing down the cost of energy bills</t>
  </si>
  <si>
    <t>Which political party would you trust most to accomplish the following?: Lowering crime</t>
  </si>
  <si>
    <t>Which political party would you trust most to accomplish the following?: Building new houses</t>
  </si>
  <si>
    <t>Which political party would you trust most to accomplish the following?: Reducing NHS waiting times</t>
  </si>
  <si>
    <t>Which political party would you trust most to accomplish the following?: Tackling climate change</t>
  </si>
  <si>
    <t>Which political party would you trust most to accomplish the following?: Managing levels of immigration</t>
  </si>
  <si>
    <t>The government usually delivers on its plans in full</t>
  </si>
  <si>
    <t>The government usually delivers only part of its plans</t>
  </si>
  <si>
    <t>The government usually fails to deliver on its plans</t>
  </si>
  <si>
    <t>The government usually reverses its plans</t>
  </si>
  <si>
    <t xml:space="preserve"> Thinking about government announcements, which of the following comes closest to your view?</t>
  </si>
  <si>
    <t>I expect energy bills will be higher in 2029 than they are today</t>
  </si>
  <si>
    <t>I expect energy bills will be lower in 2029 than they are today</t>
  </si>
  <si>
    <t>I expect energy bills will be the same as they are now in 2029</t>
  </si>
  <si>
    <t xml:space="preserve"> Energy bills</t>
  </si>
  <si>
    <t xml:space="preserve"> Housing</t>
  </si>
  <si>
    <t xml:space="preserve"> Food</t>
  </si>
  <si>
    <t xml:space="preserve"> Clothing</t>
  </si>
  <si>
    <t xml:space="preserve"> Car Insurance</t>
  </si>
  <si>
    <t xml:space="preserve"> Public Transport</t>
  </si>
  <si>
    <t xml:space="preserve"> VAT</t>
  </si>
  <si>
    <t>Labour promised to reduce the cost of this</t>
  </si>
  <si>
    <t>Labour promised to maintain the cost of this</t>
  </si>
  <si>
    <t>Labour promised to increase the cost of this</t>
  </si>
  <si>
    <t>Labour made NO promises on this</t>
  </si>
  <si>
    <t>I can’t remember</t>
  </si>
  <si>
    <t>Grid Summary: Think back to the General Election in 2024. This was the election in which Keir Starmer was the leader of the Labour Party, and Rishi Sunak was the leader of the Conservative Party. As far as you can remember, did the Labour Party make any pledges on the following?</t>
  </si>
  <si>
    <t>Think back to the General Election in 2024. This was the election in which Keir Starmer was the leader of the Labour Party, and Rishi Sunak was the leader of the Conservative Party. As far as you can remember, did the Labour Party make any pledges on the following?: Energy bills</t>
  </si>
  <si>
    <t>Think back to the General Election in 2024. This was the election in which Keir Starmer was the leader of the Labour Party, and Rishi Sunak was the leader of the Conservative Party. As far as you can remember, did the Labour Party make any pledges on the following?: Housing</t>
  </si>
  <si>
    <t>Think back to the General Election in 2024. This was the election in which Keir Starmer was the leader of the Labour Party, and Rishi Sunak was the leader of the Conservative Party. As far as you can remember, did the Labour Party make any pledges on the following?: Food</t>
  </si>
  <si>
    <t>Think back to the General Election in 2024. This was the election in which Keir Starmer was the leader of the Labour Party, and Rishi Sunak was the leader of the Conservative Party. As far as you can remember, did the Labour Party make any pledges on the following?: Clothing</t>
  </si>
  <si>
    <t>Think back to the General Election in 2024. This was the election in which Keir Starmer was the leader of the Labour Party, and Rishi Sunak was the leader of the Conservative Party. As far as you can remember, did the Labour Party make any pledges on the following?: Car Insurance</t>
  </si>
  <si>
    <t>Think back to the General Election in 2024. This was the election in which Keir Starmer was the leader of the Labour Party, and Rishi Sunak was the leader of the Conservative Party. As far as you can remember, did the Labour Party make any pledges on the following?: Public Transport</t>
  </si>
  <si>
    <t>Think back to the General Election in 2024. This was the election in which Keir Starmer was the leader of the Labour Party, and Rishi Sunak was the leader of the Conservative Party. As far as you can remember, did the Labour Party make any pledges on the following?: VAT</t>
  </si>
  <si>
    <t>Less than £50 a year</t>
  </si>
  <si>
    <t>£50 a year</t>
  </si>
  <si>
    <t>£100 a year</t>
  </si>
  <si>
    <t>£200 a year</t>
  </si>
  <si>
    <t>£300 a year</t>
  </si>
  <si>
    <t>£400 a year</t>
  </si>
  <si>
    <t>£500 a year</t>
  </si>
  <si>
    <t>N/A - They did not commit to a specific figure</t>
  </si>
  <si>
    <t xml:space="preserve"> You said you remembered the Labour Party made an election pledge to reduce the cost of household energy bills. By how much did the Labour Party pledge to reduce energy bills by 2030, for a typical household?</t>
  </si>
  <si>
    <t>BASE: Remembers Labour promised to reduce the cost of energy bills</t>
  </si>
  <si>
    <t>Very likely</t>
  </si>
  <si>
    <t>Somewhat likely</t>
  </si>
  <si>
    <t>Not very likely</t>
  </si>
  <si>
    <t>Not at all likely</t>
  </si>
  <si>
    <t xml:space="preserve"> The Labour Party pledged to reduce household energy bills by an average of £300 a year by 2030. They argue this will be made possible as a result of investment in clean energy projects (e.g. wind farms, solar farms, or nuclear power), which produce cheaper energy than oil or gas power plants.  How likely or unlikely do you think it is that the Labour Party achieves this goal?</t>
  </si>
  <si>
    <t xml:space="preserve">  Martin Lewis tells me that my energy bill is £300 less than what it would have been in 2030, without any government action</t>
  </si>
  <si>
    <t xml:space="preserve"> My energy bill is £300 less than what I paid in 2024</t>
  </si>
  <si>
    <t xml:space="preserve"> Ofgem (the energy regulator) tells me that my energy bill is £300 less than what it would have been in 2030, without any government action</t>
  </si>
  <si>
    <t xml:space="preserve"> My energy company tells me that my energy bill is £300 less than what it would have been in 2030, without any government action</t>
  </si>
  <si>
    <t xml:space="preserve"> The government tells me that my energy bill is £300 less than what it would have been in 2030, without any government action</t>
  </si>
  <si>
    <t>Strongly agree</t>
  </si>
  <si>
    <t>Somewhat agree</t>
  </si>
  <si>
    <t>Somewhat disagree</t>
  </si>
  <si>
    <t>Strongly disagree</t>
  </si>
  <si>
    <t>Grid Summary: The Labour Party pledged to reduce household energy bills by an average of £300 a year by 2030. They argue this will be made possible as a result of investment in clean energy projects (e.g. wind farms, solar farms, or nuclear power), which produce cheaper energy than oil or gas power plants.       To what extent do you agree or disagree with the following?    “I will trust that the Labour Party has met its pledge to reduce energy bills when…”</t>
  </si>
  <si>
    <t>The Labour Party pledged to reduce household energy bills by an average of £300 a year by 2030. They argue this will be made possible as a result of investment in clean energy projects (e.g. wind farms, solar farms, or nuclear power), which produce cheaper energy than oil or gas power plants.       To what extent do you agree or disagree with the following?    “I will trust that the Labour Party has met its pledge to reduce energy bills when…”:  Martin Lewis tells me that my energy bill is £300 less than what it would have been in 2030, without any government action</t>
  </si>
  <si>
    <t>The Labour Party pledged to reduce household energy bills by an average of £300 a year by 2030. They argue this will be made possible as a result of investment in clean energy projects (e.g. wind farms, solar farms, or nuclear power), which produce cheaper energy than oil or gas power plants.       To what extent do you agree or disagree with the following?    “I will trust that the Labour Party has met its pledge to reduce energy bills when…”: My energy bill is £300 less than what I paid in 2024</t>
  </si>
  <si>
    <t>The Labour Party pledged to reduce household energy bills by an average of £300 a year by 2030. They argue this will be made possible as a result of investment in clean energy projects (e.g. wind farms, solar farms, or nuclear power), which produce cheaper energy than oil or gas power plants.       To what extent do you agree or disagree with the following?    “I will trust that the Labour Party has met its pledge to reduce energy bills when…”: Ofgem (the energy regulator) tells me that my energy bill is £300 less than what it would have been in 2030, without any government action</t>
  </si>
  <si>
    <t>The Labour Party pledged to reduce household energy bills by an average of £300 a year by 2030. They argue this will be made possible as a result of investment in clean energy projects (e.g. wind farms, solar farms, or nuclear power), which produce cheaper energy than oil or gas power plants.       To what extent do you agree or disagree with the following?    “I will trust that the Labour Party has met its pledge to reduce energy bills when…”: My energy company tells me that my energy bill is £300 less than what it would have been in 2030, without any government action</t>
  </si>
  <si>
    <t>The Labour Party pledged to reduce household energy bills by an average of £300 a year by 2030. They argue this will be made possible as a result of investment in clean energy projects (e.g. wind farms, solar farms, or nuclear power), which produce cheaper energy than oil or gas power plants.       To what extent do you agree or disagree with the following?    “I will trust that the Labour Party has met its pledge to reduce energy bills when…”: The government tells me that my energy bill is £300 less than what it would have been in 2030, without any government action</t>
  </si>
  <si>
    <t>Energy company profits</t>
  </si>
  <si>
    <t>The war in Russia-Ukraine</t>
  </si>
  <si>
    <t>High global gas prices</t>
  </si>
  <si>
    <t>The current Labour government</t>
  </si>
  <si>
    <t>Environmental taxes on energy bills</t>
  </si>
  <si>
    <t>The cost of maintaining and upgrading old energy network infrastructure</t>
  </si>
  <si>
    <t>The previous Conservative government</t>
  </si>
  <si>
    <t>The market structure that links electricity prices to gas costs</t>
  </si>
  <si>
    <t>The cost of building new energy generation infrastructure, like wind power</t>
  </si>
  <si>
    <t>Unusually cold weather</t>
  </si>
  <si>
    <t>Who or what do you think is most to blame for high energy costs? Select up to three of the following</t>
  </si>
  <si>
    <t xml:space="preserve"> I shouldn’t have to choose between clean energy and lower energy bills</t>
  </si>
  <si>
    <t xml:space="preserve"> The government should be able to generate more electricity and lower my energy bills at the same time</t>
  </si>
  <si>
    <t xml:space="preserve"> Government should bring energy bills down by any means necessary</t>
  </si>
  <si>
    <t xml:space="preserve"> Government should bring energy bills down now, even if it means more blackouts</t>
  </si>
  <si>
    <t xml:space="preserve"> Government should bring energy bills down now, even if it means being more reliant on international imports</t>
  </si>
  <si>
    <t xml:space="preserve"> The energy grid, as it stands now, is not capable of supporting a fully electric Britain</t>
  </si>
  <si>
    <t xml:space="preserve"> A fully electric Britain is the only way to protect households against the swings of global gas prices</t>
  </si>
  <si>
    <t>Neither agree nor disagree</t>
  </si>
  <si>
    <t>Grid Summary: To what extent do you agree or disagree with the following?</t>
  </si>
  <si>
    <t>To what extent do you agree or disagree with the following?: I shouldn’t have to choose between clean energy and lower energy bills</t>
  </si>
  <si>
    <t>To what extent do you agree or disagree with the following?: The government should be able to generate more electricity and lower my energy bills at the same time</t>
  </si>
  <si>
    <t>To what extent do you agree or disagree with the following?: Government should bring energy bills down by any means necessary</t>
  </si>
  <si>
    <t>To what extent do you agree or disagree with the following?: Government should bring energy bills down now, even if it means more blackouts</t>
  </si>
  <si>
    <t>To what extent do you agree or disagree with the following?: Government should bring energy bills down now, even if it means being more reliant on international imports</t>
  </si>
  <si>
    <t>To what extent do you agree or disagree with the following?: The energy grid, as it stands now, is not capable of supporting a fully electric Britain</t>
  </si>
  <si>
    <t>To what extent do you agree or disagree with the following?: A fully electric Britain is the only way to protect households against the swings of global gas prices</t>
  </si>
  <si>
    <t>Gas costs more</t>
  </si>
  <si>
    <t>Electricity costs more</t>
  </si>
  <si>
    <t>They both cost the same</t>
  </si>
  <si>
    <t xml:space="preserve"> Thinking about Britain’s future energy system, which do you think costs more for the country to build and maintain: gas or electricity?</t>
  </si>
  <si>
    <t>Taxes or charges added to household electricity bills</t>
  </si>
  <si>
    <t>Taxes or charges added to household gas bills</t>
  </si>
  <si>
    <t>Income tax</t>
  </si>
  <si>
    <t>Taxes or charges on business electricity bills</t>
  </si>
  <si>
    <t>Taxes on large energy users (e.g. big industrial businesses)</t>
  </si>
  <si>
    <t>Taxes or charges on business gas bills</t>
  </si>
  <si>
    <t>Taxes on fossil fuel companies</t>
  </si>
  <si>
    <t>Fees paid by energy suppliers to use the grid (e.g. National Grid)</t>
  </si>
  <si>
    <t>Taxes on renewable energy companies</t>
  </si>
  <si>
    <t>Environmental or carbon taxes on major polluters</t>
  </si>
  <si>
    <t>Thinking about how Britain’s energy infrastructure is paid for, how do you think this money is currently raised? Select all that apply</t>
  </si>
  <si>
    <t>And in your view, how should this money be raised? Select all that apply</t>
  </si>
  <si>
    <t>Heating my home with an electric heat pump would cost more</t>
  </si>
  <si>
    <t>Heating my  home with a gas boiler would cost more</t>
  </si>
  <si>
    <t>These would both cost the same</t>
  </si>
  <si>
    <t xml:space="preserve"> Based on what you know about Britain’s energy system, how do you think each of the following would impact your costs, if at all?</t>
  </si>
  <si>
    <t>BASE: Question randomly assigned to respondents</t>
  </si>
  <si>
    <t>Charging up an electric vehicle would cost more</t>
  </si>
  <si>
    <t>Filling up a petrol/diesel vehicle would cost more</t>
  </si>
  <si>
    <t xml:space="preserve"> Which political party is the most competent to manage energy in this country?</t>
  </si>
  <si>
    <t xml:space="preserve"> Make energy bills less expensive</t>
  </si>
  <si>
    <t xml:space="preserve"> Keep energy bills from getting more expensive</t>
  </si>
  <si>
    <t xml:space="preserve"> Make energy bills more expensive</t>
  </si>
  <si>
    <t xml:space="preserve"> Give energy bill discounts to low-income people</t>
  </si>
  <si>
    <t xml:space="preserve"> Give energy bill discounts to everyone</t>
  </si>
  <si>
    <t xml:space="preserve"> Give energy bill discounts to households who use electricity to heat their homes</t>
  </si>
  <si>
    <t xml:space="preserve"> Decrease taxes on energy bills</t>
  </si>
  <si>
    <t xml:space="preserve"> Remove taxes on energy bills</t>
  </si>
  <si>
    <t xml:space="preserve"> Increase taxes on energy bills</t>
  </si>
  <si>
    <t>Grid Summary: Which political party would you expect to do each of the following?</t>
  </si>
  <si>
    <t>Which political party would you expect to do each of the following?: Make energy bills less expensive</t>
  </si>
  <si>
    <t>Which political party would you expect to do each of the following?: Keep energy bills from getting more expensive</t>
  </si>
  <si>
    <t>Which political party would you expect to do each of the following?: Make energy bills more expensive</t>
  </si>
  <si>
    <t>Which political party would you expect to do each of the following?: Give energy bill discounts to low-income people</t>
  </si>
  <si>
    <t>Which political party would you expect to do each of the following?: Give energy bill discounts to everyone</t>
  </si>
  <si>
    <t>Which political party would you expect to do each of the following?: Give energy bill discounts to households who use electricity to heat their homes</t>
  </si>
  <si>
    <t>Which political party would you expect to do each of the following?: Decrease taxes on energy bills</t>
  </si>
  <si>
    <t>Which political party would you expect to do each of the following?: Remove taxes on energy bills</t>
  </si>
  <si>
    <t>Which political party would you expect to do each of the following?: Increase taxes on energy bills</t>
  </si>
  <si>
    <t xml:space="preserve"> Please imagine that it’s 2029 and the next general election is due. Due to the effects of government policy, your household’s energy bills cost the same as in 2024.  In that scenario, how do you think you would vote in a general election?</t>
  </si>
  <si>
    <t xml:space="preserve"> Please imagine that it’s 2029 and the next general election is due. Due to the effects of government policy, your household’s energy bills cost £200 more than they did in 2024.  In that scenario, how do you think you would vote in a general election?</t>
  </si>
  <si>
    <t xml:space="preserve"> Please imagine that it’s 2029 and the next general election is due. Due to the effects of government policy, your household’s energy bills cost £300 less than they did in 2024.  In that scenario, how do you think you would vote in a general election?</t>
  </si>
  <si>
    <t xml:space="preserve"> Please imagine that it’s 2029 and the next general election is due. Due to the effects of government policy, your household’s energy bills are £50 lower per year than they were in 2024.  In that scenario, how would you be likely to vote in a general election?</t>
  </si>
  <si>
    <t xml:space="preserve"> Please imagine that it’s 2029 and the next general election is due. Due to the effects of government policy, your household’s energy bills are £100 lower per year than they were in 2024.  In that scenario, how would you be likely to vote in a general election?</t>
  </si>
  <si>
    <t xml:space="preserve"> Please imagine that it’s 2029 and the next general election is due. Due to the effects of government policy, your household’s energy bills are £200 lower per year than they were in 2024.  In that scenario, how would you be likely to vote in a general election?</t>
  </si>
  <si>
    <t xml:space="preserve"> Please imagine that it’s 2029 and the next general election is due. Due to the effects of government policy, your household’s energy bills are £300 lower per year than they were in 2024.  In that scenario, how would you be likely to vote in a general election?</t>
  </si>
  <si>
    <t xml:space="preserve"> Please imagine that it’s 2029 and the next general election is due. Due to the effects of government policy, your household’s energy bills are £400 lower per year than they were in 2024.  In that scenario, how would you be likely to vote in a general election?</t>
  </si>
  <si>
    <t xml:space="preserve"> Please imagine that it’s 2029 and the next general election is due. Due to the effects of government policy, your household’s energy bills are £500 lower per year than they were in 2024.  In that scenario, how would you be likely to vote in a general election?</t>
  </si>
  <si>
    <t xml:space="preserve"> Please imagine that it’s 2029 and the next general election is due. Due to the effects of government policy, your household’s energy bills are £50 higher per year than they were in 2024.  In that scenario, how would you be likely to vote in a general election?</t>
  </si>
  <si>
    <t xml:space="preserve"> Please imagine that it’s 2029 and the next general election is due. Due to the effects of government policy, your household’s energy bills are £100 higher per year than they were in 2024.  In that scenario, how would you be likely to vote in a general election?</t>
  </si>
  <si>
    <t xml:space="preserve"> Please imagine that it’s 2029 and the next general election is due. Due to the effects of government policy, your household’s energy bills are £200 higher per year than they were in 2024.  In that scenario, how would you be likely to vote in a general election?</t>
  </si>
  <si>
    <t xml:space="preserve"> Please imagine that it’s 2029 and the next general election is due. Due to the effects of government policy, your household’s energy bills are £300 higher per year than they were in 2024.  In that scenario, how would you be likely to vote in a general election?</t>
  </si>
  <si>
    <t xml:space="preserve"> Please imagine that it’s 2029 and the next general election is due. Due to the effects of government policy, your household’s energy bills are £400 higher per year than they were in 2024.  In that scenario, how would you be likely to vote in a general election?</t>
  </si>
  <si>
    <t xml:space="preserve"> Please imagine that it’s 2029 and the next general election is due. Due to the effects of government policy, your household’s energy bills are £500 higher per year than they were in 2024.  In that scenario, how would you be likely to vote in a general election?</t>
  </si>
  <si>
    <t>Yes, I was aware of this exact figure</t>
  </si>
  <si>
    <t>I was aware they were reducing energy bills but not by how much</t>
  </si>
  <si>
    <t>I was aware of the budget but not that they were reducing energy bills</t>
  </si>
  <si>
    <t>No, I was not aware of this</t>
  </si>
  <si>
    <t xml:space="preserve"> On 26 November 2025, the government announced this year’s Budget, including plans to reduce energy bills from April 2026 by an average of £150 per household per year. Were you aware of this?</t>
  </si>
  <si>
    <t xml:space="preserve"> My bills will come down next year | My bills will not come down next year</t>
  </si>
  <si>
    <t xml:space="preserve">  I will benefit a lot from my bills coming down by £150 | I won’t benefit from my bills coming down by £150</t>
  </si>
  <si>
    <t xml:space="preserve"> This will lead to higher costs in other areas | This will not lead to higher costs in other areas</t>
  </si>
  <si>
    <t xml:space="preserve"> I trust the government will be able to deliver this | I do not trust the government to deliver this</t>
  </si>
  <si>
    <t xml:space="preserve"> This will have a significant positive impact on my cost of living | This will have a significant negative impact on my cost of living</t>
  </si>
  <si>
    <t>-2</t>
  </si>
  <si>
    <t>-1</t>
  </si>
  <si>
    <t>0</t>
  </si>
  <si>
    <t>1</t>
  </si>
  <si>
    <t>2</t>
  </si>
  <si>
    <t>Grid Summary: Having heard that the government is planning to reduce energy bills by an average of £150 per household per year from April 2026, which of the following comes closest to your view?</t>
  </si>
  <si>
    <t>Having heard that the government is planning to reduce energy bills by an average of £150 per household per year from April 2026, which of the following comes closest to your view?: My bills will come down next year | My bills will not come down next year</t>
  </si>
  <si>
    <t>Having heard that the government is planning to reduce energy bills by an average of £150 per household per year from April 2026, which of the following comes closest to your view?:  I will benefit a lot from my bills coming down by £150 | I won’t benefit from my bills coming down by £150</t>
  </si>
  <si>
    <t>Having heard that the government is planning to reduce energy bills by an average of £150 per household per year from April 2026, which of the following comes closest to your view?: This will lead to higher costs in other areas | This will not lead to higher costs in other areas</t>
  </si>
  <si>
    <t>Having heard that the government is planning to reduce energy bills by an average of £150 per household per year from April 2026, which of the following comes closest to your view?: I trust the government will be able to deliver this | I do not trust the government to deliver this</t>
  </si>
  <si>
    <t>Having heard that the government is planning to reduce energy bills by an average of £150 per household per year from April 2026, which of the following comes closest to your view?: This will have a significant positive impact on my cost of living | This will have a significant negative impact on my cost of living</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</si>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</sst>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ustomXml" Target="../customXml/item3.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alcChain" Target="calcChain.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26" sqref="F26"/>
    </sheetView>
  </sheetViews>
  <sheetFormatPr defaultColWidth="10.90625" defaultRowHeight="14.5" x14ac:dyDescent="0.35"/>
  <sheetData>
    <row r="7" spans="6:12" ht="40" customHeight="1" x14ac:dyDescent="0.35">
      <c r="F7" s="22" t="s">
        <v>0</v>
      </c>
      <c r="G7" s="23"/>
      <c r="H7" s="23"/>
      <c r="I7" s="23"/>
      <c r="J7" s="23"/>
      <c r="K7" s="23"/>
      <c r="L7" s="23"/>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2004</v>
      </c>
    </row>
    <row r="14" spans="6:12" ht="18.5" x14ac:dyDescent="0.45">
      <c r="F14" s="2"/>
    </row>
    <row r="15" spans="6:12" ht="18.5" x14ac:dyDescent="0.45">
      <c r="F15" s="2"/>
    </row>
    <row r="16" spans="6:12" ht="18.5" x14ac:dyDescent="0.45">
      <c r="F16" s="2" t="s">
        <v>8</v>
      </c>
    </row>
    <row r="17" spans="6:13" ht="50" customHeight="1" x14ac:dyDescent="0.35">
      <c r="F17" s="24" t="s">
        <v>9</v>
      </c>
      <c r="G17" s="23"/>
      <c r="H17" s="23"/>
      <c r="I17" s="23"/>
      <c r="J17" s="23"/>
      <c r="K17" s="23"/>
      <c r="L17" s="23"/>
      <c r="M17" s="23"/>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10"/>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What type of vehicle do you own?")</f>
        <v xml:space="preserve"> What type of vehicle do you own?</v>
      </c>
      <c r="E9" s="14" t="str">
        <f>HYPERLINK("#'Full Results'!A11", "11")</f>
        <v>11</v>
      </c>
      <c r="F9" t="s">
        <v>101</v>
      </c>
    </row>
    <row r="10" spans="3:6" x14ac:dyDescent="0.35">
      <c r="C10">
        <v>2</v>
      </c>
      <c r="D10" s="8" t="str">
        <f>HYPERLINK("#'Table 2'!A1", "What type of vehicle do you own? Select all that apply")</f>
        <v>What type of vehicle do you own? Select all that apply</v>
      </c>
      <c r="E10" s="14" t="str">
        <f>HYPERLINK("#'Full Results'!A17", "17")</f>
        <v>17</v>
      </c>
      <c r="F10" t="s">
        <v>105</v>
      </c>
    </row>
    <row r="11" spans="3:6" x14ac:dyDescent="0.35">
      <c r="C11">
        <v>3</v>
      </c>
      <c r="D11" s="8" t="str">
        <f>HYPERLINK("#'Table 3'!A1", "Which of the following do you think are the most important issues facing the country at this time?     Please select up to three.")</f>
        <v>Which of the following do you think are the most important issues facing the country at this time?     Please select up to three.</v>
      </c>
      <c r="E11" s="14" t="str">
        <f>HYPERLINK("#'Full Results'!A23", "23")</f>
        <v>23</v>
      </c>
      <c r="F11" t="s">
        <v>123</v>
      </c>
    </row>
    <row r="12" spans="3:6" x14ac:dyDescent="0.35">
      <c r="C12">
        <v>4</v>
      </c>
      <c r="D12" s="8" t="str">
        <f>HYPERLINK("#'Table 4'!A1", "Now thinking specifically about Scotland, which of the following do you think are the most important issues facing the country at this time?  Please select up to three.")</f>
        <v>Now thinking specifically about Scotland, which of the following do you think are the most important issues facing the country at this time?  Please select up to three.</v>
      </c>
      <c r="E12" s="14" t="str">
        <f>HYPERLINK("#'Full Results'!A42", "42")</f>
        <v>42</v>
      </c>
      <c r="F12" t="s">
        <v>125</v>
      </c>
    </row>
    <row r="13" spans="3:6" x14ac:dyDescent="0.35">
      <c r="C13">
        <v>5</v>
      </c>
      <c r="D13" s="8" t="str">
        <f>HYPERLINK("#'Table 5'!A1", "Now thinking specifically about Wales, which of the following do you think are the most important issues facing the country at this time?  Please select up to three.")</f>
        <v>Now thinking specifically about Wales, which of the following do you think are the most important issues facing the country at this time?  Please select up to three.</v>
      </c>
      <c r="E13" s="14" t="str">
        <f>HYPERLINK("#'Full Results'!A58", "58")</f>
        <v>58</v>
      </c>
      <c r="F13" t="s">
        <v>127</v>
      </c>
    </row>
    <row r="14" spans="3:6" x14ac:dyDescent="0.35">
      <c r="C14">
        <v>6</v>
      </c>
      <c r="D14" s="8" t="str">
        <f>HYPERLINK("#'Table 6'!A1", "What is driving your main concerns with the cost of living, if any?")</f>
        <v>What is driving your main concerns with the cost of living, if any?</v>
      </c>
      <c r="E14" s="14" t="str">
        <f>HYPERLINK("#'Full Results'!A75", "75")</f>
        <v>75</v>
      </c>
      <c r="F14" t="s">
        <v>123</v>
      </c>
    </row>
    <row r="15" spans="3:6" x14ac:dyDescent="0.35">
      <c r="C15">
        <v>7</v>
      </c>
      <c r="D15" s="8" t="str">
        <f>HYPERLINK("#'Table 7'!A1", " Thinking about your current home, is your household heated by gas, electricity, or both?")</f>
        <v xml:space="preserve"> Thinking about your current home, is your household heated by gas, electricity, or both?</v>
      </c>
      <c r="E15" s="14" t="str">
        <f>HYPERLINK("#'Full Results'!A92", "92")</f>
        <v>92</v>
      </c>
      <c r="F15" t="s">
        <v>123</v>
      </c>
    </row>
    <row r="16" spans="3:6" x14ac:dyDescent="0.35">
      <c r="C16">
        <v>8</v>
      </c>
      <c r="D16" s="8" t="str">
        <f>HYPERLINK("#'Table 8'!A1", " Which of the following is closest to what your household currently pays for energy bills (gas and electricity) each month?If you do not pay bills on a monthly basis, please give your best estimate.")</f>
        <v xml:space="preserve"> Which of the following is closest to what your household currently pays for energy bills (gas and electricity) each month?If you do not pay bills on a monthly basis, please give your best estimate.</v>
      </c>
      <c r="E16" s="14" t="str">
        <f>HYPERLINK("#'Full Results'!A99", "99")</f>
        <v>99</v>
      </c>
      <c r="F16" t="s">
        <v>123</v>
      </c>
    </row>
    <row r="17" spans="3:6" x14ac:dyDescent="0.35">
      <c r="C17">
        <v>9</v>
      </c>
      <c r="D17" s="8" t="str">
        <f>HYPERLINK("#'Table 9'!A1", " Thinking about your current household energy use in winter, which of the following best applies to you?")</f>
        <v xml:space="preserve"> Thinking about your current household energy use in winter, which of the following best applies to you?</v>
      </c>
      <c r="E17" s="14" t="str">
        <f>HYPERLINK("#'Full Results'!A110", "110")</f>
        <v>110</v>
      </c>
      <c r="F17" t="s">
        <v>123</v>
      </c>
    </row>
    <row r="18" spans="3:6" x14ac:dyDescent="0.35">
      <c r="C18">
        <v>10</v>
      </c>
      <c r="D18" s="8" t="str">
        <f>HYPERLINK("#'Table 10'!A1", " Compared to last year (2024), have your energy bills increased, decreased, or stayed the same?")</f>
        <v xml:space="preserve"> Compared to last year (2024), have your energy bills increased, decreased, or stayed the same?</v>
      </c>
      <c r="E18" s="14" t="str">
        <f>HYPERLINK("#'Full Results'!A118", "118")</f>
        <v>118</v>
      </c>
      <c r="F18" t="s">
        <v>123</v>
      </c>
    </row>
    <row r="19" spans="3:6" x14ac:dyDescent="0.35">
      <c r="C19">
        <v>11</v>
      </c>
      <c r="D19" s="8" t="str">
        <f>HYPERLINK("#'Table 11'!A1", " Which of the following comes closest to your view?")</f>
        <v xml:space="preserve"> Which of the following comes closest to your view?</v>
      </c>
      <c r="E19" s="14" t="str">
        <f>HYPERLINK("#'Full Results'!A127", "127")</f>
        <v>127</v>
      </c>
      <c r="F19" t="s">
        <v>123</v>
      </c>
    </row>
    <row r="20" spans="3:6" x14ac:dyDescent="0.35">
      <c r="C20">
        <v>12</v>
      </c>
      <c r="D20" s="8" t="str">
        <f>HYPERLINK("#'Table 12'!A1", " If the costs of gas and electricity were the same, would you prefer to heat your house with gas or electricity?")</f>
        <v xml:space="preserve"> If the costs of gas and electricity were the same, would you prefer to heat your house with gas or electricity?</v>
      </c>
      <c r="E20" s="14" t="str">
        <f>HYPERLINK("#'Full Results'!A133", "133")</f>
        <v>133</v>
      </c>
      <c r="F20" t="s">
        <v>123</v>
      </c>
    </row>
    <row r="21" spans="3:6" x14ac:dyDescent="0.35">
      <c r="C21">
        <v>13</v>
      </c>
      <c r="D21" s="8" t="str">
        <f>HYPERLINK("#'Table 13'!A1", "  All else being equal, would you rather drive a petrol/diesel-powered car or an electric vehicle?")</f>
        <v xml:space="preserve">  All else being equal, would you rather drive a petrol/diesel-powered car or an electric vehicle?</v>
      </c>
      <c r="E21" s="14" t="str">
        <f>HYPERLINK("#'Full Results'!A141", "141")</f>
        <v>141</v>
      </c>
      <c r="F21" t="s">
        <v>174</v>
      </c>
    </row>
    <row r="22" spans="3:6" x14ac:dyDescent="0.35">
      <c r="C22">
        <v>14</v>
      </c>
      <c r="D22" s="8" t="str">
        <f>HYPERLINK("#'Table 14'!A1", " How do you think the Scottish government is doing generally?")</f>
        <v xml:space="preserve"> How do you think the Scottish government is doing generally?</v>
      </c>
      <c r="E22" s="14" t="str">
        <f>HYPERLINK("#'Full Results'!A148", "148")</f>
        <v>148</v>
      </c>
      <c r="F22" t="s">
        <v>125</v>
      </c>
    </row>
    <row r="23" spans="3:6" x14ac:dyDescent="0.35">
      <c r="C23">
        <v>15</v>
      </c>
      <c r="D23" s="8" t="str">
        <f>HYPERLINK("#'Table 15'!A1", " How do you think the Welsh government is doing generally?")</f>
        <v xml:space="preserve"> How do you think the Welsh government is doing generally?</v>
      </c>
      <c r="E23" s="14" t="str">
        <f>HYPERLINK("#'Full Results'!A157", "157")</f>
        <v>157</v>
      </c>
      <c r="F23" t="s">
        <v>127</v>
      </c>
    </row>
    <row r="24" spans="3:6" x14ac:dyDescent="0.35">
      <c r="C24">
        <v>16</v>
      </c>
      <c r="D24" s="8" t="str">
        <f>HYPERLINK("#'Table 16'!A1", "Thinking about the next election in Scotland, which of the following issues will you be most likely to consider when voting? Select up to three")</f>
        <v>Thinking about the next election in Scotland, which of the following issues will you be most likely to consider when voting? Select up to three</v>
      </c>
      <c r="E24" s="14" t="str">
        <f>HYPERLINK("#'Full Results'!A166", "166")</f>
        <v>166</v>
      </c>
      <c r="F24" t="s">
        <v>125</v>
      </c>
    </row>
    <row r="25" spans="3:6" x14ac:dyDescent="0.35">
      <c r="C25">
        <v>17</v>
      </c>
      <c r="D25" s="8" t="str">
        <f>HYPERLINK("#'Table 17'!A1", "Thinking about the next election in Wales, which of the following issues will you be most likely to consider when voting? Select up to three")</f>
        <v>Thinking about the next election in Wales, which of the following issues will you be most likely to consider when voting? Select up to three</v>
      </c>
      <c r="E25" s="14" t="str">
        <f>HYPERLINK("#'Full Results'!A191", "191")</f>
        <v>191</v>
      </c>
      <c r="F25" t="s">
        <v>127</v>
      </c>
    </row>
    <row r="26" spans="3:6" x14ac:dyDescent="0.35">
      <c r="C26">
        <v>18</v>
      </c>
      <c r="D26" s="8" t="str">
        <f>HYPERLINK("#'Table 18'!A1", " How do you think the UK government is doing generally?")</f>
        <v xml:space="preserve"> How do you think the UK government is doing generally?</v>
      </c>
      <c r="E26" s="14" t="str">
        <f>HYPERLINK("#'Full Results'!A216", "216")</f>
        <v>216</v>
      </c>
      <c r="F26" t="s">
        <v>123</v>
      </c>
    </row>
    <row r="27" spans="3:6" x14ac:dyDescent="0.35">
      <c r="C27">
        <v>19</v>
      </c>
      <c r="D27" s="8" t="str">
        <f>HYPERLINK("#'Table 19'!A1", "In your personal opinion, which of the following should the government prioritise? Select up to three")</f>
        <v>In your personal opinion, which of the following should the government prioritise? Select up to three</v>
      </c>
      <c r="E27" s="14" t="str">
        <f>HYPERLINK("#'Full Results'!A225", "225")</f>
        <v>225</v>
      </c>
      <c r="F27" t="s">
        <v>123</v>
      </c>
    </row>
    <row r="28" spans="3:6" x14ac:dyDescent="0.35">
      <c r="C28">
        <v>20</v>
      </c>
      <c r="D28" s="8" t="str">
        <f>HYPERLINK("#'Table 20'!A1", "Grid Summary: How is the government doing on each of these issues?  ")</f>
        <v>Grid Summary: How is the government doing on each of these issues?  </v>
      </c>
      <c r="E28" s="7"/>
      <c r="F28" t="s">
        <v>123</v>
      </c>
    </row>
    <row r="29" spans="3:6" x14ac:dyDescent="0.35">
      <c r="C29">
        <v>21</v>
      </c>
      <c r="D29" s="8" t="str">
        <f>HYPERLINK("#'Table 21'!A1", "How is the government doing on each of these issues?  : Improving the economy")</f>
        <v>How is the government doing on each of these issues?  : Improving the economy</v>
      </c>
      <c r="E29" s="14" t="str">
        <f>HYPERLINK("#'Full Results'!A251", "251")</f>
        <v>251</v>
      </c>
      <c r="F29" t="s">
        <v>123</v>
      </c>
    </row>
    <row r="30" spans="3:6" x14ac:dyDescent="0.35">
      <c r="C30">
        <v>22</v>
      </c>
      <c r="D30" s="8" t="str">
        <f>HYPERLINK("#'Table 22'!A1", "How is the government doing on each of these issues?  : Bringing down day-to-day living costs")</f>
        <v>How is the government doing on each of these issues?  : Bringing down day-to-day living costs</v>
      </c>
      <c r="E30" s="14" t="str">
        <f>HYPERLINK("#'Full Results'!A260", "260")</f>
        <v>260</v>
      </c>
      <c r="F30" t="s">
        <v>123</v>
      </c>
    </row>
    <row r="31" spans="3:6" x14ac:dyDescent="0.35">
      <c r="C31">
        <v>23</v>
      </c>
      <c r="D31" s="8" t="str">
        <f>HYPERLINK("#'Table 23'!A1", "How is the government doing on each of these issues?  : Bringing down the cost of energy bills")</f>
        <v>How is the government doing on each of these issues?  : Bringing down the cost of energy bills</v>
      </c>
      <c r="E31" s="14" t="str">
        <f>HYPERLINK("#'Full Results'!A269", "269")</f>
        <v>269</v>
      </c>
      <c r="F31" t="s">
        <v>123</v>
      </c>
    </row>
    <row r="32" spans="3:6" x14ac:dyDescent="0.35">
      <c r="C32">
        <v>24</v>
      </c>
      <c r="D32" s="8" t="str">
        <f>HYPERLINK("#'Table 24'!A1", "How is the government doing on each of these issues?  : If you're paying attention, select 'Good'")</f>
        <v>How is the government doing on each of these issues?  : If you're paying attention, select 'Good'</v>
      </c>
      <c r="E32" s="14" t="str">
        <f>HYPERLINK("#'Full Results'!A278", "278")</f>
        <v>278</v>
      </c>
      <c r="F32" t="s">
        <v>123</v>
      </c>
    </row>
    <row r="33" spans="3:6" x14ac:dyDescent="0.35">
      <c r="C33">
        <v>25</v>
      </c>
      <c r="D33" s="8" t="str">
        <f>HYPERLINK("#'Table 25'!A1", "How is the government doing on each of these issues?  : Lowering crime")</f>
        <v>How is the government doing on each of these issues?  : Lowering crime</v>
      </c>
      <c r="E33" s="14" t="str">
        <f>HYPERLINK("#'Full Results'!A287", "287")</f>
        <v>287</v>
      </c>
      <c r="F33" t="s">
        <v>123</v>
      </c>
    </row>
    <row r="34" spans="3:6" x14ac:dyDescent="0.35">
      <c r="C34">
        <v>26</v>
      </c>
      <c r="D34" s="8" t="str">
        <f>HYPERLINK("#'Table 26'!A1", "How is the government doing on each of these issues?  : Building new houses")</f>
        <v>How is the government doing on each of these issues?  : Building new houses</v>
      </c>
      <c r="E34" s="14" t="str">
        <f>HYPERLINK("#'Full Results'!A296", "296")</f>
        <v>296</v>
      </c>
      <c r="F34" t="s">
        <v>123</v>
      </c>
    </row>
    <row r="35" spans="3:6" x14ac:dyDescent="0.35">
      <c r="C35">
        <v>27</v>
      </c>
      <c r="D35" s="8" t="str">
        <f>HYPERLINK("#'Table 27'!A1", "How is the government doing on each of these issues?  : Reducing NHS waiting times")</f>
        <v>How is the government doing on each of these issues?  : Reducing NHS waiting times</v>
      </c>
      <c r="E35" s="14" t="str">
        <f>HYPERLINK("#'Full Results'!A305", "305")</f>
        <v>305</v>
      </c>
      <c r="F35" t="s">
        <v>123</v>
      </c>
    </row>
    <row r="36" spans="3:6" x14ac:dyDescent="0.35">
      <c r="C36">
        <v>28</v>
      </c>
      <c r="D36" s="8" t="str">
        <f>HYPERLINK("#'Table 28'!A1", "How is the government doing on each of these issues?  : Managing levels of immigration")</f>
        <v>How is the government doing on each of these issues?  : Managing levels of immigration</v>
      </c>
      <c r="E36" s="14" t="str">
        <f>HYPERLINK("#'Full Results'!A314", "314")</f>
        <v>314</v>
      </c>
      <c r="F36" t="s">
        <v>123</v>
      </c>
    </row>
    <row r="37" spans="3:6" x14ac:dyDescent="0.35">
      <c r="C37">
        <v>29</v>
      </c>
      <c r="D37" s="8" t="str">
        <f>HYPERLINK("#'Table 29'!A1", "Grid Summary: Which political party would you trust most to accomplish the following?")</f>
        <v>Grid Summary: Which political party would you trust most to accomplish the following?</v>
      </c>
      <c r="E37" s="7"/>
      <c r="F37" t="s">
        <v>123</v>
      </c>
    </row>
    <row r="38" spans="3:6" x14ac:dyDescent="0.35">
      <c r="C38">
        <v>30</v>
      </c>
      <c r="D38" s="8" t="str">
        <f>HYPERLINK("#'Table 30'!A1", "Which political party would you trust most to accomplish the following?: Improving the economy")</f>
        <v>Which political party would you trust most to accomplish the following?: Improving the economy</v>
      </c>
      <c r="E38" s="14" t="str">
        <f>HYPERLINK("#'Full Results'!A323", "323")</f>
        <v>323</v>
      </c>
      <c r="F38" t="s">
        <v>123</v>
      </c>
    </row>
    <row r="39" spans="3:6" x14ac:dyDescent="0.35">
      <c r="C39">
        <v>31</v>
      </c>
      <c r="D39" s="8" t="str">
        <f>HYPERLINK("#'Table 31'!A1", "Which political party would you trust most to accomplish the following?: Bringing down day-to-day living costs")</f>
        <v>Which political party would you trust most to accomplish the following?: Bringing down day-to-day living costs</v>
      </c>
      <c r="E39" s="14" t="str">
        <f>HYPERLINK("#'Full Results'!A335", "335")</f>
        <v>335</v>
      </c>
      <c r="F39" t="s">
        <v>123</v>
      </c>
    </row>
    <row r="40" spans="3:6" x14ac:dyDescent="0.35">
      <c r="C40">
        <v>32</v>
      </c>
      <c r="D40" s="8" t="str">
        <f>HYPERLINK("#'Table 32'!A1", "Which political party would you trust most to accomplish the following?: Bringing down the cost of energy bills")</f>
        <v>Which political party would you trust most to accomplish the following?: Bringing down the cost of energy bills</v>
      </c>
      <c r="E40" s="14" t="str">
        <f>HYPERLINK("#'Full Results'!A347", "347")</f>
        <v>347</v>
      </c>
      <c r="F40" t="s">
        <v>123</v>
      </c>
    </row>
    <row r="41" spans="3:6" x14ac:dyDescent="0.35">
      <c r="C41">
        <v>33</v>
      </c>
      <c r="D41" s="8" t="str">
        <f>HYPERLINK("#'Table 33'!A1", "Which political party would you trust most to accomplish the following?: Lowering crime")</f>
        <v>Which political party would you trust most to accomplish the following?: Lowering crime</v>
      </c>
      <c r="E41" s="14" t="str">
        <f>HYPERLINK("#'Full Results'!A359", "359")</f>
        <v>359</v>
      </c>
      <c r="F41" t="s">
        <v>123</v>
      </c>
    </row>
    <row r="42" spans="3:6" x14ac:dyDescent="0.35">
      <c r="C42">
        <v>34</v>
      </c>
      <c r="D42" s="8" t="str">
        <f>HYPERLINK("#'Table 34'!A1", "Which political party would you trust most to accomplish the following?: Building new houses")</f>
        <v>Which political party would you trust most to accomplish the following?: Building new houses</v>
      </c>
      <c r="E42" s="14" t="str">
        <f>HYPERLINK("#'Full Results'!A371", "371")</f>
        <v>371</v>
      </c>
      <c r="F42" t="s">
        <v>123</v>
      </c>
    </row>
    <row r="43" spans="3:6" x14ac:dyDescent="0.35">
      <c r="C43">
        <v>35</v>
      </c>
      <c r="D43" s="8" t="str">
        <f>HYPERLINK("#'Table 35'!A1", "Which political party would you trust most to accomplish the following?: Reducing NHS waiting times")</f>
        <v>Which political party would you trust most to accomplish the following?: Reducing NHS waiting times</v>
      </c>
      <c r="E43" s="14" t="str">
        <f>HYPERLINK("#'Full Results'!A383", "383")</f>
        <v>383</v>
      </c>
      <c r="F43" t="s">
        <v>123</v>
      </c>
    </row>
    <row r="44" spans="3:6" x14ac:dyDescent="0.35">
      <c r="C44">
        <v>36</v>
      </c>
      <c r="D44" s="8" t="str">
        <f>HYPERLINK("#'Table 36'!A1", "Which political party would you trust most to accomplish the following?: Tackling climate change")</f>
        <v>Which political party would you trust most to accomplish the following?: Tackling climate change</v>
      </c>
      <c r="E44" s="14" t="str">
        <f>HYPERLINK("#'Full Results'!A395", "395")</f>
        <v>395</v>
      </c>
      <c r="F44" t="s">
        <v>123</v>
      </c>
    </row>
    <row r="45" spans="3:6" x14ac:dyDescent="0.35">
      <c r="C45">
        <v>37</v>
      </c>
      <c r="D45" s="8" t="str">
        <f>HYPERLINK("#'Table 37'!A1", "Which political party would you trust most to accomplish the following?: Managing levels of immigration")</f>
        <v>Which political party would you trust most to accomplish the following?: Managing levels of immigration</v>
      </c>
      <c r="E45" s="14" t="str">
        <f>HYPERLINK("#'Full Results'!A407", "407")</f>
        <v>407</v>
      </c>
      <c r="F45" t="s">
        <v>123</v>
      </c>
    </row>
    <row r="46" spans="3:6" x14ac:dyDescent="0.35">
      <c r="C46">
        <v>38</v>
      </c>
      <c r="D46" s="8" t="str">
        <f>HYPERLINK("#'Table 38'!A1", " Thinking about government announcements, which of the following comes closest to your view?")</f>
        <v xml:space="preserve"> Thinking about government announcements, which of the following comes closest to your view?</v>
      </c>
      <c r="E46" s="14" t="str">
        <f>HYPERLINK("#'Full Results'!A419", "419")</f>
        <v>419</v>
      </c>
      <c r="F46" t="s">
        <v>123</v>
      </c>
    </row>
    <row r="47" spans="3:6" x14ac:dyDescent="0.35">
      <c r="C47">
        <v>39</v>
      </c>
      <c r="D47" s="8" t="str">
        <f>HYPERLINK("#'Table 39'!A1", " Which of the following comes closest to your view?")</f>
        <v xml:space="preserve"> Which of the following comes closest to your view?</v>
      </c>
      <c r="E47" s="14" t="str">
        <f>HYPERLINK("#'Full Results'!A427", "427")</f>
        <v>427</v>
      </c>
      <c r="F47" t="s">
        <v>123</v>
      </c>
    </row>
    <row r="48" spans="3:6" x14ac:dyDescent="0.35">
      <c r="C48">
        <v>40</v>
      </c>
      <c r="D48" s="8" t="str">
        <f>HYPERLINK("#'Table 40'!A1", "Grid Summary: Think back to the General Election in 2024. This was the election in which Keir Starmer was the leader of the Labour Party, and Rishi Sunak was the leader of the Conservative Party. As far as you can remember, did the Labour Party m...")</f>
        <v>Grid Summary: Think back to the General Election in 2024. This was the election in which Keir Starmer was the leader of the Labour Party, and Rishi Sunak was the leader of the Conservative Party. As far as you can remember, did the Labour Party m...</v>
      </c>
      <c r="E48" s="7"/>
      <c r="F48" t="s">
        <v>123</v>
      </c>
    </row>
    <row r="49" spans="3:6" x14ac:dyDescent="0.35">
      <c r="C49">
        <v>41</v>
      </c>
      <c r="D49" s="8" t="str">
        <f>HYPERLINK("#'Table 41'!A1", "Think back to the General Election in 2024. This was the election in which Keir Starmer was the leader of the Labour Party, and Rishi Sunak was the leader of the Conservative Party. As far as you can remember, did the Labour Party make any pledge...")</f>
        <v>Think back to the General Election in 2024. This was the election in which Keir Starmer was the leader of the Labour Party, and Rishi Sunak was the leader of the Conservative Party. As far as you can remember, did the Labour Party make any pledge...</v>
      </c>
      <c r="E49" s="14" t="str">
        <f>HYPERLINK("#'Full Results'!A434", "434")</f>
        <v>434</v>
      </c>
      <c r="F49" t="s">
        <v>123</v>
      </c>
    </row>
    <row r="50" spans="3:6" x14ac:dyDescent="0.35">
      <c r="C50">
        <v>42</v>
      </c>
      <c r="D50" s="8" t="str">
        <f>HYPERLINK("#'Table 42'!A1", "Think back to the General Election in 2024. This was the election in which Keir Starmer was the leader of the Labour Party, and Rishi Sunak was the leader of the Conservative Party. As far as you can remember, did the Labour Party make any pledge...")</f>
        <v>Think back to the General Election in 2024. This was the election in which Keir Starmer was the leader of the Labour Party, and Rishi Sunak was the leader of the Conservative Party. As far as you can remember, did the Labour Party make any pledge...</v>
      </c>
      <c r="E50" s="14" t="str">
        <f>HYPERLINK("#'Full Results'!A442", "442")</f>
        <v>442</v>
      </c>
      <c r="F50" t="s">
        <v>123</v>
      </c>
    </row>
    <row r="51" spans="3:6" x14ac:dyDescent="0.35">
      <c r="C51">
        <v>43</v>
      </c>
      <c r="D51" s="8" t="str">
        <f>HYPERLINK("#'Table 43'!A1", "Think back to the General Election in 2024. This was the election in which Keir Starmer was the leader of the Labour Party, and Rishi Sunak was the leader of the Conservative Party. As far as you can remember, did the Labour Party make any pledge...")</f>
        <v>Think back to the General Election in 2024. This was the election in which Keir Starmer was the leader of the Labour Party, and Rishi Sunak was the leader of the Conservative Party. As far as you can remember, did the Labour Party make any pledge...</v>
      </c>
      <c r="E51" s="14" t="str">
        <f>HYPERLINK("#'Full Results'!A450", "450")</f>
        <v>450</v>
      </c>
      <c r="F51" t="s">
        <v>123</v>
      </c>
    </row>
    <row r="52" spans="3:6" x14ac:dyDescent="0.35">
      <c r="C52">
        <v>44</v>
      </c>
      <c r="D52" s="8" t="str">
        <f>HYPERLINK("#'Table 44'!A1", "Think back to the General Election in 2024. This was the election in which Keir Starmer was the leader of the Labour Party, and Rishi Sunak was the leader of the Conservative Party. As far as you can remember, did the Labour Party make any pledge...")</f>
        <v>Think back to the General Election in 2024. This was the election in which Keir Starmer was the leader of the Labour Party, and Rishi Sunak was the leader of the Conservative Party. As far as you can remember, did the Labour Party make any pledge...</v>
      </c>
      <c r="E52" s="14" t="str">
        <f>HYPERLINK("#'Full Results'!A458", "458")</f>
        <v>458</v>
      </c>
      <c r="F52" t="s">
        <v>123</v>
      </c>
    </row>
    <row r="53" spans="3:6" x14ac:dyDescent="0.35">
      <c r="C53">
        <v>45</v>
      </c>
      <c r="D53" s="8" t="str">
        <f>HYPERLINK("#'Table 45'!A1", "Think back to the General Election in 2024. This was the election in which Keir Starmer was the leader of the Labour Party, and Rishi Sunak was the leader of the Conservative Party. As far as you can remember, did the Labour Party make any pledge...")</f>
        <v>Think back to the General Election in 2024. This was the election in which Keir Starmer was the leader of the Labour Party, and Rishi Sunak was the leader of the Conservative Party. As far as you can remember, did the Labour Party make any pledge...</v>
      </c>
      <c r="E53" s="14" t="str">
        <f>HYPERLINK("#'Full Results'!A466", "466")</f>
        <v>466</v>
      </c>
      <c r="F53" t="s">
        <v>123</v>
      </c>
    </row>
    <row r="54" spans="3:6" x14ac:dyDescent="0.35">
      <c r="C54">
        <v>46</v>
      </c>
      <c r="D54" s="8" t="str">
        <f>HYPERLINK("#'Table 46'!A1", "Think back to the General Election in 2024. This was the election in which Keir Starmer was the leader of the Labour Party, and Rishi Sunak was the leader of the Conservative Party. As far as you can remember, did the Labour Party make any pledge...")</f>
        <v>Think back to the General Election in 2024. This was the election in which Keir Starmer was the leader of the Labour Party, and Rishi Sunak was the leader of the Conservative Party. As far as you can remember, did the Labour Party make any pledge...</v>
      </c>
      <c r="E54" s="14" t="str">
        <f>HYPERLINK("#'Full Results'!A474", "474")</f>
        <v>474</v>
      </c>
      <c r="F54" t="s">
        <v>123</v>
      </c>
    </row>
    <row r="55" spans="3:6" x14ac:dyDescent="0.35">
      <c r="C55">
        <v>47</v>
      </c>
      <c r="D55" s="8" t="str">
        <f>HYPERLINK("#'Table 47'!A1", "Think back to the General Election in 2024. This was the election in which Keir Starmer was the leader of the Labour Party, and Rishi Sunak was the leader of the Conservative Party. As far as you can remember, did the Labour Party make any pledge...")</f>
        <v>Think back to the General Election in 2024. This was the election in which Keir Starmer was the leader of the Labour Party, and Rishi Sunak was the leader of the Conservative Party. As far as you can remember, did the Labour Party make any pledge...</v>
      </c>
      <c r="E55" s="14" t="str">
        <f>HYPERLINK("#'Full Results'!A482", "482")</f>
        <v>482</v>
      </c>
      <c r="F55" t="s">
        <v>123</v>
      </c>
    </row>
    <row r="56" spans="3:6" x14ac:dyDescent="0.35">
      <c r="C56">
        <v>48</v>
      </c>
      <c r="D56" s="8" t="str">
        <f>HYPERLINK("#'Table 48'!A1", " You said you remembered the Labour Party made an election pledge to reduce the cost of household energy bills. By how much did the Labour Party pledge to reduce energy bills by 2030, for a typical household?")</f>
        <v xml:space="preserve"> You said you remembered the Labour Party made an election pledge to reduce the cost of household energy bills. By how much did the Labour Party pledge to reduce energy bills by 2030, for a typical household?</v>
      </c>
      <c r="E56" s="14" t="str">
        <f>HYPERLINK("#'Full Results'!A490", "490")</f>
        <v>490</v>
      </c>
      <c r="F56" t="s">
        <v>280</v>
      </c>
    </row>
    <row r="57" spans="3:6" x14ac:dyDescent="0.35">
      <c r="C57">
        <v>49</v>
      </c>
      <c r="D57" s="8" t="str">
        <f>HYPERLINK("#'Table 49'!A1", " The Labour Party pledged to reduce household energy bills by an average of £300 a year by 2030. They argue this will be made possible as a result of investment in clean energy projects (e.g. wind farms, solar farms, or nuclear power), which prod...")</f>
        <v xml:space="preserve"> The Labour Party pledged to reduce household energy bills by an average of £300 a year by 2030. They argue this will be made possible as a result of investment in clean energy projects (e.g. wind farms, solar farms, or nuclear power), which prod...</v>
      </c>
      <c r="E57" s="14" t="str">
        <f>HYPERLINK("#'Full Results'!A502", "502")</f>
        <v>502</v>
      </c>
      <c r="F57" t="s">
        <v>123</v>
      </c>
    </row>
    <row r="58" spans="3:6" x14ac:dyDescent="0.35">
      <c r="C58">
        <v>50</v>
      </c>
      <c r="D58" s="8" t="str">
        <f>HYPERLINK("#'Table 50'!A1", "Grid Summary: The Labour Party pledged to reduce household energy bills by an average of £300 a year by 2030. They argue this will be made possible as a result of investment in clean energy projects (e.g. wind farms, solar farms, or nuclear power...")</f>
        <v>Grid Summary: The Labour Party pledged to reduce household energy bills by an average of £300 a year by 2030. They argue this will be made possible as a result of investment in clean energy projects (e.g. wind farms, solar farms, or nuclear power...</v>
      </c>
      <c r="E58" s="7"/>
      <c r="F58" t="s">
        <v>123</v>
      </c>
    </row>
    <row r="59" spans="3:6" x14ac:dyDescent="0.35">
      <c r="C59">
        <v>51</v>
      </c>
      <c r="D59" s="8" t="str">
        <f>HYPERLINK("#'Table 51'!A1", "The Labour Party pledged to reduce household energy bills by an average of £300 a year by 2030. They argue this will be made possible as a result of investment in clean energy projects (e.g. wind farms, solar farms, or nuclear power), which produ...")</f>
        <v>The Labour Party pledged to reduce household energy bills by an average of £300 a year by 2030. They argue this will be made possible as a result of investment in clean energy projects (e.g. wind farms, solar farms, or nuclear power), which produ...</v>
      </c>
      <c r="E59" s="14" t="str">
        <f>HYPERLINK("#'Full Results'!A510", "510")</f>
        <v>510</v>
      </c>
      <c r="F59" t="s">
        <v>123</v>
      </c>
    </row>
    <row r="60" spans="3:6" x14ac:dyDescent="0.35">
      <c r="C60">
        <v>52</v>
      </c>
      <c r="D60" s="8" t="str">
        <f>HYPERLINK("#'Table 52'!A1", "The Labour Party pledged to reduce household energy bills by an average of £300 a year by 2030. They argue this will be made possible as a result of investment in clean energy projects (e.g. wind farms, solar farms, or nuclear power), which produ...")</f>
        <v>The Labour Party pledged to reduce household energy bills by an average of £300 a year by 2030. They argue this will be made possible as a result of investment in clean energy projects (e.g. wind farms, solar farms, or nuclear power), which produ...</v>
      </c>
      <c r="E60" s="14" t="str">
        <f>HYPERLINK("#'Full Results'!A518", "518")</f>
        <v>518</v>
      </c>
      <c r="F60" t="s">
        <v>123</v>
      </c>
    </row>
    <row r="61" spans="3:6" x14ac:dyDescent="0.35">
      <c r="C61">
        <v>53</v>
      </c>
      <c r="D61" s="8" t="str">
        <f>HYPERLINK("#'Table 53'!A1", "The Labour Party pledged to reduce household energy bills by an average of £300 a year by 2030. They argue this will be made possible as a result of investment in clean energy projects (e.g. wind farms, solar farms, or nuclear power), which produ...")</f>
        <v>The Labour Party pledged to reduce household energy bills by an average of £300 a year by 2030. They argue this will be made possible as a result of investment in clean energy projects (e.g. wind farms, solar farms, or nuclear power), which produ...</v>
      </c>
      <c r="E61" s="14" t="str">
        <f>HYPERLINK("#'Full Results'!A526", "526")</f>
        <v>526</v>
      </c>
      <c r="F61" t="s">
        <v>123</v>
      </c>
    </row>
    <row r="62" spans="3:6" x14ac:dyDescent="0.35">
      <c r="C62">
        <v>54</v>
      </c>
      <c r="D62" s="8" t="str">
        <f>HYPERLINK("#'Table 54'!A1", "The Labour Party pledged to reduce household energy bills by an average of £300 a year by 2030. They argue this will be made possible as a result of investment in clean energy projects (e.g. wind farms, solar farms, or nuclear power), which produ...")</f>
        <v>The Labour Party pledged to reduce household energy bills by an average of £300 a year by 2030. They argue this will be made possible as a result of investment in clean energy projects (e.g. wind farms, solar farms, or nuclear power), which produ...</v>
      </c>
      <c r="E62" s="14" t="str">
        <f>HYPERLINK("#'Full Results'!A534", "534")</f>
        <v>534</v>
      </c>
      <c r="F62" t="s">
        <v>123</v>
      </c>
    </row>
    <row r="63" spans="3:6" x14ac:dyDescent="0.35">
      <c r="C63">
        <v>55</v>
      </c>
      <c r="D63" s="8" t="str">
        <f>HYPERLINK("#'Table 55'!A1", "The Labour Party pledged to reduce household energy bills by an average of £300 a year by 2030. They argue this will be made possible as a result of investment in clean energy projects (e.g. wind farms, solar farms, or nuclear power), which produ...")</f>
        <v>The Labour Party pledged to reduce household energy bills by an average of £300 a year by 2030. They argue this will be made possible as a result of investment in clean energy projects (e.g. wind farms, solar farms, or nuclear power), which produ...</v>
      </c>
      <c r="E63" s="14" t="str">
        <f>HYPERLINK("#'Full Results'!A542", "542")</f>
        <v>542</v>
      </c>
      <c r="F63" t="s">
        <v>123</v>
      </c>
    </row>
    <row r="64" spans="3:6" x14ac:dyDescent="0.35">
      <c r="C64">
        <v>56</v>
      </c>
      <c r="D64" s="8" t="str">
        <f>HYPERLINK("#'Table 56'!A1", "Who or what do you think is most to blame for high energy costs? Select up to three of the following")</f>
        <v>Who or what do you think is most to blame for high energy costs? Select up to three of the following</v>
      </c>
      <c r="E64" s="14" t="str">
        <f>HYPERLINK("#'Full Results'!A550", "550")</f>
        <v>550</v>
      </c>
      <c r="F64" t="s">
        <v>123</v>
      </c>
    </row>
    <row r="65" spans="3:6" x14ac:dyDescent="0.35">
      <c r="C65">
        <v>57</v>
      </c>
      <c r="D65" s="8" t="str">
        <f>HYPERLINK("#'Table 57'!A1", "Grid Summary: To what extent do you agree or disagree with the following?")</f>
        <v>Grid Summary: To what extent do you agree or disagree with the following?</v>
      </c>
      <c r="E65" s="7"/>
      <c r="F65" t="s">
        <v>123</v>
      </c>
    </row>
    <row r="66" spans="3:6" x14ac:dyDescent="0.35">
      <c r="C66">
        <v>58</v>
      </c>
      <c r="D66" s="8" t="str">
        <f>HYPERLINK("#'Table 58'!A1", "To what extent do you agree or disagree with the following?: I shouldn’t have to choose between clean energy and lower energy bills")</f>
        <v>To what extent do you agree or disagree with the following?: I shouldn’t have to choose between clean energy and lower energy bills</v>
      </c>
      <c r="E66" s="14" t="str">
        <f>HYPERLINK("#'Full Results'!A565", "565")</f>
        <v>565</v>
      </c>
      <c r="F66" t="s">
        <v>123</v>
      </c>
    </row>
    <row r="67" spans="3:6" x14ac:dyDescent="0.35">
      <c r="C67">
        <v>59</v>
      </c>
      <c r="D67" s="8" t="str">
        <f>HYPERLINK("#'Table 59'!A1", "To what extent do you agree or disagree with the following?: The government should be able to generate more electricity and lower my energy bills at the same time")</f>
        <v>To what extent do you agree or disagree with the following?: The government should be able to generate more electricity and lower my energy bills at the same time</v>
      </c>
      <c r="E67" s="14" t="str">
        <f>HYPERLINK("#'Full Results'!A574", "574")</f>
        <v>574</v>
      </c>
      <c r="F67" t="s">
        <v>123</v>
      </c>
    </row>
    <row r="68" spans="3:6" x14ac:dyDescent="0.35">
      <c r="C68">
        <v>60</v>
      </c>
      <c r="D68" s="8" t="str">
        <f>HYPERLINK("#'Table 60'!A1", "To what extent do you agree or disagree with the following?: Government should bring energy bills down by any means necessary")</f>
        <v>To what extent do you agree or disagree with the following?: Government should bring energy bills down by any means necessary</v>
      </c>
      <c r="E68" s="14" t="str">
        <f>HYPERLINK("#'Full Results'!A583", "583")</f>
        <v>583</v>
      </c>
      <c r="F68" t="s">
        <v>123</v>
      </c>
    </row>
    <row r="69" spans="3:6" x14ac:dyDescent="0.35">
      <c r="C69">
        <v>61</v>
      </c>
      <c r="D69" s="8" t="str">
        <f>HYPERLINK("#'Table 61'!A1", "To what extent do you agree or disagree with the following?: Government should bring energy bills down now, even if it means more blackouts")</f>
        <v>To what extent do you agree or disagree with the following?: Government should bring energy bills down now, even if it means more blackouts</v>
      </c>
      <c r="E69" s="14" t="str">
        <f>HYPERLINK("#'Full Results'!A592", "592")</f>
        <v>592</v>
      </c>
      <c r="F69" t="s">
        <v>123</v>
      </c>
    </row>
    <row r="70" spans="3:6" x14ac:dyDescent="0.35">
      <c r="C70">
        <v>62</v>
      </c>
      <c r="D70" s="8" t="str">
        <f>HYPERLINK("#'Table 62'!A1", "To what extent do you agree or disagree with the following?: Government should bring energy bills down now, even if it means being more reliant on international imports")</f>
        <v>To what extent do you agree or disagree with the following?: Government should bring energy bills down now, even if it means being more reliant on international imports</v>
      </c>
      <c r="E70" s="14" t="str">
        <f>HYPERLINK("#'Full Results'!A601", "601")</f>
        <v>601</v>
      </c>
      <c r="F70" t="s">
        <v>123</v>
      </c>
    </row>
    <row r="71" spans="3:6" x14ac:dyDescent="0.35">
      <c r="C71">
        <v>63</v>
      </c>
      <c r="D71" s="8" t="str">
        <f>HYPERLINK("#'Table 63'!A1", "To what extent do you agree or disagree with the following?: The energy grid, as it stands now, is not capable of supporting a fully electric Britain")</f>
        <v>To what extent do you agree or disagree with the following?: The energy grid, as it stands now, is not capable of supporting a fully electric Britain</v>
      </c>
      <c r="E71" s="14" t="str">
        <f>HYPERLINK("#'Full Results'!A610", "610")</f>
        <v>610</v>
      </c>
      <c r="F71" t="s">
        <v>123</v>
      </c>
    </row>
    <row r="72" spans="3:6" x14ac:dyDescent="0.35">
      <c r="C72">
        <v>64</v>
      </c>
      <c r="D72" s="8" t="str">
        <f>HYPERLINK("#'Table 64'!A1", "To what extent do you agree or disagree with the following?: A fully electric Britain is the only way to protect households against the swings of global gas prices")</f>
        <v>To what extent do you agree or disagree with the following?: A fully electric Britain is the only way to protect households against the swings of global gas prices</v>
      </c>
      <c r="E72" s="14" t="str">
        <f>HYPERLINK("#'Full Results'!A619", "619")</f>
        <v>619</v>
      </c>
      <c r="F72" t="s">
        <v>123</v>
      </c>
    </row>
    <row r="73" spans="3:6" x14ac:dyDescent="0.35">
      <c r="C73">
        <v>65</v>
      </c>
      <c r="D73" s="8" t="str">
        <f>HYPERLINK("#'Table 65'!A1", " Thinking about Britain’s future energy system, which do you think costs more for the country to build and maintain: gas or electricity?")</f>
        <v xml:space="preserve"> Thinking about Britain’s future energy system, which do you think costs more for the country to build and maintain: gas or electricity?</v>
      </c>
      <c r="E73" s="14" t="str">
        <f>HYPERLINK("#'Full Results'!A628", "628")</f>
        <v>628</v>
      </c>
      <c r="F73" t="s">
        <v>123</v>
      </c>
    </row>
    <row r="74" spans="3:6" x14ac:dyDescent="0.35">
      <c r="C74">
        <v>66</v>
      </c>
      <c r="D74" s="8" t="str">
        <f>HYPERLINK("#'Table 66'!A1", "Thinking about how Britain’s energy infrastructure is paid for, how do you think this money is currently raised? Select all that apply")</f>
        <v>Thinking about how Britain’s energy infrastructure is paid for, how do you think this money is currently raised? Select all that apply</v>
      </c>
      <c r="E74" s="14" t="str">
        <f>HYPERLINK("#'Full Results'!A635", "635")</f>
        <v>635</v>
      </c>
      <c r="F74" t="s">
        <v>123</v>
      </c>
    </row>
    <row r="75" spans="3:6" x14ac:dyDescent="0.35">
      <c r="C75">
        <v>67</v>
      </c>
      <c r="D75" s="8" t="str">
        <f>HYPERLINK("#'Table 67'!A1", "And in your view, how should this money be raised? Select all that apply")</f>
        <v>And in your view, how should this money be raised? Select all that apply</v>
      </c>
      <c r="E75" s="14" t="str">
        <f>HYPERLINK("#'Full Results'!A650", "650")</f>
        <v>650</v>
      </c>
      <c r="F75" t="s">
        <v>123</v>
      </c>
    </row>
    <row r="76" spans="3:6" x14ac:dyDescent="0.35">
      <c r="C76">
        <v>68</v>
      </c>
      <c r="D76" s="8" t="str">
        <f>HYPERLINK("#'Table 68'!A1", " Based on what you know about Britain’s energy system, how do you think each of the following would impact your costs, if at all?")</f>
        <v xml:space="preserve"> Based on what you know about Britain’s energy system, how do you think each of the following would impact your costs, if at all?</v>
      </c>
      <c r="E76" s="14" t="str">
        <f>HYPERLINK("#'Full Results'!A665", "665")</f>
        <v>665</v>
      </c>
      <c r="F76" t="s">
        <v>348</v>
      </c>
    </row>
    <row r="77" spans="3:6" x14ac:dyDescent="0.35">
      <c r="C77">
        <v>69</v>
      </c>
      <c r="D77" s="8" t="str">
        <f>HYPERLINK("#'Table 69'!A1", " Based on what you know about Britain’s energy system, how do you think each of the following would impact your costs, if at all?")</f>
        <v xml:space="preserve"> Based on what you know about Britain’s energy system, how do you think each of the following would impact your costs, if at all?</v>
      </c>
      <c r="E77" s="14" t="str">
        <f>HYPERLINK("#'Full Results'!A672", "672")</f>
        <v>672</v>
      </c>
      <c r="F77" t="s">
        <v>348</v>
      </c>
    </row>
    <row r="78" spans="3:6" x14ac:dyDescent="0.35">
      <c r="C78">
        <v>70</v>
      </c>
      <c r="D78" s="8" t="str">
        <f>HYPERLINK("#'Table 70'!A1", " Which political party is the most competent to manage energy in this country?")</f>
        <v xml:space="preserve"> Which political party is the most competent to manage energy in this country?</v>
      </c>
      <c r="E78" s="14" t="str">
        <f>HYPERLINK("#'Full Results'!A679", "679")</f>
        <v>679</v>
      </c>
      <c r="F78" t="s">
        <v>123</v>
      </c>
    </row>
    <row r="79" spans="3:6" x14ac:dyDescent="0.35">
      <c r="C79">
        <v>71</v>
      </c>
      <c r="D79" s="8" t="str">
        <f>HYPERLINK("#'Table 71'!A1", "Grid Summary: Which political party would you expect to do each of the following?")</f>
        <v>Grid Summary: Which political party would you expect to do each of the following?</v>
      </c>
      <c r="E79" s="7"/>
      <c r="F79" t="s">
        <v>123</v>
      </c>
    </row>
    <row r="80" spans="3:6" x14ac:dyDescent="0.35">
      <c r="C80">
        <v>72</v>
      </c>
      <c r="D80" s="8" t="str">
        <f>HYPERLINK("#'Table 72'!A1", "Which political party would you expect to do each of the following?: Make energy bills less expensive")</f>
        <v>Which political party would you expect to do each of the following?: Make energy bills less expensive</v>
      </c>
      <c r="E80" s="14" t="str">
        <f>HYPERLINK("#'Full Results'!A691", "691")</f>
        <v>691</v>
      </c>
      <c r="F80" t="s">
        <v>123</v>
      </c>
    </row>
    <row r="81" spans="3:6" x14ac:dyDescent="0.35">
      <c r="C81">
        <v>73</v>
      </c>
      <c r="D81" s="8" t="str">
        <f>HYPERLINK("#'Table 73'!A1", "Which political party would you expect to do each of the following?: Keep energy bills from getting more expensive")</f>
        <v>Which political party would you expect to do each of the following?: Keep energy bills from getting more expensive</v>
      </c>
      <c r="E81" s="14" t="str">
        <f>HYPERLINK("#'Full Results'!A702", "702")</f>
        <v>702</v>
      </c>
      <c r="F81" t="s">
        <v>123</v>
      </c>
    </row>
    <row r="82" spans="3:6" x14ac:dyDescent="0.35">
      <c r="C82">
        <v>74</v>
      </c>
      <c r="D82" s="8" t="str">
        <f>HYPERLINK("#'Table 74'!A1", "Which political party would you expect to do each of the following?: Make energy bills more expensive")</f>
        <v>Which political party would you expect to do each of the following?: Make energy bills more expensive</v>
      </c>
      <c r="E82" s="14" t="str">
        <f>HYPERLINK("#'Full Results'!A713", "713")</f>
        <v>713</v>
      </c>
      <c r="F82" t="s">
        <v>123</v>
      </c>
    </row>
    <row r="83" spans="3:6" x14ac:dyDescent="0.35">
      <c r="C83">
        <v>75</v>
      </c>
      <c r="D83" s="8" t="str">
        <f>HYPERLINK("#'Table 75'!A1", "Which political party would you expect to do each of the following?: Give energy bill discounts to low-income people")</f>
        <v>Which political party would you expect to do each of the following?: Give energy bill discounts to low-income people</v>
      </c>
      <c r="E83" s="14" t="str">
        <f>HYPERLINK("#'Full Results'!A724", "724")</f>
        <v>724</v>
      </c>
      <c r="F83" t="s">
        <v>123</v>
      </c>
    </row>
    <row r="84" spans="3:6" x14ac:dyDescent="0.35">
      <c r="C84">
        <v>76</v>
      </c>
      <c r="D84" s="8" t="str">
        <f>HYPERLINK("#'Table 76'!A1", "Which political party would you expect to do each of the following?: Give energy bill discounts to everyone")</f>
        <v>Which political party would you expect to do each of the following?: Give energy bill discounts to everyone</v>
      </c>
      <c r="E84" s="14" t="str">
        <f>HYPERLINK("#'Full Results'!A735", "735")</f>
        <v>735</v>
      </c>
      <c r="F84" t="s">
        <v>123</v>
      </c>
    </row>
    <row r="85" spans="3:6" x14ac:dyDescent="0.35">
      <c r="C85">
        <v>77</v>
      </c>
      <c r="D85" s="8" t="str">
        <f>HYPERLINK("#'Table 77'!A1", "Which political party would you expect to do each of the following?: Give energy bill discounts to households who use electricity to heat their homes")</f>
        <v>Which political party would you expect to do each of the following?: Give energy bill discounts to households who use electricity to heat their homes</v>
      </c>
      <c r="E85" s="14" t="str">
        <f>HYPERLINK("#'Full Results'!A746", "746")</f>
        <v>746</v>
      </c>
      <c r="F85" t="s">
        <v>123</v>
      </c>
    </row>
    <row r="86" spans="3:6" x14ac:dyDescent="0.35">
      <c r="C86">
        <v>78</v>
      </c>
      <c r="D86" s="8" t="str">
        <f>HYPERLINK("#'Table 78'!A1", "Which political party would you expect to do each of the following?: Decrease taxes on energy bills")</f>
        <v>Which political party would you expect to do each of the following?: Decrease taxes on energy bills</v>
      </c>
      <c r="E86" s="14" t="str">
        <f>HYPERLINK("#'Full Results'!A757", "757")</f>
        <v>757</v>
      </c>
      <c r="F86" t="s">
        <v>123</v>
      </c>
    </row>
    <row r="87" spans="3:6" x14ac:dyDescent="0.35">
      <c r="C87">
        <v>79</v>
      </c>
      <c r="D87" s="8" t="str">
        <f>HYPERLINK("#'Table 79'!A1", "Which political party would you expect to do each of the following?: Remove taxes on energy bills")</f>
        <v>Which political party would you expect to do each of the following?: Remove taxes on energy bills</v>
      </c>
      <c r="E87" s="14" t="str">
        <f>HYPERLINK("#'Full Results'!A768", "768")</f>
        <v>768</v>
      </c>
      <c r="F87" t="s">
        <v>123</v>
      </c>
    </row>
    <row r="88" spans="3:6" x14ac:dyDescent="0.35">
      <c r="C88">
        <v>80</v>
      </c>
      <c r="D88" s="8" t="str">
        <f>HYPERLINK("#'Table 80'!A1", "Which political party would you expect to do each of the following?: Increase taxes on energy bills")</f>
        <v>Which political party would you expect to do each of the following?: Increase taxes on energy bills</v>
      </c>
      <c r="E88" s="14" t="str">
        <f>HYPERLINK("#'Full Results'!A779", "779")</f>
        <v>779</v>
      </c>
      <c r="F88" t="s">
        <v>123</v>
      </c>
    </row>
    <row r="89" spans="3:6" x14ac:dyDescent="0.35">
      <c r="C89">
        <v>81</v>
      </c>
      <c r="D89" s="8" t="str">
        <f>HYPERLINK("#'Table 81'!A1", " Please imagine that it’s 2029 and the next general election is due. Due to the effects of government policy, your household’s energy bills cost the same as in 2024.  In that scenario, how do you think you would vote in a general election?")</f>
        <v xml:space="preserve"> Please imagine that it’s 2029 and the next general election is due. Due to the effects of government policy, your household’s energy bills cost the same as in 2024.  In that scenario, how do you think you would vote in a general election?</v>
      </c>
      <c r="E89" s="14" t="str">
        <f>HYPERLINK("#'Full Results'!A790", "790")</f>
        <v>790</v>
      </c>
      <c r="F89" t="s">
        <v>123</v>
      </c>
    </row>
    <row r="90" spans="3:6" x14ac:dyDescent="0.35">
      <c r="C90">
        <v>82</v>
      </c>
      <c r="D90" s="8" t="str">
        <f>HYPERLINK("#'Table 82'!A1", " Please imagine that it’s 2029 and the next general election is due. Due to the effects of government policy, your household’s energy bills cost £200 more than they did in 2024.  In that scenario, how do you think you would vote in a general elec...")</f>
        <v xml:space="preserve"> Please imagine that it’s 2029 and the next general election is due. Due to the effects of government policy, your household’s energy bills cost £200 more than they did in 2024.  In that scenario, how do you think you would vote in a general elec...</v>
      </c>
      <c r="E90" s="14" t="str">
        <f>HYPERLINK("#'Full Results'!A802", "802")</f>
        <v>802</v>
      </c>
      <c r="F90" t="s">
        <v>123</v>
      </c>
    </row>
    <row r="91" spans="3:6" x14ac:dyDescent="0.35">
      <c r="C91">
        <v>83</v>
      </c>
      <c r="D91" s="8" t="str">
        <f>HYPERLINK("#'Table 83'!A1", " Please imagine that it’s 2029 and the next general election is due. Due to the effects of government policy, your household’s energy bills cost £300 less than they did in 2024.  In that scenario, how do you think you would vote in a general elec...")</f>
        <v xml:space="preserve"> Please imagine that it’s 2029 and the next general election is due. Due to the effects of government policy, your household’s energy bills cost £300 less than they did in 2024.  In that scenario, how do you think you would vote in a general elec...</v>
      </c>
      <c r="E91" s="14" t="str">
        <f>HYPERLINK("#'Full Results'!A814", "814")</f>
        <v>814</v>
      </c>
      <c r="F91" t="s">
        <v>123</v>
      </c>
    </row>
    <row r="92" spans="3:6" x14ac:dyDescent="0.35">
      <c r="C92">
        <v>84</v>
      </c>
      <c r="D92" s="8" t="str">
        <f>HYPERLINK("#'Table 84'!A1", " Please imagine that it’s 2029 and the next general election is due. Due to the effects of government policy, your household’s energy bills are £50 lower per year than they were in 2024.  In that scenario, how would you be likely to vote in a gen...")</f>
        <v xml:space="preserve"> Please imagine that it’s 2029 and the next general election is due. Due to the effects of government policy, your household’s energy bills are £50 lower per year than they were in 2024.  In that scenario, how would you be likely to vote in a gen...</v>
      </c>
      <c r="E92" s="14" t="str">
        <f>HYPERLINK("#'Full Results'!A826", "826")</f>
        <v>826</v>
      </c>
      <c r="F92" t="s">
        <v>348</v>
      </c>
    </row>
    <row r="93" spans="3:6" x14ac:dyDescent="0.35">
      <c r="C93">
        <v>85</v>
      </c>
      <c r="D93" s="8" t="str">
        <f>HYPERLINK("#'Table 85'!A1", " Please imagine that it’s 2029 and the next general election is due. Due to the effects of government policy, your household’s energy bills are £100 lower per year than they were in 2024.  In that scenario, how would you be likely to vote in a ge...")</f>
        <v xml:space="preserve"> Please imagine that it’s 2029 and the next general election is due. Due to the effects of government policy, your household’s energy bills are £100 lower per year than they were in 2024.  In that scenario, how would you be likely to vote in a ge...</v>
      </c>
      <c r="E93" s="14" t="str">
        <f>HYPERLINK("#'Full Results'!A838", "838")</f>
        <v>838</v>
      </c>
      <c r="F93" t="s">
        <v>348</v>
      </c>
    </row>
    <row r="94" spans="3:6" x14ac:dyDescent="0.35">
      <c r="C94">
        <v>86</v>
      </c>
      <c r="D94" s="8" t="str">
        <f>HYPERLINK("#'Table 86'!A1", " Please imagine that it’s 2029 and the next general election is due. Due to the effects of government policy, your household’s energy bills are £200 lower per year than they were in 2024.  In that scenario, how would you be likely to vote in a ge...")</f>
        <v xml:space="preserve"> Please imagine that it’s 2029 and the next general election is due. Due to the effects of government policy, your household’s energy bills are £200 lower per year than they were in 2024.  In that scenario, how would you be likely to vote in a ge...</v>
      </c>
      <c r="E94" s="14" t="str">
        <f>HYPERLINK("#'Full Results'!A850", "850")</f>
        <v>850</v>
      </c>
      <c r="F94" t="s">
        <v>348</v>
      </c>
    </row>
    <row r="95" spans="3:6" x14ac:dyDescent="0.35">
      <c r="C95">
        <v>87</v>
      </c>
      <c r="D95" s="8" t="str">
        <f>HYPERLINK("#'Table 87'!A1", " Please imagine that it’s 2029 and the next general election is due. Due to the effects of government policy, your household’s energy bills are £300 lower per year than they were in 2024.  In that scenario, how would you be likely to vote in a ge...")</f>
        <v xml:space="preserve"> Please imagine that it’s 2029 and the next general election is due. Due to the effects of government policy, your household’s energy bills are £300 lower per year than they were in 2024.  In that scenario, how would you be likely to vote in a ge...</v>
      </c>
      <c r="E95" s="14" t="str">
        <f>HYPERLINK("#'Full Results'!A862", "862")</f>
        <v>862</v>
      </c>
      <c r="F95" t="s">
        <v>348</v>
      </c>
    </row>
    <row r="96" spans="3:6" x14ac:dyDescent="0.35">
      <c r="C96">
        <v>88</v>
      </c>
      <c r="D96" s="8" t="str">
        <f>HYPERLINK("#'Table 88'!A1", " Please imagine that it’s 2029 and the next general election is due. Due to the effects of government policy, your household’s energy bills are £400 lower per year than they were in 2024.  In that scenario, how would you be likely to vote in a ge...")</f>
        <v xml:space="preserve"> Please imagine that it’s 2029 and the next general election is due. Due to the effects of government policy, your household’s energy bills are £400 lower per year than they were in 2024.  In that scenario, how would you be likely to vote in a ge...</v>
      </c>
      <c r="E96" s="14" t="str">
        <f>HYPERLINK("#'Full Results'!A874", "874")</f>
        <v>874</v>
      </c>
      <c r="F96" t="s">
        <v>348</v>
      </c>
    </row>
    <row r="97" spans="3:6" x14ac:dyDescent="0.35">
      <c r="C97">
        <v>89</v>
      </c>
      <c r="D97" s="8" t="str">
        <f>HYPERLINK("#'Table 89'!A1", " Please imagine that it’s 2029 and the next general election is due. Due to the effects of government policy, your household’s energy bills are £500 lower per year than they were in 2024.  In that scenario, how would you be likely to vote in a ge...")</f>
        <v xml:space="preserve"> Please imagine that it’s 2029 and the next general election is due. Due to the effects of government policy, your household’s energy bills are £500 lower per year than they were in 2024.  In that scenario, how would you be likely to vote in a ge...</v>
      </c>
      <c r="E97" s="14" t="str">
        <f>HYPERLINK("#'Full Results'!A886", "886")</f>
        <v>886</v>
      </c>
      <c r="F97" t="s">
        <v>348</v>
      </c>
    </row>
    <row r="98" spans="3:6" x14ac:dyDescent="0.35">
      <c r="C98">
        <v>90</v>
      </c>
      <c r="D98" s="8" t="str">
        <f>HYPERLINK("#'Table 90'!A1", " Please imagine that it’s 2029 and the next general election is due. Due to the effects of government policy, your household’s energy bills are £50 higher per year than they were in 2024.  In that scenario, how would you be likely to vote in a ge...")</f>
        <v xml:space="preserve"> Please imagine that it’s 2029 and the next general election is due. Due to the effects of government policy, your household’s energy bills are £50 higher per year than they were in 2024.  In that scenario, how would you be likely to vote in a ge...</v>
      </c>
      <c r="E98" s="14" t="str">
        <f>HYPERLINK("#'Full Results'!A898", "898")</f>
        <v>898</v>
      </c>
      <c r="F98" t="s">
        <v>348</v>
      </c>
    </row>
    <row r="99" spans="3:6" x14ac:dyDescent="0.35">
      <c r="C99">
        <v>91</v>
      </c>
      <c r="D99" s="8" t="str">
        <f>HYPERLINK("#'Table 91'!A1", " Please imagine that it’s 2029 and the next general election is due. Due to the effects of government policy, your household’s energy bills are £100 higher per year than they were in 2024.  In that scenario, how would you be likely to vote in a g...")</f>
        <v xml:space="preserve"> Please imagine that it’s 2029 and the next general election is due. Due to the effects of government policy, your household’s energy bills are £100 higher per year than they were in 2024.  In that scenario, how would you be likely to vote in a g...</v>
      </c>
      <c r="E99" s="14" t="str">
        <f>HYPERLINK("#'Full Results'!A910", "910")</f>
        <v>910</v>
      </c>
      <c r="F99" t="s">
        <v>348</v>
      </c>
    </row>
    <row r="100" spans="3:6" x14ac:dyDescent="0.35">
      <c r="C100">
        <v>92</v>
      </c>
      <c r="D100" s="8" t="str">
        <f>HYPERLINK("#'Table 92'!A1", " Please imagine that it’s 2029 and the next general election is due. Due to the effects of government policy, your household’s energy bills are £200 higher per year than they were in 2024.  In that scenario, how would you be likely to vote in a g...")</f>
        <v xml:space="preserve"> Please imagine that it’s 2029 and the next general election is due. Due to the effects of government policy, your household’s energy bills are £200 higher per year than they were in 2024.  In that scenario, how would you be likely to vote in a g...</v>
      </c>
      <c r="E100" s="14" t="str">
        <f>HYPERLINK("#'Full Results'!A922", "922")</f>
        <v>922</v>
      </c>
      <c r="F100" t="s">
        <v>348</v>
      </c>
    </row>
    <row r="101" spans="3:6" x14ac:dyDescent="0.35">
      <c r="C101">
        <v>93</v>
      </c>
      <c r="D101" s="8" t="str">
        <f>HYPERLINK("#'Table 93'!A1", " Please imagine that it’s 2029 and the next general election is due. Due to the effects of government policy, your household’s energy bills are £300 higher per year than they were in 2024.  In that scenario, how would you be likely to vote in a g...")</f>
        <v xml:space="preserve"> Please imagine that it’s 2029 and the next general election is due. Due to the effects of government policy, your household’s energy bills are £300 higher per year than they were in 2024.  In that scenario, how would you be likely to vote in a g...</v>
      </c>
      <c r="E101" s="14" t="str">
        <f>HYPERLINK("#'Full Results'!A934", "934")</f>
        <v>934</v>
      </c>
      <c r="F101" t="s">
        <v>348</v>
      </c>
    </row>
    <row r="102" spans="3:6" x14ac:dyDescent="0.35">
      <c r="C102">
        <v>94</v>
      </c>
      <c r="D102" s="8" t="str">
        <f>HYPERLINK("#'Table 94'!A1", " Please imagine that it’s 2029 and the next general election is due. Due to the effects of government policy, your household’s energy bills are £400 higher per year than they were in 2024.  In that scenario, how would you be likely to vote in a g...")</f>
        <v xml:space="preserve"> Please imagine that it’s 2029 and the next general election is due. Due to the effects of government policy, your household’s energy bills are £400 higher per year than they were in 2024.  In that scenario, how would you be likely to vote in a g...</v>
      </c>
      <c r="E102" s="14" t="str">
        <f>HYPERLINK("#'Full Results'!A946", "946")</f>
        <v>946</v>
      </c>
      <c r="F102" t="s">
        <v>348</v>
      </c>
    </row>
    <row r="103" spans="3:6" x14ac:dyDescent="0.35">
      <c r="C103">
        <v>95</v>
      </c>
      <c r="D103" s="8" t="str">
        <f>HYPERLINK("#'Table 95'!A1", " Please imagine that it’s 2029 and the next general election is due. Due to the effects of government policy, your household’s energy bills are £500 higher per year than they were in 2024.  In that scenario, how would you be likely to vote in a g...")</f>
        <v xml:space="preserve"> Please imagine that it’s 2029 and the next general election is due. Due to the effects of government policy, your household’s energy bills are £500 higher per year than they were in 2024.  In that scenario, how would you be likely to vote in a g...</v>
      </c>
      <c r="E103" s="14" t="str">
        <f>HYPERLINK("#'Full Results'!A958", "958")</f>
        <v>958</v>
      </c>
      <c r="F103" t="s">
        <v>348</v>
      </c>
    </row>
    <row r="104" spans="3:6" x14ac:dyDescent="0.35">
      <c r="C104">
        <v>96</v>
      </c>
      <c r="D104" s="8" t="str">
        <f>HYPERLINK("#'Table 96'!A1", " On 26 November 2025, the government announced this year’s Budget, including plans to reduce energy bills from April 2026 by an average of £150 per household per year. Were you aware of this?")</f>
        <v xml:space="preserve"> On 26 November 2025, the government announced this year’s Budget, including plans to reduce energy bills from April 2026 by an average of £150 per household per year. Were you aware of this?</v>
      </c>
      <c r="E104" s="14" t="str">
        <f>HYPERLINK("#'Full Results'!A970", "970")</f>
        <v>970</v>
      </c>
      <c r="F104" t="s">
        <v>123</v>
      </c>
    </row>
    <row r="105" spans="3:6" x14ac:dyDescent="0.35">
      <c r="C105">
        <v>97</v>
      </c>
      <c r="D105" s="8" t="str">
        <f>HYPERLINK("#'Table 97'!A1", "Grid Summary: Having heard that the government is planning to reduce energy bills by an average of £150 per household per year from April 2026, which of the following comes closest to your view?")</f>
        <v>Grid Summary: Having heard that the government is planning to reduce energy bills by an average of £150 per household per year from April 2026, which of the following comes closest to your view?</v>
      </c>
      <c r="E105" s="7"/>
      <c r="F105" t="s">
        <v>123</v>
      </c>
    </row>
    <row r="106" spans="3:6" x14ac:dyDescent="0.35">
      <c r="C106">
        <v>98</v>
      </c>
      <c r="D106" s="8" t="str">
        <f>HYPERLINK("#'Table 98'!A1", "Having heard that the government is planning to reduce energy bills by an average of £150 per household per year from April 2026, which of the following comes closest to your view?: My bills will come down next year | My bills will not come down ...")</f>
        <v>Having heard that the government is planning to reduce energy bills by an average of £150 per household per year from April 2026, which of the following comes closest to your view?: My bills will come down next year | My bills will not come down ...</v>
      </c>
      <c r="E106" s="14" t="str">
        <f>HYPERLINK("#'Full Results'!A977", "977")</f>
        <v>977</v>
      </c>
      <c r="F106" t="s">
        <v>123</v>
      </c>
    </row>
    <row r="107" spans="3:6" x14ac:dyDescent="0.35">
      <c r="C107">
        <v>99</v>
      </c>
      <c r="D107" s="8" t="str">
        <f>HYPERLINK("#'Table 99'!A1", "Having heard that the government is planning to reduce energy bills by an average of £150 per household per year from April 2026, which of the following comes closest to your view?:  I will benefit a lot from my bills coming down by £150 | I won’...")</f>
        <v>Having heard that the government is planning to reduce energy bills by an average of £150 per household per year from April 2026, which of the following comes closest to your view?:  I will benefit a lot from my bills coming down by £150 | I won’...</v>
      </c>
      <c r="E107" s="14" t="str">
        <f>HYPERLINK("#'Full Results'!A985", "985")</f>
        <v>985</v>
      </c>
      <c r="F107" t="s">
        <v>123</v>
      </c>
    </row>
    <row r="108" spans="3:6" x14ac:dyDescent="0.35">
      <c r="C108">
        <v>100</v>
      </c>
      <c r="D108" s="8" t="str">
        <f>HYPERLINK("#'Table 100'!A1", "Having heard that the government is planning to reduce energy bills by an average of £150 per household per year from April 2026, which of the following comes closest to your view?: This will lead to higher costs in other areas | This will not le...")</f>
        <v>Having heard that the government is planning to reduce energy bills by an average of £150 per household per year from April 2026, which of the following comes closest to your view?: This will lead to higher costs in other areas | This will not le...</v>
      </c>
      <c r="E108" s="14" t="str">
        <f>HYPERLINK("#'Full Results'!A993", "993")</f>
        <v>993</v>
      </c>
      <c r="F108" t="s">
        <v>123</v>
      </c>
    </row>
    <row r="109" spans="3:6" x14ac:dyDescent="0.35">
      <c r="C109">
        <v>101</v>
      </c>
      <c r="D109" s="8" t="str">
        <f>HYPERLINK("#'Table 101'!A1", "Having heard that the government is planning to reduce energy bills by an average of £150 per household per year from April 2026, which of the following comes closest to your view?: I trust the government will be able to deliver this | I do not t...")</f>
        <v>Having heard that the government is planning to reduce energy bills by an average of £150 per household per year from April 2026, which of the following comes closest to your view?: I trust the government will be able to deliver this | I do not t...</v>
      </c>
      <c r="E109" s="14" t="str">
        <f>HYPERLINK("#'Full Results'!A1001", "1001")</f>
        <v>1001</v>
      </c>
      <c r="F109" t="s">
        <v>123</v>
      </c>
    </row>
    <row r="110" spans="3:6" x14ac:dyDescent="0.35">
      <c r="C110">
        <v>102</v>
      </c>
      <c r="D110" s="8" t="str">
        <f>HYPERLINK("#'Table 102'!A1", "Having heard that the government is planning to reduce energy bills by an average of £150 per household per year from April 2026, which of the following comes closest to your view?: This will have a significant positive impact on my cost of livin...")</f>
        <v>Having heard that the government is planning to reduce energy bills by an average of £150 per household per year from April 2026, which of the following comes closest to your view?: This will have a significant positive impact on my cost of livin...</v>
      </c>
      <c r="E110" s="14" t="str">
        <f>HYPERLINK("#'Full Results'!A1009", "1009")</f>
        <v>1009</v>
      </c>
      <c r="F110" t="s">
        <v>123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H1017"/>
  <sheetViews>
    <sheetView showGridLines="0"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2" width="10.7265625" customWidth="1"/>
    <col min="63" max="63" width="2.1796875" customWidth="1"/>
    <col min="64" max="67" width="10.7265625" customWidth="1"/>
    <col min="68" max="68" width="2.1796875" customWidth="1"/>
    <col min="69" max="73" width="10.7265625" customWidth="1"/>
    <col min="74" max="74" width="2.1796875" customWidth="1"/>
    <col min="75" max="79" width="10.7265625" customWidth="1"/>
    <col min="80" max="80" width="2.1796875" customWidth="1"/>
    <col min="81" max="82" width="10.7265625" customWidth="1"/>
    <col min="83" max="83" width="2.1796875" customWidth="1"/>
    <col min="84" max="84" width="10.7265625" customWidth="1"/>
    <col min="85" max="85" width="2.1796875" customWidth="1"/>
    <col min="86" max="86" width="10.7265625" customWidth="1"/>
    <col min="87" max="87" width="2.1796875" customWidth="1"/>
  </cols>
  <sheetData>
    <row r="2" spans="2:86" ht="40" customHeight="1" x14ac:dyDescent="0.35">
      <c r="D2" s="22" t="s">
        <v>407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row>
    <row r="5" spans="2:86" ht="30" customHeight="1" x14ac:dyDescent="0.35">
      <c r="B5" s="13"/>
      <c r="C5" s="13"/>
      <c r="D5" s="25" t="s">
        <v>83</v>
      </c>
      <c r="E5" s="25"/>
      <c r="F5" s="13"/>
      <c r="G5" s="25" t="s">
        <v>84</v>
      </c>
      <c r="H5" s="25"/>
      <c r="I5" s="25"/>
      <c r="J5" s="25"/>
      <c r="K5" s="25"/>
      <c r="L5" s="25"/>
      <c r="M5" s="13"/>
      <c r="N5" s="25" t="s">
        <v>85</v>
      </c>
      <c r="O5" s="25"/>
      <c r="P5" s="25"/>
      <c r="Q5" s="25"/>
      <c r="R5" s="13"/>
      <c r="S5" s="25" t="s">
        <v>86</v>
      </c>
      <c r="T5" s="25"/>
      <c r="U5" s="25"/>
      <c r="V5" s="25"/>
      <c r="W5" s="25"/>
      <c r="X5" s="25"/>
      <c r="Y5" s="25"/>
      <c r="Z5" s="25"/>
      <c r="AA5" s="25"/>
      <c r="AB5" s="25"/>
      <c r="AC5" s="25"/>
      <c r="AD5" s="25"/>
      <c r="AE5" s="13"/>
      <c r="AF5" s="25" t="s">
        <v>87</v>
      </c>
      <c r="AG5" s="25"/>
      <c r="AH5" s="25"/>
      <c r="AI5" s="25"/>
      <c r="AJ5" s="25"/>
      <c r="AK5" s="25"/>
      <c r="AL5" s="25"/>
      <c r="AM5" s="25"/>
      <c r="AN5" s="25"/>
      <c r="AO5" s="25"/>
      <c r="AP5" s="25"/>
      <c r="AQ5" s="25"/>
      <c r="AR5" s="25"/>
      <c r="AS5" s="25"/>
      <c r="AT5" s="25"/>
      <c r="AU5" s="25"/>
      <c r="AV5" s="13"/>
      <c r="AW5" s="25" t="s">
        <v>88</v>
      </c>
      <c r="AX5" s="25"/>
      <c r="AY5" s="25"/>
      <c r="AZ5" s="25"/>
      <c r="BA5" s="25"/>
      <c r="BB5" s="13"/>
      <c r="BC5" s="25" t="s">
        <v>89</v>
      </c>
      <c r="BD5" s="25"/>
      <c r="BE5" s="25"/>
      <c r="BF5" s="25"/>
      <c r="BG5" s="25"/>
      <c r="BH5" s="13"/>
      <c r="BI5" s="25" t="s">
        <v>90</v>
      </c>
      <c r="BJ5" s="25"/>
      <c r="BK5" s="13"/>
      <c r="BL5" s="25" t="s">
        <v>91</v>
      </c>
      <c r="BM5" s="25"/>
      <c r="BN5" s="25"/>
      <c r="BO5" s="25"/>
      <c r="BP5" s="13"/>
      <c r="BQ5" s="25" t="s">
        <v>92</v>
      </c>
      <c r="BR5" s="25"/>
      <c r="BS5" s="25"/>
      <c r="BT5" s="25"/>
      <c r="BU5" s="25"/>
      <c r="BV5" s="13"/>
      <c r="BW5" s="25" t="s">
        <v>93</v>
      </c>
      <c r="BX5" s="25"/>
      <c r="BY5" s="25"/>
      <c r="BZ5" s="25"/>
      <c r="CA5" s="25"/>
      <c r="CB5" s="13"/>
      <c r="CC5" s="25" t="s">
        <v>94</v>
      </c>
      <c r="CD5" s="25"/>
      <c r="CE5" s="13"/>
      <c r="CF5" s="25" t="s">
        <v>95</v>
      </c>
      <c r="CG5" s="13"/>
      <c r="CH5" s="25" t="s">
        <v>96</v>
      </c>
    </row>
    <row r="6" spans="2:86"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J6" s="12" t="s">
        <v>70</v>
      </c>
      <c r="BL6" s="12" t="s">
        <v>71</v>
      </c>
      <c r="BM6" s="12" t="s">
        <v>72</v>
      </c>
      <c r="BN6" s="12" t="s">
        <v>73</v>
      </c>
      <c r="BO6" s="12" t="s">
        <v>74</v>
      </c>
      <c r="BQ6" s="12" t="s">
        <v>75</v>
      </c>
      <c r="BR6" s="12" t="s">
        <v>76</v>
      </c>
      <c r="BS6" s="12" t="s">
        <v>77</v>
      </c>
      <c r="BT6" s="12" t="s">
        <v>78</v>
      </c>
      <c r="BU6" s="12" t="s">
        <v>79</v>
      </c>
      <c r="BW6" s="12" t="s">
        <v>80</v>
      </c>
      <c r="BX6" s="12" t="s">
        <v>81</v>
      </c>
      <c r="BY6" s="12" t="s">
        <v>77</v>
      </c>
      <c r="BZ6" s="12" t="s">
        <v>78</v>
      </c>
      <c r="CA6" s="12" t="s">
        <v>82</v>
      </c>
      <c r="CC6" s="12" t="s">
        <v>69</v>
      </c>
      <c r="CD6" s="12" t="s">
        <v>70</v>
      </c>
      <c r="CF6" s="12" t="s">
        <v>69</v>
      </c>
      <c r="CH6" s="12" t="s">
        <v>69</v>
      </c>
    </row>
    <row r="7" spans="2:86" ht="2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v>383</v>
      </c>
      <c r="BK7" s="10"/>
      <c r="BL7" s="10">
        <v>334</v>
      </c>
      <c r="BM7" s="10">
        <v>567</v>
      </c>
      <c r="BN7" s="10">
        <v>1066</v>
      </c>
      <c r="BO7" s="10">
        <v>37</v>
      </c>
      <c r="BP7" s="10"/>
      <c r="BQ7" s="10">
        <v>364</v>
      </c>
      <c r="BR7" s="10">
        <v>742</v>
      </c>
      <c r="BS7" s="10">
        <v>153</v>
      </c>
      <c r="BT7" s="10">
        <v>252</v>
      </c>
      <c r="BU7" s="10">
        <v>131</v>
      </c>
      <c r="BV7" s="10"/>
      <c r="BW7" s="10">
        <v>312</v>
      </c>
      <c r="BX7" s="10">
        <v>425</v>
      </c>
      <c r="BY7" s="10">
        <v>196</v>
      </c>
      <c r="BZ7" s="10">
        <v>472</v>
      </c>
      <c r="CA7" s="10">
        <v>208</v>
      </c>
      <c r="CB7" s="10"/>
      <c r="CC7" s="10">
        <v>749</v>
      </c>
      <c r="CD7" s="10">
        <v>1255</v>
      </c>
      <c r="CE7" s="10"/>
      <c r="CF7" s="10">
        <v>376</v>
      </c>
      <c r="CG7" s="10"/>
      <c r="CH7" s="10">
        <v>186</v>
      </c>
    </row>
    <row r="8" spans="2:86" ht="2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v>395</v>
      </c>
      <c r="BK8" s="11"/>
      <c r="BL8" s="11">
        <v>356</v>
      </c>
      <c r="BM8" s="11">
        <v>558</v>
      </c>
      <c r="BN8" s="11">
        <v>1045</v>
      </c>
      <c r="BO8" s="11">
        <v>44</v>
      </c>
      <c r="BP8" s="11"/>
      <c r="BQ8" s="11">
        <v>336</v>
      </c>
      <c r="BR8" s="11">
        <v>725</v>
      </c>
      <c r="BS8" s="11">
        <v>143</v>
      </c>
      <c r="BT8" s="11">
        <v>250</v>
      </c>
      <c r="BU8" s="11">
        <v>151</v>
      </c>
      <c r="BV8" s="11"/>
      <c r="BW8" s="11">
        <v>285</v>
      </c>
      <c r="BX8" s="11">
        <v>428</v>
      </c>
      <c r="BY8" s="11">
        <v>186</v>
      </c>
      <c r="BZ8" s="11">
        <v>461</v>
      </c>
      <c r="CA8" s="11">
        <v>240</v>
      </c>
      <c r="CB8" s="11"/>
      <c r="CC8" s="11">
        <v>740</v>
      </c>
      <c r="CD8" s="11">
        <v>1264</v>
      </c>
      <c r="CE8" s="11"/>
      <c r="CF8" s="11">
        <v>376</v>
      </c>
      <c r="CG8" s="11"/>
      <c r="CH8" s="11">
        <v>186</v>
      </c>
    </row>
    <row r="11" spans="2:86" x14ac:dyDescent="0.35">
      <c r="B11" s="6" t="s">
        <v>100</v>
      </c>
    </row>
    <row r="12" spans="2:86" x14ac:dyDescent="0.35">
      <c r="B12" s="21" t="s">
        <v>101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row>
    <row r="13" spans="2:86" x14ac:dyDescent="0.35">
      <c r="B13" t="s">
        <v>97</v>
      </c>
      <c r="C13" s="17">
        <v>0.793235870279003</v>
      </c>
      <c r="D13" s="17">
        <v>0.77130570872269999</v>
      </c>
      <c r="E13" s="17">
        <v>0.81488046389091395</v>
      </c>
      <c r="F13" s="17"/>
      <c r="G13" s="17">
        <v>0.67919821749610898</v>
      </c>
      <c r="H13" s="17">
        <v>0.77307263673220805</v>
      </c>
      <c r="I13" s="17">
        <v>0.77370821067814599</v>
      </c>
      <c r="J13" s="17">
        <v>0.82223880251655401</v>
      </c>
      <c r="K13" s="17">
        <v>0.83815504637987703</v>
      </c>
      <c r="L13" s="17">
        <v>0.82739925156003902</v>
      </c>
      <c r="M13" s="17"/>
      <c r="N13" s="17">
        <v>0.72268160689943095</v>
      </c>
      <c r="O13" s="17">
        <v>0.82519277994640905</v>
      </c>
      <c r="P13" s="17">
        <v>0.80670371280062503</v>
      </c>
      <c r="Q13" s="17">
        <v>0.82245734482418897</v>
      </c>
      <c r="R13" s="17"/>
      <c r="S13" s="17">
        <v>0.68449362256462898</v>
      </c>
      <c r="T13" s="17">
        <v>0.81501830349976401</v>
      </c>
      <c r="U13" s="17">
        <v>0.80900503401650203</v>
      </c>
      <c r="V13" s="17">
        <v>0.79847955740285503</v>
      </c>
      <c r="W13" s="17">
        <v>0.84586139963389595</v>
      </c>
      <c r="X13" s="17">
        <v>0.73008202049752702</v>
      </c>
      <c r="Y13" s="17">
        <v>0.78307020480535705</v>
      </c>
      <c r="Z13" s="17">
        <v>0.87113531439979996</v>
      </c>
      <c r="AA13" s="17">
        <v>0.84990351912911799</v>
      </c>
      <c r="AB13" s="17">
        <v>0.78206845963070803</v>
      </c>
      <c r="AC13" s="17">
        <v>0.91342310267021298</v>
      </c>
      <c r="AD13" s="17">
        <v>0.67701865747658196</v>
      </c>
      <c r="AE13" s="17"/>
      <c r="AF13" s="17">
        <v>0.84452686129031096</v>
      </c>
      <c r="AG13" s="17">
        <v>0.90279949117107405</v>
      </c>
      <c r="AH13" s="17">
        <v>0.89151074043854195</v>
      </c>
      <c r="AI13" s="17">
        <v>0.73416615771208904</v>
      </c>
      <c r="AJ13" s="17">
        <v>0.865866818727971</v>
      </c>
      <c r="AK13" s="17">
        <v>0.84316834683603803</v>
      </c>
      <c r="AL13" s="17">
        <v>0.80384687537270605</v>
      </c>
      <c r="AM13" s="17">
        <v>0.77559891816327098</v>
      </c>
      <c r="AN13" s="17">
        <v>0.82448657704270001</v>
      </c>
      <c r="AO13" s="17">
        <v>0.79994664098255897</v>
      </c>
      <c r="AP13" s="17">
        <v>0.76018425950065405</v>
      </c>
      <c r="AQ13" s="17">
        <v>0.73842486894591997</v>
      </c>
      <c r="AR13" s="17">
        <v>0.53638518173371796</v>
      </c>
      <c r="AS13" s="17">
        <v>0.68742936548369904</v>
      </c>
      <c r="AT13" s="17">
        <v>0.64739887379500805</v>
      </c>
      <c r="AU13" s="17">
        <v>0.75330058098600905</v>
      </c>
      <c r="AV13" s="17"/>
      <c r="AW13" s="17">
        <v>0.84409373910726904</v>
      </c>
      <c r="AX13" s="17">
        <v>0.86214011067654295</v>
      </c>
      <c r="AY13" s="17">
        <v>0.72515483717542695</v>
      </c>
      <c r="AZ13" s="17">
        <v>0.70347628282647701</v>
      </c>
      <c r="BA13" s="17">
        <v>0.67460567493928603</v>
      </c>
      <c r="BB13" s="17"/>
      <c r="BC13" s="17">
        <v>0.59090028860938704</v>
      </c>
      <c r="BD13" s="17">
        <v>0.75324086911508004</v>
      </c>
      <c r="BE13" s="17">
        <v>0.84159548269297701</v>
      </c>
      <c r="BF13" s="17">
        <v>0.89539374510970204</v>
      </c>
      <c r="BG13" s="17">
        <v>0.91033187607599797</v>
      </c>
      <c r="BH13" s="17"/>
      <c r="BI13" s="17">
        <v>0.793235870279003</v>
      </c>
      <c r="BJ13" s="17">
        <v>0</v>
      </c>
      <c r="BK13" s="17"/>
      <c r="BL13" s="17">
        <v>0.78185801966548796</v>
      </c>
      <c r="BM13" s="17">
        <v>0.83061036363405005</v>
      </c>
      <c r="BN13" s="17">
        <v>0.774259137169512</v>
      </c>
      <c r="BO13" s="17">
        <v>0.83798657563447798</v>
      </c>
      <c r="BP13" s="17"/>
      <c r="BQ13" s="17">
        <v>0.822076955620762</v>
      </c>
      <c r="BR13" s="17">
        <v>0.78646403724108205</v>
      </c>
      <c r="BS13" s="17">
        <v>0.71053278261988795</v>
      </c>
      <c r="BT13" s="17">
        <v>0.79157509061787501</v>
      </c>
      <c r="BU13" s="17">
        <v>0.66411318791130303</v>
      </c>
      <c r="BV13" s="17"/>
      <c r="BW13" s="17">
        <v>0.83236017021226705</v>
      </c>
      <c r="BX13" s="17">
        <v>0.70650333187030101</v>
      </c>
      <c r="BY13" s="17">
        <v>0.77079895623440298</v>
      </c>
      <c r="BZ13" s="17">
        <v>0.81855831929231804</v>
      </c>
      <c r="CA13" s="17">
        <v>0.78282687612505097</v>
      </c>
      <c r="CB13" s="17"/>
      <c r="CC13" s="17">
        <v>0.78757645163770096</v>
      </c>
      <c r="CD13" s="17">
        <v>0.79689985275237896</v>
      </c>
      <c r="CE13" s="17"/>
      <c r="CF13" s="17">
        <v>0.72977207758756901</v>
      </c>
      <c r="CG13" s="17"/>
      <c r="CH13" s="17">
        <v>0.78130811628938401</v>
      </c>
    </row>
    <row r="14" spans="2:86" x14ac:dyDescent="0.35">
      <c r="B14" t="s">
        <v>98</v>
      </c>
      <c r="C14" s="17">
        <v>8.7582598619842494E-2</v>
      </c>
      <c r="D14" s="17">
        <v>9.8111546466480695E-2</v>
      </c>
      <c r="E14" s="17">
        <v>7.7160318987913507E-2</v>
      </c>
      <c r="F14" s="17"/>
      <c r="G14" s="17">
        <v>0.14918694662253101</v>
      </c>
      <c r="H14" s="17">
        <v>0.10867671123483599</v>
      </c>
      <c r="I14" s="17">
        <v>0.11995727235662899</v>
      </c>
      <c r="J14" s="17">
        <v>7.8584637534246493E-2</v>
      </c>
      <c r="K14" s="17">
        <v>5.3371990547272603E-2</v>
      </c>
      <c r="L14" s="17">
        <v>4.93003046921274E-2</v>
      </c>
      <c r="M14" s="17"/>
      <c r="N14" s="17">
        <v>0.11845805579572199</v>
      </c>
      <c r="O14" s="17">
        <v>7.0295571561141607E-2</v>
      </c>
      <c r="P14" s="17">
        <v>7.0613255076961007E-2</v>
      </c>
      <c r="Q14" s="17">
        <v>8.9631708876730304E-2</v>
      </c>
      <c r="R14" s="17"/>
      <c r="S14" s="17">
        <v>0.175717026516646</v>
      </c>
      <c r="T14" s="17">
        <v>8.6150092676307202E-2</v>
      </c>
      <c r="U14" s="17">
        <v>9.3689821480569493E-2</v>
      </c>
      <c r="V14" s="17">
        <v>0.139963677771891</v>
      </c>
      <c r="W14" s="17">
        <v>3.2238100093835903E-2</v>
      </c>
      <c r="X14" s="17">
        <v>6.2128560782666001E-2</v>
      </c>
      <c r="Y14" s="17">
        <v>7.53459026927389E-2</v>
      </c>
      <c r="Z14" s="17">
        <v>0</v>
      </c>
      <c r="AA14" s="17">
        <v>6.4923414594742795E-2</v>
      </c>
      <c r="AB14" s="17">
        <v>8.2169764022233596E-2</v>
      </c>
      <c r="AC14" s="17">
        <v>1.4565735867088699E-2</v>
      </c>
      <c r="AD14" s="17">
        <v>0.16687909714517499</v>
      </c>
      <c r="AE14" s="17"/>
      <c r="AF14" s="17">
        <v>0</v>
      </c>
      <c r="AG14" s="17">
        <v>0</v>
      </c>
      <c r="AH14" s="17">
        <v>6.1268388129113699E-2</v>
      </c>
      <c r="AI14" s="17">
        <v>0.11192027228540501</v>
      </c>
      <c r="AJ14" s="17">
        <v>4.2826721695050099E-2</v>
      </c>
      <c r="AK14" s="17">
        <v>8.9204717508940004E-2</v>
      </c>
      <c r="AL14" s="17">
        <v>6.8620137460176395E-2</v>
      </c>
      <c r="AM14" s="17">
        <v>6.0570325664766597E-2</v>
      </c>
      <c r="AN14" s="17">
        <v>4.5821825911998099E-2</v>
      </c>
      <c r="AO14" s="17">
        <v>7.8042813678512804E-2</v>
      </c>
      <c r="AP14" s="17">
        <v>9.92213451600025E-2</v>
      </c>
      <c r="AQ14" s="17">
        <v>0.122587592731112</v>
      </c>
      <c r="AR14" s="17">
        <v>0.21992247666700299</v>
      </c>
      <c r="AS14" s="17">
        <v>0.22015537998864201</v>
      </c>
      <c r="AT14" s="17">
        <v>0.29616869003143598</v>
      </c>
      <c r="AU14" s="17">
        <v>0.14494881254299999</v>
      </c>
      <c r="AV14" s="17"/>
      <c r="AW14" s="17">
        <v>7.0312496063755406E-2</v>
      </c>
      <c r="AX14" s="17">
        <v>5.5171436896347098E-2</v>
      </c>
      <c r="AY14" s="17">
        <v>0.118805857832722</v>
      </c>
      <c r="AZ14" s="17">
        <v>0.12498135149999801</v>
      </c>
      <c r="BA14" s="17">
        <v>0.32539432506071397</v>
      </c>
      <c r="BB14" s="17"/>
      <c r="BC14" s="17">
        <v>0.21621887561439501</v>
      </c>
      <c r="BD14" s="17">
        <v>0.104493619214933</v>
      </c>
      <c r="BE14" s="17">
        <v>6.1619277780459801E-2</v>
      </c>
      <c r="BF14" s="17">
        <v>2.9223224999798601E-2</v>
      </c>
      <c r="BG14" s="17">
        <v>2.8040094606948299E-2</v>
      </c>
      <c r="BH14" s="17"/>
      <c r="BI14" s="17">
        <v>8.7582598619842494E-2</v>
      </c>
      <c r="BJ14" s="17">
        <v>0</v>
      </c>
      <c r="BK14" s="17"/>
      <c r="BL14" s="17">
        <v>0.12291538654614</v>
      </c>
      <c r="BM14" s="17">
        <v>6.0292188727293299E-2</v>
      </c>
      <c r="BN14" s="17">
        <v>9.3414945196742802E-2</v>
      </c>
      <c r="BO14" s="17">
        <v>4.4450290613722097E-2</v>
      </c>
      <c r="BP14" s="17"/>
      <c r="BQ14" s="17">
        <v>7.6745031656555801E-2</v>
      </c>
      <c r="BR14" s="17">
        <v>8.5237156694078595E-2</v>
      </c>
      <c r="BS14" s="17">
        <v>0.124550450670631</v>
      </c>
      <c r="BT14" s="17">
        <v>8.8430947894860196E-2</v>
      </c>
      <c r="BU14" s="17">
        <v>0.203779563362676</v>
      </c>
      <c r="BV14" s="17"/>
      <c r="BW14" s="17">
        <v>7.5598223479449098E-2</v>
      </c>
      <c r="BX14" s="17">
        <v>0.12526386179000601</v>
      </c>
      <c r="BY14" s="17">
        <v>9.0376249922619598E-2</v>
      </c>
      <c r="BZ14" s="17">
        <v>7.1237470216522797E-2</v>
      </c>
      <c r="CA14" s="17">
        <v>0.135635002483279</v>
      </c>
      <c r="CB14" s="17"/>
      <c r="CC14" s="17">
        <v>9.3679628080364494E-2</v>
      </c>
      <c r="CD14" s="17">
        <v>8.3635301114764096E-2</v>
      </c>
      <c r="CE14" s="17"/>
      <c r="CF14" s="17">
        <v>0.12188763838533601</v>
      </c>
      <c r="CG14" s="17"/>
      <c r="CH14" s="17">
        <v>0.11255672852377301</v>
      </c>
    </row>
    <row r="15" spans="2:86" x14ac:dyDescent="0.35">
      <c r="B15" t="s">
        <v>99</v>
      </c>
      <c r="C15" s="17">
        <v>0.119181531101154</v>
      </c>
      <c r="D15" s="17">
        <v>0.130582744810819</v>
      </c>
      <c r="E15" s="17">
        <v>0.107959217121173</v>
      </c>
      <c r="F15" s="17"/>
      <c r="G15" s="17">
        <v>0.17161483588136001</v>
      </c>
      <c r="H15" s="17">
        <v>0.118250652032956</v>
      </c>
      <c r="I15" s="17">
        <v>0.106334516965225</v>
      </c>
      <c r="J15" s="17">
        <v>9.9176559949198898E-2</v>
      </c>
      <c r="K15" s="17">
        <v>0.10847296307285</v>
      </c>
      <c r="L15" s="17">
        <v>0.123300443747834</v>
      </c>
      <c r="M15" s="17"/>
      <c r="N15" s="17">
        <v>0.158860337304847</v>
      </c>
      <c r="O15" s="17">
        <v>0.104511648492449</v>
      </c>
      <c r="P15" s="17">
        <v>0.12268303212241401</v>
      </c>
      <c r="Q15" s="17">
        <v>8.7910946299081097E-2</v>
      </c>
      <c r="R15" s="17"/>
      <c r="S15" s="17">
        <v>0.13978935091872499</v>
      </c>
      <c r="T15" s="17">
        <v>9.8831603823928901E-2</v>
      </c>
      <c r="U15" s="17">
        <v>9.7305144502928403E-2</v>
      </c>
      <c r="V15" s="17">
        <v>6.1556764825254399E-2</v>
      </c>
      <c r="W15" s="17">
        <v>0.12190050027226799</v>
      </c>
      <c r="X15" s="17">
        <v>0.207789418719807</v>
      </c>
      <c r="Y15" s="17">
        <v>0.14158389250190401</v>
      </c>
      <c r="Z15" s="17">
        <v>0.12886468560020001</v>
      </c>
      <c r="AA15" s="17">
        <v>8.51730662761392E-2</v>
      </c>
      <c r="AB15" s="17">
        <v>0.13576177634705899</v>
      </c>
      <c r="AC15" s="17">
        <v>7.2011161462698398E-2</v>
      </c>
      <c r="AD15" s="17">
        <v>0.15610224537824299</v>
      </c>
      <c r="AE15" s="17"/>
      <c r="AF15" s="17">
        <v>0.15547313870968901</v>
      </c>
      <c r="AG15" s="17">
        <v>9.7200508828925405E-2</v>
      </c>
      <c r="AH15" s="17">
        <v>4.7220871432344401E-2</v>
      </c>
      <c r="AI15" s="17">
        <v>0.15391357000250599</v>
      </c>
      <c r="AJ15" s="17">
        <v>9.1306459576978596E-2</v>
      </c>
      <c r="AK15" s="17">
        <v>6.7626935655022397E-2</v>
      </c>
      <c r="AL15" s="17">
        <v>0.127532987167118</v>
      </c>
      <c r="AM15" s="17">
        <v>0.16383075617196199</v>
      </c>
      <c r="AN15" s="17">
        <v>0.129691597045302</v>
      </c>
      <c r="AO15" s="17">
        <v>0.12201054533892799</v>
      </c>
      <c r="AP15" s="17">
        <v>0.14059439533934401</v>
      </c>
      <c r="AQ15" s="17">
        <v>0.13898753832296901</v>
      </c>
      <c r="AR15" s="17">
        <v>0.243692341599278</v>
      </c>
      <c r="AS15" s="17">
        <v>9.2415254527659405E-2</v>
      </c>
      <c r="AT15" s="17">
        <v>5.6432436173555499E-2</v>
      </c>
      <c r="AU15" s="17">
        <v>0.101750606470991</v>
      </c>
      <c r="AV15" s="17"/>
      <c r="AW15" s="17">
        <v>8.5593764828975599E-2</v>
      </c>
      <c r="AX15" s="17">
        <v>8.2688452427109996E-2</v>
      </c>
      <c r="AY15" s="17">
        <v>0.15603930499185101</v>
      </c>
      <c r="AZ15" s="17">
        <v>0.17154236567352399</v>
      </c>
      <c r="BA15" s="17">
        <v>0</v>
      </c>
      <c r="BB15" s="17"/>
      <c r="BC15" s="17">
        <v>0.19288083577621701</v>
      </c>
      <c r="BD15" s="17">
        <v>0.14226551166998699</v>
      </c>
      <c r="BE15" s="17">
        <v>9.6785239526563094E-2</v>
      </c>
      <c r="BF15" s="17">
        <v>7.5383029890499401E-2</v>
      </c>
      <c r="BG15" s="17">
        <v>6.1628029317054099E-2</v>
      </c>
      <c r="BH15" s="17"/>
      <c r="BI15" s="17">
        <v>0.119181531101154</v>
      </c>
      <c r="BJ15" s="17">
        <v>0</v>
      </c>
      <c r="BK15" s="17"/>
      <c r="BL15" s="17">
        <v>9.5226593788372199E-2</v>
      </c>
      <c r="BM15" s="17">
        <v>0.109097447638657</v>
      </c>
      <c r="BN15" s="17">
        <v>0.13232591763374599</v>
      </c>
      <c r="BO15" s="17">
        <v>0.1175631337518</v>
      </c>
      <c r="BP15" s="17"/>
      <c r="BQ15" s="17">
        <v>0.101178012722682</v>
      </c>
      <c r="BR15" s="17">
        <v>0.12829880606483901</v>
      </c>
      <c r="BS15" s="17">
        <v>0.16491676670948099</v>
      </c>
      <c r="BT15" s="17">
        <v>0.119993961487265</v>
      </c>
      <c r="BU15" s="17">
        <v>0.132107248726021</v>
      </c>
      <c r="BV15" s="17"/>
      <c r="BW15" s="17">
        <v>9.2041606308283605E-2</v>
      </c>
      <c r="BX15" s="17">
        <v>0.16823280633969301</v>
      </c>
      <c r="BY15" s="17">
        <v>0.13882479384297799</v>
      </c>
      <c r="BZ15" s="17">
        <v>0.11020421049116</v>
      </c>
      <c r="CA15" s="17">
        <v>8.1538121391669993E-2</v>
      </c>
      <c r="CB15" s="17"/>
      <c r="CC15" s="17">
        <v>0.11874392028193501</v>
      </c>
      <c r="CD15" s="17">
        <v>0.119464846132857</v>
      </c>
      <c r="CE15" s="17"/>
      <c r="CF15" s="17">
        <v>0.14834028402709501</v>
      </c>
      <c r="CG15" s="17"/>
      <c r="CH15" s="17">
        <v>0.106135155186842</v>
      </c>
    </row>
    <row r="16" spans="2:86" x14ac:dyDescent="0.35">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row>
    <row r="17" spans="2:86" x14ac:dyDescent="0.35">
      <c r="B17" s="6" t="s">
        <v>104</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row>
    <row r="18" spans="2:86" x14ac:dyDescent="0.35">
      <c r="B18" s="21" t="s">
        <v>105</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row>
    <row r="19" spans="2:86" x14ac:dyDescent="0.35">
      <c r="B19" t="s">
        <v>97</v>
      </c>
      <c r="C19" s="17">
        <v>0.89848545027986204</v>
      </c>
      <c r="D19" s="17">
        <v>0.88484073435260602</v>
      </c>
      <c r="E19" s="17">
        <v>0.91113667340460602</v>
      </c>
      <c r="F19" s="17"/>
      <c r="G19" s="17">
        <v>0.92517292934976803</v>
      </c>
      <c r="H19" s="17">
        <v>0.82921432227431302</v>
      </c>
      <c r="I19" s="17">
        <v>0.90061763416171603</v>
      </c>
      <c r="J19" s="17">
        <v>0.94988994332003596</v>
      </c>
      <c r="K19" s="17">
        <v>0.96169691836610804</v>
      </c>
      <c r="L19" s="17">
        <v>0.860022258573232</v>
      </c>
      <c r="M19" s="17"/>
      <c r="N19" s="17">
        <v>0.84762819950825397</v>
      </c>
      <c r="O19" s="17">
        <v>0.89371642626342096</v>
      </c>
      <c r="P19" s="17">
        <v>0.93299666201437703</v>
      </c>
      <c r="Q19" s="17">
        <v>0.98263379989928101</v>
      </c>
      <c r="R19" s="17"/>
      <c r="S19" s="17">
        <v>0.74409978719987802</v>
      </c>
      <c r="T19" s="17">
        <v>0.93635777583025004</v>
      </c>
      <c r="U19" s="17">
        <v>0.88532767909432097</v>
      </c>
      <c r="V19" s="17">
        <v>0.88841515937938498</v>
      </c>
      <c r="W19" s="17">
        <v>0.9400094452894</v>
      </c>
      <c r="X19" s="17">
        <v>0.88774191550333703</v>
      </c>
      <c r="Y19" s="17">
        <v>0.91998869043470599</v>
      </c>
      <c r="Z19" s="17">
        <v>0.96012952294655696</v>
      </c>
      <c r="AA19" s="17">
        <v>0.89401807446168802</v>
      </c>
      <c r="AB19" s="17">
        <v>0.96258815870255499</v>
      </c>
      <c r="AC19" s="17">
        <v>0.90396240369290304</v>
      </c>
      <c r="AD19" s="17">
        <v>1</v>
      </c>
      <c r="AE19" s="17"/>
      <c r="AF19" s="17">
        <v>1</v>
      </c>
      <c r="AG19" s="17">
        <v>0.86984805302847101</v>
      </c>
      <c r="AH19" s="17">
        <v>1</v>
      </c>
      <c r="AI19" s="17">
        <v>1</v>
      </c>
      <c r="AJ19" s="17">
        <v>0.95777214102418595</v>
      </c>
      <c r="AK19" s="17">
        <v>0.981006590351296</v>
      </c>
      <c r="AL19" s="17">
        <v>0.91486498407146499</v>
      </c>
      <c r="AM19" s="17">
        <v>0.91376497754502795</v>
      </c>
      <c r="AN19" s="17">
        <v>0.87206735703076899</v>
      </c>
      <c r="AO19" s="17">
        <v>0.91498389590427098</v>
      </c>
      <c r="AP19" s="17">
        <v>0.94668263286620202</v>
      </c>
      <c r="AQ19" s="17">
        <v>0.82677208066612395</v>
      </c>
      <c r="AR19" s="17">
        <v>0.87511567630644904</v>
      </c>
      <c r="AS19" s="17">
        <v>0.87910504481958196</v>
      </c>
      <c r="AT19" s="17">
        <v>0.79441001149115997</v>
      </c>
      <c r="AU19" s="17">
        <v>0.84589235274522501</v>
      </c>
      <c r="AV19" s="17"/>
      <c r="AW19" s="17">
        <v>0.94614164930816602</v>
      </c>
      <c r="AX19" s="17">
        <v>0.917260767016149</v>
      </c>
      <c r="AY19" s="17">
        <v>0.86565425665574802</v>
      </c>
      <c r="AZ19" s="17">
        <v>0.88514759990724201</v>
      </c>
      <c r="BA19" s="17">
        <v>0.77328589048840002</v>
      </c>
      <c r="BB19" s="17"/>
      <c r="BC19" s="17">
        <v>0.82209164345216201</v>
      </c>
      <c r="BD19" s="17">
        <v>0.86525225347102896</v>
      </c>
      <c r="BE19" s="17">
        <v>0.94653886477244797</v>
      </c>
      <c r="BF19" s="17">
        <v>1</v>
      </c>
      <c r="BG19" s="17">
        <v>1</v>
      </c>
      <c r="BH19" s="17"/>
      <c r="BI19" s="17">
        <v>0.89848545027986204</v>
      </c>
      <c r="BJ19" s="17">
        <v>0</v>
      </c>
      <c r="BK19" s="17"/>
      <c r="BL19" s="17">
        <v>0.88395338786717403</v>
      </c>
      <c r="BM19" s="17">
        <v>0.92065083655444702</v>
      </c>
      <c r="BN19" s="17">
        <v>0.89513644085744803</v>
      </c>
      <c r="BO19" s="17">
        <v>0.78933144025129398</v>
      </c>
      <c r="BP19" s="17"/>
      <c r="BQ19" s="17">
        <v>0.84715050401385705</v>
      </c>
      <c r="BR19" s="17">
        <v>0.86757065344659801</v>
      </c>
      <c r="BS19" s="17">
        <v>0.84573810581584097</v>
      </c>
      <c r="BT19" s="17">
        <v>0.96080412323350395</v>
      </c>
      <c r="BU19" s="17">
        <v>0.91786197756543098</v>
      </c>
      <c r="BV19" s="17"/>
      <c r="BW19" s="17">
        <v>0.91359261554534998</v>
      </c>
      <c r="BX19" s="17">
        <v>0.81447672348712696</v>
      </c>
      <c r="BY19" s="17">
        <v>0.90085602222291195</v>
      </c>
      <c r="BZ19" s="17">
        <v>0.91558737642793897</v>
      </c>
      <c r="CA19" s="17">
        <v>0.94324790666763203</v>
      </c>
      <c r="CB19" s="17"/>
      <c r="CC19" s="17">
        <v>0.87651311432842804</v>
      </c>
      <c r="CD19" s="17">
        <v>0.91219959283826701</v>
      </c>
      <c r="CE19" s="17"/>
      <c r="CF19" s="17">
        <v>0.81492930464259195</v>
      </c>
      <c r="CG19" s="17"/>
      <c r="CH19" s="17">
        <v>0.82166608661737695</v>
      </c>
    </row>
    <row r="20" spans="2:86" x14ac:dyDescent="0.35">
      <c r="B20" t="s">
        <v>99</v>
      </c>
      <c r="C20" s="17">
        <v>0.19661937666724599</v>
      </c>
      <c r="D20" s="17">
        <v>0.234211773490729</v>
      </c>
      <c r="E20" s="17">
        <v>0.16126437145841299</v>
      </c>
      <c r="F20" s="17"/>
      <c r="G20" s="17">
        <v>0.16486087959658799</v>
      </c>
      <c r="H20" s="17">
        <v>0.318200566149626</v>
      </c>
      <c r="I20" s="17">
        <v>0.197485640380276</v>
      </c>
      <c r="J20" s="17">
        <v>0.15152224688302601</v>
      </c>
      <c r="K20" s="17">
        <v>5.5926748760902999E-2</v>
      </c>
      <c r="L20" s="17">
        <v>0.21325255300164001</v>
      </c>
      <c r="M20" s="17"/>
      <c r="N20" s="17">
        <v>0.29336440226724603</v>
      </c>
      <c r="O20" s="17">
        <v>0.184130663105222</v>
      </c>
      <c r="P20" s="17">
        <v>0.14891078106126199</v>
      </c>
      <c r="Q20" s="17">
        <v>3.4396976492416603E-2</v>
      </c>
      <c r="R20" s="17"/>
      <c r="S20" s="17">
        <v>0.35102569980425502</v>
      </c>
      <c r="T20" s="17">
        <v>0.184937252478272</v>
      </c>
      <c r="U20" s="17">
        <v>0.26093106061229199</v>
      </c>
      <c r="V20" s="17">
        <v>0.19024952274558499</v>
      </c>
      <c r="W20" s="17">
        <v>0.169677615937568</v>
      </c>
      <c r="X20" s="17">
        <v>0.14567710454726199</v>
      </c>
      <c r="Y20" s="17">
        <v>0.191474116575159</v>
      </c>
      <c r="Z20" s="17">
        <v>0.156444185842494</v>
      </c>
      <c r="AA20" s="17">
        <v>9.9305336109379597E-2</v>
      </c>
      <c r="AB20" s="17">
        <v>0.27053882607597401</v>
      </c>
      <c r="AC20" s="17">
        <v>0.14982597203670001</v>
      </c>
      <c r="AD20" s="17">
        <v>0</v>
      </c>
      <c r="AE20" s="17"/>
      <c r="AF20" s="17">
        <v>1</v>
      </c>
      <c r="AG20" s="17">
        <v>0</v>
      </c>
      <c r="AH20" s="17">
        <v>0</v>
      </c>
      <c r="AI20" s="17">
        <v>0.106427852568939</v>
      </c>
      <c r="AJ20" s="17">
        <v>4.2227858975813701E-2</v>
      </c>
      <c r="AK20" s="17">
        <v>0</v>
      </c>
      <c r="AL20" s="17">
        <v>0.155691500653655</v>
      </c>
      <c r="AM20" s="17">
        <v>0.19136377040865701</v>
      </c>
      <c r="AN20" s="17">
        <v>0.180569995267471</v>
      </c>
      <c r="AO20" s="17">
        <v>0.199031182545131</v>
      </c>
      <c r="AP20" s="17">
        <v>0.184088607428953</v>
      </c>
      <c r="AQ20" s="17">
        <v>0.26408892509746901</v>
      </c>
      <c r="AR20" s="17">
        <v>0.25284227208127602</v>
      </c>
      <c r="AS20" s="17">
        <v>0.29412542837134298</v>
      </c>
      <c r="AT20" s="17">
        <v>0.296735701754062</v>
      </c>
      <c r="AU20" s="17">
        <v>0.31452222358001702</v>
      </c>
      <c r="AV20" s="17"/>
      <c r="AW20" s="17">
        <v>7.7454689394121201E-2</v>
      </c>
      <c r="AX20" s="17">
        <v>0.153182607689269</v>
      </c>
      <c r="AY20" s="17">
        <v>0.21741656584694699</v>
      </c>
      <c r="AZ20" s="17">
        <v>0.301933282518769</v>
      </c>
      <c r="BA20" s="17">
        <v>0.46802653997572502</v>
      </c>
      <c r="BB20" s="17"/>
      <c r="BC20" s="17">
        <v>0.24013218807131301</v>
      </c>
      <c r="BD20" s="17">
        <v>0.242464896682796</v>
      </c>
      <c r="BE20" s="17">
        <v>0.16041884504454099</v>
      </c>
      <c r="BF20" s="17">
        <v>6.7433237213508704E-2</v>
      </c>
      <c r="BG20" s="17">
        <v>0</v>
      </c>
      <c r="BH20" s="17"/>
      <c r="BI20" s="17">
        <v>0.19661937666724599</v>
      </c>
      <c r="BJ20" s="17">
        <v>0</v>
      </c>
      <c r="BK20" s="17"/>
      <c r="BL20" s="17">
        <v>0.145871902030868</v>
      </c>
      <c r="BM20" s="17">
        <v>0.13702696356477201</v>
      </c>
      <c r="BN20" s="17">
        <v>0.24443670339621101</v>
      </c>
      <c r="BO20" s="17">
        <v>0.21066855974870599</v>
      </c>
      <c r="BP20" s="17"/>
      <c r="BQ20" s="17">
        <v>0.20492820135561801</v>
      </c>
      <c r="BR20" s="17">
        <v>0.24854504097602101</v>
      </c>
      <c r="BS20" s="17">
        <v>0.28100527454583002</v>
      </c>
      <c r="BT20" s="17">
        <v>0.13465661638279799</v>
      </c>
      <c r="BU20" s="17">
        <v>9.3999098265364095E-2</v>
      </c>
      <c r="BV20" s="17"/>
      <c r="BW20" s="17">
        <v>0.19534962664563801</v>
      </c>
      <c r="BX20" s="17">
        <v>0.27615535527894602</v>
      </c>
      <c r="BY20" s="17">
        <v>0.22147692212891401</v>
      </c>
      <c r="BZ20" s="17">
        <v>0.18137546752521799</v>
      </c>
      <c r="CA20" s="17">
        <v>6.4789420382357202E-2</v>
      </c>
      <c r="CB20" s="17"/>
      <c r="CC20" s="17">
        <v>0.24268826762090701</v>
      </c>
      <c r="CD20" s="17">
        <v>0.16786524968491001</v>
      </c>
      <c r="CE20" s="17"/>
      <c r="CF20" s="17">
        <v>0.25014464967372901</v>
      </c>
      <c r="CG20" s="17"/>
      <c r="CH20" s="17">
        <v>0.34203679401932402</v>
      </c>
    </row>
    <row r="21" spans="2:86" x14ac:dyDescent="0.35">
      <c r="B21" t="s">
        <v>98</v>
      </c>
      <c r="C21" s="17">
        <v>0.18001791447430801</v>
      </c>
      <c r="D21" s="17">
        <v>0.23034306632137</v>
      </c>
      <c r="E21" s="17">
        <v>0.12832676427408801</v>
      </c>
      <c r="F21" s="17"/>
      <c r="G21" s="17">
        <v>0.24402618417986199</v>
      </c>
      <c r="H21" s="17">
        <v>0.237487467928086</v>
      </c>
      <c r="I21" s="17">
        <v>0.25042885584129698</v>
      </c>
      <c r="J21" s="17">
        <v>9.9317455917763697E-2</v>
      </c>
      <c r="K21" s="17">
        <v>7.18920415486866E-2</v>
      </c>
      <c r="L21" s="17">
        <v>8.6616820700134697E-2</v>
      </c>
      <c r="M21" s="17"/>
      <c r="N21" s="17">
        <v>0.24210004235191501</v>
      </c>
      <c r="O21" s="17">
        <v>9.8578116151472897E-2</v>
      </c>
      <c r="P21" s="17">
        <v>0.21444170312152999</v>
      </c>
      <c r="Q21" s="17">
        <v>6.0750201079627399E-2</v>
      </c>
      <c r="R21" s="17"/>
      <c r="S21" s="17">
        <v>0.37201905748518499</v>
      </c>
      <c r="T21" s="17">
        <v>0.14322611524043799</v>
      </c>
      <c r="U21" s="17">
        <v>9.17409542717708E-2</v>
      </c>
      <c r="V21" s="17">
        <v>4.7177379807147903E-2</v>
      </c>
      <c r="W21" s="17">
        <v>6.1581505787333499E-2</v>
      </c>
      <c r="X21" s="17">
        <v>0.17639938379485601</v>
      </c>
      <c r="Y21" s="17">
        <v>0.244590458191904</v>
      </c>
      <c r="Z21" s="17">
        <v>0.119892358920401</v>
      </c>
      <c r="AA21" s="17">
        <v>0.18814316371537501</v>
      </c>
      <c r="AB21" s="17">
        <v>0.35954480472521499</v>
      </c>
      <c r="AC21" s="17">
        <v>0.10101762376763</v>
      </c>
      <c r="AD21" s="17">
        <v>0.13370782109407101</v>
      </c>
      <c r="AE21" s="17"/>
      <c r="AF21" s="17">
        <v>0</v>
      </c>
      <c r="AG21" s="17">
        <v>0.13015194697152899</v>
      </c>
      <c r="AH21" s="17">
        <v>0</v>
      </c>
      <c r="AI21" s="17">
        <v>8.5187230268853095E-2</v>
      </c>
      <c r="AJ21" s="17">
        <v>3.9462242812096697E-2</v>
      </c>
      <c r="AK21" s="17">
        <v>0.293295711315745</v>
      </c>
      <c r="AL21" s="17">
        <v>0.1075974012424</v>
      </c>
      <c r="AM21" s="17">
        <v>0.13471500541585099</v>
      </c>
      <c r="AN21" s="17">
        <v>0.15136182342739901</v>
      </c>
      <c r="AO21" s="17">
        <v>0.19070808903963399</v>
      </c>
      <c r="AP21" s="17">
        <v>0.105979178544584</v>
      </c>
      <c r="AQ21" s="17">
        <v>0.15040489125115999</v>
      </c>
      <c r="AR21" s="17">
        <v>0.19450650631555499</v>
      </c>
      <c r="AS21" s="17">
        <v>3.2060181328663603E-2</v>
      </c>
      <c r="AT21" s="17">
        <v>0.300391456592001</v>
      </c>
      <c r="AU21" s="17">
        <v>0.35155765376171</v>
      </c>
      <c r="AV21" s="17"/>
      <c r="AW21" s="17">
        <v>0.174242629341126</v>
      </c>
      <c r="AX21" s="17">
        <v>0.12628899507997901</v>
      </c>
      <c r="AY21" s="17">
        <v>0.190866974840705</v>
      </c>
      <c r="AZ21" s="17">
        <v>0.23447260842551801</v>
      </c>
      <c r="BA21" s="17">
        <v>0.40025067182843599</v>
      </c>
      <c r="BB21" s="17"/>
      <c r="BC21" s="17">
        <v>0.42862356596684698</v>
      </c>
      <c r="BD21" s="17">
        <v>0.176817610127808</v>
      </c>
      <c r="BE21" s="17">
        <v>0.11574762497261699</v>
      </c>
      <c r="BF21" s="17">
        <v>6.23079454677379E-2</v>
      </c>
      <c r="BG21" s="17">
        <v>0</v>
      </c>
      <c r="BH21" s="17"/>
      <c r="BI21" s="17">
        <v>0.18001791447430801</v>
      </c>
      <c r="BJ21" s="17">
        <v>0</v>
      </c>
      <c r="BK21" s="17"/>
      <c r="BL21" s="17">
        <v>0.16663493216358699</v>
      </c>
      <c r="BM21" s="17">
        <v>0.171146001276622</v>
      </c>
      <c r="BN21" s="17">
        <v>0.19089690760959999</v>
      </c>
      <c r="BO21" s="17">
        <v>0.13487531266627001</v>
      </c>
      <c r="BP21" s="17"/>
      <c r="BQ21" s="17">
        <v>0.207590066810034</v>
      </c>
      <c r="BR21" s="17">
        <v>0.16286270108890999</v>
      </c>
      <c r="BS21" s="17">
        <v>0.19594884157123699</v>
      </c>
      <c r="BT21" s="17">
        <v>0.18346828300284401</v>
      </c>
      <c r="BU21" s="17">
        <v>0.45583755795199499</v>
      </c>
      <c r="BV21" s="17"/>
      <c r="BW21" s="17">
        <v>0.20039879854638101</v>
      </c>
      <c r="BX21" s="17">
        <v>0.22385443240347799</v>
      </c>
      <c r="BY21" s="17">
        <v>0.20669637991635301</v>
      </c>
      <c r="BZ21" s="17">
        <v>9.6794295880300099E-2</v>
      </c>
      <c r="CA21" s="17">
        <v>0.37214559022549398</v>
      </c>
      <c r="CB21" s="17"/>
      <c r="CC21" s="17">
        <v>0.18563677893273001</v>
      </c>
      <c r="CD21" s="17">
        <v>0.17651087232961099</v>
      </c>
      <c r="CE21" s="17"/>
      <c r="CF21" s="17">
        <v>0.207934862127793</v>
      </c>
      <c r="CG21" s="17"/>
      <c r="CH21" s="17">
        <v>0.216749655932758</v>
      </c>
    </row>
    <row r="22" spans="2:86" x14ac:dyDescent="0.35">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row>
    <row r="23" spans="2:86" x14ac:dyDescent="0.35">
      <c r="B23" s="6" t="s">
        <v>122</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row>
    <row r="24" spans="2:86" x14ac:dyDescent="0.35">
      <c r="B24" s="21" t="s">
        <v>123</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row>
    <row r="25" spans="2:86" x14ac:dyDescent="0.35">
      <c r="B25" t="s">
        <v>106</v>
      </c>
      <c r="C25" s="17">
        <v>0.67298050567679002</v>
      </c>
      <c r="D25" s="17">
        <v>0.63769895431719903</v>
      </c>
      <c r="E25" s="17">
        <v>0.70881830421126502</v>
      </c>
      <c r="F25" s="17"/>
      <c r="G25" s="17">
        <v>0.68420315047860003</v>
      </c>
      <c r="H25" s="17">
        <v>0.70294267098940399</v>
      </c>
      <c r="I25" s="17">
        <v>0.71726674484512898</v>
      </c>
      <c r="J25" s="17">
        <v>0.73160076965169796</v>
      </c>
      <c r="K25" s="17">
        <v>0.65930671840229704</v>
      </c>
      <c r="L25" s="17">
        <v>0.56675215896299802</v>
      </c>
      <c r="M25" s="17"/>
      <c r="N25" s="17">
        <v>0.62161677533527604</v>
      </c>
      <c r="O25" s="17">
        <v>0.68049475343816501</v>
      </c>
      <c r="P25" s="17">
        <v>0.66868384123350799</v>
      </c>
      <c r="Q25" s="17">
        <v>0.72506421506172702</v>
      </c>
      <c r="R25" s="17"/>
      <c r="S25" s="17">
        <v>0.65765253505736898</v>
      </c>
      <c r="T25" s="17">
        <v>0.63586005870430196</v>
      </c>
      <c r="U25" s="17">
        <v>0.64444981916674404</v>
      </c>
      <c r="V25" s="17">
        <v>0.70947218083619901</v>
      </c>
      <c r="W25" s="17">
        <v>0.68398394870512302</v>
      </c>
      <c r="X25" s="17">
        <v>0.69609036447656603</v>
      </c>
      <c r="Y25" s="17">
        <v>0.69925108909253098</v>
      </c>
      <c r="Z25" s="17">
        <v>0.62770218559978996</v>
      </c>
      <c r="AA25" s="17">
        <v>0.66489590876730098</v>
      </c>
      <c r="AB25" s="17">
        <v>0.69845953522184201</v>
      </c>
      <c r="AC25" s="17">
        <v>0.70479747620464095</v>
      </c>
      <c r="AD25" s="17">
        <v>0.66764679039924701</v>
      </c>
      <c r="AE25" s="17"/>
      <c r="AF25" s="17">
        <v>0.56788671818797498</v>
      </c>
      <c r="AG25" s="17">
        <v>0.69175294178909397</v>
      </c>
      <c r="AH25" s="17">
        <v>0.75107828115420305</v>
      </c>
      <c r="AI25" s="17">
        <v>0.70081272209396905</v>
      </c>
      <c r="AJ25" s="17">
        <v>0.72705196856333798</v>
      </c>
      <c r="AK25" s="17">
        <v>0.72447237108308504</v>
      </c>
      <c r="AL25" s="17">
        <v>0.65159776860657703</v>
      </c>
      <c r="AM25" s="17">
        <v>0.730513956454376</v>
      </c>
      <c r="AN25" s="17">
        <v>0.62745980831847803</v>
      </c>
      <c r="AO25" s="17">
        <v>0.53533266115413503</v>
      </c>
      <c r="AP25" s="17">
        <v>0.62786915043665203</v>
      </c>
      <c r="AQ25" s="17">
        <v>0.67286427144790895</v>
      </c>
      <c r="AR25" s="17">
        <v>0.69287810211241396</v>
      </c>
      <c r="AS25" s="17">
        <v>0.640057379762484</v>
      </c>
      <c r="AT25" s="17">
        <v>0.65394280838246799</v>
      </c>
      <c r="AU25" s="17">
        <v>0.59277598701005996</v>
      </c>
      <c r="AV25" s="17"/>
      <c r="AW25" s="17">
        <v>0.70046430621913802</v>
      </c>
      <c r="AX25" s="17">
        <v>0.68500489016057697</v>
      </c>
      <c r="AY25" s="17">
        <v>0.66861964446149103</v>
      </c>
      <c r="AZ25" s="17">
        <v>0.62524988390080904</v>
      </c>
      <c r="BA25" s="17">
        <v>0.664108242933101</v>
      </c>
      <c r="BB25" s="17"/>
      <c r="BC25" s="17">
        <v>0.50515561735348402</v>
      </c>
      <c r="BD25" s="17">
        <v>0.57608104209381805</v>
      </c>
      <c r="BE25" s="17">
        <v>0.73265891753342205</v>
      </c>
      <c r="BF25" s="17">
        <v>0.84575937322500405</v>
      </c>
      <c r="BG25" s="17">
        <v>0.84990794940407</v>
      </c>
      <c r="BH25" s="17"/>
      <c r="BI25" s="17">
        <v>0.67263361243936304</v>
      </c>
      <c r="BJ25" s="17">
        <v>0.67439134534200396</v>
      </c>
      <c r="BK25" s="17"/>
      <c r="BL25" s="17">
        <v>0.71895520185952499</v>
      </c>
      <c r="BM25" s="17">
        <v>0.627498766650051</v>
      </c>
      <c r="BN25" s="17">
        <v>0.68377046434358801</v>
      </c>
      <c r="BO25" s="17">
        <v>0.62160723504605597</v>
      </c>
      <c r="BP25" s="17"/>
      <c r="BQ25" s="17">
        <v>0.56461876301746705</v>
      </c>
      <c r="BR25" s="17">
        <v>0.72469242096604003</v>
      </c>
      <c r="BS25" s="17">
        <v>0.614047063802861</v>
      </c>
      <c r="BT25" s="17">
        <v>0.57472364999221603</v>
      </c>
      <c r="BU25" s="17">
        <v>0.66699793560141496</v>
      </c>
      <c r="BV25" s="17"/>
      <c r="BW25" s="17">
        <v>0.610755197559115</v>
      </c>
      <c r="BX25" s="17">
        <v>0.67098762326183203</v>
      </c>
      <c r="BY25" s="17">
        <v>0.74138950650594104</v>
      </c>
      <c r="BZ25" s="17">
        <v>0.61439156219570801</v>
      </c>
      <c r="CA25" s="17">
        <v>0.753353841588707</v>
      </c>
      <c r="CB25" s="17"/>
      <c r="CC25" s="17">
        <v>0.61281001773697796</v>
      </c>
      <c r="CD25" s="17">
        <v>0.70822173106001496</v>
      </c>
      <c r="CE25" s="17"/>
      <c r="CF25" s="17">
        <v>0.679808155988881</v>
      </c>
      <c r="CG25" s="17"/>
      <c r="CH25" s="17">
        <v>0.68127339899533501</v>
      </c>
    </row>
    <row r="26" spans="2:86" x14ac:dyDescent="0.35">
      <c r="B26" t="s">
        <v>107</v>
      </c>
      <c r="C26" s="17">
        <v>0.404383810982333</v>
      </c>
      <c r="D26" s="17">
        <v>0.34772237572394599</v>
      </c>
      <c r="E26" s="17">
        <v>0.460846033586221</v>
      </c>
      <c r="F26" s="17"/>
      <c r="G26" s="17">
        <v>0.34143228504107198</v>
      </c>
      <c r="H26" s="17">
        <v>0.32726312840875399</v>
      </c>
      <c r="I26" s="17">
        <v>0.35943122127702098</v>
      </c>
      <c r="J26" s="17">
        <v>0.45474660048211701</v>
      </c>
      <c r="K26" s="17">
        <v>0.40128424415311997</v>
      </c>
      <c r="L26" s="17">
        <v>0.50648256287348303</v>
      </c>
      <c r="M26" s="17"/>
      <c r="N26" s="17">
        <v>0.36869706994044399</v>
      </c>
      <c r="O26" s="17">
        <v>0.444939122273254</v>
      </c>
      <c r="P26" s="17">
        <v>0.387908346392911</v>
      </c>
      <c r="Q26" s="17">
        <v>0.41848144689156502</v>
      </c>
      <c r="R26" s="17"/>
      <c r="S26" s="17">
        <v>0.28957494440530901</v>
      </c>
      <c r="T26" s="17">
        <v>0.37601397124561597</v>
      </c>
      <c r="U26" s="17">
        <v>0.41414705879118902</v>
      </c>
      <c r="V26" s="17">
        <v>0.39305952917077802</v>
      </c>
      <c r="W26" s="17">
        <v>0.39416604787223097</v>
      </c>
      <c r="X26" s="17">
        <v>0.430578668996562</v>
      </c>
      <c r="Y26" s="17">
        <v>0.464877188089097</v>
      </c>
      <c r="Z26" s="17">
        <v>0.322720458041165</v>
      </c>
      <c r="AA26" s="17">
        <v>0.45366003888373502</v>
      </c>
      <c r="AB26" s="17">
        <v>0.42292207180743302</v>
      </c>
      <c r="AC26" s="17">
        <v>0.50749991822753304</v>
      </c>
      <c r="AD26" s="17">
        <v>0.55543589273948402</v>
      </c>
      <c r="AE26" s="17"/>
      <c r="AF26" s="17">
        <v>0.37808871820988299</v>
      </c>
      <c r="AG26" s="17">
        <v>0.39550798086953798</v>
      </c>
      <c r="AH26" s="17">
        <v>0.459770077982181</v>
      </c>
      <c r="AI26" s="17">
        <v>0.38226068408559799</v>
      </c>
      <c r="AJ26" s="17">
        <v>0.441016865774915</v>
      </c>
      <c r="AK26" s="17">
        <v>0.40181380913160403</v>
      </c>
      <c r="AL26" s="17">
        <v>0.447089580525733</v>
      </c>
      <c r="AM26" s="17">
        <v>0.40754971040534299</v>
      </c>
      <c r="AN26" s="17">
        <v>0.38017002057652699</v>
      </c>
      <c r="AO26" s="17">
        <v>0.46721183764898699</v>
      </c>
      <c r="AP26" s="17">
        <v>0.41060611197403801</v>
      </c>
      <c r="AQ26" s="17">
        <v>0.37998378454378501</v>
      </c>
      <c r="AR26" s="17">
        <v>0.39441188298935398</v>
      </c>
      <c r="AS26" s="17">
        <v>0.42208178761125298</v>
      </c>
      <c r="AT26" s="17">
        <v>0.38806904227324701</v>
      </c>
      <c r="AU26" s="17">
        <v>0.25633743790658098</v>
      </c>
      <c r="AV26" s="17"/>
      <c r="AW26" s="17">
        <v>0.417624795021245</v>
      </c>
      <c r="AX26" s="17">
        <v>0.423997880269459</v>
      </c>
      <c r="AY26" s="17">
        <v>0.38109299032591698</v>
      </c>
      <c r="AZ26" s="17">
        <v>0.34880893211538899</v>
      </c>
      <c r="BA26" s="17">
        <v>0.26307942631167403</v>
      </c>
      <c r="BB26" s="17"/>
      <c r="BC26" s="17">
        <v>0.31509407178711502</v>
      </c>
      <c r="BD26" s="17">
        <v>0.423509255619337</v>
      </c>
      <c r="BE26" s="17">
        <v>0.42524209377712302</v>
      </c>
      <c r="BF26" s="17">
        <v>0.385185292033283</v>
      </c>
      <c r="BG26" s="17">
        <v>0.34184734972531</v>
      </c>
      <c r="BH26" s="17"/>
      <c r="BI26" s="17">
        <v>0.397544995910662</v>
      </c>
      <c r="BJ26" s="17">
        <v>0.43219776214995698</v>
      </c>
      <c r="BK26" s="17"/>
      <c r="BL26" s="17">
        <v>0.41007877869285098</v>
      </c>
      <c r="BM26" s="17">
        <v>0.451221771054795</v>
      </c>
      <c r="BN26" s="17">
        <v>0.37858253957590399</v>
      </c>
      <c r="BO26" s="17">
        <v>0.37673228773781198</v>
      </c>
      <c r="BP26" s="17"/>
      <c r="BQ26" s="17">
        <v>0.36631759041052903</v>
      </c>
      <c r="BR26" s="17">
        <v>0.44196261445912799</v>
      </c>
      <c r="BS26" s="17">
        <v>0.42171448207335599</v>
      </c>
      <c r="BT26" s="17">
        <v>0.32686365928366601</v>
      </c>
      <c r="BU26" s="17">
        <v>0.44813816349760799</v>
      </c>
      <c r="BV26" s="17"/>
      <c r="BW26" s="17">
        <v>0.39878590615618298</v>
      </c>
      <c r="BX26" s="17">
        <v>0.41191305142352602</v>
      </c>
      <c r="BY26" s="17">
        <v>0.41981280587710001</v>
      </c>
      <c r="BZ26" s="17">
        <v>0.32073866882381402</v>
      </c>
      <c r="CA26" s="17">
        <v>0.49511123048793199</v>
      </c>
      <c r="CB26" s="17"/>
      <c r="CC26" s="17">
        <v>0.32365923549461401</v>
      </c>
      <c r="CD26" s="17">
        <v>0.45166335043984102</v>
      </c>
      <c r="CE26" s="17"/>
      <c r="CF26" s="17">
        <v>0.40705396229439</v>
      </c>
      <c r="CG26" s="17"/>
      <c r="CH26" s="17">
        <v>0.30523381960790402</v>
      </c>
    </row>
    <row r="27" spans="2:86" x14ac:dyDescent="0.35">
      <c r="B27" t="s">
        <v>108</v>
      </c>
      <c r="C27" s="17">
        <v>0.395295225609261</v>
      </c>
      <c r="D27" s="17">
        <v>0.39130411322613801</v>
      </c>
      <c r="E27" s="17">
        <v>0.39934178344939097</v>
      </c>
      <c r="F27" s="17"/>
      <c r="G27" s="17">
        <v>0.21205630938740999</v>
      </c>
      <c r="H27" s="17">
        <v>0.28054361878533002</v>
      </c>
      <c r="I27" s="17">
        <v>0.35028213073259401</v>
      </c>
      <c r="J27" s="17">
        <v>0.41742091941964699</v>
      </c>
      <c r="K27" s="17">
        <v>0.53854876438913202</v>
      </c>
      <c r="L27" s="17">
        <v>0.53268375692011605</v>
      </c>
      <c r="M27" s="17"/>
      <c r="N27" s="17">
        <v>0.32378983073797002</v>
      </c>
      <c r="O27" s="17">
        <v>0.40343596018196998</v>
      </c>
      <c r="P27" s="17">
        <v>0.41267598735035699</v>
      </c>
      <c r="Q27" s="17">
        <v>0.447182769119775</v>
      </c>
      <c r="R27" s="17"/>
      <c r="S27" s="17">
        <v>0.28689955653347499</v>
      </c>
      <c r="T27" s="17">
        <v>0.40015676287011798</v>
      </c>
      <c r="U27" s="17">
        <v>0.474954724140285</v>
      </c>
      <c r="V27" s="17">
        <v>0.45331668197304698</v>
      </c>
      <c r="W27" s="17">
        <v>0.43260331603581298</v>
      </c>
      <c r="X27" s="17">
        <v>0.38542980719626502</v>
      </c>
      <c r="Y27" s="17">
        <v>0.43716724936641999</v>
      </c>
      <c r="Z27" s="17">
        <v>0.37155466987922903</v>
      </c>
      <c r="AA27" s="17">
        <v>0.40397986912342398</v>
      </c>
      <c r="AB27" s="17">
        <v>0.41166779563551897</v>
      </c>
      <c r="AC27" s="17">
        <v>0.37466728547022599</v>
      </c>
      <c r="AD27" s="17">
        <v>0.30983396848488098</v>
      </c>
      <c r="AE27" s="17"/>
      <c r="AF27" s="17">
        <v>0.367647012250302</v>
      </c>
      <c r="AG27" s="17">
        <v>0.31557134220794097</v>
      </c>
      <c r="AH27" s="17">
        <v>0.495344654413023</v>
      </c>
      <c r="AI27" s="17">
        <v>0.54550455038510803</v>
      </c>
      <c r="AJ27" s="17">
        <v>0.35516318966404598</v>
      </c>
      <c r="AK27" s="17">
        <v>0.43434629871734398</v>
      </c>
      <c r="AL27" s="17">
        <v>0.42967883220887998</v>
      </c>
      <c r="AM27" s="17">
        <v>0.379707069951013</v>
      </c>
      <c r="AN27" s="17">
        <v>0.37182754696916698</v>
      </c>
      <c r="AO27" s="17">
        <v>0.371075986259854</v>
      </c>
      <c r="AP27" s="17">
        <v>0.39586284339987798</v>
      </c>
      <c r="AQ27" s="17">
        <v>0.42505103339004102</v>
      </c>
      <c r="AR27" s="17">
        <v>0.31696120759538199</v>
      </c>
      <c r="AS27" s="17">
        <v>0.28453169367286102</v>
      </c>
      <c r="AT27" s="17">
        <v>0.25230169417824799</v>
      </c>
      <c r="AU27" s="17">
        <v>0.26919020638402902</v>
      </c>
      <c r="AV27" s="17"/>
      <c r="AW27" s="17">
        <v>0.50609412624435701</v>
      </c>
      <c r="AX27" s="17">
        <v>0.392144573569148</v>
      </c>
      <c r="AY27" s="17">
        <v>0.32461278717515601</v>
      </c>
      <c r="AZ27" s="17">
        <v>0.27494536223592198</v>
      </c>
      <c r="BA27" s="17">
        <v>0.186991463148343</v>
      </c>
      <c r="BB27" s="17"/>
      <c r="BC27" s="17">
        <v>0.30766466354788202</v>
      </c>
      <c r="BD27" s="17">
        <v>0.38709801483203599</v>
      </c>
      <c r="BE27" s="17">
        <v>0.42927009084020801</v>
      </c>
      <c r="BF27" s="17">
        <v>0.41689324953562301</v>
      </c>
      <c r="BG27" s="17">
        <v>0.29976369409554998</v>
      </c>
      <c r="BH27" s="17"/>
      <c r="BI27" s="17">
        <v>0.39738533490857603</v>
      </c>
      <c r="BJ27" s="17">
        <v>0.38679460125008602</v>
      </c>
      <c r="BK27" s="17"/>
      <c r="BL27" s="17">
        <v>0.32372904532860802</v>
      </c>
      <c r="BM27" s="17">
        <v>0.42749027192511702</v>
      </c>
      <c r="BN27" s="17">
        <v>0.40487913758604099</v>
      </c>
      <c r="BO27" s="17">
        <v>0.338289391912725</v>
      </c>
      <c r="BP27" s="17"/>
      <c r="BQ27" s="17">
        <v>0.57123411712385197</v>
      </c>
      <c r="BR27" s="17">
        <v>0.26793904610090702</v>
      </c>
      <c r="BS27" s="17">
        <v>0.31194211084573897</v>
      </c>
      <c r="BT27" s="17">
        <v>0.68678401011787005</v>
      </c>
      <c r="BU27" s="17">
        <v>0.21144496900734799</v>
      </c>
      <c r="BV27" s="17"/>
      <c r="BW27" s="17">
        <v>0.49132166167188801</v>
      </c>
      <c r="BX27" s="17">
        <v>0.20917261158021699</v>
      </c>
      <c r="BY27" s="17">
        <v>0.28818573055117003</v>
      </c>
      <c r="BZ27" s="17">
        <v>0.72176071772314498</v>
      </c>
      <c r="CA27" s="17">
        <v>0.15062622223275801</v>
      </c>
      <c r="CB27" s="17"/>
      <c r="CC27" s="17">
        <v>0.59236663447739801</v>
      </c>
      <c r="CD27" s="17">
        <v>0.27987256286704298</v>
      </c>
      <c r="CE27" s="17"/>
      <c r="CF27" s="17">
        <v>0.210833847387214</v>
      </c>
      <c r="CG27" s="17"/>
      <c r="CH27" s="17">
        <v>0.44856701563076101</v>
      </c>
    </row>
    <row r="28" spans="2:86" x14ac:dyDescent="0.35">
      <c r="B28" t="s">
        <v>109</v>
      </c>
      <c r="C28" s="17">
        <v>0.344117385869321</v>
      </c>
      <c r="D28" s="17">
        <v>0.36889476401640903</v>
      </c>
      <c r="E28" s="17">
        <v>0.31995369920621097</v>
      </c>
      <c r="F28" s="17"/>
      <c r="G28" s="17">
        <v>0.25742214657600399</v>
      </c>
      <c r="H28" s="17">
        <v>0.29296733624850901</v>
      </c>
      <c r="I28" s="17">
        <v>0.30781450199181798</v>
      </c>
      <c r="J28" s="17">
        <v>0.35522035607027103</v>
      </c>
      <c r="K28" s="17">
        <v>0.41116066178194999</v>
      </c>
      <c r="L28" s="17">
        <v>0.41872735514523401</v>
      </c>
      <c r="M28" s="17"/>
      <c r="N28" s="17">
        <v>0.42999841907348102</v>
      </c>
      <c r="O28" s="17">
        <v>0.36200562373420497</v>
      </c>
      <c r="P28" s="17">
        <v>0.264053063596841</v>
      </c>
      <c r="Q28" s="17">
        <v>0.30597164531608601</v>
      </c>
      <c r="R28" s="17"/>
      <c r="S28" s="17">
        <v>0.37526532542936603</v>
      </c>
      <c r="T28" s="17">
        <v>0.35705428737450601</v>
      </c>
      <c r="U28" s="17">
        <v>0.379834394835388</v>
      </c>
      <c r="V28" s="17">
        <v>0.37891881608915701</v>
      </c>
      <c r="W28" s="17">
        <v>0.34767886939340698</v>
      </c>
      <c r="X28" s="17">
        <v>0.304900174988744</v>
      </c>
      <c r="Y28" s="17">
        <v>0.34668536366454</v>
      </c>
      <c r="Z28" s="17">
        <v>0.26904642434811599</v>
      </c>
      <c r="AA28" s="17">
        <v>0.34644388166676099</v>
      </c>
      <c r="AB28" s="17">
        <v>0.30440085908015002</v>
      </c>
      <c r="AC28" s="17">
        <v>0.32200101119929497</v>
      </c>
      <c r="AD28" s="17">
        <v>0.29337638802356297</v>
      </c>
      <c r="AE28" s="17"/>
      <c r="AF28" s="17">
        <v>0.222030421113113</v>
      </c>
      <c r="AG28" s="17">
        <v>0.24857159545699301</v>
      </c>
      <c r="AH28" s="17">
        <v>0.31185740560816599</v>
      </c>
      <c r="AI28" s="17">
        <v>0.36760097182206403</v>
      </c>
      <c r="AJ28" s="17">
        <v>0.32317062499770999</v>
      </c>
      <c r="AK28" s="17">
        <v>0.31249727509049602</v>
      </c>
      <c r="AL28" s="17">
        <v>0.30856943217801602</v>
      </c>
      <c r="AM28" s="17">
        <v>0.29777074680980498</v>
      </c>
      <c r="AN28" s="17">
        <v>0.32622133673451398</v>
      </c>
      <c r="AO28" s="17">
        <v>0.38959928687233403</v>
      </c>
      <c r="AP28" s="17">
        <v>0.383730536939827</v>
      </c>
      <c r="AQ28" s="17">
        <v>0.39014694780565801</v>
      </c>
      <c r="AR28" s="17">
        <v>0.37710532263743801</v>
      </c>
      <c r="AS28" s="17">
        <v>0.41198787197940201</v>
      </c>
      <c r="AT28" s="17">
        <v>0.50908741887762599</v>
      </c>
      <c r="AU28" s="17">
        <v>0.42870058092892699</v>
      </c>
      <c r="AV28" s="17"/>
      <c r="AW28" s="17">
        <v>0.321374422524764</v>
      </c>
      <c r="AX28" s="17">
        <v>0.32399579835082798</v>
      </c>
      <c r="AY28" s="17">
        <v>0.37889098864834397</v>
      </c>
      <c r="AZ28" s="17">
        <v>0.34227281041322899</v>
      </c>
      <c r="BA28" s="17">
        <v>0.41489010541624199</v>
      </c>
      <c r="BB28" s="17"/>
      <c r="BC28" s="17">
        <v>0.28997045655183101</v>
      </c>
      <c r="BD28" s="17">
        <v>0.36325717530219898</v>
      </c>
      <c r="BE28" s="17">
        <v>0.34854902902171198</v>
      </c>
      <c r="BF28" s="17">
        <v>0.31105838180706002</v>
      </c>
      <c r="BG28" s="17">
        <v>0.40818580682928401</v>
      </c>
      <c r="BH28" s="17"/>
      <c r="BI28" s="17">
        <v>0.35194363910794402</v>
      </c>
      <c r="BJ28" s="17">
        <v>0.31228745288776799</v>
      </c>
      <c r="BK28" s="17"/>
      <c r="BL28" s="17">
        <v>0.31319679032939701</v>
      </c>
      <c r="BM28" s="17">
        <v>0.34846006035412702</v>
      </c>
      <c r="BN28" s="17">
        <v>0.35307751068795701</v>
      </c>
      <c r="BO28" s="17">
        <v>0.32643409211519597</v>
      </c>
      <c r="BP28" s="17"/>
      <c r="BQ28" s="17">
        <v>0.415162797640593</v>
      </c>
      <c r="BR28" s="17">
        <v>0.35041015481891202</v>
      </c>
      <c r="BS28" s="17">
        <v>0.35649938366888401</v>
      </c>
      <c r="BT28" s="17">
        <v>0.29792420587533103</v>
      </c>
      <c r="BU28" s="17">
        <v>0.29150361215957599</v>
      </c>
      <c r="BV28" s="17"/>
      <c r="BW28" s="17">
        <v>0.40301745161396102</v>
      </c>
      <c r="BX28" s="17">
        <v>0.36132889521813299</v>
      </c>
      <c r="BY28" s="17">
        <v>0.40621886542909802</v>
      </c>
      <c r="BZ28" s="17">
        <v>0.31981889487506698</v>
      </c>
      <c r="CA28" s="17">
        <v>0.25338316267782302</v>
      </c>
      <c r="CB28" s="17"/>
      <c r="CC28" s="17">
        <v>0.34586349023465002</v>
      </c>
      <c r="CD28" s="17">
        <v>0.34309471080737503</v>
      </c>
      <c r="CE28" s="17"/>
      <c r="CF28" s="17">
        <v>0.36595751706268698</v>
      </c>
      <c r="CG28" s="17"/>
      <c r="CH28" s="17">
        <v>0.348033009498253</v>
      </c>
    </row>
    <row r="29" spans="2:86" x14ac:dyDescent="0.35">
      <c r="B29" t="s">
        <v>110</v>
      </c>
      <c r="C29" s="17">
        <v>0.160752282996348</v>
      </c>
      <c r="D29" s="17">
        <v>0.19035290753711301</v>
      </c>
      <c r="E29" s="17">
        <v>0.13098044430754299</v>
      </c>
      <c r="F29" s="17"/>
      <c r="G29" s="17">
        <v>0.205366754637652</v>
      </c>
      <c r="H29" s="17">
        <v>0.23090199910058801</v>
      </c>
      <c r="I29" s="17">
        <v>0.19816487025555199</v>
      </c>
      <c r="J29" s="17">
        <v>0.13517835698532599</v>
      </c>
      <c r="K29" s="17">
        <v>0.102913394860917</v>
      </c>
      <c r="L29" s="17">
        <v>0.103295990000786</v>
      </c>
      <c r="M29" s="17"/>
      <c r="N29" s="17">
        <v>0.20191528977965201</v>
      </c>
      <c r="O29" s="17">
        <v>0.13147289372542101</v>
      </c>
      <c r="P29" s="17">
        <v>0.18174398360362501</v>
      </c>
      <c r="Q29" s="17">
        <v>0.128161834870584</v>
      </c>
      <c r="R29" s="17"/>
      <c r="S29" s="17">
        <v>0.190845686431662</v>
      </c>
      <c r="T29" s="17">
        <v>0.15057660116541799</v>
      </c>
      <c r="U29" s="17">
        <v>0.17207651146980599</v>
      </c>
      <c r="V29" s="17">
        <v>0.17241021183092101</v>
      </c>
      <c r="W29" s="17">
        <v>0.16658869823862499</v>
      </c>
      <c r="X29" s="17">
        <v>0.12793261576416701</v>
      </c>
      <c r="Y29" s="17">
        <v>0.15216918319377801</v>
      </c>
      <c r="Z29" s="17">
        <v>0.22177570903972099</v>
      </c>
      <c r="AA29" s="17">
        <v>0.15441038635996199</v>
      </c>
      <c r="AB29" s="17">
        <v>0.15385860880662799</v>
      </c>
      <c r="AC29" s="17">
        <v>0.118223340365861</v>
      </c>
      <c r="AD29" s="17">
        <v>0.140630220291107</v>
      </c>
      <c r="AE29" s="17"/>
      <c r="AF29" s="17">
        <v>7.1914851015167702E-2</v>
      </c>
      <c r="AG29" s="17">
        <v>0.107954976224968</v>
      </c>
      <c r="AH29" s="17">
        <v>9.7505420749977201E-2</v>
      </c>
      <c r="AI29" s="17">
        <v>0.10277112308023301</v>
      </c>
      <c r="AJ29" s="17">
        <v>0.12559678308509101</v>
      </c>
      <c r="AK29" s="17">
        <v>0.13024597004142599</v>
      </c>
      <c r="AL29" s="17">
        <v>0.14818014746318001</v>
      </c>
      <c r="AM29" s="17">
        <v>0.20974315445865299</v>
      </c>
      <c r="AN29" s="17">
        <v>0.19107360448382499</v>
      </c>
      <c r="AO29" s="17">
        <v>0.205373668718379</v>
      </c>
      <c r="AP29" s="17">
        <v>0.14710882613163001</v>
      </c>
      <c r="AQ29" s="17">
        <v>0.18193730087350701</v>
      </c>
      <c r="AR29" s="17">
        <v>0.21323428318288501</v>
      </c>
      <c r="AS29" s="17">
        <v>0.21131789674859899</v>
      </c>
      <c r="AT29" s="17">
        <v>0.21138978875773601</v>
      </c>
      <c r="AU29" s="17">
        <v>0.28913019662533801</v>
      </c>
      <c r="AV29" s="17"/>
      <c r="AW29" s="17">
        <v>0.116730801549288</v>
      </c>
      <c r="AX29" s="17">
        <v>0.18922322690483501</v>
      </c>
      <c r="AY29" s="17">
        <v>0.17035308122154599</v>
      </c>
      <c r="AZ29" s="17">
        <v>0.19677265475796701</v>
      </c>
      <c r="BA29" s="17">
        <v>0.23595185596266399</v>
      </c>
      <c r="BB29" s="17"/>
      <c r="BC29" s="17">
        <v>0.210059191497971</v>
      </c>
      <c r="BD29" s="17">
        <v>0.171494114895688</v>
      </c>
      <c r="BE29" s="17">
        <v>0.14680510110867501</v>
      </c>
      <c r="BF29" s="17">
        <v>0.14873920519796199</v>
      </c>
      <c r="BG29" s="17">
        <v>9.1577051877984303E-2</v>
      </c>
      <c r="BH29" s="17"/>
      <c r="BI29" s="17">
        <v>0.178467213967475</v>
      </c>
      <c r="BJ29" s="17">
        <v>8.8704388762474107E-2</v>
      </c>
      <c r="BK29" s="17"/>
      <c r="BL29" s="17">
        <v>0.164149038774492</v>
      </c>
      <c r="BM29" s="17">
        <v>0.127568448527724</v>
      </c>
      <c r="BN29" s="17">
        <v>0.17930354651162</v>
      </c>
      <c r="BO29" s="17">
        <v>0.1136202180285</v>
      </c>
      <c r="BP29" s="17"/>
      <c r="BQ29" s="17">
        <v>0.139513726928992</v>
      </c>
      <c r="BR29" s="17">
        <v>0.17242625553983101</v>
      </c>
      <c r="BS29" s="17">
        <v>0.13349870248908899</v>
      </c>
      <c r="BT29" s="17">
        <v>0.172335370094444</v>
      </c>
      <c r="BU29" s="17">
        <v>0.13934257195262101</v>
      </c>
      <c r="BV29" s="17"/>
      <c r="BW29" s="17">
        <v>0.15641906776599701</v>
      </c>
      <c r="BX29" s="17">
        <v>0.156038662814484</v>
      </c>
      <c r="BY29" s="17">
        <v>0.13367931568064501</v>
      </c>
      <c r="BZ29" s="17">
        <v>0.19102015934856101</v>
      </c>
      <c r="CA29" s="17">
        <v>0.16187998307255799</v>
      </c>
      <c r="CB29" s="17"/>
      <c r="CC29" s="17">
        <v>0.19632841099783599</v>
      </c>
      <c r="CD29" s="17">
        <v>0.13991571696389399</v>
      </c>
      <c r="CE29" s="17"/>
      <c r="CF29" s="17">
        <v>0.15445572269715099</v>
      </c>
      <c r="CG29" s="17"/>
      <c r="CH29" s="17">
        <v>0.274284243278964</v>
      </c>
    </row>
    <row r="30" spans="2:86" x14ac:dyDescent="0.35">
      <c r="B30" t="s">
        <v>111</v>
      </c>
      <c r="C30" s="17">
        <v>0.157887915554558</v>
      </c>
      <c r="D30" s="17">
        <v>0.15992956628097699</v>
      </c>
      <c r="E30" s="17">
        <v>0.15534656440179601</v>
      </c>
      <c r="F30" s="17"/>
      <c r="G30" s="17">
        <v>0.27560313568440498</v>
      </c>
      <c r="H30" s="17">
        <v>0.17965520245439201</v>
      </c>
      <c r="I30" s="17">
        <v>0.13434795007765299</v>
      </c>
      <c r="J30" s="17">
        <v>0.15397864024865501</v>
      </c>
      <c r="K30" s="17">
        <v>0.14539341055531699</v>
      </c>
      <c r="L30" s="17">
        <v>9.2788510112563699E-2</v>
      </c>
      <c r="M30" s="17"/>
      <c r="N30" s="17">
        <v>0.13080138844827499</v>
      </c>
      <c r="O30" s="17">
        <v>0.151577889419161</v>
      </c>
      <c r="P30" s="17">
        <v>0.18514853744968601</v>
      </c>
      <c r="Q30" s="17">
        <v>0.16771675853445001</v>
      </c>
      <c r="R30" s="17"/>
      <c r="S30" s="17">
        <v>0.25729090292844597</v>
      </c>
      <c r="T30" s="17">
        <v>0.16705927383218599</v>
      </c>
      <c r="U30" s="17">
        <v>8.7087868654832895E-2</v>
      </c>
      <c r="V30" s="17">
        <v>0.102400759018619</v>
      </c>
      <c r="W30" s="17">
        <v>0.16628745623074101</v>
      </c>
      <c r="X30" s="17">
        <v>0.21843766001273801</v>
      </c>
      <c r="Y30" s="17">
        <v>0.164800321055771</v>
      </c>
      <c r="Z30" s="17">
        <v>0.186741503367438</v>
      </c>
      <c r="AA30" s="17">
        <v>0.14748524938949401</v>
      </c>
      <c r="AB30" s="17">
        <v>9.26721554225408E-2</v>
      </c>
      <c r="AC30" s="17">
        <v>8.3207692923236098E-2</v>
      </c>
      <c r="AD30" s="17">
        <v>0.11028108840223499</v>
      </c>
      <c r="AE30" s="17"/>
      <c r="AF30" s="17">
        <v>0.32779368427988198</v>
      </c>
      <c r="AG30" s="17">
        <v>0.241377211412377</v>
      </c>
      <c r="AH30" s="17">
        <v>0.18849298374221099</v>
      </c>
      <c r="AI30" s="17">
        <v>0.14338712501620501</v>
      </c>
      <c r="AJ30" s="17">
        <v>0.148242004695749</v>
      </c>
      <c r="AK30" s="17">
        <v>0.148088234190663</v>
      </c>
      <c r="AL30" s="17">
        <v>0.17372951842295001</v>
      </c>
      <c r="AM30" s="17">
        <v>0.17285125039103699</v>
      </c>
      <c r="AN30" s="17">
        <v>0.15160004049193701</v>
      </c>
      <c r="AO30" s="17">
        <v>0.103564823025744</v>
      </c>
      <c r="AP30" s="17">
        <v>0.179524792677697</v>
      </c>
      <c r="AQ30" s="17">
        <v>0.13551226468764599</v>
      </c>
      <c r="AR30" s="17">
        <v>0.14965198734976501</v>
      </c>
      <c r="AS30" s="17">
        <v>0.14305704169261399</v>
      </c>
      <c r="AT30" s="17">
        <v>8.4466448680018402E-2</v>
      </c>
      <c r="AU30" s="17">
        <v>0.14505408045727999</v>
      </c>
      <c r="AV30" s="17"/>
      <c r="AW30" s="17">
        <v>0.15542912754511601</v>
      </c>
      <c r="AX30" s="17">
        <v>0.18912037375889901</v>
      </c>
      <c r="AY30" s="17">
        <v>0.131738633034967</v>
      </c>
      <c r="AZ30" s="17">
        <v>0.12837604922422099</v>
      </c>
      <c r="BA30" s="17">
        <v>0.20857179613391499</v>
      </c>
      <c r="BB30" s="17"/>
      <c r="BC30" s="17">
        <v>0.17125058242879099</v>
      </c>
      <c r="BD30" s="17">
        <v>0.18295796736730799</v>
      </c>
      <c r="BE30" s="17">
        <v>0.138948710102132</v>
      </c>
      <c r="BF30" s="17">
        <v>0.13575919960733501</v>
      </c>
      <c r="BG30" s="17">
        <v>0.149526336562326</v>
      </c>
      <c r="BH30" s="17"/>
      <c r="BI30" s="17">
        <v>0.15554010086546399</v>
      </c>
      <c r="BJ30" s="17">
        <v>0.16743664620873</v>
      </c>
      <c r="BK30" s="17"/>
      <c r="BL30" s="17">
        <v>0.15754580485649999</v>
      </c>
      <c r="BM30" s="17">
        <v>0.16618528328674101</v>
      </c>
      <c r="BN30" s="17">
        <v>0.153350281880926</v>
      </c>
      <c r="BO30" s="17">
        <v>0.163157321194004</v>
      </c>
      <c r="BP30" s="17"/>
      <c r="BQ30" s="17">
        <v>0.13358845714586701</v>
      </c>
      <c r="BR30" s="17">
        <v>0.14672204111641499</v>
      </c>
      <c r="BS30" s="17">
        <v>0.105213717372314</v>
      </c>
      <c r="BT30" s="17">
        <v>0.21136599005173501</v>
      </c>
      <c r="BU30" s="17">
        <v>0.158606277749087</v>
      </c>
      <c r="BV30" s="17"/>
      <c r="BW30" s="17">
        <v>0.135665449827855</v>
      </c>
      <c r="BX30" s="17">
        <v>0.15418870235457399</v>
      </c>
      <c r="BY30" s="17">
        <v>0.112842167005359</v>
      </c>
      <c r="BZ30" s="17">
        <v>0.205488084473781</v>
      </c>
      <c r="CA30" s="17">
        <v>0.14131840793144601</v>
      </c>
      <c r="CB30" s="17"/>
      <c r="CC30" s="17">
        <v>0.19830270663875901</v>
      </c>
      <c r="CD30" s="17">
        <v>0.13421739516856801</v>
      </c>
      <c r="CE30" s="17"/>
      <c r="CF30" s="17">
        <v>0.15994996845200801</v>
      </c>
      <c r="CG30" s="17"/>
      <c r="CH30" s="17">
        <v>0.18820007901566099</v>
      </c>
    </row>
    <row r="31" spans="2:86" x14ac:dyDescent="0.35">
      <c r="B31" t="s">
        <v>112</v>
      </c>
      <c r="C31" s="17">
        <v>0.155745107454379</v>
      </c>
      <c r="D31" s="17">
        <v>0.153272929530965</v>
      </c>
      <c r="E31" s="17">
        <v>0.157239655969797</v>
      </c>
      <c r="F31" s="17"/>
      <c r="G31" s="17">
        <v>0.20487175923533801</v>
      </c>
      <c r="H31" s="17">
        <v>0.23762523708559199</v>
      </c>
      <c r="I31" s="17">
        <v>0.19581830988972901</v>
      </c>
      <c r="J31" s="17">
        <v>0.10802570847569</v>
      </c>
      <c r="K31" s="17">
        <v>0.11303174228028701</v>
      </c>
      <c r="L31" s="17">
        <v>9.1458928524268401E-2</v>
      </c>
      <c r="M31" s="17"/>
      <c r="N31" s="17">
        <v>0.127862018940509</v>
      </c>
      <c r="O31" s="17">
        <v>0.15199144305982701</v>
      </c>
      <c r="P31" s="17">
        <v>0.17252555922009999</v>
      </c>
      <c r="Q31" s="17">
        <v>0.17624181732549499</v>
      </c>
      <c r="R31" s="17"/>
      <c r="S31" s="17">
        <v>0.215817252096795</v>
      </c>
      <c r="T31" s="17">
        <v>0.14682136190285899</v>
      </c>
      <c r="U31" s="17">
        <v>0.111827747738846</v>
      </c>
      <c r="V31" s="17">
        <v>0.17217630050229499</v>
      </c>
      <c r="W31" s="17">
        <v>9.5895628627236496E-2</v>
      </c>
      <c r="X31" s="17">
        <v>0.12684194993010001</v>
      </c>
      <c r="Y31" s="17">
        <v>0.114962069887725</v>
      </c>
      <c r="Z31" s="17">
        <v>0.197403178994976</v>
      </c>
      <c r="AA31" s="17">
        <v>0.17017306141830901</v>
      </c>
      <c r="AB31" s="17">
        <v>0.129761002378843</v>
      </c>
      <c r="AC31" s="17">
        <v>0.17439984916673601</v>
      </c>
      <c r="AD31" s="17">
        <v>0.25522088955864602</v>
      </c>
      <c r="AE31" s="17"/>
      <c r="AF31" s="17">
        <v>0.178180777170795</v>
      </c>
      <c r="AG31" s="17">
        <v>0.152120634155855</v>
      </c>
      <c r="AH31" s="17">
        <v>0.144010629799458</v>
      </c>
      <c r="AI31" s="17">
        <v>0.190817693877181</v>
      </c>
      <c r="AJ31" s="17">
        <v>0.137762945802578</v>
      </c>
      <c r="AK31" s="17">
        <v>0.14911195526493201</v>
      </c>
      <c r="AL31" s="17">
        <v>0.16412014550825499</v>
      </c>
      <c r="AM31" s="17">
        <v>0.10419398318508299</v>
      </c>
      <c r="AN31" s="17">
        <v>0.15955623678912001</v>
      </c>
      <c r="AO31" s="17">
        <v>0.15463352806552599</v>
      </c>
      <c r="AP31" s="17">
        <v>0.178959441691596</v>
      </c>
      <c r="AQ31" s="17">
        <v>0.16096283622840399</v>
      </c>
      <c r="AR31" s="17">
        <v>0.17866628547514199</v>
      </c>
      <c r="AS31" s="17">
        <v>7.9186750306300194E-2</v>
      </c>
      <c r="AT31" s="17">
        <v>0.25140998501943101</v>
      </c>
      <c r="AU31" s="17">
        <v>0.14491459464777501</v>
      </c>
      <c r="AV31" s="17"/>
      <c r="AW31" s="17">
        <v>0.112772239068126</v>
      </c>
      <c r="AX31" s="17">
        <v>0.15527878243047</v>
      </c>
      <c r="AY31" s="17">
        <v>0.18334155341154201</v>
      </c>
      <c r="AZ31" s="17">
        <v>0.219503689268605</v>
      </c>
      <c r="BA31" s="17">
        <v>7.7470424321304507E-2</v>
      </c>
      <c r="BB31" s="17"/>
      <c r="BC31" s="17">
        <v>0.14602801586629799</v>
      </c>
      <c r="BD31" s="17">
        <v>0.13696525374902199</v>
      </c>
      <c r="BE31" s="17">
        <v>0.16408190801164799</v>
      </c>
      <c r="BF31" s="17">
        <v>0.17724724056237101</v>
      </c>
      <c r="BG31" s="17">
        <v>0.203823648556861</v>
      </c>
      <c r="BH31" s="17"/>
      <c r="BI31" s="17">
        <v>0.142158095696097</v>
      </c>
      <c r="BJ31" s="17">
        <v>0.21100445832121001</v>
      </c>
      <c r="BK31" s="17"/>
      <c r="BL31" s="17">
        <v>0.189193806952794</v>
      </c>
      <c r="BM31" s="17">
        <v>0.13157931352240801</v>
      </c>
      <c r="BN31" s="17">
        <v>0.16013735469445101</v>
      </c>
      <c r="BO31" s="17">
        <v>8.7203166900986506E-2</v>
      </c>
      <c r="BP31" s="17"/>
      <c r="BQ31" s="17">
        <v>0.10454330201289801</v>
      </c>
      <c r="BR31" s="17">
        <v>0.17589911311561501</v>
      </c>
      <c r="BS31" s="17">
        <v>0.144904811948876</v>
      </c>
      <c r="BT31" s="17">
        <v>0.119161435071041</v>
      </c>
      <c r="BU31" s="17">
        <v>0.15492034735328999</v>
      </c>
      <c r="BV31" s="17"/>
      <c r="BW31" s="17">
        <v>0.11816016737293999</v>
      </c>
      <c r="BX31" s="17">
        <v>0.21163028933977401</v>
      </c>
      <c r="BY31" s="17">
        <v>0.116481129550134</v>
      </c>
      <c r="BZ31" s="17">
        <v>9.8713279028033299E-2</v>
      </c>
      <c r="CA31" s="17">
        <v>0.22755315176846999</v>
      </c>
      <c r="CB31" s="17"/>
      <c r="CC31" s="17">
        <v>0.12199418866463101</v>
      </c>
      <c r="CD31" s="17">
        <v>0.17551266754380701</v>
      </c>
      <c r="CE31" s="17"/>
      <c r="CF31" s="17">
        <v>0.20299602320429</v>
      </c>
      <c r="CG31" s="17"/>
      <c r="CH31" s="17">
        <v>0.14567277227450001</v>
      </c>
    </row>
    <row r="32" spans="2:86" x14ac:dyDescent="0.35">
      <c r="B32" t="s">
        <v>113</v>
      </c>
      <c r="C32" s="17">
        <v>0.13372158554108701</v>
      </c>
      <c r="D32" s="17">
        <v>0.130862007472515</v>
      </c>
      <c r="E32" s="17">
        <v>0.13690714249171501</v>
      </c>
      <c r="F32" s="17"/>
      <c r="G32" s="17">
        <v>9.6158175999716905E-2</v>
      </c>
      <c r="H32" s="17">
        <v>9.6668255177727994E-2</v>
      </c>
      <c r="I32" s="17">
        <v>8.0375682484420702E-2</v>
      </c>
      <c r="J32" s="17">
        <v>0.11530297450294399</v>
      </c>
      <c r="K32" s="17">
        <v>0.166393516614771</v>
      </c>
      <c r="L32" s="17">
        <v>0.22514603701048</v>
      </c>
      <c r="M32" s="17"/>
      <c r="N32" s="17">
        <v>0.13633547000886001</v>
      </c>
      <c r="O32" s="17">
        <v>0.16721828598374</v>
      </c>
      <c r="P32" s="17">
        <v>0.121520270321267</v>
      </c>
      <c r="Q32" s="17">
        <v>0.105955614406871</v>
      </c>
      <c r="R32" s="17"/>
      <c r="S32" s="17">
        <v>8.7557054560779099E-2</v>
      </c>
      <c r="T32" s="17">
        <v>0.183913583221751</v>
      </c>
      <c r="U32" s="17">
        <v>0.16915992138882599</v>
      </c>
      <c r="V32" s="17">
        <v>0.120881249587136</v>
      </c>
      <c r="W32" s="17">
        <v>0.17387193730279499</v>
      </c>
      <c r="X32" s="17">
        <v>0.10646717650354</v>
      </c>
      <c r="Y32" s="17">
        <v>7.8422046683823896E-2</v>
      </c>
      <c r="Z32" s="17">
        <v>0.18966066975054399</v>
      </c>
      <c r="AA32" s="17">
        <v>9.5069360690172605E-2</v>
      </c>
      <c r="AB32" s="17">
        <v>0.20772656033780201</v>
      </c>
      <c r="AC32" s="17">
        <v>0.11336350571383599</v>
      </c>
      <c r="AD32" s="17">
        <v>8.9489990183389503E-2</v>
      </c>
      <c r="AE32" s="17"/>
      <c r="AF32" s="17">
        <v>0.120192898050615</v>
      </c>
      <c r="AG32" s="17">
        <v>0.120863922390519</v>
      </c>
      <c r="AH32" s="17">
        <v>0.15432051582727599</v>
      </c>
      <c r="AI32" s="17">
        <v>0.123357451551522</v>
      </c>
      <c r="AJ32" s="17">
        <v>0.145643129619801</v>
      </c>
      <c r="AK32" s="17">
        <v>0.15572613615394701</v>
      </c>
      <c r="AL32" s="17">
        <v>9.4388148029823302E-2</v>
      </c>
      <c r="AM32" s="17">
        <v>0.16206002644485401</v>
      </c>
      <c r="AN32" s="17">
        <v>0.13618503422556599</v>
      </c>
      <c r="AO32" s="17">
        <v>0.134529299114376</v>
      </c>
      <c r="AP32" s="17">
        <v>0.106884703442229</v>
      </c>
      <c r="AQ32" s="17">
        <v>0.147430916944046</v>
      </c>
      <c r="AR32" s="17">
        <v>0.13872785976690299</v>
      </c>
      <c r="AS32" s="17">
        <v>0.267897043589233</v>
      </c>
      <c r="AT32" s="17">
        <v>9.2465936128577397E-2</v>
      </c>
      <c r="AU32" s="17">
        <v>8.5386374892427105E-2</v>
      </c>
      <c r="AV32" s="17"/>
      <c r="AW32" s="17">
        <v>0.14869715049440599</v>
      </c>
      <c r="AX32" s="17">
        <v>0.16076406628595399</v>
      </c>
      <c r="AY32" s="17">
        <v>0.11515281259056399</v>
      </c>
      <c r="AZ32" s="17">
        <v>0.119678367455572</v>
      </c>
      <c r="BA32" s="17">
        <v>1.5216239221852199E-2</v>
      </c>
      <c r="BB32" s="17"/>
      <c r="BC32" s="17">
        <v>0.13374669267568301</v>
      </c>
      <c r="BD32" s="17">
        <v>0.17227552455775899</v>
      </c>
      <c r="BE32" s="17">
        <v>0.112999017467628</v>
      </c>
      <c r="BF32" s="17">
        <v>9.1939510314473699E-2</v>
      </c>
      <c r="BG32" s="17">
        <v>0.12852931461884801</v>
      </c>
      <c r="BH32" s="17"/>
      <c r="BI32" s="17">
        <v>0.143151558175065</v>
      </c>
      <c r="BJ32" s="17">
        <v>9.5369210808803007E-2</v>
      </c>
      <c r="BK32" s="17"/>
      <c r="BL32" s="17">
        <v>0.122704409243065</v>
      </c>
      <c r="BM32" s="17">
        <v>0.14313450531632799</v>
      </c>
      <c r="BN32" s="17">
        <v>0.13126175230430201</v>
      </c>
      <c r="BO32" s="17">
        <v>0.161930558972633</v>
      </c>
      <c r="BP32" s="17"/>
      <c r="BQ32" s="17">
        <v>0.23308707075851201</v>
      </c>
      <c r="BR32" s="17">
        <v>9.0118782035444697E-2</v>
      </c>
      <c r="BS32" s="17">
        <v>0.13046089737023001</v>
      </c>
      <c r="BT32" s="17">
        <v>0.196191384084726</v>
      </c>
      <c r="BU32" s="17">
        <v>0.14192614847606899</v>
      </c>
      <c r="BV32" s="17"/>
      <c r="BW32" s="17">
        <v>0.20625629940224199</v>
      </c>
      <c r="BX32" s="17">
        <v>9.5777382904009001E-2</v>
      </c>
      <c r="BY32" s="17">
        <v>0.104069284920871</v>
      </c>
      <c r="BZ32" s="17">
        <v>0.16778101209778801</v>
      </c>
      <c r="CA32" s="17">
        <v>8.1171076100192002E-2</v>
      </c>
      <c r="CB32" s="17"/>
      <c r="CC32" s="17">
        <v>0.15598951925598001</v>
      </c>
      <c r="CD32" s="17">
        <v>0.12067948969419599</v>
      </c>
      <c r="CE32" s="17"/>
      <c r="CF32" s="17">
        <v>0.100664665014449</v>
      </c>
      <c r="CG32" s="17"/>
      <c r="CH32" s="17">
        <v>9.5564654463061297E-2</v>
      </c>
    </row>
    <row r="33" spans="2:86" x14ac:dyDescent="0.35">
      <c r="B33" t="s">
        <v>114</v>
      </c>
      <c r="C33" s="17">
        <v>0.13242335223887899</v>
      </c>
      <c r="D33" s="17">
        <v>0.132690548921092</v>
      </c>
      <c r="E33" s="17">
        <v>0.13255545423901</v>
      </c>
      <c r="F33" s="17"/>
      <c r="G33" s="17">
        <v>0.16937561848284999</v>
      </c>
      <c r="H33" s="17">
        <v>0.111635500511979</v>
      </c>
      <c r="I33" s="17">
        <v>0.123738732228062</v>
      </c>
      <c r="J33" s="17">
        <v>0.12793177710954401</v>
      </c>
      <c r="K33" s="17">
        <v>0.13693210496222399</v>
      </c>
      <c r="L33" s="17">
        <v>0.13249433643653399</v>
      </c>
      <c r="M33" s="17"/>
      <c r="N33" s="17">
        <v>0.16178649361662401</v>
      </c>
      <c r="O33" s="17">
        <v>0.13900166857090299</v>
      </c>
      <c r="P33" s="17">
        <v>0.13006524018765001</v>
      </c>
      <c r="Q33" s="17">
        <v>9.7004235988601403E-2</v>
      </c>
      <c r="R33" s="17"/>
      <c r="S33" s="17">
        <v>0.123174832157285</v>
      </c>
      <c r="T33" s="17">
        <v>0.129572810233928</v>
      </c>
      <c r="U33" s="17">
        <v>0.102512816179178</v>
      </c>
      <c r="V33" s="17">
        <v>0.123230409101775</v>
      </c>
      <c r="W33" s="17">
        <v>0.142125954426993</v>
      </c>
      <c r="X33" s="17">
        <v>0.143389992215114</v>
      </c>
      <c r="Y33" s="17">
        <v>0.183775591446419</v>
      </c>
      <c r="Z33" s="17">
        <v>8.9513478478133707E-2</v>
      </c>
      <c r="AA33" s="17">
        <v>9.3317576354274595E-2</v>
      </c>
      <c r="AB33" s="17">
        <v>0.14899574920146499</v>
      </c>
      <c r="AC33" s="17">
        <v>0.22375156352498701</v>
      </c>
      <c r="AD33" s="17">
        <v>0.101778336090336</v>
      </c>
      <c r="AE33" s="17"/>
      <c r="AF33" s="17">
        <v>0.11736196089020901</v>
      </c>
      <c r="AG33" s="17">
        <v>0.20302031841891399</v>
      </c>
      <c r="AH33" s="17">
        <v>6.9735721167251893E-2</v>
      </c>
      <c r="AI33" s="17">
        <v>0.10428937768056699</v>
      </c>
      <c r="AJ33" s="17">
        <v>0.113590065100795</v>
      </c>
      <c r="AK33" s="17">
        <v>0.151920256262744</v>
      </c>
      <c r="AL33" s="17">
        <v>0.10539854151677</v>
      </c>
      <c r="AM33" s="17">
        <v>0.112354346109452</v>
      </c>
      <c r="AN33" s="17">
        <v>0.182178638896489</v>
      </c>
      <c r="AO33" s="17">
        <v>0.18248639010300799</v>
      </c>
      <c r="AP33" s="17">
        <v>9.0264104230659906E-2</v>
      </c>
      <c r="AQ33" s="17">
        <v>7.9948181728151907E-2</v>
      </c>
      <c r="AR33" s="17">
        <v>0.17066471852262499</v>
      </c>
      <c r="AS33" s="17">
        <v>0.131806766322899</v>
      </c>
      <c r="AT33" s="17">
        <v>0.187853492242464</v>
      </c>
      <c r="AU33" s="17">
        <v>0.18711992766265101</v>
      </c>
      <c r="AV33" s="17"/>
      <c r="AW33" s="17">
        <v>0.13399965850701101</v>
      </c>
      <c r="AX33" s="17">
        <v>9.8492085936797397E-2</v>
      </c>
      <c r="AY33" s="17">
        <v>0.133757651728172</v>
      </c>
      <c r="AZ33" s="17">
        <v>0.20341368587206901</v>
      </c>
      <c r="BA33" s="17">
        <v>0.23991156292539001</v>
      </c>
      <c r="BB33" s="17"/>
      <c r="BC33" s="17">
        <v>0.196173525016339</v>
      </c>
      <c r="BD33" s="17">
        <v>0.134042228648799</v>
      </c>
      <c r="BE33" s="17">
        <v>0.13400296644951501</v>
      </c>
      <c r="BF33" s="17">
        <v>9.1085998953059299E-2</v>
      </c>
      <c r="BG33" s="17">
        <v>7.13960915560473E-2</v>
      </c>
      <c r="BH33" s="17"/>
      <c r="BI33" s="17">
        <v>0.133469842300459</v>
      </c>
      <c r="BJ33" s="17">
        <v>0.128167202136097</v>
      </c>
      <c r="BK33" s="17"/>
      <c r="BL33" s="17">
        <v>0.124609964202247</v>
      </c>
      <c r="BM33" s="17">
        <v>0.161479116668406</v>
      </c>
      <c r="BN33" s="17">
        <v>0.120580861744519</v>
      </c>
      <c r="BO33" s="17">
        <v>0.108209563356441</v>
      </c>
      <c r="BP33" s="17"/>
      <c r="BQ33" s="17">
        <v>9.4687019571075101E-2</v>
      </c>
      <c r="BR33" s="17">
        <v>0.14900005407174599</v>
      </c>
      <c r="BS33" s="17">
        <v>0.152967035217352</v>
      </c>
      <c r="BT33" s="17">
        <v>3.5619335505442599E-2</v>
      </c>
      <c r="BU33" s="17">
        <v>0.33873260484525503</v>
      </c>
      <c r="BV33" s="17"/>
      <c r="BW33" s="17">
        <v>9.6815913051452596E-2</v>
      </c>
      <c r="BX33" s="17">
        <v>0.17798907965868199</v>
      </c>
      <c r="BY33" s="17">
        <v>0.173521635527944</v>
      </c>
      <c r="BZ33" s="17">
        <v>4.0369290714655698E-2</v>
      </c>
      <c r="CA33" s="17">
        <v>0.28078653376572499</v>
      </c>
      <c r="CB33" s="17"/>
      <c r="CC33" s="17">
        <v>6.1247744347589998E-2</v>
      </c>
      <c r="CD33" s="17">
        <v>0.17411016126050399</v>
      </c>
      <c r="CE33" s="17"/>
      <c r="CF33" s="17">
        <v>0.18353615810317001</v>
      </c>
      <c r="CG33" s="17"/>
      <c r="CH33" s="17">
        <v>8.1150369121342297E-2</v>
      </c>
    </row>
    <row r="34" spans="2:86" x14ac:dyDescent="0.35">
      <c r="B34" t="s">
        <v>115</v>
      </c>
      <c r="C34" s="17">
        <v>0.101445865158298</v>
      </c>
      <c r="D34" s="17">
        <v>0.1223365912297</v>
      </c>
      <c r="E34" s="17">
        <v>8.1371568277452497E-2</v>
      </c>
      <c r="F34" s="17"/>
      <c r="G34" s="17">
        <v>0.107318970156347</v>
      </c>
      <c r="H34" s="17">
        <v>0.118114018435152</v>
      </c>
      <c r="I34" s="17">
        <v>9.0782995356418497E-2</v>
      </c>
      <c r="J34" s="17">
        <v>9.5381412548737596E-2</v>
      </c>
      <c r="K34" s="17">
        <v>8.3144296685948194E-2</v>
      </c>
      <c r="L34" s="17">
        <v>0.109851684725833</v>
      </c>
      <c r="M34" s="17"/>
      <c r="N34" s="17">
        <v>0.11494372168436499</v>
      </c>
      <c r="O34" s="17">
        <v>9.4597503699286906E-2</v>
      </c>
      <c r="P34" s="17">
        <v>8.3199572638600394E-2</v>
      </c>
      <c r="Q34" s="17">
        <v>0.110858780366118</v>
      </c>
      <c r="R34" s="17"/>
      <c r="S34" s="17">
        <v>0.101189784963472</v>
      </c>
      <c r="T34" s="17">
        <v>0.103549304318728</v>
      </c>
      <c r="U34" s="17">
        <v>0.12865174047752101</v>
      </c>
      <c r="V34" s="17">
        <v>7.1542365534848995E-2</v>
      </c>
      <c r="W34" s="17">
        <v>6.4460682858568805E-2</v>
      </c>
      <c r="X34" s="17">
        <v>0.11950482451998901</v>
      </c>
      <c r="Y34" s="17">
        <v>0.10205565049478101</v>
      </c>
      <c r="Z34" s="17">
        <v>0.14352986257582001</v>
      </c>
      <c r="AA34" s="17">
        <v>6.9506324745101905E-2</v>
      </c>
      <c r="AB34" s="17">
        <v>0.12646856714264099</v>
      </c>
      <c r="AC34" s="17">
        <v>0.103767855279408</v>
      </c>
      <c r="AD34" s="17">
        <v>0.123326830894341</v>
      </c>
      <c r="AE34" s="17"/>
      <c r="AF34" s="17">
        <v>0.208176690877478</v>
      </c>
      <c r="AG34" s="17">
        <v>6.6990268875408002E-2</v>
      </c>
      <c r="AH34" s="17">
        <v>6.2686803121644097E-2</v>
      </c>
      <c r="AI34" s="17">
        <v>0.10230739134368701</v>
      </c>
      <c r="AJ34" s="17">
        <v>8.23821692759059E-2</v>
      </c>
      <c r="AK34" s="17">
        <v>9.9427495041004399E-2</v>
      </c>
      <c r="AL34" s="17">
        <v>6.4798337451277499E-2</v>
      </c>
      <c r="AM34" s="17">
        <v>8.8045722869622894E-2</v>
      </c>
      <c r="AN34" s="17">
        <v>0.121583327650096</v>
      </c>
      <c r="AO34" s="17">
        <v>0.153111531802264</v>
      </c>
      <c r="AP34" s="17">
        <v>0.162408220412987</v>
      </c>
      <c r="AQ34" s="17">
        <v>0.151598088520186</v>
      </c>
      <c r="AR34" s="17">
        <v>9.7105570940022007E-2</v>
      </c>
      <c r="AS34" s="17">
        <v>8.9786062098583294E-2</v>
      </c>
      <c r="AT34" s="17">
        <v>4.4792416257390201E-2</v>
      </c>
      <c r="AU34" s="17">
        <v>8.7204870408491397E-2</v>
      </c>
      <c r="AV34" s="17"/>
      <c r="AW34" s="17">
        <v>8.6180999605279807E-2</v>
      </c>
      <c r="AX34" s="17">
        <v>8.1465269431893306E-2</v>
      </c>
      <c r="AY34" s="17">
        <v>0.138197476449955</v>
      </c>
      <c r="AZ34" s="17">
        <v>0.106215877259662</v>
      </c>
      <c r="BA34" s="17">
        <v>0.12455553526322299</v>
      </c>
      <c r="BB34" s="17"/>
      <c r="BC34" s="17">
        <v>0.16933060227322999</v>
      </c>
      <c r="BD34" s="17">
        <v>0.11758993916117701</v>
      </c>
      <c r="BE34" s="17">
        <v>7.84338764628629E-2</v>
      </c>
      <c r="BF34" s="17">
        <v>7.9506887544740196E-2</v>
      </c>
      <c r="BG34" s="17">
        <v>5.6820189317843703E-2</v>
      </c>
      <c r="BH34" s="17"/>
      <c r="BI34" s="17">
        <v>0.10117123839129299</v>
      </c>
      <c r="BJ34" s="17">
        <v>0.102562791907562</v>
      </c>
      <c r="BK34" s="17"/>
      <c r="BL34" s="17">
        <v>0.108629640153207</v>
      </c>
      <c r="BM34" s="17">
        <v>9.0604038101454704E-2</v>
      </c>
      <c r="BN34" s="17">
        <v>0.10407745280483199</v>
      </c>
      <c r="BO34" s="17">
        <v>0.118399275239991</v>
      </c>
      <c r="BP34" s="17"/>
      <c r="BQ34" s="17">
        <v>6.3033128061764906E-2</v>
      </c>
      <c r="BR34" s="17">
        <v>0.13930663888876699</v>
      </c>
      <c r="BS34" s="17">
        <v>0.18365429784260001</v>
      </c>
      <c r="BT34" s="17">
        <v>3.1999836787266603E-2</v>
      </c>
      <c r="BU34" s="17">
        <v>0.11124018599688699</v>
      </c>
      <c r="BV34" s="17"/>
      <c r="BW34" s="17">
        <v>6.1755040216972597E-2</v>
      </c>
      <c r="BX34" s="17">
        <v>0.13243502229590501</v>
      </c>
      <c r="BY34" s="17">
        <v>0.17842883493592199</v>
      </c>
      <c r="BZ34" s="17">
        <v>3.0422857970718899E-2</v>
      </c>
      <c r="CA34" s="17">
        <v>0.15286574626215399</v>
      </c>
      <c r="CB34" s="17"/>
      <c r="CC34" s="17">
        <v>4.4416219164183E-2</v>
      </c>
      <c r="CD34" s="17">
        <v>0.13484753226817001</v>
      </c>
      <c r="CE34" s="17"/>
      <c r="CF34" s="17">
        <v>0.13394800269943399</v>
      </c>
      <c r="CG34" s="17"/>
      <c r="CH34" s="17">
        <v>4.78304199138141E-2</v>
      </c>
    </row>
    <row r="35" spans="2:86" x14ac:dyDescent="0.35">
      <c r="B35" t="s">
        <v>116</v>
      </c>
      <c r="C35" s="17">
        <v>7.3104795802209299E-2</v>
      </c>
      <c r="D35" s="17">
        <v>7.3493394288567895E-2</v>
      </c>
      <c r="E35" s="17">
        <v>7.2942581825927999E-2</v>
      </c>
      <c r="F35" s="17"/>
      <c r="G35" s="17">
        <v>7.5254815933498406E-2</v>
      </c>
      <c r="H35" s="17">
        <v>9.7354781673647695E-2</v>
      </c>
      <c r="I35" s="17">
        <v>8.3609456270030899E-2</v>
      </c>
      <c r="J35" s="17">
        <v>7.7745142947266199E-2</v>
      </c>
      <c r="K35" s="17">
        <v>6.6167303513499406E-2</v>
      </c>
      <c r="L35" s="17">
        <v>4.4315035748857798E-2</v>
      </c>
      <c r="M35" s="17"/>
      <c r="N35" s="17">
        <v>8.9201707136424599E-2</v>
      </c>
      <c r="O35" s="17">
        <v>4.4638836747073099E-2</v>
      </c>
      <c r="P35" s="17">
        <v>0.104961918681857</v>
      </c>
      <c r="Q35" s="17">
        <v>5.7875299210926101E-2</v>
      </c>
      <c r="R35" s="17"/>
      <c r="S35" s="17">
        <v>9.0430051270182193E-2</v>
      </c>
      <c r="T35" s="17">
        <v>8.2722975294107895E-2</v>
      </c>
      <c r="U35" s="17">
        <v>5.69526790290278E-2</v>
      </c>
      <c r="V35" s="17">
        <v>5.3438834818870198E-2</v>
      </c>
      <c r="W35" s="17">
        <v>7.6104433107673106E-2</v>
      </c>
      <c r="X35" s="17">
        <v>6.4350219032417999E-2</v>
      </c>
      <c r="Y35" s="17">
        <v>5.6006393523844698E-2</v>
      </c>
      <c r="Z35" s="17">
        <v>8.2447190925164907E-2</v>
      </c>
      <c r="AA35" s="17">
        <v>9.2844765885610095E-2</v>
      </c>
      <c r="AB35" s="17">
        <v>5.7404373998731897E-2</v>
      </c>
      <c r="AC35" s="17">
        <v>7.7566299425764706E-2</v>
      </c>
      <c r="AD35" s="17">
        <v>7.2068507657650702E-2</v>
      </c>
      <c r="AE35" s="17"/>
      <c r="AF35" s="17">
        <v>0</v>
      </c>
      <c r="AG35" s="17">
        <v>9.3456141489447406E-2</v>
      </c>
      <c r="AH35" s="17">
        <v>6.5179994888840603E-2</v>
      </c>
      <c r="AI35" s="17">
        <v>3.0761150066515801E-2</v>
      </c>
      <c r="AJ35" s="17">
        <v>9.31744022579922E-2</v>
      </c>
      <c r="AK35" s="17">
        <v>5.60930380254119E-2</v>
      </c>
      <c r="AL35" s="17">
        <v>9.2444151409290895E-2</v>
      </c>
      <c r="AM35" s="17">
        <v>6.8624627840115096E-2</v>
      </c>
      <c r="AN35" s="17">
        <v>8.2622801620453198E-2</v>
      </c>
      <c r="AO35" s="17">
        <v>7.0889619044642402E-2</v>
      </c>
      <c r="AP35" s="17">
        <v>8.7519562241257995E-2</v>
      </c>
      <c r="AQ35" s="17">
        <v>7.3221744246074499E-2</v>
      </c>
      <c r="AR35" s="17">
        <v>5.9060659725894901E-2</v>
      </c>
      <c r="AS35" s="17">
        <v>5.2033172817257702E-2</v>
      </c>
      <c r="AT35" s="17">
        <v>4.1309015631962903E-2</v>
      </c>
      <c r="AU35" s="17">
        <v>0.103206764849573</v>
      </c>
      <c r="AV35" s="17"/>
      <c r="AW35" s="17">
        <v>6.4543267074049004E-2</v>
      </c>
      <c r="AX35" s="17">
        <v>8.6003916747096301E-2</v>
      </c>
      <c r="AY35" s="17">
        <v>7.0820615358017106E-2</v>
      </c>
      <c r="AZ35" s="17">
        <v>8.3469324480562296E-2</v>
      </c>
      <c r="BA35" s="17">
        <v>0.10445037026074699</v>
      </c>
      <c r="BB35" s="17"/>
      <c r="BC35" s="17">
        <v>0.11410273376838399</v>
      </c>
      <c r="BD35" s="17">
        <v>6.9508141846535101E-2</v>
      </c>
      <c r="BE35" s="17">
        <v>6.1601455641628201E-2</v>
      </c>
      <c r="BF35" s="17">
        <v>8.7778784688352596E-2</v>
      </c>
      <c r="BG35" s="17">
        <v>4.1974460815585E-2</v>
      </c>
      <c r="BH35" s="17"/>
      <c r="BI35" s="17">
        <v>7.4403607070728905E-2</v>
      </c>
      <c r="BJ35" s="17">
        <v>6.7822437262027094E-2</v>
      </c>
      <c r="BK35" s="17"/>
      <c r="BL35" s="17">
        <v>5.3965262716034398E-2</v>
      </c>
      <c r="BM35" s="17">
        <v>7.1156785161636704E-2</v>
      </c>
      <c r="BN35" s="17">
        <v>8.2964532323274304E-2</v>
      </c>
      <c r="BO35" s="17">
        <v>1.84532603031459E-2</v>
      </c>
      <c r="BP35" s="17"/>
      <c r="BQ35" s="17">
        <v>8.8084884819676301E-2</v>
      </c>
      <c r="BR35" s="17">
        <v>6.9265342386849699E-2</v>
      </c>
      <c r="BS35" s="17">
        <v>5.50873333824793E-2</v>
      </c>
      <c r="BT35" s="17">
        <v>0.103868617315986</v>
      </c>
      <c r="BU35" s="17">
        <v>6.09613788424824E-2</v>
      </c>
      <c r="BV35" s="17"/>
      <c r="BW35" s="17">
        <v>7.7179816589386094E-2</v>
      </c>
      <c r="BX35" s="17">
        <v>7.9339877322256502E-2</v>
      </c>
      <c r="BY35" s="17">
        <v>5.1669525005627798E-2</v>
      </c>
      <c r="BZ35" s="17">
        <v>9.4488694732776601E-2</v>
      </c>
      <c r="CA35" s="17">
        <v>4.7967413936414197E-2</v>
      </c>
      <c r="CB35" s="17"/>
      <c r="CC35" s="17">
        <v>0.10126034714039001</v>
      </c>
      <c r="CD35" s="17">
        <v>5.6614383899777798E-2</v>
      </c>
      <c r="CE35" s="17"/>
      <c r="CF35" s="17">
        <v>7.6548698879585E-2</v>
      </c>
      <c r="CG35" s="17"/>
      <c r="CH35" s="17">
        <v>0.12572633605070199</v>
      </c>
    </row>
    <row r="36" spans="2:86" x14ac:dyDescent="0.35">
      <c r="B36" t="s">
        <v>117</v>
      </c>
      <c r="C36" s="17">
        <v>5.0878728930815499E-2</v>
      </c>
      <c r="D36" s="17">
        <v>5.8391351730735098E-2</v>
      </c>
      <c r="E36" s="17">
        <v>4.3702401835480298E-2</v>
      </c>
      <c r="F36" s="17"/>
      <c r="G36" s="17">
        <v>0.10074174366437801</v>
      </c>
      <c r="H36" s="17">
        <v>6.7934754163397004E-2</v>
      </c>
      <c r="I36" s="17">
        <v>6.8732688023264904E-2</v>
      </c>
      <c r="J36" s="17">
        <v>3.8063620117549803E-2</v>
      </c>
      <c r="K36" s="17">
        <v>3.57978594968636E-2</v>
      </c>
      <c r="L36" s="17">
        <v>9.9640979082847997E-3</v>
      </c>
      <c r="M36" s="17"/>
      <c r="N36" s="17">
        <v>4.37519631757625E-2</v>
      </c>
      <c r="O36" s="17">
        <v>4.2067478855623897E-2</v>
      </c>
      <c r="P36" s="17">
        <v>7.2952863950398905E-2</v>
      </c>
      <c r="Q36" s="17">
        <v>4.8721127038685197E-2</v>
      </c>
      <c r="R36" s="17"/>
      <c r="S36" s="17">
        <v>7.4324028061079003E-2</v>
      </c>
      <c r="T36" s="17">
        <v>3.3888563967620598E-2</v>
      </c>
      <c r="U36" s="17">
        <v>7.6542215001307895E-2</v>
      </c>
      <c r="V36" s="17">
        <v>1.7946351477045399E-2</v>
      </c>
      <c r="W36" s="17">
        <v>5.93931486067013E-2</v>
      </c>
      <c r="X36" s="17">
        <v>3.6509948362376199E-2</v>
      </c>
      <c r="Y36" s="17">
        <v>3.3523972083316103E-2</v>
      </c>
      <c r="Z36" s="17">
        <v>2.4128795946454999E-2</v>
      </c>
      <c r="AA36" s="17">
        <v>5.46472263055914E-2</v>
      </c>
      <c r="AB36" s="17">
        <v>7.2489490634117304E-2</v>
      </c>
      <c r="AC36" s="17">
        <v>6.2078338180972303E-2</v>
      </c>
      <c r="AD36" s="17">
        <v>5.2981921348848902E-2</v>
      </c>
      <c r="AE36" s="17"/>
      <c r="AF36" s="17">
        <v>0</v>
      </c>
      <c r="AG36" s="17">
        <v>8.7072078815718906E-2</v>
      </c>
      <c r="AH36" s="17">
        <v>6.0088255538754597E-2</v>
      </c>
      <c r="AI36" s="17">
        <v>3.6310603184531699E-2</v>
      </c>
      <c r="AJ36" s="17">
        <v>8.9610923951433996E-2</v>
      </c>
      <c r="AK36" s="17">
        <v>3.3062670124525198E-2</v>
      </c>
      <c r="AL36" s="17">
        <v>6.0604088008374503E-2</v>
      </c>
      <c r="AM36" s="17">
        <v>3.9978251214779499E-2</v>
      </c>
      <c r="AN36" s="17">
        <v>3.3873958991308101E-2</v>
      </c>
      <c r="AO36" s="17">
        <v>3.6143911454086297E-2</v>
      </c>
      <c r="AP36" s="17">
        <v>3.0399108421858001E-2</v>
      </c>
      <c r="AQ36" s="17">
        <v>7.0604098649338599E-3</v>
      </c>
      <c r="AR36" s="17">
        <v>3.7763195366219603E-2</v>
      </c>
      <c r="AS36" s="17">
        <v>1.8075178700528001E-2</v>
      </c>
      <c r="AT36" s="17">
        <v>0.12390031464845599</v>
      </c>
      <c r="AU36" s="17">
        <v>8.8313781448446496E-2</v>
      </c>
      <c r="AV36" s="17"/>
      <c r="AW36" s="17">
        <v>3.8272770886052902E-2</v>
      </c>
      <c r="AX36" s="17">
        <v>6.6664687557752497E-2</v>
      </c>
      <c r="AY36" s="17">
        <v>5.8241875487583999E-2</v>
      </c>
      <c r="AZ36" s="17">
        <v>6.9209928182951005E-2</v>
      </c>
      <c r="BA36" s="17">
        <v>2.9672237347533301E-2</v>
      </c>
      <c r="BB36" s="17"/>
      <c r="BC36" s="17">
        <v>7.7128787157350498E-2</v>
      </c>
      <c r="BD36" s="17">
        <v>5.5033615868130603E-2</v>
      </c>
      <c r="BE36" s="17">
        <v>3.5743581823512997E-2</v>
      </c>
      <c r="BF36" s="17">
        <v>4.8147512844736201E-2</v>
      </c>
      <c r="BG36" s="17">
        <v>9.9405921147007997E-2</v>
      </c>
      <c r="BH36" s="17"/>
      <c r="BI36" s="17">
        <v>4.5006378624086303E-2</v>
      </c>
      <c r="BJ36" s="17">
        <v>7.4761998614060493E-2</v>
      </c>
      <c r="BK36" s="17"/>
      <c r="BL36" s="17">
        <v>5.0984496492452402E-2</v>
      </c>
      <c r="BM36" s="17">
        <v>4.2279070576665398E-2</v>
      </c>
      <c r="BN36" s="17">
        <v>5.3650904477160602E-2</v>
      </c>
      <c r="BO36" s="17">
        <v>9.3378222015079795E-2</v>
      </c>
      <c r="BP36" s="17"/>
      <c r="BQ36" s="17">
        <v>3.9330453284691202E-2</v>
      </c>
      <c r="BR36" s="17">
        <v>5.2138793353978599E-2</v>
      </c>
      <c r="BS36" s="17">
        <v>5.5220910019102898E-2</v>
      </c>
      <c r="BT36" s="17">
        <v>4.5748250877258298E-2</v>
      </c>
      <c r="BU36" s="17">
        <v>5.0374533806429297E-2</v>
      </c>
      <c r="BV36" s="17"/>
      <c r="BW36" s="17">
        <v>5.0632419026616998E-2</v>
      </c>
      <c r="BX36" s="17">
        <v>5.6091158940390101E-2</v>
      </c>
      <c r="BY36" s="17">
        <v>5.5262449082752498E-2</v>
      </c>
      <c r="BZ36" s="17">
        <v>3.0210769821316302E-2</v>
      </c>
      <c r="CA36" s="17">
        <v>7.2994823373409304E-2</v>
      </c>
      <c r="CB36" s="17"/>
      <c r="CC36" s="17">
        <v>5.2871564022401799E-2</v>
      </c>
      <c r="CD36" s="17">
        <v>4.97115462633849E-2</v>
      </c>
      <c r="CE36" s="17"/>
      <c r="CF36" s="17">
        <v>5.6500871543300198E-2</v>
      </c>
      <c r="CG36" s="17"/>
      <c r="CH36" s="17">
        <v>6.7157874248277197E-2</v>
      </c>
    </row>
    <row r="37" spans="2:86" x14ac:dyDescent="0.35">
      <c r="B37" t="s">
        <v>118</v>
      </c>
      <c r="C37" s="17">
        <v>4.0416908564316602E-2</v>
      </c>
      <c r="D37" s="17">
        <v>5.0670085733162E-2</v>
      </c>
      <c r="E37" s="17">
        <v>2.9967908895905001E-2</v>
      </c>
      <c r="F37" s="17"/>
      <c r="G37" s="17">
        <v>1.5474791807924699E-2</v>
      </c>
      <c r="H37" s="17">
        <v>1.9844978053511899E-2</v>
      </c>
      <c r="I37" s="17">
        <v>3.6110640521425499E-2</v>
      </c>
      <c r="J37" s="17">
        <v>3.8090348173044297E-2</v>
      </c>
      <c r="K37" s="17">
        <v>2.9270220539463501E-2</v>
      </c>
      <c r="L37" s="17">
        <v>8.6537180067708094E-2</v>
      </c>
      <c r="M37" s="17"/>
      <c r="N37" s="17">
        <v>4.5961909881334501E-2</v>
      </c>
      <c r="O37" s="17">
        <v>5.0983939689177499E-2</v>
      </c>
      <c r="P37" s="17">
        <v>3.5984037515430702E-2</v>
      </c>
      <c r="Q37" s="17">
        <v>2.6235270993603101E-2</v>
      </c>
      <c r="R37" s="17"/>
      <c r="S37" s="17">
        <v>1.77736844171042E-2</v>
      </c>
      <c r="T37" s="17">
        <v>3.7932886170297497E-2</v>
      </c>
      <c r="U37" s="17">
        <v>3.0492399949884098E-2</v>
      </c>
      <c r="V37" s="17">
        <v>5.4270083882676297E-2</v>
      </c>
      <c r="W37" s="17">
        <v>3.0609644201261998E-2</v>
      </c>
      <c r="X37" s="17">
        <v>5.3506696772030002E-2</v>
      </c>
      <c r="Y37" s="17">
        <v>4.28475987012285E-2</v>
      </c>
      <c r="Z37" s="17">
        <v>6.7390126784545798E-2</v>
      </c>
      <c r="AA37" s="17">
        <v>3.84466052799875E-2</v>
      </c>
      <c r="AB37" s="17">
        <v>4.8291668211944597E-2</v>
      </c>
      <c r="AC37" s="17">
        <v>4.3061296075572797E-2</v>
      </c>
      <c r="AD37" s="17">
        <v>6.2173853102214897E-2</v>
      </c>
      <c r="AE37" s="17"/>
      <c r="AF37" s="17">
        <v>0</v>
      </c>
      <c r="AG37" s="17">
        <v>5.3739691211212401E-2</v>
      </c>
      <c r="AH37" s="17">
        <v>4.0577383645340401E-2</v>
      </c>
      <c r="AI37" s="17">
        <v>5.0028661023297297E-2</v>
      </c>
      <c r="AJ37" s="17">
        <v>3.8007680714469499E-2</v>
      </c>
      <c r="AK37" s="17">
        <v>2.5656651868373001E-2</v>
      </c>
      <c r="AL37" s="17">
        <v>3.4601293176481397E-2</v>
      </c>
      <c r="AM37" s="17">
        <v>5.1900192239726702E-2</v>
      </c>
      <c r="AN37" s="17">
        <v>6.2847452895909803E-2</v>
      </c>
      <c r="AO37" s="17">
        <v>5.2040231524472999E-2</v>
      </c>
      <c r="AP37" s="17">
        <v>4.7533431706753497E-2</v>
      </c>
      <c r="AQ37" s="17">
        <v>0</v>
      </c>
      <c r="AR37" s="17">
        <v>1.89311443835176E-2</v>
      </c>
      <c r="AS37" s="17">
        <v>4.2171538857934801E-2</v>
      </c>
      <c r="AT37" s="17">
        <v>2.4786473698804101E-2</v>
      </c>
      <c r="AU37" s="17">
        <v>7.5188367425901195E-2</v>
      </c>
      <c r="AV37" s="17"/>
      <c r="AW37" s="17">
        <v>3.37990189721162E-2</v>
      </c>
      <c r="AX37" s="17">
        <v>2.3142308675042599E-2</v>
      </c>
      <c r="AY37" s="17">
        <v>4.37432541511278E-2</v>
      </c>
      <c r="AZ37" s="17">
        <v>2.9386183362442399E-2</v>
      </c>
      <c r="BA37" s="17">
        <v>2.0915996800377101E-2</v>
      </c>
      <c r="BB37" s="17"/>
      <c r="BC37" s="17">
        <v>2.3847349618332899E-2</v>
      </c>
      <c r="BD37" s="17">
        <v>5.20614335814681E-2</v>
      </c>
      <c r="BE37" s="17">
        <v>3.9199091611410997E-2</v>
      </c>
      <c r="BF37" s="17">
        <v>3.2100466536694301E-2</v>
      </c>
      <c r="BG37" s="17">
        <v>1.8402343812763199E-2</v>
      </c>
      <c r="BH37" s="17"/>
      <c r="BI37" s="17">
        <v>4.0815473780745903E-2</v>
      </c>
      <c r="BJ37" s="17">
        <v>3.8795915256163098E-2</v>
      </c>
      <c r="BK37" s="17"/>
      <c r="BL37" s="17">
        <v>3.0771295595527801E-2</v>
      </c>
      <c r="BM37" s="17">
        <v>6.6397983234631905E-2</v>
      </c>
      <c r="BN37" s="17">
        <v>2.9799658572234201E-2</v>
      </c>
      <c r="BO37" s="17">
        <v>4.09919749343425E-2</v>
      </c>
      <c r="BP37" s="17"/>
      <c r="BQ37" s="17">
        <v>8.00074833109779E-2</v>
      </c>
      <c r="BR37" s="17">
        <v>4.3268833203729602E-2</v>
      </c>
      <c r="BS37" s="17">
        <v>3.1230492403356701E-2</v>
      </c>
      <c r="BT37" s="17">
        <v>2.8891101638378301E-2</v>
      </c>
      <c r="BU37" s="17">
        <v>1.91362204269011E-2</v>
      </c>
      <c r="BV37" s="17"/>
      <c r="BW37" s="17">
        <v>6.9618981220885806E-2</v>
      </c>
      <c r="BX37" s="17">
        <v>5.0542085902457602E-2</v>
      </c>
      <c r="BY37" s="17">
        <v>3.0299844051844299E-2</v>
      </c>
      <c r="BZ37" s="17">
        <v>3.1480921387938697E-2</v>
      </c>
      <c r="CA37" s="17">
        <v>2.5038828016241198E-2</v>
      </c>
      <c r="CB37" s="17"/>
      <c r="CC37" s="17">
        <v>4.0039273215891999E-2</v>
      </c>
      <c r="CD37" s="17">
        <v>4.0638085637698697E-2</v>
      </c>
      <c r="CE37" s="17"/>
      <c r="CF37" s="17">
        <v>5.7530668243211402E-2</v>
      </c>
      <c r="CG37" s="17"/>
      <c r="CH37" s="17">
        <v>3.3712636449859799E-2</v>
      </c>
    </row>
    <row r="38" spans="2:86" x14ac:dyDescent="0.35">
      <c r="B38" t="s">
        <v>119</v>
      </c>
      <c r="C38" s="17">
        <v>3.4638832639621003E-2</v>
      </c>
      <c r="D38" s="17">
        <v>4.0442674000159398E-2</v>
      </c>
      <c r="E38" s="17">
        <v>2.77024733462993E-2</v>
      </c>
      <c r="F38" s="17"/>
      <c r="G38" s="17">
        <v>4.9986419410854098E-2</v>
      </c>
      <c r="H38" s="17">
        <v>5.5768830607822097E-2</v>
      </c>
      <c r="I38" s="17">
        <v>4.74636470414012E-2</v>
      </c>
      <c r="J38" s="17">
        <v>2.35049433959553E-2</v>
      </c>
      <c r="K38" s="17">
        <v>2.31454192591906E-2</v>
      </c>
      <c r="L38" s="17">
        <v>1.3617839553342E-2</v>
      </c>
      <c r="M38" s="17"/>
      <c r="N38" s="17">
        <v>4.8594241065296202E-2</v>
      </c>
      <c r="O38" s="17">
        <v>2.1821530779382901E-2</v>
      </c>
      <c r="P38" s="17">
        <v>4.37319314429883E-2</v>
      </c>
      <c r="Q38" s="17">
        <v>2.5172169188693E-2</v>
      </c>
      <c r="R38" s="17"/>
      <c r="S38" s="17">
        <v>4.8300734761846903E-2</v>
      </c>
      <c r="T38" s="17">
        <v>2.9121431148473799E-2</v>
      </c>
      <c r="U38" s="17">
        <v>1.6692972538795099E-2</v>
      </c>
      <c r="V38" s="17">
        <v>2.1667221791390901E-2</v>
      </c>
      <c r="W38" s="17">
        <v>7.1702575692649206E-2</v>
      </c>
      <c r="X38" s="17">
        <v>3.6318464281727601E-2</v>
      </c>
      <c r="Y38" s="17">
        <v>4.22201493059748E-2</v>
      </c>
      <c r="Z38" s="17">
        <v>3.1396565329167701E-2</v>
      </c>
      <c r="AA38" s="17">
        <v>2.3711408647003201E-2</v>
      </c>
      <c r="AB38" s="17">
        <v>2.68777616205082E-2</v>
      </c>
      <c r="AC38" s="17">
        <v>2.00041797843892E-2</v>
      </c>
      <c r="AD38" s="17">
        <v>6.2173853102214897E-2</v>
      </c>
      <c r="AE38" s="17"/>
      <c r="AF38" s="17">
        <v>4.8487907899237299E-2</v>
      </c>
      <c r="AG38" s="17">
        <v>4.6205530518727798E-2</v>
      </c>
      <c r="AH38" s="17">
        <v>5.4321183925251197E-3</v>
      </c>
      <c r="AI38" s="17">
        <v>6.5954577660838603E-3</v>
      </c>
      <c r="AJ38" s="17">
        <v>4.7553182742939501E-2</v>
      </c>
      <c r="AK38" s="17">
        <v>3.6799473045549702E-2</v>
      </c>
      <c r="AL38" s="17">
        <v>4.5349709824459197E-2</v>
      </c>
      <c r="AM38" s="17">
        <v>3.5670234043896597E-2</v>
      </c>
      <c r="AN38" s="17">
        <v>2.5643560704975501E-2</v>
      </c>
      <c r="AO38" s="17">
        <v>8.7185134613439793E-3</v>
      </c>
      <c r="AP38" s="17">
        <v>3.5044511153408599E-2</v>
      </c>
      <c r="AQ38" s="17">
        <v>4.6295883420890797E-2</v>
      </c>
      <c r="AR38" s="17">
        <v>2.5452081308083099E-2</v>
      </c>
      <c r="AS38" s="17">
        <v>1.5727984054595599E-2</v>
      </c>
      <c r="AT38" s="17">
        <v>6.78258444883304E-2</v>
      </c>
      <c r="AU38" s="17">
        <v>8.2243538600989693E-2</v>
      </c>
      <c r="AV38" s="17"/>
      <c r="AW38" s="17">
        <v>2.00109468606561E-2</v>
      </c>
      <c r="AX38" s="17">
        <v>2.66009561092111E-2</v>
      </c>
      <c r="AY38" s="17">
        <v>4.1856318131194697E-2</v>
      </c>
      <c r="AZ38" s="17">
        <v>6.0129682952029501E-2</v>
      </c>
      <c r="BA38" s="17">
        <v>7.2593127041474206E-2</v>
      </c>
      <c r="BB38" s="17"/>
      <c r="BC38" s="17">
        <v>8.2604009710218501E-2</v>
      </c>
      <c r="BD38" s="17">
        <v>2.9272351210144699E-2</v>
      </c>
      <c r="BE38" s="17">
        <v>2.51475688479482E-2</v>
      </c>
      <c r="BF38" s="17">
        <v>3.6961527464293598E-2</v>
      </c>
      <c r="BG38" s="17">
        <v>3.1486095161785001E-2</v>
      </c>
      <c r="BH38" s="17"/>
      <c r="BI38" s="17">
        <v>3.20913118641276E-2</v>
      </c>
      <c r="BJ38" s="17">
        <v>4.4999782264008199E-2</v>
      </c>
      <c r="BK38" s="17"/>
      <c r="BL38" s="17">
        <v>2.2418480632334498E-2</v>
      </c>
      <c r="BM38" s="17">
        <v>3.5506329576404899E-2</v>
      </c>
      <c r="BN38" s="17">
        <v>3.75207574966544E-2</v>
      </c>
      <c r="BO38" s="17">
        <v>5.4127914754925198E-2</v>
      </c>
      <c r="BP38" s="17"/>
      <c r="BQ38" s="17">
        <v>2.4098489904421299E-2</v>
      </c>
      <c r="BR38" s="17">
        <v>3.9279489779200497E-2</v>
      </c>
      <c r="BS38" s="17">
        <v>3.1323352247507402E-2</v>
      </c>
      <c r="BT38" s="17">
        <v>3.3468941233750299E-2</v>
      </c>
      <c r="BU38" s="17">
        <v>4.0858981765240797E-2</v>
      </c>
      <c r="BV38" s="17"/>
      <c r="BW38" s="17">
        <v>3.2985039063345697E-2</v>
      </c>
      <c r="BX38" s="17">
        <v>5.00718079713834E-2</v>
      </c>
      <c r="BY38" s="17">
        <v>4.1211982021771003E-2</v>
      </c>
      <c r="BZ38" s="17">
        <v>3.5052916781505697E-2</v>
      </c>
      <c r="CA38" s="17">
        <v>3.25719507592927E-2</v>
      </c>
      <c r="CB38" s="17"/>
      <c r="CC38" s="17">
        <v>3.7368693649836603E-2</v>
      </c>
      <c r="CD38" s="17">
        <v>3.3039981601183002E-2</v>
      </c>
      <c r="CE38" s="17"/>
      <c r="CF38" s="17">
        <v>4.7100936278432301E-2</v>
      </c>
      <c r="CG38" s="17"/>
      <c r="CH38" s="17">
        <v>4.7417503968567899E-2</v>
      </c>
    </row>
    <row r="39" spans="2:86" x14ac:dyDescent="0.35">
      <c r="B39" t="s">
        <v>120</v>
      </c>
      <c r="C39" s="17">
        <v>3.0170464677354701E-2</v>
      </c>
      <c r="D39" s="17">
        <v>3.1037551949556801E-2</v>
      </c>
      <c r="E39" s="17">
        <v>2.9414248515505299E-2</v>
      </c>
      <c r="F39" s="17"/>
      <c r="G39" s="17">
        <v>2.1133386147257599E-2</v>
      </c>
      <c r="H39" s="17">
        <v>5.54265420795527E-2</v>
      </c>
      <c r="I39" s="17">
        <v>3.96427039760485E-2</v>
      </c>
      <c r="J39" s="17">
        <v>2.4559422227671601E-2</v>
      </c>
      <c r="K39" s="17">
        <v>1.61694141656493E-2</v>
      </c>
      <c r="L39" s="17">
        <v>2.1883194877649802E-2</v>
      </c>
      <c r="M39" s="17"/>
      <c r="N39" s="17">
        <v>2.9364077773985399E-2</v>
      </c>
      <c r="O39" s="17">
        <v>1.8459973456482901E-2</v>
      </c>
      <c r="P39" s="17">
        <v>3.07615723130269E-2</v>
      </c>
      <c r="Q39" s="17">
        <v>4.2941462400727402E-2</v>
      </c>
      <c r="R39" s="17"/>
      <c r="S39" s="17">
        <v>3.4103922844332502E-2</v>
      </c>
      <c r="T39" s="17">
        <v>1.7854397239586199E-2</v>
      </c>
      <c r="U39" s="17">
        <v>2.1861974431845899E-2</v>
      </c>
      <c r="V39" s="17">
        <v>4.1461075617760697E-2</v>
      </c>
      <c r="W39" s="17">
        <v>1.1495601101877299E-2</v>
      </c>
      <c r="X39" s="17">
        <v>3.7327309680748502E-2</v>
      </c>
      <c r="Y39" s="17">
        <v>3.0028561796438501E-2</v>
      </c>
      <c r="Z39" s="17">
        <v>6.4212977754575504E-2</v>
      </c>
      <c r="AA39" s="17">
        <v>4.99470136415033E-2</v>
      </c>
      <c r="AB39" s="17">
        <v>1.9417612370132401E-2</v>
      </c>
      <c r="AC39" s="17">
        <v>8.4688359645229208E-3</v>
      </c>
      <c r="AD39" s="17">
        <v>2.64909606744245E-2</v>
      </c>
      <c r="AE39" s="17"/>
      <c r="AF39" s="17">
        <v>5.5639156079342202E-2</v>
      </c>
      <c r="AG39" s="17">
        <v>6.4395909831320597E-2</v>
      </c>
      <c r="AH39" s="17">
        <v>3.4726867117492101E-2</v>
      </c>
      <c r="AI39" s="17">
        <v>1.68702602124382E-2</v>
      </c>
      <c r="AJ39" s="17">
        <v>2.8343087035043301E-2</v>
      </c>
      <c r="AK39" s="17">
        <v>2.0512248225980599E-2</v>
      </c>
      <c r="AL39" s="17">
        <v>4.982324372441E-2</v>
      </c>
      <c r="AM39" s="17">
        <v>1.27348909409765E-2</v>
      </c>
      <c r="AN39" s="17">
        <v>6.7825216645540001E-3</v>
      </c>
      <c r="AO39" s="17">
        <v>3.4946665379712902E-2</v>
      </c>
      <c r="AP39" s="17">
        <v>4.1496637756344601E-2</v>
      </c>
      <c r="AQ39" s="17">
        <v>2.9960944186355101E-2</v>
      </c>
      <c r="AR39" s="17">
        <v>3.7950200444188703E-2</v>
      </c>
      <c r="AS39" s="17">
        <v>2.1248471462436601E-2</v>
      </c>
      <c r="AT39" s="17">
        <v>2.4499030450257801E-2</v>
      </c>
      <c r="AU39" s="17">
        <v>2.5768564698128101E-2</v>
      </c>
      <c r="AV39" s="17"/>
      <c r="AW39" s="17">
        <v>3.3643670119805999E-2</v>
      </c>
      <c r="AX39" s="17">
        <v>2.1510508340618E-2</v>
      </c>
      <c r="AY39" s="17">
        <v>2.6417442330390201E-2</v>
      </c>
      <c r="AZ39" s="17">
        <v>5.3696181331574097E-2</v>
      </c>
      <c r="BA39" s="17">
        <v>6.15550059228262E-2</v>
      </c>
      <c r="BB39" s="17"/>
      <c r="BC39" s="17">
        <v>6.0645115520684599E-2</v>
      </c>
      <c r="BD39" s="17">
        <v>2.3771640320445701E-2</v>
      </c>
      <c r="BE39" s="17">
        <v>3.0081994778321901E-2</v>
      </c>
      <c r="BF39" s="17">
        <v>1.0000228036585301E-2</v>
      </c>
      <c r="BG39" s="17">
        <v>8.8881101694643694E-2</v>
      </c>
      <c r="BH39" s="17"/>
      <c r="BI39" s="17">
        <v>3.0809162172714399E-2</v>
      </c>
      <c r="BJ39" s="17">
        <v>2.75728361758312E-2</v>
      </c>
      <c r="BK39" s="17"/>
      <c r="BL39" s="17">
        <v>4.0053967649458698E-2</v>
      </c>
      <c r="BM39" s="17">
        <v>1.38851547471218E-2</v>
      </c>
      <c r="BN39" s="17">
        <v>3.6184609514825203E-2</v>
      </c>
      <c r="BO39" s="17">
        <v>1.3942650981676101E-2</v>
      </c>
      <c r="BP39" s="17"/>
      <c r="BQ39" s="17">
        <v>1.82168618254787E-2</v>
      </c>
      <c r="BR39" s="17">
        <v>3.2902418909216101E-2</v>
      </c>
      <c r="BS39" s="17">
        <v>3.3016682145314898E-2</v>
      </c>
      <c r="BT39" s="17">
        <v>3.6162909568991597E-2</v>
      </c>
      <c r="BU39" s="17">
        <v>6.7863312507807694E-2</v>
      </c>
      <c r="BV39" s="17"/>
      <c r="BW39" s="17">
        <v>2.7701597374752598E-2</v>
      </c>
      <c r="BX39" s="17">
        <v>4.2329693609235899E-2</v>
      </c>
      <c r="BY39" s="17">
        <v>2.1685405812882402E-2</v>
      </c>
      <c r="BZ39" s="17">
        <v>2.2361691254417899E-2</v>
      </c>
      <c r="CA39" s="17">
        <v>4.1489185740001801E-2</v>
      </c>
      <c r="CB39" s="17"/>
      <c r="CC39" s="17">
        <v>3.3624896089608503E-2</v>
      </c>
      <c r="CD39" s="17">
        <v>2.8147240333688001E-2</v>
      </c>
      <c r="CE39" s="17"/>
      <c r="CF39" s="17">
        <v>3.9273421169338803E-2</v>
      </c>
      <c r="CG39" s="17"/>
      <c r="CH39" s="17">
        <v>3.5509247561403001E-2</v>
      </c>
    </row>
    <row r="40" spans="2:86" x14ac:dyDescent="0.35">
      <c r="B40" t="s">
        <v>121</v>
      </c>
      <c r="C40" s="17">
        <v>3.2538666510876801E-3</v>
      </c>
      <c r="D40" s="17">
        <v>1.79786843907581E-3</v>
      </c>
      <c r="E40" s="17">
        <v>4.6835797996566397E-3</v>
      </c>
      <c r="F40" s="17"/>
      <c r="G40" s="17">
        <v>7.1840860475998001E-3</v>
      </c>
      <c r="H40" s="17">
        <v>2.4806067020990098E-3</v>
      </c>
      <c r="I40" s="17">
        <v>8.0949746514534203E-3</v>
      </c>
      <c r="J40" s="17">
        <v>2.66912263712577E-3</v>
      </c>
      <c r="K40" s="17">
        <v>0</v>
      </c>
      <c r="L40" s="17">
        <v>0</v>
      </c>
      <c r="M40" s="17"/>
      <c r="N40" s="17">
        <v>3.1878830824092199E-3</v>
      </c>
      <c r="O40" s="17">
        <v>1.96457570276875E-3</v>
      </c>
      <c r="P40" s="17">
        <v>1.9665881394379898E-3</v>
      </c>
      <c r="Q40" s="17">
        <v>5.8248275149725198E-3</v>
      </c>
      <c r="R40" s="17"/>
      <c r="S40" s="17">
        <v>0</v>
      </c>
      <c r="T40" s="17">
        <v>6.8446288647926196E-3</v>
      </c>
      <c r="U40" s="17">
        <v>1.25055303097118E-2</v>
      </c>
      <c r="V40" s="17">
        <v>0</v>
      </c>
      <c r="W40" s="17">
        <v>0</v>
      </c>
      <c r="X40" s="17">
        <v>4.7046568989678097E-3</v>
      </c>
      <c r="Y40" s="17">
        <v>0</v>
      </c>
      <c r="Z40" s="17">
        <v>1.2767812284517399E-2</v>
      </c>
      <c r="AA40" s="17">
        <v>3.9147495255807798E-3</v>
      </c>
      <c r="AB40" s="17">
        <v>0</v>
      </c>
      <c r="AC40" s="17">
        <v>0</v>
      </c>
      <c r="AD40" s="17">
        <v>0</v>
      </c>
      <c r="AE40" s="17"/>
      <c r="AF40" s="17">
        <v>0</v>
      </c>
      <c r="AG40" s="17">
        <v>0</v>
      </c>
      <c r="AH40" s="17">
        <v>6.6644112866769602E-3</v>
      </c>
      <c r="AI40" s="17">
        <v>0</v>
      </c>
      <c r="AJ40" s="17">
        <v>5.0551864940610401E-3</v>
      </c>
      <c r="AK40" s="17">
        <v>0</v>
      </c>
      <c r="AL40" s="17">
        <v>0</v>
      </c>
      <c r="AM40" s="17">
        <v>1.32642161686988E-2</v>
      </c>
      <c r="AN40" s="17">
        <v>0</v>
      </c>
      <c r="AO40" s="17">
        <v>9.0141314605461792E-3</v>
      </c>
      <c r="AP40" s="17">
        <v>4.8953552471326604E-3</v>
      </c>
      <c r="AQ40" s="17">
        <v>0</v>
      </c>
      <c r="AR40" s="17">
        <v>0</v>
      </c>
      <c r="AS40" s="17">
        <v>0</v>
      </c>
      <c r="AT40" s="17">
        <v>0</v>
      </c>
      <c r="AU40" s="17">
        <v>7.0184312671975101E-3</v>
      </c>
      <c r="AV40" s="17"/>
      <c r="AW40" s="17">
        <v>7.9093132780749809E-3</v>
      </c>
      <c r="AX40" s="17">
        <v>0</v>
      </c>
      <c r="AY40" s="17">
        <v>1.63841020257877E-3</v>
      </c>
      <c r="AZ40" s="17">
        <v>8.2514995843011099E-3</v>
      </c>
      <c r="BA40" s="17">
        <v>0</v>
      </c>
      <c r="BB40" s="17"/>
      <c r="BC40" s="17">
        <v>4.2636025733724901E-3</v>
      </c>
      <c r="BD40" s="17">
        <v>1.19217532894393E-3</v>
      </c>
      <c r="BE40" s="17">
        <v>6.5571209079513899E-3</v>
      </c>
      <c r="BF40" s="17">
        <v>0</v>
      </c>
      <c r="BG40" s="17">
        <v>0</v>
      </c>
      <c r="BH40" s="17"/>
      <c r="BI40" s="17">
        <v>1.0645293086884299E-3</v>
      </c>
      <c r="BJ40" s="17">
        <v>1.2158058575095001E-2</v>
      </c>
      <c r="BK40" s="17"/>
      <c r="BL40" s="17">
        <v>0</v>
      </c>
      <c r="BM40" s="17">
        <v>1.82923971698203E-3</v>
      </c>
      <c r="BN40" s="17">
        <v>2.4745072278418699E-3</v>
      </c>
      <c r="BO40" s="17">
        <v>6.6294499650387598E-2</v>
      </c>
      <c r="BP40" s="17"/>
      <c r="BQ40" s="17">
        <v>0</v>
      </c>
      <c r="BR40" s="17">
        <v>3.6194181841338702E-3</v>
      </c>
      <c r="BS40" s="17">
        <v>1.32466869893848E-2</v>
      </c>
      <c r="BT40" s="17">
        <v>0</v>
      </c>
      <c r="BU40" s="17">
        <v>0</v>
      </c>
      <c r="BV40" s="17"/>
      <c r="BW40" s="17">
        <v>2.9759691516580001E-3</v>
      </c>
      <c r="BX40" s="17">
        <v>2.1296881229665699E-3</v>
      </c>
      <c r="BY40" s="17">
        <v>1.0219533870144499E-2</v>
      </c>
      <c r="BZ40" s="17">
        <v>0</v>
      </c>
      <c r="CA40" s="17">
        <v>0</v>
      </c>
      <c r="CB40" s="17"/>
      <c r="CC40" s="17">
        <v>0</v>
      </c>
      <c r="CD40" s="17">
        <v>5.1596223121127697E-3</v>
      </c>
      <c r="CE40" s="17"/>
      <c r="CF40" s="17">
        <v>2.4241654984393799E-3</v>
      </c>
      <c r="CG40" s="17"/>
      <c r="CH40" s="17">
        <v>0</v>
      </c>
    </row>
    <row r="41" spans="2:86" x14ac:dyDescent="0.35">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row>
    <row r="42" spans="2:86" x14ac:dyDescent="0.35">
      <c r="B42" s="6" t="s">
        <v>124</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row>
    <row r="43" spans="2:86" x14ac:dyDescent="0.35">
      <c r="B43" s="21" t="s">
        <v>125</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row>
    <row r="44" spans="2:86" x14ac:dyDescent="0.35">
      <c r="B44" t="s">
        <v>106</v>
      </c>
      <c r="C44" s="17">
        <v>0.717483081275746</v>
      </c>
      <c r="D44" s="17">
        <v>0.74870547848737101</v>
      </c>
      <c r="E44" s="17">
        <v>0.67598476284930298</v>
      </c>
      <c r="F44" s="17"/>
      <c r="G44" s="17">
        <v>0.79922880544183705</v>
      </c>
      <c r="H44" s="17">
        <v>0.74412563479871896</v>
      </c>
      <c r="I44" s="17">
        <v>0.62213191167112902</v>
      </c>
      <c r="J44" s="17">
        <v>0.86206189900260999</v>
      </c>
      <c r="K44" s="17">
        <v>0.77454577693549298</v>
      </c>
      <c r="L44" s="17">
        <v>0.52793905890867199</v>
      </c>
      <c r="M44" s="17"/>
      <c r="N44" s="17">
        <v>0.46508700758661797</v>
      </c>
      <c r="O44" s="17">
        <v>0.80437322454871496</v>
      </c>
      <c r="P44" s="17">
        <v>0.76235513009215805</v>
      </c>
      <c r="Q44" s="17">
        <v>0.821696822020196</v>
      </c>
      <c r="R44" s="17"/>
      <c r="S44" s="17">
        <v>0</v>
      </c>
      <c r="T44" s="17">
        <v>0</v>
      </c>
      <c r="U44" s="17">
        <v>0</v>
      </c>
      <c r="V44" s="17">
        <v>0</v>
      </c>
      <c r="W44" s="17">
        <v>0</v>
      </c>
      <c r="X44" s="17">
        <v>0</v>
      </c>
      <c r="Y44" s="17">
        <v>0</v>
      </c>
      <c r="Z44" s="17">
        <v>0</v>
      </c>
      <c r="AA44" s="17">
        <v>0</v>
      </c>
      <c r="AB44" s="17">
        <v>0.717483081275746</v>
      </c>
      <c r="AC44" s="17">
        <v>0</v>
      </c>
      <c r="AD44" s="17">
        <v>0</v>
      </c>
      <c r="AE44" s="17"/>
      <c r="AF44" s="17">
        <v>1</v>
      </c>
      <c r="AG44" s="17">
        <v>1</v>
      </c>
      <c r="AH44" s="17">
        <v>0.852087713957008</v>
      </c>
      <c r="AI44" s="17">
        <v>0.76989366670735604</v>
      </c>
      <c r="AJ44" s="17">
        <v>0.74327926966794999</v>
      </c>
      <c r="AK44" s="17">
        <v>0.84663669755412596</v>
      </c>
      <c r="AL44" s="17">
        <v>0.62296099632310598</v>
      </c>
      <c r="AM44" s="17">
        <v>0.76619337734022397</v>
      </c>
      <c r="AN44" s="17">
        <v>0.72487144437508599</v>
      </c>
      <c r="AO44" s="17">
        <v>0.51484367578801804</v>
      </c>
      <c r="AP44" s="17">
        <v>0.49724738474633001</v>
      </c>
      <c r="AQ44" s="17">
        <v>0.75378872071409997</v>
      </c>
      <c r="AR44" s="17">
        <v>0.66420748667615503</v>
      </c>
      <c r="AS44" s="17">
        <v>1</v>
      </c>
      <c r="AT44" s="17">
        <v>0.47086224537531801</v>
      </c>
      <c r="AU44" s="17">
        <v>0.41578545499130498</v>
      </c>
      <c r="AV44" s="17"/>
      <c r="AW44" s="17">
        <v>0.85585896860519195</v>
      </c>
      <c r="AX44" s="17">
        <v>0.81901840480081101</v>
      </c>
      <c r="AY44" s="17">
        <v>0.734997510672313</v>
      </c>
      <c r="AZ44" s="17">
        <v>0.41858965675991799</v>
      </c>
      <c r="BA44" s="17">
        <v>1</v>
      </c>
      <c r="BB44" s="17"/>
      <c r="BC44" s="17">
        <v>0.67411987621136205</v>
      </c>
      <c r="BD44" s="17">
        <v>0.54922968332872801</v>
      </c>
      <c r="BE44" s="17">
        <v>0.758279265629623</v>
      </c>
      <c r="BF44" s="17">
        <v>0.88630490726944999</v>
      </c>
      <c r="BG44" s="17">
        <v>1</v>
      </c>
      <c r="BH44" s="17"/>
      <c r="BI44" s="17">
        <v>0.69805619922708895</v>
      </c>
      <c r="BJ44" s="17">
        <v>0.79727625494767396</v>
      </c>
      <c r="BK44" s="17"/>
      <c r="BL44" s="17">
        <v>0.61786213906684695</v>
      </c>
      <c r="BM44" s="17">
        <v>0.79121100054181304</v>
      </c>
      <c r="BN44" s="17">
        <v>0.69173790844032901</v>
      </c>
      <c r="BO44" s="17">
        <v>1</v>
      </c>
      <c r="BP44" s="17"/>
      <c r="BQ44" s="17">
        <v>0.54103757722868095</v>
      </c>
      <c r="BR44" s="17">
        <v>0.68587132506159698</v>
      </c>
      <c r="BS44" s="17">
        <v>0.47911845438568301</v>
      </c>
      <c r="BT44" s="17">
        <v>0.70163052385299896</v>
      </c>
      <c r="BU44" s="17">
        <v>1</v>
      </c>
      <c r="BV44" s="17"/>
      <c r="BW44" s="17">
        <v>0.50723087657191801</v>
      </c>
      <c r="BX44" s="17">
        <v>0.68088276780462598</v>
      </c>
      <c r="BY44" s="17">
        <v>0.74233315719358905</v>
      </c>
      <c r="BZ44" s="17">
        <v>0.67295757298041503</v>
      </c>
      <c r="CA44" s="17">
        <v>0.938938046128169</v>
      </c>
      <c r="CB44" s="17"/>
      <c r="CC44" s="17">
        <v>0.62743802249973002</v>
      </c>
      <c r="CD44" s="17">
        <v>0.76246445794629203</v>
      </c>
      <c r="CE44" s="17"/>
      <c r="CF44" s="17">
        <v>0.63880216425373104</v>
      </c>
      <c r="CG44" s="17"/>
      <c r="CH44" s="17">
        <v>0.548988574577152</v>
      </c>
    </row>
    <row r="45" spans="2:86" x14ac:dyDescent="0.35">
      <c r="B45" t="s">
        <v>107</v>
      </c>
      <c r="C45" s="17">
        <v>0.47101821615839401</v>
      </c>
      <c r="D45" s="17">
        <v>0.36544106992966902</v>
      </c>
      <c r="E45" s="17">
        <v>0.60973515510977006</v>
      </c>
      <c r="F45" s="17"/>
      <c r="G45" s="17">
        <v>0.20143035143553101</v>
      </c>
      <c r="H45" s="17">
        <v>0.40942504811942998</v>
      </c>
      <c r="I45" s="17">
        <v>0.20404299401297599</v>
      </c>
      <c r="J45" s="17">
        <v>0.62233868444220597</v>
      </c>
      <c r="K45" s="17">
        <v>0.43156397121632301</v>
      </c>
      <c r="L45" s="17">
        <v>0.75234562908082703</v>
      </c>
      <c r="M45" s="17"/>
      <c r="N45" s="17">
        <v>0.52071596138689902</v>
      </c>
      <c r="O45" s="17">
        <v>0.54616259773048004</v>
      </c>
      <c r="P45" s="17">
        <v>0.39196563713544602</v>
      </c>
      <c r="Q45" s="17">
        <v>0.43353202934817697</v>
      </c>
      <c r="R45" s="17"/>
      <c r="S45" s="17">
        <v>0</v>
      </c>
      <c r="T45" s="17">
        <v>0</v>
      </c>
      <c r="U45" s="17">
        <v>0</v>
      </c>
      <c r="V45" s="17">
        <v>0</v>
      </c>
      <c r="W45" s="17">
        <v>0</v>
      </c>
      <c r="X45" s="17">
        <v>0</v>
      </c>
      <c r="Y45" s="17">
        <v>0</v>
      </c>
      <c r="Z45" s="17">
        <v>0</v>
      </c>
      <c r="AA45" s="17">
        <v>0</v>
      </c>
      <c r="AB45" s="17">
        <v>0.47101821615839401</v>
      </c>
      <c r="AC45" s="17">
        <v>0</v>
      </c>
      <c r="AD45" s="17">
        <v>0</v>
      </c>
      <c r="AE45" s="17"/>
      <c r="AF45" s="17">
        <v>0.5</v>
      </c>
      <c r="AG45" s="17">
        <v>0.28394839970431202</v>
      </c>
      <c r="AH45" s="17">
        <v>0.50559384548990105</v>
      </c>
      <c r="AI45" s="17">
        <v>0.53550297400498803</v>
      </c>
      <c r="AJ45" s="17">
        <v>0.55948597539770395</v>
      </c>
      <c r="AK45" s="17">
        <v>0.20822955377201699</v>
      </c>
      <c r="AL45" s="17">
        <v>0.44587407842564702</v>
      </c>
      <c r="AM45" s="17">
        <v>0.642395789200643</v>
      </c>
      <c r="AN45" s="17">
        <v>0.84759353925962699</v>
      </c>
      <c r="AO45" s="17">
        <v>0.62582778246572701</v>
      </c>
      <c r="AP45" s="17">
        <v>0.43304496722190799</v>
      </c>
      <c r="AQ45" s="17">
        <v>0.75039344732272495</v>
      </c>
      <c r="AR45" s="17">
        <v>0.66420748667615503</v>
      </c>
      <c r="AS45" s="17">
        <v>0</v>
      </c>
      <c r="AT45" s="17">
        <v>0</v>
      </c>
      <c r="AU45" s="17">
        <v>0.37612414932362198</v>
      </c>
      <c r="AV45" s="17"/>
      <c r="AW45" s="17">
        <v>0.43978612691757801</v>
      </c>
      <c r="AX45" s="17">
        <v>0.54339761168364997</v>
      </c>
      <c r="AY45" s="17">
        <v>0.43618140098070002</v>
      </c>
      <c r="AZ45" s="17">
        <v>0.46238704314039097</v>
      </c>
      <c r="BA45" s="17">
        <v>0</v>
      </c>
      <c r="BB45" s="17"/>
      <c r="BC45" s="17">
        <v>0.12107133204469001</v>
      </c>
      <c r="BD45" s="17">
        <v>0.46475731717903901</v>
      </c>
      <c r="BE45" s="17">
        <v>0.53803415858227999</v>
      </c>
      <c r="BF45" s="17">
        <v>0.68009220501489198</v>
      </c>
      <c r="BG45" s="17">
        <v>0.16209731492074</v>
      </c>
      <c r="BH45" s="17"/>
      <c r="BI45" s="17">
        <v>0.48133108751301601</v>
      </c>
      <c r="BJ45" s="17">
        <v>0.42865955391941402</v>
      </c>
      <c r="BK45" s="17"/>
      <c r="BL45" s="17">
        <v>0.60822797235774195</v>
      </c>
      <c r="BM45" s="17">
        <v>0.46404319774008801</v>
      </c>
      <c r="BN45" s="17">
        <v>0.42929469985405599</v>
      </c>
      <c r="BO45" s="17">
        <v>1</v>
      </c>
      <c r="BP45" s="17"/>
      <c r="BQ45" s="17">
        <v>0.69014533220035701</v>
      </c>
      <c r="BR45" s="17">
        <v>0.49660418365743703</v>
      </c>
      <c r="BS45" s="17">
        <v>0.54498643972267002</v>
      </c>
      <c r="BT45" s="17">
        <v>0.38853231096406199</v>
      </c>
      <c r="BU45" s="17">
        <v>0.14971656077492901</v>
      </c>
      <c r="BV45" s="17"/>
      <c r="BW45" s="17">
        <v>0.59943477437853498</v>
      </c>
      <c r="BX45" s="17">
        <v>0.44196588303047701</v>
      </c>
      <c r="BY45" s="17">
        <v>0.51763543622656605</v>
      </c>
      <c r="BZ45" s="17">
        <v>0.51463670352328905</v>
      </c>
      <c r="CA45" s="17">
        <v>0.30441805648106401</v>
      </c>
      <c r="CB45" s="17"/>
      <c r="CC45" s="17">
        <v>0.44723890987210702</v>
      </c>
      <c r="CD45" s="17">
        <v>0.48289700159723198</v>
      </c>
      <c r="CE45" s="17"/>
      <c r="CF45" s="17">
        <v>0.45989306614516201</v>
      </c>
      <c r="CG45" s="17"/>
      <c r="CH45" s="17">
        <v>0.38612511997174698</v>
      </c>
    </row>
    <row r="46" spans="2:86" x14ac:dyDescent="0.35">
      <c r="B46" t="s">
        <v>108</v>
      </c>
      <c r="C46" s="17">
        <v>0.33244031387795703</v>
      </c>
      <c r="D46" s="17">
        <v>0.29304084249155898</v>
      </c>
      <c r="E46" s="17">
        <v>0.387749784910491</v>
      </c>
      <c r="F46" s="17"/>
      <c r="G46" s="17">
        <v>9.8060244990979206E-2</v>
      </c>
      <c r="H46" s="17">
        <v>0.32637673273416301</v>
      </c>
      <c r="I46" s="17">
        <v>0.47247583731641102</v>
      </c>
      <c r="J46" s="17">
        <v>0.37628621004511797</v>
      </c>
      <c r="K46" s="17">
        <v>0.49945289445510799</v>
      </c>
      <c r="L46" s="17">
        <v>0.25069231985407098</v>
      </c>
      <c r="M46" s="17"/>
      <c r="N46" s="17">
        <v>0.29370033439297899</v>
      </c>
      <c r="O46" s="17">
        <v>0.27674111658507999</v>
      </c>
      <c r="P46" s="17">
        <v>0.28216300283658402</v>
      </c>
      <c r="Q46" s="17">
        <v>0.46371369610722701</v>
      </c>
      <c r="R46" s="17"/>
      <c r="S46" s="17">
        <v>0</v>
      </c>
      <c r="T46" s="17">
        <v>0</v>
      </c>
      <c r="U46" s="17">
        <v>0</v>
      </c>
      <c r="V46" s="17">
        <v>0</v>
      </c>
      <c r="W46" s="17">
        <v>0</v>
      </c>
      <c r="X46" s="17">
        <v>0</v>
      </c>
      <c r="Y46" s="17">
        <v>0</v>
      </c>
      <c r="Z46" s="17">
        <v>0</v>
      </c>
      <c r="AA46" s="17">
        <v>0</v>
      </c>
      <c r="AB46" s="17">
        <v>0.33244031387795703</v>
      </c>
      <c r="AC46" s="17">
        <v>0</v>
      </c>
      <c r="AD46" s="17">
        <v>0</v>
      </c>
      <c r="AE46" s="17"/>
      <c r="AF46" s="17">
        <v>0.5</v>
      </c>
      <c r="AG46" s="17">
        <v>0</v>
      </c>
      <c r="AH46" s="17">
        <v>0.52316957850087398</v>
      </c>
      <c r="AI46" s="17">
        <v>0.31905263399855499</v>
      </c>
      <c r="AJ46" s="17">
        <v>0.57137073825133899</v>
      </c>
      <c r="AK46" s="17">
        <v>0.136583101847151</v>
      </c>
      <c r="AL46" s="17">
        <v>0.37291923191527698</v>
      </c>
      <c r="AM46" s="17">
        <v>0.39175533360756798</v>
      </c>
      <c r="AN46" s="17">
        <v>0.42753501636528701</v>
      </c>
      <c r="AO46" s="17">
        <v>0.239090115610545</v>
      </c>
      <c r="AP46" s="17">
        <v>0.27907001333134901</v>
      </c>
      <c r="AQ46" s="17">
        <v>0.2462112792859</v>
      </c>
      <c r="AR46" s="17">
        <v>0.33579251332384502</v>
      </c>
      <c r="AS46" s="17">
        <v>0</v>
      </c>
      <c r="AT46" s="17">
        <v>0</v>
      </c>
      <c r="AU46" s="17">
        <v>0.59690603175332102</v>
      </c>
      <c r="AV46" s="17"/>
      <c r="AW46" s="17">
        <v>0.31357821587495099</v>
      </c>
      <c r="AX46" s="17">
        <v>0.35339220271844901</v>
      </c>
      <c r="AY46" s="17">
        <v>0.18426422337769199</v>
      </c>
      <c r="AZ46" s="17">
        <v>0.372276074886769</v>
      </c>
      <c r="BA46" s="17">
        <v>0</v>
      </c>
      <c r="BB46" s="17"/>
      <c r="BC46" s="17">
        <v>5.9632446969520303E-2</v>
      </c>
      <c r="BD46" s="17">
        <v>0.41917576052921801</v>
      </c>
      <c r="BE46" s="17">
        <v>0.39397404758711402</v>
      </c>
      <c r="BF46" s="17">
        <v>0.33099072153153702</v>
      </c>
      <c r="BG46" s="17">
        <v>0</v>
      </c>
      <c r="BH46" s="17"/>
      <c r="BI46" s="17">
        <v>0.31699772762334699</v>
      </c>
      <c r="BJ46" s="17">
        <v>0.39586855541829302</v>
      </c>
      <c r="BK46" s="17"/>
      <c r="BL46" s="17">
        <v>0.32347769404047699</v>
      </c>
      <c r="BM46" s="17">
        <v>0.31868617056221099</v>
      </c>
      <c r="BN46" s="17">
        <v>0.34880584557401501</v>
      </c>
      <c r="BO46" s="17">
        <v>0</v>
      </c>
      <c r="BP46" s="17"/>
      <c r="BQ46" s="17">
        <v>0.72700148454732305</v>
      </c>
      <c r="BR46" s="17">
        <v>0.30622869988586798</v>
      </c>
      <c r="BS46" s="17">
        <v>0.20684422836543101</v>
      </c>
      <c r="BT46" s="17">
        <v>0.44925117757062499</v>
      </c>
      <c r="BU46" s="17">
        <v>0</v>
      </c>
      <c r="BV46" s="17"/>
      <c r="BW46" s="17">
        <v>0.478071851558934</v>
      </c>
      <c r="BX46" s="17">
        <v>0.311961972065256</v>
      </c>
      <c r="BY46" s="17">
        <v>0.41111994703613097</v>
      </c>
      <c r="BZ46" s="17">
        <v>0.54990164783338902</v>
      </c>
      <c r="CA46" s="17">
        <v>5.3886954039228899E-2</v>
      </c>
      <c r="CB46" s="17"/>
      <c r="CC46" s="17">
        <v>0.53646752341350501</v>
      </c>
      <c r="CD46" s="17">
        <v>0.23051995436120101</v>
      </c>
      <c r="CE46" s="17"/>
      <c r="CF46" s="17">
        <v>0.30035326037702698</v>
      </c>
      <c r="CG46" s="17"/>
      <c r="CH46" s="17">
        <v>0.58235657248849504</v>
      </c>
    </row>
    <row r="47" spans="2:86" x14ac:dyDescent="0.35">
      <c r="B47" t="s">
        <v>109</v>
      </c>
      <c r="C47" s="17">
        <v>0.30381206580550302</v>
      </c>
      <c r="D47" s="17">
        <v>0.32429354211685102</v>
      </c>
      <c r="E47" s="17">
        <v>0.26935343988288901</v>
      </c>
      <c r="F47" s="17"/>
      <c r="G47" s="17">
        <v>0.307213077114382</v>
      </c>
      <c r="H47" s="17">
        <v>0.331665295677119</v>
      </c>
      <c r="I47" s="17">
        <v>0.270789521361466</v>
      </c>
      <c r="J47" s="17">
        <v>0.22610308965304299</v>
      </c>
      <c r="K47" s="17">
        <v>0.32247216534665801</v>
      </c>
      <c r="L47" s="17">
        <v>0.35170494686931197</v>
      </c>
      <c r="M47" s="17"/>
      <c r="N47" s="17">
        <v>0.53597527307229398</v>
      </c>
      <c r="O47" s="17">
        <v>0.219667219612419</v>
      </c>
      <c r="P47" s="17">
        <v>0.25847130237763799</v>
      </c>
      <c r="Q47" s="17">
        <v>0.21731436433319701</v>
      </c>
      <c r="R47" s="17"/>
      <c r="S47" s="17">
        <v>0</v>
      </c>
      <c r="T47" s="17">
        <v>0</v>
      </c>
      <c r="U47" s="17">
        <v>0</v>
      </c>
      <c r="V47" s="17">
        <v>0</v>
      </c>
      <c r="W47" s="17">
        <v>0</v>
      </c>
      <c r="X47" s="17">
        <v>0</v>
      </c>
      <c r="Y47" s="17">
        <v>0</v>
      </c>
      <c r="Z47" s="17">
        <v>0</v>
      </c>
      <c r="AA47" s="17">
        <v>0</v>
      </c>
      <c r="AB47" s="17">
        <v>0.30381206580550302</v>
      </c>
      <c r="AC47" s="17">
        <v>0</v>
      </c>
      <c r="AD47" s="17">
        <v>0</v>
      </c>
      <c r="AE47" s="17"/>
      <c r="AF47" s="17">
        <v>0</v>
      </c>
      <c r="AG47" s="17">
        <v>0</v>
      </c>
      <c r="AH47" s="17">
        <v>0.41608212230464398</v>
      </c>
      <c r="AI47" s="17">
        <v>0.35707751751243499</v>
      </c>
      <c r="AJ47" s="17">
        <v>0.11948400966578</v>
      </c>
      <c r="AK47" s="17">
        <v>0.15619796664034899</v>
      </c>
      <c r="AL47" s="17">
        <v>0.251109224113231</v>
      </c>
      <c r="AM47" s="17">
        <v>0.39175533360756798</v>
      </c>
      <c r="AN47" s="17">
        <v>0.27512855562491401</v>
      </c>
      <c r="AO47" s="17">
        <v>0.49581858517411698</v>
      </c>
      <c r="AP47" s="17">
        <v>0.21218503678689099</v>
      </c>
      <c r="AQ47" s="17">
        <v>0.50113108886066704</v>
      </c>
      <c r="AR47" s="17">
        <v>0</v>
      </c>
      <c r="AS47" s="17">
        <v>1</v>
      </c>
      <c r="AT47" s="17">
        <v>0.47086224537531801</v>
      </c>
      <c r="AU47" s="17">
        <v>0.47068644203612597</v>
      </c>
      <c r="AV47" s="17"/>
      <c r="AW47" s="17">
        <v>0.30557692083369897</v>
      </c>
      <c r="AX47" s="17">
        <v>0.3204153164538</v>
      </c>
      <c r="AY47" s="17">
        <v>0.18760942802282099</v>
      </c>
      <c r="AZ47" s="17">
        <v>0.499021318671026</v>
      </c>
      <c r="BA47" s="17">
        <v>1</v>
      </c>
      <c r="BB47" s="17"/>
      <c r="BC47" s="17">
        <v>5.7206552631247701E-2</v>
      </c>
      <c r="BD47" s="17">
        <v>0.349211080373585</v>
      </c>
      <c r="BE47" s="17">
        <v>0.34976554014615302</v>
      </c>
      <c r="BF47" s="17">
        <v>0.204962543568595</v>
      </c>
      <c r="BG47" s="17">
        <v>0.54010632697523997</v>
      </c>
      <c r="BH47" s="17"/>
      <c r="BI47" s="17">
        <v>0.32724210959591499</v>
      </c>
      <c r="BJ47" s="17">
        <v>0.207576470786871</v>
      </c>
      <c r="BK47" s="17"/>
      <c r="BL47" s="17">
        <v>0.19185138942469701</v>
      </c>
      <c r="BM47" s="17">
        <v>0.27667870287149998</v>
      </c>
      <c r="BN47" s="17">
        <v>0.35894339106158502</v>
      </c>
      <c r="BO47" s="17">
        <v>0</v>
      </c>
      <c r="BP47" s="17"/>
      <c r="BQ47" s="17">
        <v>0.33801841531400401</v>
      </c>
      <c r="BR47" s="17">
        <v>0.29243921150639002</v>
      </c>
      <c r="BS47" s="17">
        <v>0.20262065791731301</v>
      </c>
      <c r="BT47" s="17">
        <v>0.30110108337721597</v>
      </c>
      <c r="BU47" s="17">
        <v>0.17671035038536201</v>
      </c>
      <c r="BV47" s="17"/>
      <c r="BW47" s="17">
        <v>0.30711386651900202</v>
      </c>
      <c r="BX47" s="17">
        <v>0.32567746078694598</v>
      </c>
      <c r="BY47" s="17">
        <v>0.53111222500791999</v>
      </c>
      <c r="BZ47" s="17">
        <v>0.264481538522858</v>
      </c>
      <c r="CA47" s="17">
        <v>0.14073353949686601</v>
      </c>
      <c r="CB47" s="17"/>
      <c r="CC47" s="17">
        <v>0.332039694516712</v>
      </c>
      <c r="CD47" s="17">
        <v>0.28971115214255999</v>
      </c>
      <c r="CE47" s="17"/>
      <c r="CF47" s="17">
        <v>0.27552441251687498</v>
      </c>
      <c r="CG47" s="17"/>
      <c r="CH47" s="17">
        <v>0.26079138982970901</v>
      </c>
    </row>
    <row r="48" spans="2:86" x14ac:dyDescent="0.35">
      <c r="B48" t="s">
        <v>113</v>
      </c>
      <c r="C48" s="17">
        <v>0.24083168569327301</v>
      </c>
      <c r="D48" s="17">
        <v>0.29464934947829902</v>
      </c>
      <c r="E48" s="17">
        <v>0.16914867927197499</v>
      </c>
      <c r="F48" s="17"/>
      <c r="G48" s="17">
        <v>0.62513104838969602</v>
      </c>
      <c r="H48" s="17">
        <v>0.102557311077709</v>
      </c>
      <c r="I48" s="17">
        <v>0.10904958232039599</v>
      </c>
      <c r="J48" s="17">
        <v>0.14884381832622301</v>
      </c>
      <c r="K48" s="17">
        <v>0.131173150557817</v>
      </c>
      <c r="L48" s="17">
        <v>0.286091228284995</v>
      </c>
      <c r="M48" s="17"/>
      <c r="N48" s="17">
        <v>0.243832018004147</v>
      </c>
      <c r="O48" s="17">
        <v>0.199250022034971</v>
      </c>
      <c r="P48" s="17">
        <v>0.30445897353619999</v>
      </c>
      <c r="Q48" s="17">
        <v>0.20155835298036001</v>
      </c>
      <c r="R48" s="17"/>
      <c r="S48" s="17">
        <v>0</v>
      </c>
      <c r="T48" s="17">
        <v>0</v>
      </c>
      <c r="U48" s="17">
        <v>0</v>
      </c>
      <c r="V48" s="17">
        <v>0</v>
      </c>
      <c r="W48" s="17">
        <v>0</v>
      </c>
      <c r="X48" s="17">
        <v>0</v>
      </c>
      <c r="Y48" s="17">
        <v>0</v>
      </c>
      <c r="Z48" s="17">
        <v>0</v>
      </c>
      <c r="AA48" s="17">
        <v>0</v>
      </c>
      <c r="AB48" s="17">
        <v>0.24083168569327301</v>
      </c>
      <c r="AC48" s="17">
        <v>0</v>
      </c>
      <c r="AD48" s="17">
        <v>0</v>
      </c>
      <c r="AE48" s="17"/>
      <c r="AF48" s="17">
        <v>0</v>
      </c>
      <c r="AG48" s="17">
        <v>0.22727791353555199</v>
      </c>
      <c r="AH48" s="17">
        <v>0.20426026460004301</v>
      </c>
      <c r="AI48" s="17">
        <v>0.105607855562248</v>
      </c>
      <c r="AJ48" s="17">
        <v>0.12027039072111501</v>
      </c>
      <c r="AK48" s="17">
        <v>0.59727694901425998</v>
      </c>
      <c r="AL48" s="17">
        <v>0.31311697582202003</v>
      </c>
      <c r="AM48" s="17">
        <v>0.122038763855759</v>
      </c>
      <c r="AN48" s="17">
        <v>0.29060257029590902</v>
      </c>
      <c r="AO48" s="17">
        <v>0.37976157386428999</v>
      </c>
      <c r="AP48" s="17">
        <v>0.29448853840646599</v>
      </c>
      <c r="AQ48" s="17">
        <v>0.121699404592926</v>
      </c>
      <c r="AR48" s="17">
        <v>0</v>
      </c>
      <c r="AS48" s="17">
        <v>0.48961864468815303</v>
      </c>
      <c r="AT48" s="17">
        <v>0.26611189769677102</v>
      </c>
      <c r="AU48" s="17">
        <v>0</v>
      </c>
      <c r="AV48" s="17"/>
      <c r="AW48" s="17">
        <v>0.40151256792189499</v>
      </c>
      <c r="AX48" s="17">
        <v>0.17347607137326199</v>
      </c>
      <c r="AY48" s="17">
        <v>0.208587154726775</v>
      </c>
      <c r="AZ48" s="17">
        <v>0.17845041150199401</v>
      </c>
      <c r="BA48" s="17">
        <v>1</v>
      </c>
      <c r="BB48" s="17"/>
      <c r="BC48" s="17">
        <v>0.87961936827371701</v>
      </c>
      <c r="BD48" s="17">
        <v>0.18613748236958499</v>
      </c>
      <c r="BE48" s="17">
        <v>0.12532456562135999</v>
      </c>
      <c r="BF48" s="17">
        <v>7.8076621248230504E-2</v>
      </c>
      <c r="BG48" s="17">
        <v>0.48881194244173598</v>
      </c>
      <c r="BH48" s="17"/>
      <c r="BI48" s="17">
        <v>0.233564677218915</v>
      </c>
      <c r="BJ48" s="17">
        <v>0.27067989642608498</v>
      </c>
      <c r="BK48" s="17"/>
      <c r="BL48" s="17">
        <v>0.33382373439241603</v>
      </c>
      <c r="BM48" s="17">
        <v>0.30797513667694199</v>
      </c>
      <c r="BN48" s="17">
        <v>0.15769311660142399</v>
      </c>
      <c r="BO48" s="17">
        <v>1</v>
      </c>
      <c r="BP48" s="17"/>
      <c r="BQ48" s="17">
        <v>0.120699669914356</v>
      </c>
      <c r="BR48" s="17">
        <v>0.16936885664840801</v>
      </c>
      <c r="BS48" s="17">
        <v>0.45126427544925402</v>
      </c>
      <c r="BT48" s="17">
        <v>9.7217097402998096E-2</v>
      </c>
      <c r="BU48" s="17">
        <v>0.82328964961463802</v>
      </c>
      <c r="BV48" s="17"/>
      <c r="BW48" s="17">
        <v>0.20488183710959301</v>
      </c>
      <c r="BX48" s="17">
        <v>0.171445143305714</v>
      </c>
      <c r="BY48" s="17">
        <v>0.348053606539792</v>
      </c>
      <c r="BZ48" s="17">
        <v>0.17511606648509001</v>
      </c>
      <c r="CA48" s="17">
        <v>0.62224630919153601</v>
      </c>
      <c r="CB48" s="17"/>
      <c r="CC48" s="17">
        <v>0.17031765899734999</v>
      </c>
      <c r="CD48" s="17">
        <v>0.27605647246648202</v>
      </c>
      <c r="CE48" s="17"/>
      <c r="CF48" s="17">
        <v>0.194052869803408</v>
      </c>
      <c r="CG48" s="17"/>
      <c r="CH48" s="17">
        <v>0.12721203992565799</v>
      </c>
    </row>
    <row r="49" spans="2:86" x14ac:dyDescent="0.35">
      <c r="B49" t="s">
        <v>112</v>
      </c>
      <c r="C49" s="17">
        <v>0.174871738308644</v>
      </c>
      <c r="D49" s="17">
        <v>0.20520579737073899</v>
      </c>
      <c r="E49" s="17">
        <v>0.13578841428548299</v>
      </c>
      <c r="F49" s="17"/>
      <c r="G49" s="17">
        <v>0</v>
      </c>
      <c r="H49" s="17">
        <v>0.27270573537221698</v>
      </c>
      <c r="I49" s="17">
        <v>0.37622192157895601</v>
      </c>
      <c r="J49" s="17">
        <v>0.111945750498245</v>
      </c>
      <c r="K49" s="17">
        <v>0.19380492751007</v>
      </c>
      <c r="L49" s="17">
        <v>0.16995566678628199</v>
      </c>
      <c r="M49" s="17"/>
      <c r="N49" s="17">
        <v>0.107359407490037</v>
      </c>
      <c r="O49" s="17">
        <v>0.24711486465189</v>
      </c>
      <c r="P49" s="17">
        <v>0.20861102001800999</v>
      </c>
      <c r="Q49" s="17">
        <v>0.135586149508752</v>
      </c>
      <c r="R49" s="17"/>
      <c r="S49" s="17">
        <v>0</v>
      </c>
      <c r="T49" s="17">
        <v>0</v>
      </c>
      <c r="U49" s="17">
        <v>0</v>
      </c>
      <c r="V49" s="17">
        <v>0</v>
      </c>
      <c r="W49" s="17">
        <v>0</v>
      </c>
      <c r="X49" s="17">
        <v>0</v>
      </c>
      <c r="Y49" s="17">
        <v>0</v>
      </c>
      <c r="Z49" s="17">
        <v>0</v>
      </c>
      <c r="AA49" s="17">
        <v>0</v>
      </c>
      <c r="AB49" s="17">
        <v>0.174871738308644</v>
      </c>
      <c r="AC49" s="17">
        <v>0</v>
      </c>
      <c r="AD49" s="17">
        <v>0</v>
      </c>
      <c r="AE49" s="17"/>
      <c r="AF49" s="17">
        <v>0</v>
      </c>
      <c r="AG49" s="17">
        <v>0.48877368676013599</v>
      </c>
      <c r="AH49" s="17">
        <v>6.0188656185509302E-2</v>
      </c>
      <c r="AI49" s="17">
        <v>0.218689366606511</v>
      </c>
      <c r="AJ49" s="17">
        <v>0.125301847266268</v>
      </c>
      <c r="AK49" s="17">
        <v>5.2031587131668298E-2</v>
      </c>
      <c r="AL49" s="17">
        <v>0.36620474719989998</v>
      </c>
      <c r="AM49" s="17">
        <v>0.122038763855759</v>
      </c>
      <c r="AN49" s="17">
        <v>0</v>
      </c>
      <c r="AO49" s="17">
        <v>0.124419840961592</v>
      </c>
      <c r="AP49" s="17">
        <v>0.20910592665633901</v>
      </c>
      <c r="AQ49" s="17">
        <v>0.24883995738734399</v>
      </c>
      <c r="AR49" s="17">
        <v>0.65792472595060603</v>
      </c>
      <c r="AS49" s="17">
        <v>0</v>
      </c>
      <c r="AT49" s="17">
        <v>0</v>
      </c>
      <c r="AU49" s="17">
        <v>0.113528102972569</v>
      </c>
      <c r="AV49" s="17"/>
      <c r="AW49" s="17">
        <v>2.35303594792644E-2</v>
      </c>
      <c r="AX49" s="17">
        <v>0.20114743056323101</v>
      </c>
      <c r="AY49" s="17">
        <v>0.23584860785477499</v>
      </c>
      <c r="AZ49" s="17">
        <v>0.120788866304867</v>
      </c>
      <c r="BA49" s="17">
        <v>0</v>
      </c>
      <c r="BB49" s="17"/>
      <c r="BC49" s="17">
        <v>5.9632446969520303E-2</v>
      </c>
      <c r="BD49" s="17">
        <v>0.144446302759307</v>
      </c>
      <c r="BE49" s="17">
        <v>0.21222248611583</v>
      </c>
      <c r="BF49" s="17">
        <v>0.20954061167825799</v>
      </c>
      <c r="BG49" s="17">
        <v>0.238287812250287</v>
      </c>
      <c r="BH49" s="17"/>
      <c r="BI49" s="17">
        <v>0.16190154964392001</v>
      </c>
      <c r="BJ49" s="17">
        <v>0.228144956012335</v>
      </c>
      <c r="BK49" s="17"/>
      <c r="BL49" s="17">
        <v>8.5489744890110006E-2</v>
      </c>
      <c r="BM49" s="17">
        <v>0.16604946374947499</v>
      </c>
      <c r="BN49" s="17">
        <v>0.209134251517057</v>
      </c>
      <c r="BO49" s="17">
        <v>0</v>
      </c>
      <c r="BP49" s="17"/>
      <c r="BQ49" s="17">
        <v>0.12892484849281699</v>
      </c>
      <c r="BR49" s="17">
        <v>0.21818114729455701</v>
      </c>
      <c r="BS49" s="17">
        <v>0.26881961583222902</v>
      </c>
      <c r="BT49" s="17">
        <v>0.205382789089013</v>
      </c>
      <c r="BU49" s="17">
        <v>0.105412906182924</v>
      </c>
      <c r="BV49" s="17"/>
      <c r="BW49" s="17">
        <v>0</v>
      </c>
      <c r="BX49" s="17">
        <v>0.20314925445776499</v>
      </c>
      <c r="BY49" s="17">
        <v>0.19251011959887901</v>
      </c>
      <c r="BZ49" s="17">
        <v>0.202737226830048</v>
      </c>
      <c r="CA49" s="17">
        <v>7.9671585625035304E-2</v>
      </c>
      <c r="CB49" s="17"/>
      <c r="CC49" s="17">
        <v>0.18957691679512001</v>
      </c>
      <c r="CD49" s="17">
        <v>0.16752586967910399</v>
      </c>
      <c r="CE49" s="17"/>
      <c r="CF49" s="17">
        <v>0.19117072787317199</v>
      </c>
      <c r="CG49" s="17"/>
      <c r="CH49" s="17">
        <v>0.17787911521961</v>
      </c>
    </row>
    <row r="50" spans="2:86" x14ac:dyDescent="0.35">
      <c r="B50" t="s">
        <v>115</v>
      </c>
      <c r="C50" s="17">
        <v>0.12566459665563001</v>
      </c>
      <c r="D50" s="17">
        <v>0.18032839534731901</v>
      </c>
      <c r="E50" s="17">
        <v>4.8840281614590003E-2</v>
      </c>
      <c r="F50" s="17"/>
      <c r="G50" s="17">
        <v>9.8060244990979206E-2</v>
      </c>
      <c r="H50" s="17">
        <v>0.15401752199011801</v>
      </c>
      <c r="I50" s="17">
        <v>5.3978118769971897E-2</v>
      </c>
      <c r="J50" s="17">
        <v>0.15091355354113001</v>
      </c>
      <c r="K50" s="17">
        <v>6.7757352266932497E-2</v>
      </c>
      <c r="L50" s="17">
        <v>0.195724967280927</v>
      </c>
      <c r="M50" s="17"/>
      <c r="N50" s="17">
        <v>0.167334244264321</v>
      </c>
      <c r="O50" s="17">
        <v>0.15459231099030299</v>
      </c>
      <c r="P50" s="17">
        <v>0.18377398007840801</v>
      </c>
      <c r="Q50" s="17">
        <v>0</v>
      </c>
      <c r="R50" s="17"/>
      <c r="S50" s="17">
        <v>0</v>
      </c>
      <c r="T50" s="17">
        <v>0</v>
      </c>
      <c r="U50" s="17">
        <v>0</v>
      </c>
      <c r="V50" s="17">
        <v>0</v>
      </c>
      <c r="W50" s="17">
        <v>0</v>
      </c>
      <c r="X50" s="17">
        <v>0</v>
      </c>
      <c r="Y50" s="17">
        <v>0</v>
      </c>
      <c r="Z50" s="17">
        <v>0</v>
      </c>
      <c r="AA50" s="17">
        <v>0</v>
      </c>
      <c r="AB50" s="17">
        <v>0.12566459665563001</v>
      </c>
      <c r="AC50" s="17">
        <v>0</v>
      </c>
      <c r="AD50" s="17">
        <v>0</v>
      </c>
      <c r="AE50" s="17"/>
      <c r="AF50" s="17">
        <v>0</v>
      </c>
      <c r="AG50" s="17">
        <v>0</v>
      </c>
      <c r="AH50" s="17">
        <v>0</v>
      </c>
      <c r="AI50" s="17">
        <v>8.2893845547605705E-2</v>
      </c>
      <c r="AJ50" s="17">
        <v>0</v>
      </c>
      <c r="AK50" s="17">
        <v>0.108299678400609</v>
      </c>
      <c r="AL50" s="17">
        <v>0.128690962266271</v>
      </c>
      <c r="AM50" s="17">
        <v>0.22835625787800401</v>
      </c>
      <c r="AN50" s="17">
        <v>0.15240646074037301</v>
      </c>
      <c r="AO50" s="17">
        <v>0.25672846956357198</v>
      </c>
      <c r="AP50" s="17">
        <v>0.20924707367388701</v>
      </c>
      <c r="AQ50" s="17">
        <v>0.25347845601034802</v>
      </c>
      <c r="AR50" s="17">
        <v>0.33579251332384502</v>
      </c>
      <c r="AS50" s="17">
        <v>0</v>
      </c>
      <c r="AT50" s="17">
        <v>0</v>
      </c>
      <c r="AU50" s="17">
        <v>0.27465192630607999</v>
      </c>
      <c r="AV50" s="17"/>
      <c r="AW50" s="17">
        <v>4.7386357622484297E-2</v>
      </c>
      <c r="AX50" s="17">
        <v>0.119966768621712</v>
      </c>
      <c r="AY50" s="17">
        <v>0.13002865924665299</v>
      </c>
      <c r="AZ50" s="17">
        <v>0.164402432284116</v>
      </c>
      <c r="BA50" s="17">
        <v>0</v>
      </c>
      <c r="BB50" s="17"/>
      <c r="BC50" s="17">
        <v>0.12038063172628299</v>
      </c>
      <c r="BD50" s="17">
        <v>0.227838028203876</v>
      </c>
      <c r="BE50" s="17">
        <v>5.5623427781280099E-2</v>
      </c>
      <c r="BF50" s="17">
        <v>0.125805951826893</v>
      </c>
      <c r="BG50" s="17">
        <v>0</v>
      </c>
      <c r="BH50" s="17"/>
      <c r="BI50" s="17">
        <v>0.142344588357039</v>
      </c>
      <c r="BJ50" s="17">
        <v>5.7153887044926001E-2</v>
      </c>
      <c r="BK50" s="17"/>
      <c r="BL50" s="17">
        <v>9.1316117623842202E-2</v>
      </c>
      <c r="BM50" s="17">
        <v>7.5784442339608002E-2</v>
      </c>
      <c r="BN50" s="17">
        <v>0.17175450422190899</v>
      </c>
      <c r="BO50" s="17">
        <v>0</v>
      </c>
      <c r="BP50" s="17"/>
      <c r="BQ50" s="17">
        <v>0.14377782965972</v>
      </c>
      <c r="BR50" s="17">
        <v>0.168251727733434</v>
      </c>
      <c r="BS50" s="17">
        <v>0</v>
      </c>
      <c r="BT50" s="17">
        <v>0.107480699094193</v>
      </c>
      <c r="BU50" s="17">
        <v>0</v>
      </c>
      <c r="BV50" s="17"/>
      <c r="BW50" s="17">
        <v>0.22013389393317001</v>
      </c>
      <c r="BX50" s="17">
        <v>0.25049233549428301</v>
      </c>
      <c r="BY50" s="17">
        <v>0</v>
      </c>
      <c r="BZ50" s="17">
        <v>0</v>
      </c>
      <c r="CA50" s="17">
        <v>0</v>
      </c>
      <c r="CB50" s="17"/>
      <c r="CC50" s="17">
        <v>8.6124710110446007E-2</v>
      </c>
      <c r="CD50" s="17">
        <v>0.14541646926669299</v>
      </c>
      <c r="CE50" s="17"/>
      <c r="CF50" s="17">
        <v>0.28352367194063</v>
      </c>
      <c r="CG50" s="17"/>
      <c r="CH50" s="17">
        <v>0.209758754342626</v>
      </c>
    </row>
    <row r="51" spans="2:86" x14ac:dyDescent="0.35">
      <c r="B51" t="s">
        <v>110</v>
      </c>
      <c r="C51" s="17">
        <v>0.12351398985393799</v>
      </c>
      <c r="D51" s="17">
        <v>0.141007552565663</v>
      </c>
      <c r="E51" s="17">
        <v>0.101739653903854</v>
      </c>
      <c r="F51" s="17"/>
      <c r="G51" s="17">
        <v>0</v>
      </c>
      <c r="H51" s="17">
        <v>0.31049976758557701</v>
      </c>
      <c r="I51" s="17">
        <v>0.16138880320818899</v>
      </c>
      <c r="J51" s="17">
        <v>0.10052704433477699</v>
      </c>
      <c r="K51" s="17">
        <v>0.12824692519405201</v>
      </c>
      <c r="L51" s="17">
        <v>9.7966572546174205E-2</v>
      </c>
      <c r="M51" s="17"/>
      <c r="N51" s="17">
        <v>0.18152642459215099</v>
      </c>
      <c r="O51" s="17">
        <v>0.17340300561129199</v>
      </c>
      <c r="P51" s="17">
        <v>0.104946858105031</v>
      </c>
      <c r="Q51" s="17">
        <v>3.6538782173498402E-2</v>
      </c>
      <c r="R51" s="17"/>
      <c r="S51" s="17">
        <v>0</v>
      </c>
      <c r="T51" s="17">
        <v>0</v>
      </c>
      <c r="U51" s="17">
        <v>0</v>
      </c>
      <c r="V51" s="17">
        <v>0</v>
      </c>
      <c r="W51" s="17">
        <v>0</v>
      </c>
      <c r="X51" s="17">
        <v>0</v>
      </c>
      <c r="Y51" s="17">
        <v>0</v>
      </c>
      <c r="Z51" s="17">
        <v>0</v>
      </c>
      <c r="AA51" s="17">
        <v>0</v>
      </c>
      <c r="AB51" s="17">
        <v>0.12351398985393799</v>
      </c>
      <c r="AC51" s="17">
        <v>0</v>
      </c>
      <c r="AD51" s="17">
        <v>0</v>
      </c>
      <c r="AE51" s="17"/>
      <c r="AF51" s="17">
        <v>0</v>
      </c>
      <c r="AG51" s="17">
        <v>0</v>
      </c>
      <c r="AH51" s="17">
        <v>8.8039015412888902E-2</v>
      </c>
      <c r="AI51" s="17">
        <v>0.123080623490057</v>
      </c>
      <c r="AJ51" s="17">
        <v>0</v>
      </c>
      <c r="AK51" s="17">
        <v>4.87379391118044E-2</v>
      </c>
      <c r="AL51" s="17">
        <v>0.25412110318300701</v>
      </c>
      <c r="AM51" s="17">
        <v>0</v>
      </c>
      <c r="AN51" s="17">
        <v>0</v>
      </c>
      <c r="AO51" s="17">
        <v>0.36350995657213803</v>
      </c>
      <c r="AP51" s="17">
        <v>7.2524187821977004E-2</v>
      </c>
      <c r="AQ51" s="17">
        <v>0</v>
      </c>
      <c r="AR51" s="17">
        <v>0</v>
      </c>
      <c r="AS51" s="17">
        <v>0</v>
      </c>
      <c r="AT51" s="17">
        <v>0.52913775462468204</v>
      </c>
      <c r="AU51" s="17">
        <v>0.43173033712777598</v>
      </c>
      <c r="AV51" s="17"/>
      <c r="AW51" s="17">
        <v>4.8397910397599102E-2</v>
      </c>
      <c r="AX51" s="17">
        <v>6.8150276574722599E-2</v>
      </c>
      <c r="AY51" s="17">
        <v>0.122525788494774</v>
      </c>
      <c r="AZ51" s="17">
        <v>0.17695339004525401</v>
      </c>
      <c r="BA51" s="17">
        <v>0</v>
      </c>
      <c r="BB51" s="17"/>
      <c r="BC51" s="17">
        <v>0</v>
      </c>
      <c r="BD51" s="17">
        <v>0.19841736667801399</v>
      </c>
      <c r="BE51" s="17">
        <v>0.17262053646239001</v>
      </c>
      <c r="BF51" s="17">
        <v>0</v>
      </c>
      <c r="BG51" s="17">
        <v>0</v>
      </c>
      <c r="BH51" s="17"/>
      <c r="BI51" s="17">
        <v>0.14229884318071101</v>
      </c>
      <c r="BJ51" s="17">
        <v>4.6357858460813299E-2</v>
      </c>
      <c r="BK51" s="17"/>
      <c r="BL51" s="17">
        <v>4.3738383134836099E-2</v>
      </c>
      <c r="BM51" s="17">
        <v>9.8255077565033905E-2</v>
      </c>
      <c r="BN51" s="17">
        <v>0.16571045435450099</v>
      </c>
      <c r="BO51" s="17">
        <v>0</v>
      </c>
      <c r="BP51" s="17"/>
      <c r="BQ51" s="17">
        <v>0.18849261282708801</v>
      </c>
      <c r="BR51" s="17">
        <v>0.12722849544020001</v>
      </c>
      <c r="BS51" s="17">
        <v>0.21573253809291201</v>
      </c>
      <c r="BT51" s="17">
        <v>0.205382789089013</v>
      </c>
      <c r="BU51" s="17">
        <v>0</v>
      </c>
      <c r="BV51" s="17"/>
      <c r="BW51" s="17">
        <v>0.392543712402942</v>
      </c>
      <c r="BX51" s="17">
        <v>3.4667379336225802E-2</v>
      </c>
      <c r="BY51" s="17">
        <v>6.1462275581740403E-2</v>
      </c>
      <c r="BZ51" s="17">
        <v>0.20724384416601099</v>
      </c>
      <c r="CA51" s="17">
        <v>0</v>
      </c>
      <c r="CB51" s="17"/>
      <c r="CC51" s="17">
        <v>0.17383086593334801</v>
      </c>
      <c r="CD51" s="17">
        <v>9.8378547814379894E-2</v>
      </c>
      <c r="CE51" s="17"/>
      <c r="CF51" s="17">
        <v>3.9238816096190801E-2</v>
      </c>
      <c r="CG51" s="17"/>
      <c r="CH51" s="17">
        <v>0.24058214207356099</v>
      </c>
    </row>
    <row r="52" spans="2:86" x14ac:dyDescent="0.35">
      <c r="B52" t="s">
        <v>111</v>
      </c>
      <c r="C52" s="17">
        <v>0.121951159284588</v>
      </c>
      <c r="D52" s="17">
        <v>0.122543051453379</v>
      </c>
      <c r="E52" s="17">
        <v>0.12518884885995199</v>
      </c>
      <c r="F52" s="17"/>
      <c r="G52" s="17">
        <v>0</v>
      </c>
      <c r="H52" s="17">
        <v>0.102557311077709</v>
      </c>
      <c r="I52" s="17">
        <v>0.15061898780093999</v>
      </c>
      <c r="J52" s="17">
        <v>0.17577125629748899</v>
      </c>
      <c r="K52" s="17">
        <v>0.208085444214231</v>
      </c>
      <c r="L52" s="17">
        <v>8.7827137603033595E-2</v>
      </c>
      <c r="M52" s="17"/>
      <c r="N52" s="17">
        <v>7.4293055118278398E-2</v>
      </c>
      <c r="O52" s="17">
        <v>0.17647022652500299</v>
      </c>
      <c r="P52" s="17">
        <v>2.6300805774735501E-2</v>
      </c>
      <c r="Q52" s="17">
        <v>0.209495411960016</v>
      </c>
      <c r="R52" s="17"/>
      <c r="S52" s="17">
        <v>0</v>
      </c>
      <c r="T52" s="17">
        <v>0</v>
      </c>
      <c r="U52" s="17">
        <v>0</v>
      </c>
      <c r="V52" s="17">
        <v>0</v>
      </c>
      <c r="W52" s="17">
        <v>0</v>
      </c>
      <c r="X52" s="17">
        <v>0</v>
      </c>
      <c r="Y52" s="17">
        <v>0</v>
      </c>
      <c r="Z52" s="17">
        <v>0</v>
      </c>
      <c r="AA52" s="17">
        <v>0</v>
      </c>
      <c r="AB52" s="17">
        <v>0.121951159284588</v>
      </c>
      <c r="AC52" s="17">
        <v>0</v>
      </c>
      <c r="AD52" s="17">
        <v>0</v>
      </c>
      <c r="AE52" s="17"/>
      <c r="AF52" s="17">
        <v>0</v>
      </c>
      <c r="AG52" s="17">
        <v>0.48348063696031202</v>
      </c>
      <c r="AH52" s="17">
        <v>0.12006192681561299</v>
      </c>
      <c r="AI52" s="17">
        <v>0.15619058263532001</v>
      </c>
      <c r="AJ52" s="17">
        <v>0.30914525208288102</v>
      </c>
      <c r="AK52" s="17">
        <v>4.10585005290258E-2</v>
      </c>
      <c r="AL52" s="17">
        <v>0.1200028630514</v>
      </c>
      <c r="AM52" s="17">
        <v>0.13581088080291001</v>
      </c>
      <c r="AN52" s="17">
        <v>0</v>
      </c>
      <c r="AO52" s="17">
        <v>0.116057011309827</v>
      </c>
      <c r="AP52" s="17">
        <v>0.147760121705452</v>
      </c>
      <c r="AQ52" s="17">
        <v>0.123691050536059</v>
      </c>
      <c r="AR52" s="17">
        <v>0.34207527404939397</v>
      </c>
      <c r="AS52" s="17">
        <v>0</v>
      </c>
      <c r="AT52" s="17">
        <v>0</v>
      </c>
      <c r="AU52" s="17">
        <v>0</v>
      </c>
      <c r="AV52" s="17"/>
      <c r="AW52" s="17">
        <v>0.11411140361224401</v>
      </c>
      <c r="AX52" s="17">
        <v>0.18536969187763899</v>
      </c>
      <c r="AY52" s="17">
        <v>0.13313963802484599</v>
      </c>
      <c r="AZ52" s="17">
        <v>4.6426467214553999E-2</v>
      </c>
      <c r="BA52" s="17">
        <v>0</v>
      </c>
      <c r="BB52" s="17"/>
      <c r="BC52" s="17">
        <v>0</v>
      </c>
      <c r="BD52" s="17">
        <v>0.159348240098167</v>
      </c>
      <c r="BE52" s="17">
        <v>0.11236767693899399</v>
      </c>
      <c r="BF52" s="17">
        <v>0.114602853519101</v>
      </c>
      <c r="BG52" s="17">
        <v>0.23570733525019999</v>
      </c>
      <c r="BH52" s="17"/>
      <c r="BI52" s="17">
        <v>9.9786212628023299E-2</v>
      </c>
      <c r="BJ52" s="17">
        <v>0.21299054654017499</v>
      </c>
      <c r="BK52" s="17"/>
      <c r="BL52" s="17">
        <v>0.23404178180615101</v>
      </c>
      <c r="BM52" s="17">
        <v>7.1975087661731996E-2</v>
      </c>
      <c r="BN52" s="17">
        <v>0.12558970276994699</v>
      </c>
      <c r="BO52" s="17">
        <v>0</v>
      </c>
      <c r="BP52" s="17"/>
      <c r="BQ52" s="17">
        <v>5.2387243722657101E-2</v>
      </c>
      <c r="BR52" s="17">
        <v>0.16113020129522501</v>
      </c>
      <c r="BS52" s="17">
        <v>0</v>
      </c>
      <c r="BT52" s="17">
        <v>0.293021277392639</v>
      </c>
      <c r="BU52" s="17">
        <v>0</v>
      </c>
      <c r="BV52" s="17"/>
      <c r="BW52" s="17">
        <v>8.0208527144886299E-2</v>
      </c>
      <c r="BX52" s="17">
        <v>0.17105334565129199</v>
      </c>
      <c r="BY52" s="17">
        <v>0</v>
      </c>
      <c r="BZ52" s="17">
        <v>0.19553896502038901</v>
      </c>
      <c r="CA52" s="17">
        <v>0</v>
      </c>
      <c r="CB52" s="17"/>
      <c r="CC52" s="17">
        <v>0.12720133586771801</v>
      </c>
      <c r="CD52" s="17">
        <v>0.119328470447657</v>
      </c>
      <c r="CE52" s="17"/>
      <c r="CF52" s="17">
        <v>0.15484247095813899</v>
      </c>
      <c r="CG52" s="17"/>
      <c r="CH52" s="17">
        <v>0.232193911788869</v>
      </c>
    </row>
    <row r="53" spans="2:86" x14ac:dyDescent="0.35">
      <c r="B53" t="s">
        <v>114</v>
      </c>
      <c r="C53" s="17">
        <v>0.116233072615543</v>
      </c>
      <c r="D53" s="17">
        <v>0.14301883702497101</v>
      </c>
      <c r="E53" s="17">
        <v>8.0432920723136903E-2</v>
      </c>
      <c r="F53" s="17"/>
      <c r="G53" s="17">
        <v>0.29225725110097001</v>
      </c>
      <c r="H53" s="17">
        <v>5.1563939237269603E-2</v>
      </c>
      <c r="I53" s="17">
        <v>0.202369569258638</v>
      </c>
      <c r="J53" s="17">
        <v>7.40408185852727E-2</v>
      </c>
      <c r="K53" s="17">
        <v>6.7162047825934199E-2</v>
      </c>
      <c r="L53" s="17">
        <v>5.72897473559894E-2</v>
      </c>
      <c r="M53" s="17"/>
      <c r="N53" s="17">
        <v>0.10241873576133401</v>
      </c>
      <c r="O53" s="17">
        <v>7.6554323287172404E-2</v>
      </c>
      <c r="P53" s="17">
        <v>0.23976688386342801</v>
      </c>
      <c r="Q53" s="17">
        <v>5.0277047987862998E-2</v>
      </c>
      <c r="R53" s="17"/>
      <c r="S53" s="17">
        <v>0</v>
      </c>
      <c r="T53" s="17">
        <v>0</v>
      </c>
      <c r="U53" s="17">
        <v>0</v>
      </c>
      <c r="V53" s="17">
        <v>0</v>
      </c>
      <c r="W53" s="17">
        <v>0</v>
      </c>
      <c r="X53" s="17">
        <v>0</v>
      </c>
      <c r="Y53" s="17">
        <v>0</v>
      </c>
      <c r="Z53" s="17">
        <v>0</v>
      </c>
      <c r="AA53" s="17">
        <v>0</v>
      </c>
      <c r="AB53" s="17">
        <v>0.116233072615543</v>
      </c>
      <c r="AC53" s="17">
        <v>0</v>
      </c>
      <c r="AD53" s="17">
        <v>0</v>
      </c>
      <c r="AE53" s="17"/>
      <c r="AF53" s="17">
        <v>0</v>
      </c>
      <c r="AG53" s="17">
        <v>0</v>
      </c>
      <c r="AH53" s="17">
        <v>0</v>
      </c>
      <c r="AI53" s="17">
        <v>4.0939351432257298E-2</v>
      </c>
      <c r="AJ53" s="17">
        <v>0</v>
      </c>
      <c r="AK53" s="17">
        <v>0.48503558097575999</v>
      </c>
      <c r="AL53" s="17">
        <v>0</v>
      </c>
      <c r="AM53" s="17">
        <v>0</v>
      </c>
      <c r="AN53" s="17">
        <v>0</v>
      </c>
      <c r="AO53" s="17">
        <v>0</v>
      </c>
      <c r="AP53" s="17">
        <v>0.211696310328327</v>
      </c>
      <c r="AQ53" s="17">
        <v>0.12445764582598901</v>
      </c>
      <c r="AR53" s="17">
        <v>0</v>
      </c>
      <c r="AS53" s="17">
        <v>0.51038135531184603</v>
      </c>
      <c r="AT53" s="17">
        <v>0.26302585692791097</v>
      </c>
      <c r="AU53" s="17">
        <v>8.92115418177679E-2</v>
      </c>
      <c r="AV53" s="17"/>
      <c r="AW53" s="17">
        <v>0.17271592335156899</v>
      </c>
      <c r="AX53" s="17">
        <v>3.3194540386496503E-2</v>
      </c>
      <c r="AY53" s="17">
        <v>9.3428557106732299E-2</v>
      </c>
      <c r="AZ53" s="17">
        <v>0.22696391751463299</v>
      </c>
      <c r="BA53" s="17">
        <v>0</v>
      </c>
      <c r="BB53" s="17"/>
      <c r="BC53" s="17">
        <v>0.41712385411751401</v>
      </c>
      <c r="BD53" s="17">
        <v>9.7783458388193398E-2</v>
      </c>
      <c r="BE53" s="17">
        <v>5.4553569775815998E-2</v>
      </c>
      <c r="BF53" s="17">
        <v>8.2438250141366506E-2</v>
      </c>
      <c r="BG53" s="17">
        <v>0.110802930387237</v>
      </c>
      <c r="BH53" s="17"/>
      <c r="BI53" s="17">
        <v>0.12900163363923101</v>
      </c>
      <c r="BJ53" s="17">
        <v>6.3788011964431596E-2</v>
      </c>
      <c r="BK53" s="17"/>
      <c r="BL53" s="17">
        <v>9.1316117623842202E-2</v>
      </c>
      <c r="BM53" s="17">
        <v>0.22240903368052301</v>
      </c>
      <c r="BN53" s="17">
        <v>5.1458203082522899E-2</v>
      </c>
      <c r="BO53" s="17">
        <v>0</v>
      </c>
      <c r="BP53" s="17"/>
      <c r="BQ53" s="17">
        <v>0</v>
      </c>
      <c r="BR53" s="17">
        <v>6.9466237112683599E-2</v>
      </c>
      <c r="BS53" s="17">
        <v>6.83856158939284E-2</v>
      </c>
      <c r="BT53" s="17">
        <v>0.100753406224699</v>
      </c>
      <c r="BU53" s="17">
        <v>0.55865289978161103</v>
      </c>
      <c r="BV53" s="17"/>
      <c r="BW53" s="17">
        <v>0</v>
      </c>
      <c r="BX53" s="17">
        <v>0.127487525516708</v>
      </c>
      <c r="BY53" s="17">
        <v>6.4725388798244798E-2</v>
      </c>
      <c r="BZ53" s="17">
        <v>0</v>
      </c>
      <c r="CA53" s="17">
        <v>0.42223257048229501</v>
      </c>
      <c r="CB53" s="17"/>
      <c r="CC53" s="17">
        <v>5.8321089202556797E-2</v>
      </c>
      <c r="CD53" s="17">
        <v>0.14516259717854699</v>
      </c>
      <c r="CE53" s="17"/>
      <c r="CF53" s="17">
        <v>0.14429875185521099</v>
      </c>
      <c r="CG53" s="17"/>
      <c r="CH53" s="17">
        <v>0</v>
      </c>
    </row>
    <row r="54" spans="2:86" x14ac:dyDescent="0.35">
      <c r="B54" t="s">
        <v>117</v>
      </c>
      <c r="C54" s="17">
        <v>7.4499137398729806E-2</v>
      </c>
      <c r="D54" s="17">
        <v>5.83057850331479E-2</v>
      </c>
      <c r="E54" s="17">
        <v>0.10102758601393599</v>
      </c>
      <c r="F54" s="17"/>
      <c r="G54" s="17">
        <v>7.5378355183793794E-2</v>
      </c>
      <c r="H54" s="17">
        <v>0.24513575416470801</v>
      </c>
      <c r="I54" s="17">
        <v>5.3703282308519798E-2</v>
      </c>
      <c r="J54" s="17">
        <v>0.100191369554711</v>
      </c>
      <c r="K54" s="17">
        <v>3.3053318448313801E-2</v>
      </c>
      <c r="L54" s="17">
        <v>0</v>
      </c>
      <c r="M54" s="17"/>
      <c r="N54" s="17">
        <v>7.5522776389003801E-2</v>
      </c>
      <c r="O54" s="17">
        <v>5.1147764046389398E-2</v>
      </c>
      <c r="P54" s="17">
        <v>7.4964229804882307E-2</v>
      </c>
      <c r="Q54" s="17">
        <v>9.8855772914935497E-2</v>
      </c>
      <c r="R54" s="17"/>
      <c r="S54" s="17">
        <v>0</v>
      </c>
      <c r="T54" s="17">
        <v>0</v>
      </c>
      <c r="U54" s="17">
        <v>0</v>
      </c>
      <c r="V54" s="17">
        <v>0</v>
      </c>
      <c r="W54" s="17">
        <v>0</v>
      </c>
      <c r="X54" s="17">
        <v>0</v>
      </c>
      <c r="Y54" s="17">
        <v>0</v>
      </c>
      <c r="Z54" s="17">
        <v>0</v>
      </c>
      <c r="AA54" s="17">
        <v>0</v>
      </c>
      <c r="AB54" s="17">
        <v>7.4499137398729806E-2</v>
      </c>
      <c r="AC54" s="17">
        <v>0</v>
      </c>
      <c r="AD54" s="17">
        <v>0</v>
      </c>
      <c r="AE54" s="17"/>
      <c r="AF54" s="17">
        <v>0</v>
      </c>
      <c r="AG54" s="17">
        <v>0</v>
      </c>
      <c r="AH54" s="17">
        <v>8.7590611283873895E-2</v>
      </c>
      <c r="AI54" s="17">
        <v>0</v>
      </c>
      <c r="AJ54" s="17">
        <v>0.13141888306578201</v>
      </c>
      <c r="AK54" s="17">
        <v>9.7166905415756399E-2</v>
      </c>
      <c r="AL54" s="17">
        <v>0</v>
      </c>
      <c r="AM54" s="17">
        <v>0</v>
      </c>
      <c r="AN54" s="17">
        <v>0.14422734693426301</v>
      </c>
      <c r="AO54" s="17">
        <v>0</v>
      </c>
      <c r="AP54" s="17">
        <v>0</v>
      </c>
      <c r="AQ54" s="17">
        <v>0</v>
      </c>
      <c r="AR54" s="17">
        <v>0.33579251332384502</v>
      </c>
      <c r="AS54" s="17">
        <v>0</v>
      </c>
      <c r="AT54" s="17">
        <v>0.47086224537531801</v>
      </c>
      <c r="AU54" s="17">
        <v>0.11784791069886499</v>
      </c>
      <c r="AV54" s="17"/>
      <c r="AW54" s="17">
        <v>3.3639914151451102E-2</v>
      </c>
      <c r="AX54" s="17">
        <v>8.3494195728419304E-2</v>
      </c>
      <c r="AY54" s="17">
        <v>0.180804640653246</v>
      </c>
      <c r="AZ54" s="17">
        <v>0.120369841115245</v>
      </c>
      <c r="BA54" s="17">
        <v>0</v>
      </c>
      <c r="BB54" s="17"/>
      <c r="BC54" s="17">
        <v>5.9632446969520303E-2</v>
      </c>
      <c r="BD54" s="17">
        <v>8.7462788635136707E-2</v>
      </c>
      <c r="BE54" s="17">
        <v>6.2745969484042402E-2</v>
      </c>
      <c r="BF54" s="17">
        <v>7.2562577737033201E-2</v>
      </c>
      <c r="BG54" s="17">
        <v>0.110802930387237</v>
      </c>
      <c r="BH54" s="17"/>
      <c r="BI54" s="17">
        <v>7.3732342419139896E-2</v>
      </c>
      <c r="BJ54" s="17">
        <v>7.7648639455927496E-2</v>
      </c>
      <c r="BK54" s="17"/>
      <c r="BL54" s="17">
        <v>0</v>
      </c>
      <c r="BM54" s="17">
        <v>8.9761620374067902E-2</v>
      </c>
      <c r="BN54" s="17">
        <v>8.64936703452963E-2</v>
      </c>
      <c r="BO54" s="17">
        <v>0</v>
      </c>
      <c r="BP54" s="17"/>
      <c r="BQ54" s="17">
        <v>0</v>
      </c>
      <c r="BR54" s="17">
        <v>0.104379916931346</v>
      </c>
      <c r="BS54" s="17">
        <v>0</v>
      </c>
      <c r="BT54" s="17">
        <v>0.24814893593736401</v>
      </c>
      <c r="BU54" s="17">
        <v>0</v>
      </c>
      <c r="BV54" s="17"/>
      <c r="BW54" s="17">
        <v>0</v>
      </c>
      <c r="BX54" s="17">
        <v>0.191562662328044</v>
      </c>
      <c r="BY54" s="17">
        <v>0</v>
      </c>
      <c r="BZ54" s="17">
        <v>4.2001339650523301E-2</v>
      </c>
      <c r="CA54" s="17">
        <v>5.9968115544856301E-2</v>
      </c>
      <c r="CB54" s="17"/>
      <c r="CC54" s="17">
        <v>0.14100559873379401</v>
      </c>
      <c r="CD54" s="17">
        <v>4.1276301753977097E-2</v>
      </c>
      <c r="CE54" s="17"/>
      <c r="CF54" s="17">
        <v>0.21682319869307901</v>
      </c>
      <c r="CG54" s="17"/>
      <c r="CH54" s="17">
        <v>6.1877686992002898E-2</v>
      </c>
    </row>
    <row r="55" spans="2:86" x14ac:dyDescent="0.35">
      <c r="B55" t="s">
        <v>118</v>
      </c>
      <c r="C55" s="17">
        <v>3.2189585445802298E-2</v>
      </c>
      <c r="D55" s="17">
        <v>4.3963725902623298E-2</v>
      </c>
      <c r="E55" s="17">
        <v>1.58151146302088E-2</v>
      </c>
      <c r="F55" s="17"/>
      <c r="G55" s="17">
        <v>0</v>
      </c>
      <c r="H55" s="17">
        <v>0</v>
      </c>
      <c r="I55" s="17">
        <v>0.10904958232039599</v>
      </c>
      <c r="J55" s="17">
        <v>0</v>
      </c>
      <c r="K55" s="17">
        <v>3.3648622889312203E-2</v>
      </c>
      <c r="L55" s="17">
        <v>5.7476992700728299E-2</v>
      </c>
      <c r="M55" s="17"/>
      <c r="N55" s="17">
        <v>5.3514459998223102E-2</v>
      </c>
      <c r="O55" s="17">
        <v>5.0429750208439601E-2</v>
      </c>
      <c r="P55" s="17">
        <v>2.5404166375088799E-2</v>
      </c>
      <c r="Q55" s="17">
        <v>0</v>
      </c>
      <c r="R55" s="17"/>
      <c r="S55" s="17">
        <v>0</v>
      </c>
      <c r="T55" s="17">
        <v>0</v>
      </c>
      <c r="U55" s="17">
        <v>0</v>
      </c>
      <c r="V55" s="17">
        <v>0</v>
      </c>
      <c r="W55" s="17">
        <v>0</v>
      </c>
      <c r="X55" s="17">
        <v>0</v>
      </c>
      <c r="Y55" s="17">
        <v>0</v>
      </c>
      <c r="Z55" s="17">
        <v>0</v>
      </c>
      <c r="AA55" s="17">
        <v>0</v>
      </c>
      <c r="AB55" s="17">
        <v>3.2189585445802298E-2</v>
      </c>
      <c r="AC55" s="17">
        <v>0</v>
      </c>
      <c r="AD55" s="17">
        <v>0</v>
      </c>
      <c r="AE55" s="17"/>
      <c r="AF55" s="17">
        <v>0</v>
      </c>
      <c r="AG55" s="17">
        <v>0</v>
      </c>
      <c r="AH55" s="17">
        <v>0</v>
      </c>
      <c r="AI55" s="17">
        <v>0</v>
      </c>
      <c r="AJ55" s="17">
        <v>0</v>
      </c>
      <c r="AK55" s="17">
        <v>0</v>
      </c>
      <c r="AL55" s="17">
        <v>6.0842567070936902E-2</v>
      </c>
      <c r="AM55" s="17">
        <v>0</v>
      </c>
      <c r="AN55" s="17">
        <v>0.13763506640454001</v>
      </c>
      <c r="AO55" s="17">
        <v>0</v>
      </c>
      <c r="AP55" s="17">
        <v>0.14222095011188099</v>
      </c>
      <c r="AQ55" s="17">
        <v>0</v>
      </c>
      <c r="AR55" s="17">
        <v>0</v>
      </c>
      <c r="AS55" s="17">
        <v>0</v>
      </c>
      <c r="AT55" s="17">
        <v>0.26611189769677102</v>
      </c>
      <c r="AU55" s="17">
        <v>0</v>
      </c>
      <c r="AV55" s="17"/>
      <c r="AW55" s="17">
        <v>2.38540674076081E-2</v>
      </c>
      <c r="AX55" s="17">
        <v>3.3792388295168098E-2</v>
      </c>
      <c r="AY55" s="17">
        <v>3.2365021677729498E-2</v>
      </c>
      <c r="AZ55" s="17">
        <v>0</v>
      </c>
      <c r="BA55" s="17">
        <v>0</v>
      </c>
      <c r="BB55" s="17"/>
      <c r="BC55" s="17">
        <v>5.93304348350355E-2</v>
      </c>
      <c r="BD55" s="17">
        <v>2.0280565753556499E-2</v>
      </c>
      <c r="BE55" s="17">
        <v>5.44292548328002E-2</v>
      </c>
      <c r="BF55" s="17">
        <v>0</v>
      </c>
      <c r="BG55" s="17">
        <v>0</v>
      </c>
      <c r="BH55" s="17"/>
      <c r="BI55" s="17">
        <v>3.2119826754604501E-2</v>
      </c>
      <c r="BJ55" s="17">
        <v>3.2476109415419903E-2</v>
      </c>
      <c r="BK55" s="17"/>
      <c r="BL55" s="17">
        <v>0</v>
      </c>
      <c r="BM55" s="17">
        <v>1.8327875780484001E-2</v>
      </c>
      <c r="BN55" s="17">
        <v>5.1530334914609899E-2</v>
      </c>
      <c r="BO55" s="17">
        <v>0</v>
      </c>
      <c r="BP55" s="17"/>
      <c r="BQ55" s="17">
        <v>0</v>
      </c>
      <c r="BR55" s="17">
        <v>3.6526593481665197E-2</v>
      </c>
      <c r="BS55" s="17">
        <v>6.80328605181032E-2</v>
      </c>
      <c r="BT55" s="17">
        <v>0</v>
      </c>
      <c r="BU55" s="17">
        <v>0</v>
      </c>
      <c r="BV55" s="17"/>
      <c r="BW55" s="17">
        <v>0.103948364027832</v>
      </c>
      <c r="BX55" s="17">
        <v>0</v>
      </c>
      <c r="BY55" s="17">
        <v>6.51567232075317E-2</v>
      </c>
      <c r="BZ55" s="17">
        <v>2.9227441168110602E-2</v>
      </c>
      <c r="CA55" s="17">
        <v>0</v>
      </c>
      <c r="CB55" s="17"/>
      <c r="CC55" s="17">
        <v>1.8863535530768801E-2</v>
      </c>
      <c r="CD55" s="17">
        <v>3.8846520083933501E-2</v>
      </c>
      <c r="CE55" s="17"/>
      <c r="CF55" s="17">
        <v>0</v>
      </c>
      <c r="CG55" s="17"/>
      <c r="CH55" s="17">
        <v>0</v>
      </c>
    </row>
    <row r="56" spans="2:86" x14ac:dyDescent="0.35">
      <c r="B56" t="s">
        <v>116</v>
      </c>
      <c r="C56" s="17">
        <v>2.9159375480811201E-2</v>
      </c>
      <c r="D56" s="17">
        <v>3.8106596295654702E-2</v>
      </c>
      <c r="E56" s="17">
        <v>1.6874898032025801E-2</v>
      </c>
      <c r="F56" s="17"/>
      <c r="G56" s="17">
        <v>0</v>
      </c>
      <c r="H56" s="17">
        <v>0</v>
      </c>
      <c r="I56" s="17">
        <v>0.10869432666633801</v>
      </c>
      <c r="J56" s="17">
        <v>5.0976505719175801E-2</v>
      </c>
      <c r="K56" s="17">
        <v>0</v>
      </c>
      <c r="L56" s="17">
        <v>3.01977735233128E-2</v>
      </c>
      <c r="M56" s="17"/>
      <c r="N56" s="17">
        <v>2.7799764713477299E-2</v>
      </c>
      <c r="O56" s="17">
        <v>2.5585918724925698E-2</v>
      </c>
      <c r="P56" s="17">
        <v>2.6300805774735501E-2</v>
      </c>
      <c r="Q56" s="17">
        <v>3.7653922412135797E-2</v>
      </c>
      <c r="R56" s="17"/>
      <c r="S56" s="17">
        <v>0</v>
      </c>
      <c r="T56" s="17">
        <v>0</v>
      </c>
      <c r="U56" s="17">
        <v>0</v>
      </c>
      <c r="V56" s="17">
        <v>0</v>
      </c>
      <c r="W56" s="17">
        <v>0</v>
      </c>
      <c r="X56" s="17">
        <v>0</v>
      </c>
      <c r="Y56" s="17">
        <v>0</v>
      </c>
      <c r="Z56" s="17">
        <v>0</v>
      </c>
      <c r="AA56" s="17">
        <v>0</v>
      </c>
      <c r="AB56" s="17">
        <v>2.9159375480811201E-2</v>
      </c>
      <c r="AC56" s="17">
        <v>0</v>
      </c>
      <c r="AD56" s="17">
        <v>0</v>
      </c>
      <c r="AE56" s="17"/>
      <c r="AF56" s="17">
        <v>0</v>
      </c>
      <c r="AG56" s="17">
        <v>0</v>
      </c>
      <c r="AH56" s="17">
        <v>0</v>
      </c>
      <c r="AI56" s="17">
        <v>4.3457400102289698E-2</v>
      </c>
      <c r="AJ56" s="17">
        <v>0.32024363388118099</v>
      </c>
      <c r="AK56" s="17">
        <v>0</v>
      </c>
      <c r="AL56" s="17">
        <v>0</v>
      </c>
      <c r="AM56" s="17">
        <v>0</v>
      </c>
      <c r="AN56" s="17">
        <v>0</v>
      </c>
      <c r="AO56" s="17">
        <v>0</v>
      </c>
      <c r="AP56" s="17">
        <v>7.2156884686201198E-2</v>
      </c>
      <c r="AQ56" s="17">
        <v>0</v>
      </c>
      <c r="AR56" s="17">
        <v>0</v>
      </c>
      <c r="AS56" s="17">
        <v>0</v>
      </c>
      <c r="AT56" s="17">
        <v>0</v>
      </c>
      <c r="AU56" s="17">
        <v>0</v>
      </c>
      <c r="AV56" s="17"/>
      <c r="AW56" s="17">
        <v>8.4056890334284401E-2</v>
      </c>
      <c r="AX56" s="17">
        <v>0</v>
      </c>
      <c r="AY56" s="17">
        <v>3.2365021677729498E-2</v>
      </c>
      <c r="AZ56" s="17">
        <v>0</v>
      </c>
      <c r="BA56" s="17">
        <v>0</v>
      </c>
      <c r="BB56" s="17"/>
      <c r="BC56" s="17">
        <v>5.93304348350355E-2</v>
      </c>
      <c r="BD56" s="17">
        <v>2.0604603461125501E-2</v>
      </c>
      <c r="BE56" s="17">
        <v>4.5544985563894302E-2</v>
      </c>
      <c r="BF56" s="17">
        <v>0</v>
      </c>
      <c r="BG56" s="17">
        <v>0</v>
      </c>
      <c r="BH56" s="17"/>
      <c r="BI56" s="17">
        <v>2.8168930694795199E-2</v>
      </c>
      <c r="BJ56" s="17">
        <v>3.3227487523963102E-2</v>
      </c>
      <c r="BK56" s="17"/>
      <c r="BL56" s="17">
        <v>6.4339584039416198E-2</v>
      </c>
      <c r="BM56" s="17">
        <v>1.87519156327151E-2</v>
      </c>
      <c r="BN56" s="17">
        <v>2.6532065386197699E-2</v>
      </c>
      <c r="BO56" s="17">
        <v>0</v>
      </c>
      <c r="BP56" s="17"/>
      <c r="BQ56" s="17">
        <v>0</v>
      </c>
      <c r="BR56" s="17">
        <v>4.5445037734150602E-2</v>
      </c>
      <c r="BS56" s="17">
        <v>0</v>
      </c>
      <c r="BT56" s="17">
        <v>0</v>
      </c>
      <c r="BU56" s="17">
        <v>0</v>
      </c>
      <c r="BV56" s="17"/>
      <c r="BW56" s="17">
        <v>0</v>
      </c>
      <c r="BX56" s="17">
        <v>0</v>
      </c>
      <c r="BY56" s="17">
        <v>0</v>
      </c>
      <c r="BZ56" s="17">
        <v>4.35047740467783E-2</v>
      </c>
      <c r="CA56" s="17">
        <v>6.1061953871830603E-2</v>
      </c>
      <c r="CB56" s="17"/>
      <c r="CC56" s="17">
        <v>2.8078197002236099E-2</v>
      </c>
      <c r="CD56" s="17">
        <v>2.9699470596011801E-2</v>
      </c>
      <c r="CE56" s="17"/>
      <c r="CF56" s="17">
        <v>0</v>
      </c>
      <c r="CG56" s="17"/>
      <c r="CH56" s="17">
        <v>8.8930443474787998E-2</v>
      </c>
    </row>
    <row r="57" spans="2:86" x14ac:dyDescent="0.35">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row>
    <row r="58" spans="2:86" x14ac:dyDescent="0.35">
      <c r="B58" s="6" t="s">
        <v>126</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row>
    <row r="59" spans="2:86" x14ac:dyDescent="0.35">
      <c r="B59" s="21" t="s">
        <v>127</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row>
    <row r="60" spans="2:86" x14ac:dyDescent="0.35">
      <c r="B60" t="s">
        <v>106</v>
      </c>
      <c r="C60" s="17">
        <v>0.68743123202526801</v>
      </c>
      <c r="D60" s="17">
        <v>0.62023967690319803</v>
      </c>
      <c r="E60" s="17">
        <v>0.75384629589813501</v>
      </c>
      <c r="F60" s="17"/>
      <c r="G60" s="17">
        <v>0.856653571756683</v>
      </c>
      <c r="H60" s="17">
        <v>0.60245498233738004</v>
      </c>
      <c r="I60" s="17">
        <v>0.77701869555131797</v>
      </c>
      <c r="J60" s="17">
        <v>0.641132011398861</v>
      </c>
      <c r="K60" s="17">
        <v>0.50913261833213297</v>
      </c>
      <c r="L60" s="17">
        <v>0.77863604993243896</v>
      </c>
      <c r="M60" s="17"/>
      <c r="N60" s="17">
        <v>0.53572701134004297</v>
      </c>
      <c r="O60" s="17">
        <v>0.77002883639462705</v>
      </c>
      <c r="P60" s="17">
        <v>0.57954036085426797</v>
      </c>
      <c r="Q60" s="17">
        <v>0.78875788243841005</v>
      </c>
      <c r="R60" s="17"/>
      <c r="S60" s="17">
        <v>0</v>
      </c>
      <c r="T60" s="17">
        <v>0</v>
      </c>
      <c r="U60" s="17">
        <v>0</v>
      </c>
      <c r="V60" s="17">
        <v>0</v>
      </c>
      <c r="W60" s="17">
        <v>0</v>
      </c>
      <c r="X60" s="17">
        <v>0</v>
      </c>
      <c r="Y60" s="17">
        <v>0</v>
      </c>
      <c r="Z60" s="17">
        <v>0</v>
      </c>
      <c r="AA60" s="17">
        <v>0</v>
      </c>
      <c r="AB60" s="17">
        <v>0</v>
      </c>
      <c r="AC60" s="17">
        <v>0.68743123202526801</v>
      </c>
      <c r="AD60" s="17">
        <v>0</v>
      </c>
      <c r="AE60" s="17"/>
      <c r="AF60" s="17">
        <v>0.227516873959936</v>
      </c>
      <c r="AG60" s="17">
        <v>0.59689855986904605</v>
      </c>
      <c r="AH60" s="17">
        <v>0.62703025368850496</v>
      </c>
      <c r="AI60" s="17">
        <v>0.73040728656828302</v>
      </c>
      <c r="AJ60" s="17">
        <v>0.77154840792181301</v>
      </c>
      <c r="AK60" s="17">
        <v>0.68452148618068298</v>
      </c>
      <c r="AL60" s="17">
        <v>0.79082990093914396</v>
      </c>
      <c r="AM60" s="17">
        <v>0.88110160554683703</v>
      </c>
      <c r="AN60" s="17">
        <v>0.59171764043926001</v>
      </c>
      <c r="AO60" s="17">
        <v>0.54377476614838605</v>
      </c>
      <c r="AP60" s="17">
        <v>0.92449172698246196</v>
      </c>
      <c r="AQ60" s="17">
        <v>0</v>
      </c>
      <c r="AR60" s="17">
        <v>0.52477507288318903</v>
      </c>
      <c r="AS60" s="17">
        <v>0.33451834229316901</v>
      </c>
      <c r="AT60" s="17">
        <v>0</v>
      </c>
      <c r="AU60" s="17">
        <v>0.482720992431309</v>
      </c>
      <c r="AV60" s="17"/>
      <c r="AW60" s="17">
        <v>0.74443433850741103</v>
      </c>
      <c r="AX60" s="17">
        <v>0.61586073351912896</v>
      </c>
      <c r="AY60" s="17">
        <v>0.63323779352921405</v>
      </c>
      <c r="AZ60" s="17">
        <v>0.88980041181740999</v>
      </c>
      <c r="BA60" s="17">
        <v>0</v>
      </c>
      <c r="BB60" s="17"/>
      <c r="BC60" s="17">
        <v>0.79190331359758204</v>
      </c>
      <c r="BD60" s="17">
        <v>0.45660554407784898</v>
      </c>
      <c r="BE60" s="17">
        <v>0.710480635309925</v>
      </c>
      <c r="BF60" s="17">
        <v>0.884167008582185</v>
      </c>
      <c r="BG60" s="17">
        <v>0.90533797972447305</v>
      </c>
      <c r="BH60" s="17"/>
      <c r="BI60" s="17">
        <v>0.71502986859992901</v>
      </c>
      <c r="BJ60" s="17">
        <v>0.59623911792212103</v>
      </c>
      <c r="BK60" s="17"/>
      <c r="BL60" s="17">
        <v>0.75578004414185496</v>
      </c>
      <c r="BM60" s="17">
        <v>0.70486794997588897</v>
      </c>
      <c r="BN60" s="17">
        <v>0.61895179702869296</v>
      </c>
      <c r="BO60" s="17">
        <v>1</v>
      </c>
      <c r="BP60" s="17"/>
      <c r="BQ60" s="17">
        <v>0.49195736711346999</v>
      </c>
      <c r="BR60" s="17">
        <v>0.72817187363679303</v>
      </c>
      <c r="BS60" s="17">
        <v>0</v>
      </c>
      <c r="BT60" s="17">
        <v>0.49775510269887502</v>
      </c>
      <c r="BU60" s="17">
        <v>0.60155915050862796</v>
      </c>
      <c r="BV60" s="17"/>
      <c r="BW60" s="17">
        <v>0.50836675903686002</v>
      </c>
      <c r="BX60" s="17">
        <v>0.68385617779244801</v>
      </c>
      <c r="BY60" s="17">
        <v>1</v>
      </c>
      <c r="BZ60" s="17">
        <v>0.49583550308509</v>
      </c>
      <c r="CA60" s="17">
        <v>0.81599515842914605</v>
      </c>
      <c r="CB60" s="17"/>
      <c r="CC60" s="17">
        <v>0.61592223729463202</v>
      </c>
      <c r="CD60" s="17">
        <v>0.711634555257879</v>
      </c>
      <c r="CE60" s="17"/>
      <c r="CF60" s="17">
        <v>0.66800622951388799</v>
      </c>
      <c r="CG60" s="17"/>
      <c r="CH60" s="17">
        <v>0.87027137660082998</v>
      </c>
    </row>
    <row r="61" spans="2:86" x14ac:dyDescent="0.35">
      <c r="B61" t="s">
        <v>107</v>
      </c>
      <c r="C61" s="17">
        <v>0.54043033632184201</v>
      </c>
      <c r="D61" s="17">
        <v>0.54539561726169095</v>
      </c>
      <c r="E61" s="17">
        <v>0.53552243606313099</v>
      </c>
      <c r="F61" s="17"/>
      <c r="G61" s="17">
        <v>0</v>
      </c>
      <c r="H61" s="17">
        <v>0.44498802036943302</v>
      </c>
      <c r="I61" s="17">
        <v>0.724909569964028</v>
      </c>
      <c r="J61" s="17">
        <v>0.62244996331265801</v>
      </c>
      <c r="K61" s="17">
        <v>0.77616428945555205</v>
      </c>
      <c r="L61" s="17">
        <v>0.63835768144709004</v>
      </c>
      <c r="M61" s="17"/>
      <c r="N61" s="17">
        <v>0.62412882245425205</v>
      </c>
      <c r="O61" s="17">
        <v>0.63600581183452198</v>
      </c>
      <c r="P61" s="17">
        <v>0.44538670771085398</v>
      </c>
      <c r="Q61" s="17">
        <v>0.492625905741857</v>
      </c>
      <c r="R61" s="17"/>
      <c r="S61" s="17">
        <v>0</v>
      </c>
      <c r="T61" s="17">
        <v>0</v>
      </c>
      <c r="U61" s="17">
        <v>0</v>
      </c>
      <c r="V61" s="17">
        <v>0</v>
      </c>
      <c r="W61" s="17">
        <v>0</v>
      </c>
      <c r="X61" s="17">
        <v>0</v>
      </c>
      <c r="Y61" s="17">
        <v>0</v>
      </c>
      <c r="Z61" s="17">
        <v>0</v>
      </c>
      <c r="AA61" s="17">
        <v>0</v>
      </c>
      <c r="AB61" s="17">
        <v>0</v>
      </c>
      <c r="AC61" s="17">
        <v>0.54043033632184201</v>
      </c>
      <c r="AD61" s="17">
        <v>0</v>
      </c>
      <c r="AE61" s="17"/>
      <c r="AF61" s="17">
        <v>0.44799379657133098</v>
      </c>
      <c r="AG61" s="17">
        <v>0.29396349116181097</v>
      </c>
      <c r="AH61" s="17">
        <v>0.60761361187290297</v>
      </c>
      <c r="AI61" s="17">
        <v>0.592486275354553</v>
      </c>
      <c r="AJ61" s="17">
        <v>0.60606463542585798</v>
      </c>
      <c r="AK61" s="17">
        <v>0.47126430749964399</v>
      </c>
      <c r="AL61" s="17">
        <v>0.53372275196983099</v>
      </c>
      <c r="AM61" s="17">
        <v>0.37219147119875001</v>
      </c>
      <c r="AN61" s="17">
        <v>0.59624502182766204</v>
      </c>
      <c r="AO61" s="17">
        <v>1</v>
      </c>
      <c r="AP61" s="17">
        <v>0.38510973557870598</v>
      </c>
      <c r="AQ61" s="17">
        <v>1</v>
      </c>
      <c r="AR61" s="17">
        <v>0.46248761422135898</v>
      </c>
      <c r="AS61" s="17">
        <v>1</v>
      </c>
      <c r="AT61" s="17">
        <v>0</v>
      </c>
      <c r="AU61" s="17">
        <v>0.51640926822987698</v>
      </c>
      <c r="AV61" s="17"/>
      <c r="AW61" s="17">
        <v>0.56935721855773802</v>
      </c>
      <c r="AX61" s="17">
        <v>0.54154288773368098</v>
      </c>
      <c r="AY61" s="17">
        <v>0.55687987148971996</v>
      </c>
      <c r="AZ61" s="17">
        <v>0.20447509250872001</v>
      </c>
      <c r="BA61" s="17">
        <v>0.33262037383340898</v>
      </c>
      <c r="BB61" s="17"/>
      <c r="BC61" s="17">
        <v>0.20809668640241799</v>
      </c>
      <c r="BD61" s="17">
        <v>0.51697121675022195</v>
      </c>
      <c r="BE61" s="17">
        <v>0.66827302661084498</v>
      </c>
      <c r="BF61" s="17">
        <v>0.47596291683524999</v>
      </c>
      <c r="BG61" s="17">
        <v>0.26205468012892402</v>
      </c>
      <c r="BH61" s="17"/>
      <c r="BI61" s="17">
        <v>0.56275613109199096</v>
      </c>
      <c r="BJ61" s="17">
        <v>0.46666087968164999</v>
      </c>
      <c r="BK61" s="17"/>
      <c r="BL61" s="17">
        <v>0.49529967692913701</v>
      </c>
      <c r="BM61" s="17">
        <v>0.62196815082593404</v>
      </c>
      <c r="BN61" s="17">
        <v>0.487453964928448</v>
      </c>
      <c r="BO61" s="17">
        <v>1</v>
      </c>
      <c r="BP61" s="17"/>
      <c r="BQ61" s="17">
        <v>0.65639426946002399</v>
      </c>
      <c r="BR61" s="17">
        <v>0.57654791529607097</v>
      </c>
      <c r="BS61" s="17">
        <v>0</v>
      </c>
      <c r="BT61" s="17">
        <v>0.74735843837747695</v>
      </c>
      <c r="BU61" s="17">
        <v>0.27658254745920002</v>
      </c>
      <c r="BV61" s="17"/>
      <c r="BW61" s="17">
        <v>0.65066761036660503</v>
      </c>
      <c r="BX61" s="17">
        <v>0.73009099682093404</v>
      </c>
      <c r="BY61" s="17">
        <v>0.64660460270841902</v>
      </c>
      <c r="BZ61" s="17">
        <v>0.52317498355986902</v>
      </c>
      <c r="CA61" s="17">
        <v>0.30937790704104701</v>
      </c>
      <c r="CB61" s="17"/>
      <c r="CC61" s="17">
        <v>0.54913863676152597</v>
      </c>
      <c r="CD61" s="17">
        <v>0.53748287759805102</v>
      </c>
      <c r="CE61" s="17"/>
      <c r="CF61" s="17">
        <v>0.71655904256532599</v>
      </c>
      <c r="CG61" s="17"/>
      <c r="CH61" s="17">
        <v>0.39117871905078</v>
      </c>
    </row>
    <row r="62" spans="2:86" x14ac:dyDescent="0.35">
      <c r="B62" t="s">
        <v>109</v>
      </c>
      <c r="C62" s="17">
        <v>0.358656776609796</v>
      </c>
      <c r="D62" s="17">
        <v>0.36053062373429901</v>
      </c>
      <c r="E62" s="17">
        <v>0.35680458437766499</v>
      </c>
      <c r="F62" s="17"/>
      <c r="G62" s="17">
        <v>0.19532460911405899</v>
      </c>
      <c r="H62" s="17">
        <v>0.49222739975790503</v>
      </c>
      <c r="I62" s="17">
        <v>0.14892386397327001</v>
      </c>
      <c r="J62" s="17">
        <v>0.240106570787115</v>
      </c>
      <c r="K62" s="17">
        <v>0.46267347482879601</v>
      </c>
      <c r="L62" s="17">
        <v>0.470025348657374</v>
      </c>
      <c r="M62" s="17"/>
      <c r="N62" s="17">
        <v>0.48598048109270697</v>
      </c>
      <c r="O62" s="17">
        <v>0.405856699242991</v>
      </c>
      <c r="P62" s="17">
        <v>0.173177620081501</v>
      </c>
      <c r="Q62" s="17">
        <v>0.35824683916547001</v>
      </c>
      <c r="R62" s="17"/>
      <c r="S62" s="17">
        <v>0</v>
      </c>
      <c r="T62" s="17">
        <v>0</v>
      </c>
      <c r="U62" s="17">
        <v>0</v>
      </c>
      <c r="V62" s="17">
        <v>0</v>
      </c>
      <c r="W62" s="17">
        <v>0</v>
      </c>
      <c r="X62" s="17">
        <v>0</v>
      </c>
      <c r="Y62" s="17">
        <v>0</v>
      </c>
      <c r="Z62" s="17">
        <v>0</v>
      </c>
      <c r="AA62" s="17">
        <v>0</v>
      </c>
      <c r="AB62" s="17">
        <v>0</v>
      </c>
      <c r="AC62" s="17">
        <v>0.358656776609796</v>
      </c>
      <c r="AD62" s="17">
        <v>0</v>
      </c>
      <c r="AE62" s="17"/>
      <c r="AF62" s="17">
        <v>0.44799379657133098</v>
      </c>
      <c r="AG62" s="17">
        <v>1</v>
      </c>
      <c r="AH62" s="17">
        <v>0.35131133593865799</v>
      </c>
      <c r="AI62" s="17">
        <v>0.26871633509319398</v>
      </c>
      <c r="AJ62" s="17">
        <v>0</v>
      </c>
      <c r="AK62" s="17">
        <v>0.50821416400531905</v>
      </c>
      <c r="AL62" s="17">
        <v>0.31532796074625202</v>
      </c>
      <c r="AM62" s="17">
        <v>0</v>
      </c>
      <c r="AN62" s="17">
        <v>0.80232996846360005</v>
      </c>
      <c r="AO62" s="17">
        <v>0.45779283954863997</v>
      </c>
      <c r="AP62" s="17">
        <v>0.48277922928065398</v>
      </c>
      <c r="AQ62" s="17">
        <v>0.49006035607538401</v>
      </c>
      <c r="AR62" s="17">
        <v>0.36024778430624899</v>
      </c>
      <c r="AS62" s="17">
        <v>0.31499356965173197</v>
      </c>
      <c r="AT62" s="17">
        <v>0</v>
      </c>
      <c r="AU62" s="17">
        <v>0.17173046734571401</v>
      </c>
      <c r="AV62" s="17"/>
      <c r="AW62" s="17">
        <v>0.31747932854376898</v>
      </c>
      <c r="AX62" s="17">
        <v>0.36648268781987497</v>
      </c>
      <c r="AY62" s="17">
        <v>0.30492619522823999</v>
      </c>
      <c r="AZ62" s="17">
        <v>0.44293510605313802</v>
      </c>
      <c r="BA62" s="17">
        <v>0.66737962616659097</v>
      </c>
      <c r="BB62" s="17"/>
      <c r="BC62" s="17">
        <v>0.40688516478103198</v>
      </c>
      <c r="BD62" s="17">
        <v>0.33599249375860102</v>
      </c>
      <c r="BE62" s="17">
        <v>0.315796248010488</v>
      </c>
      <c r="BF62" s="17">
        <v>0.36086432105597499</v>
      </c>
      <c r="BG62" s="17">
        <v>0.60681739722113504</v>
      </c>
      <c r="BH62" s="17"/>
      <c r="BI62" s="17">
        <v>0.36830706682672798</v>
      </c>
      <c r="BJ62" s="17">
        <v>0.32677004321228398</v>
      </c>
      <c r="BK62" s="17"/>
      <c r="BL62" s="17">
        <v>0.32131611989469899</v>
      </c>
      <c r="BM62" s="17">
        <v>0.23532168706621701</v>
      </c>
      <c r="BN62" s="17">
        <v>0.46475220010888402</v>
      </c>
      <c r="BO62" s="17">
        <v>0.41238404729982903</v>
      </c>
      <c r="BP62" s="17"/>
      <c r="BQ62" s="17">
        <v>0.37357458200605198</v>
      </c>
      <c r="BR62" s="17">
        <v>0.42130750718034199</v>
      </c>
      <c r="BS62" s="17">
        <v>0</v>
      </c>
      <c r="BT62" s="17">
        <v>0.25104636164987898</v>
      </c>
      <c r="BU62" s="17">
        <v>0</v>
      </c>
      <c r="BV62" s="17"/>
      <c r="BW62" s="17">
        <v>0.34723716888239498</v>
      </c>
      <c r="BX62" s="17">
        <v>0.25521281009510999</v>
      </c>
      <c r="BY62" s="17">
        <v>0.67860736472879002</v>
      </c>
      <c r="BZ62" s="17">
        <v>0.36586900228682001</v>
      </c>
      <c r="CA62" s="17">
        <v>0.304459420440091</v>
      </c>
      <c r="CB62" s="17"/>
      <c r="CC62" s="17">
        <v>0.262429791696287</v>
      </c>
      <c r="CD62" s="17">
        <v>0.39122628521964697</v>
      </c>
      <c r="CE62" s="17"/>
      <c r="CF62" s="17">
        <v>0.26800796709608299</v>
      </c>
      <c r="CG62" s="17"/>
      <c r="CH62" s="17">
        <v>0.128909506009425</v>
      </c>
    </row>
    <row r="63" spans="2:86" x14ac:dyDescent="0.35">
      <c r="B63" t="s">
        <v>108</v>
      </c>
      <c r="C63" s="17">
        <v>0.32045633485682401</v>
      </c>
      <c r="D63" s="17">
        <v>0.24822050022749401</v>
      </c>
      <c r="E63" s="17">
        <v>0.391857384618225</v>
      </c>
      <c r="F63" s="17"/>
      <c r="G63" s="17">
        <v>0.36590600708919202</v>
      </c>
      <c r="H63" s="17">
        <v>0.236726965742274</v>
      </c>
      <c r="I63" s="17">
        <v>0.34880579735956402</v>
      </c>
      <c r="J63" s="17">
        <v>0.37563737004535203</v>
      </c>
      <c r="K63" s="17">
        <v>0.206730803383778</v>
      </c>
      <c r="L63" s="17">
        <v>0.40248028902352401</v>
      </c>
      <c r="M63" s="17"/>
      <c r="N63" s="17">
        <v>0.19562021889294601</v>
      </c>
      <c r="O63" s="17">
        <v>0.40972011791787399</v>
      </c>
      <c r="P63" s="17">
        <v>0.44855424451704401</v>
      </c>
      <c r="Q63" s="17">
        <v>0.27891840172447202</v>
      </c>
      <c r="R63" s="17"/>
      <c r="S63" s="17">
        <v>0</v>
      </c>
      <c r="T63" s="17">
        <v>0</v>
      </c>
      <c r="U63" s="17">
        <v>0</v>
      </c>
      <c r="V63" s="17">
        <v>0</v>
      </c>
      <c r="W63" s="17">
        <v>0</v>
      </c>
      <c r="X63" s="17">
        <v>0</v>
      </c>
      <c r="Y63" s="17">
        <v>0</v>
      </c>
      <c r="Z63" s="17">
        <v>0</v>
      </c>
      <c r="AA63" s="17">
        <v>0</v>
      </c>
      <c r="AB63" s="17">
        <v>0</v>
      </c>
      <c r="AC63" s="17">
        <v>0.32045633485682401</v>
      </c>
      <c r="AD63" s="17">
        <v>0</v>
      </c>
      <c r="AE63" s="17"/>
      <c r="AF63" s="17">
        <v>0.55200620342866902</v>
      </c>
      <c r="AG63" s="17">
        <v>0</v>
      </c>
      <c r="AH63" s="17">
        <v>0.27509837380291602</v>
      </c>
      <c r="AI63" s="17">
        <v>0.26959271343171698</v>
      </c>
      <c r="AJ63" s="17">
        <v>0.22849446440844301</v>
      </c>
      <c r="AK63" s="17">
        <v>0.37669159685105902</v>
      </c>
      <c r="AL63" s="17">
        <v>0.21639819908190699</v>
      </c>
      <c r="AM63" s="17">
        <v>0.58819685005892797</v>
      </c>
      <c r="AN63" s="17">
        <v>0.60142500970873802</v>
      </c>
      <c r="AO63" s="17">
        <v>0.304022614950478</v>
      </c>
      <c r="AP63" s="17">
        <v>0.25470945116757099</v>
      </c>
      <c r="AQ63" s="17">
        <v>0</v>
      </c>
      <c r="AR63" s="17">
        <v>0.35150573677220098</v>
      </c>
      <c r="AS63" s="17">
        <v>0</v>
      </c>
      <c r="AT63" s="17">
        <v>0</v>
      </c>
      <c r="AU63" s="17">
        <v>0.31186026442440901</v>
      </c>
      <c r="AV63" s="17"/>
      <c r="AW63" s="17">
        <v>0.38128176259466701</v>
      </c>
      <c r="AX63" s="17">
        <v>0.225464504447699</v>
      </c>
      <c r="AY63" s="17">
        <v>0.26280667527983198</v>
      </c>
      <c r="AZ63" s="17">
        <v>0.248962701821942</v>
      </c>
      <c r="BA63" s="17">
        <v>0.33475925233318099</v>
      </c>
      <c r="BB63" s="17"/>
      <c r="BC63" s="17">
        <v>0.79190331359758204</v>
      </c>
      <c r="BD63" s="17">
        <v>0.24723306915907101</v>
      </c>
      <c r="BE63" s="17">
        <v>0.35002170941891397</v>
      </c>
      <c r="BF63" s="17">
        <v>0.42982119341528302</v>
      </c>
      <c r="BG63" s="17">
        <v>0</v>
      </c>
      <c r="BH63" s="17"/>
      <c r="BI63" s="17">
        <v>0.34009038610551201</v>
      </c>
      <c r="BJ63" s="17">
        <v>0.25558100534793099</v>
      </c>
      <c r="BK63" s="17"/>
      <c r="BL63" s="17">
        <v>0.18787688947266301</v>
      </c>
      <c r="BM63" s="17">
        <v>0.43420651307089397</v>
      </c>
      <c r="BN63" s="17">
        <v>0.33567980834641897</v>
      </c>
      <c r="BO63" s="17">
        <v>0</v>
      </c>
      <c r="BP63" s="17"/>
      <c r="BQ63" s="17">
        <v>0.53021170190706701</v>
      </c>
      <c r="BR63" s="17">
        <v>0.229922451681837</v>
      </c>
      <c r="BS63" s="17">
        <v>0</v>
      </c>
      <c r="BT63" s="17">
        <v>0.49935030267151798</v>
      </c>
      <c r="BU63" s="17">
        <v>0.28082719190156702</v>
      </c>
      <c r="BV63" s="17"/>
      <c r="BW63" s="17">
        <v>0.34816841473794602</v>
      </c>
      <c r="BX63" s="17">
        <v>0.196699098524903</v>
      </c>
      <c r="BY63" s="17">
        <v>0.32139263527120998</v>
      </c>
      <c r="BZ63" s="17">
        <v>0.66056052419519096</v>
      </c>
      <c r="CA63" s="17">
        <v>0.10870821412849201</v>
      </c>
      <c r="CB63" s="17"/>
      <c r="CC63" s="17">
        <v>0.54967198698234998</v>
      </c>
      <c r="CD63" s="17">
        <v>0.242874758731114</v>
      </c>
      <c r="CE63" s="17"/>
      <c r="CF63" s="17">
        <v>0.206560656205484</v>
      </c>
      <c r="CG63" s="17"/>
      <c r="CH63" s="17">
        <v>0.43469457381254001</v>
      </c>
    </row>
    <row r="64" spans="2:86" x14ac:dyDescent="0.35">
      <c r="B64" t="s">
        <v>114</v>
      </c>
      <c r="C64" s="17">
        <v>0.18956362788622599</v>
      </c>
      <c r="D64" s="17">
        <v>0.15044636852159399</v>
      </c>
      <c r="E64" s="17">
        <v>0.228228833275708</v>
      </c>
      <c r="F64" s="17"/>
      <c r="G64" s="17">
        <v>0.40706773647643302</v>
      </c>
      <c r="H64" s="17">
        <v>0.206373766224307</v>
      </c>
      <c r="I64" s="17">
        <v>7.4200523190996501E-2</v>
      </c>
      <c r="J64" s="17">
        <v>0.12187137677116799</v>
      </c>
      <c r="K64" s="17">
        <v>0.25647722562130398</v>
      </c>
      <c r="L64" s="17">
        <v>8.1877550247896197E-2</v>
      </c>
      <c r="M64" s="17"/>
      <c r="N64" s="17">
        <v>0.40977713670526</v>
      </c>
      <c r="O64" s="17">
        <v>9.2026997258238805E-2</v>
      </c>
      <c r="P64" s="17">
        <v>8.9498822596209504E-2</v>
      </c>
      <c r="Q64" s="17">
        <v>0.165695678964286</v>
      </c>
      <c r="R64" s="17"/>
      <c r="S64" s="17">
        <v>0</v>
      </c>
      <c r="T64" s="17">
        <v>0</v>
      </c>
      <c r="U64" s="17">
        <v>0</v>
      </c>
      <c r="V64" s="17">
        <v>0</v>
      </c>
      <c r="W64" s="17">
        <v>0</v>
      </c>
      <c r="X64" s="17">
        <v>0</v>
      </c>
      <c r="Y64" s="17">
        <v>0</v>
      </c>
      <c r="Z64" s="17">
        <v>0</v>
      </c>
      <c r="AA64" s="17">
        <v>0</v>
      </c>
      <c r="AB64" s="17">
        <v>0</v>
      </c>
      <c r="AC64" s="17">
        <v>0.18956362788622599</v>
      </c>
      <c r="AD64" s="17">
        <v>0</v>
      </c>
      <c r="AE64" s="17"/>
      <c r="AF64" s="17">
        <v>0</v>
      </c>
      <c r="AG64" s="17">
        <v>0</v>
      </c>
      <c r="AH64" s="17">
        <v>0</v>
      </c>
      <c r="AI64" s="17">
        <v>0.26871633509319398</v>
      </c>
      <c r="AJ64" s="17">
        <v>0.28149927745766401</v>
      </c>
      <c r="AK64" s="17">
        <v>0.18901137363186499</v>
      </c>
      <c r="AL64" s="17">
        <v>0.10458504953042801</v>
      </c>
      <c r="AM64" s="17">
        <v>0.14948695172029999</v>
      </c>
      <c r="AN64" s="17">
        <v>0.200904958754862</v>
      </c>
      <c r="AO64" s="17">
        <v>0.21804068835073301</v>
      </c>
      <c r="AP64" s="17">
        <v>0.18473171651693701</v>
      </c>
      <c r="AQ64" s="17">
        <v>1</v>
      </c>
      <c r="AR64" s="17">
        <v>0.17843126406405899</v>
      </c>
      <c r="AS64" s="17">
        <v>0</v>
      </c>
      <c r="AT64" s="17">
        <v>0</v>
      </c>
      <c r="AU64" s="17">
        <v>0.65740880464738605</v>
      </c>
      <c r="AV64" s="17"/>
      <c r="AW64" s="17">
        <v>9.4314260407756506E-2</v>
      </c>
      <c r="AX64" s="17">
        <v>0.23135952793130399</v>
      </c>
      <c r="AY64" s="17">
        <v>0.34906136598986198</v>
      </c>
      <c r="AZ64" s="17">
        <v>0.10362709961619999</v>
      </c>
      <c r="BA64" s="17">
        <v>0.33262037383340898</v>
      </c>
      <c r="BB64" s="17"/>
      <c r="BC64" s="17">
        <v>0.385018148816551</v>
      </c>
      <c r="BD64" s="17">
        <v>0.27829778467170102</v>
      </c>
      <c r="BE64" s="17">
        <v>0.16833689742346999</v>
      </c>
      <c r="BF64" s="17">
        <v>0.146952584296168</v>
      </c>
      <c r="BG64" s="17">
        <v>0</v>
      </c>
      <c r="BH64" s="17"/>
      <c r="BI64" s="17">
        <v>0.179720151036522</v>
      </c>
      <c r="BJ64" s="17">
        <v>0.22208869344957699</v>
      </c>
      <c r="BK64" s="17"/>
      <c r="BL64" s="17">
        <v>0.236870015647246</v>
      </c>
      <c r="BM64" s="17">
        <v>8.7401256774471803E-2</v>
      </c>
      <c r="BN64" s="17">
        <v>0.24234059351544501</v>
      </c>
      <c r="BO64" s="17">
        <v>0</v>
      </c>
      <c r="BP64" s="17"/>
      <c r="BQ64" s="17">
        <v>6.6688177529107107E-2</v>
      </c>
      <c r="BR64" s="17">
        <v>0.29805902538179502</v>
      </c>
      <c r="BS64" s="17">
        <v>0</v>
      </c>
      <c r="BT64" s="17">
        <v>0</v>
      </c>
      <c r="BU64" s="17">
        <v>0.41369555909099898</v>
      </c>
      <c r="BV64" s="17"/>
      <c r="BW64" s="17">
        <v>7.2588841370979498E-2</v>
      </c>
      <c r="BX64" s="17">
        <v>0.52698175779753398</v>
      </c>
      <c r="BY64" s="17">
        <v>0</v>
      </c>
      <c r="BZ64" s="17">
        <v>0</v>
      </c>
      <c r="CA64" s="17">
        <v>0.31788116241541903</v>
      </c>
      <c r="CB64" s="17"/>
      <c r="CC64" s="17">
        <v>8.3958494643479903E-2</v>
      </c>
      <c r="CD64" s="17">
        <v>0.22530731557929501</v>
      </c>
      <c r="CE64" s="17"/>
      <c r="CF64" s="17">
        <v>0.55340211783022697</v>
      </c>
      <c r="CG64" s="17"/>
      <c r="CH64" s="17">
        <v>0.30647483366200001</v>
      </c>
    </row>
    <row r="65" spans="2:86" x14ac:dyDescent="0.35">
      <c r="B65" t="s">
        <v>112</v>
      </c>
      <c r="C65" s="17">
        <v>0.13717679845964401</v>
      </c>
      <c r="D65" s="17">
        <v>0.165259415683529</v>
      </c>
      <c r="E65" s="17">
        <v>0.109418714675854</v>
      </c>
      <c r="F65" s="17"/>
      <c r="G65" s="17">
        <v>0.11091479792287399</v>
      </c>
      <c r="H65" s="17">
        <v>0.28544693205838501</v>
      </c>
      <c r="I65" s="17">
        <v>0.10044495342248801</v>
      </c>
      <c r="J65" s="17">
        <v>0.179858760478534</v>
      </c>
      <c r="K65" s="17">
        <v>0.153260820648282</v>
      </c>
      <c r="L65" s="17">
        <v>0</v>
      </c>
      <c r="M65" s="17"/>
      <c r="N65" s="17">
        <v>0.11943067358927099</v>
      </c>
      <c r="O65" s="17">
        <v>0.17852874380799999</v>
      </c>
      <c r="P65" s="17">
        <v>0.21854976538443999</v>
      </c>
      <c r="Q65" s="17">
        <v>8.3263182963819002E-2</v>
      </c>
      <c r="R65" s="17"/>
      <c r="S65" s="17">
        <v>0</v>
      </c>
      <c r="T65" s="17">
        <v>0</v>
      </c>
      <c r="U65" s="17">
        <v>0</v>
      </c>
      <c r="V65" s="17">
        <v>0</v>
      </c>
      <c r="W65" s="17">
        <v>0</v>
      </c>
      <c r="X65" s="17">
        <v>0</v>
      </c>
      <c r="Y65" s="17">
        <v>0</v>
      </c>
      <c r="Z65" s="17">
        <v>0</v>
      </c>
      <c r="AA65" s="17">
        <v>0</v>
      </c>
      <c r="AB65" s="17">
        <v>0</v>
      </c>
      <c r="AC65" s="17">
        <v>0.13717679845964401</v>
      </c>
      <c r="AD65" s="17">
        <v>0</v>
      </c>
      <c r="AE65" s="17"/>
      <c r="AF65" s="17">
        <v>0</v>
      </c>
      <c r="AG65" s="17">
        <v>0</v>
      </c>
      <c r="AH65" s="17">
        <v>0.11790855827111101</v>
      </c>
      <c r="AI65" s="17">
        <v>0</v>
      </c>
      <c r="AJ65" s="17">
        <v>0.22418473541056599</v>
      </c>
      <c r="AK65" s="17">
        <v>0.12970148171524901</v>
      </c>
      <c r="AL65" s="17">
        <v>0.106157861685396</v>
      </c>
      <c r="AM65" s="17">
        <v>0.30682041904738599</v>
      </c>
      <c r="AN65" s="17">
        <v>0.20737740080587699</v>
      </c>
      <c r="AO65" s="17">
        <v>0.238184545500882</v>
      </c>
      <c r="AP65" s="17">
        <v>0.104047652223954</v>
      </c>
      <c r="AQ65" s="17">
        <v>0</v>
      </c>
      <c r="AR65" s="17">
        <v>0.16033715981269001</v>
      </c>
      <c r="AS65" s="17">
        <v>0</v>
      </c>
      <c r="AT65" s="17">
        <v>0</v>
      </c>
      <c r="AU65" s="17">
        <v>0.34958131314927898</v>
      </c>
      <c r="AV65" s="17"/>
      <c r="AW65" s="17">
        <v>0.119114303529413</v>
      </c>
      <c r="AX65" s="17">
        <v>0.159941741969549</v>
      </c>
      <c r="AY65" s="17">
        <v>0.110904012416639</v>
      </c>
      <c r="AZ65" s="17">
        <v>0.13876311363935201</v>
      </c>
      <c r="BA65" s="17">
        <v>0.66737962616659097</v>
      </c>
      <c r="BB65" s="17"/>
      <c r="BC65" s="17">
        <v>0</v>
      </c>
      <c r="BD65" s="17">
        <v>0.13777329514320699</v>
      </c>
      <c r="BE65" s="17">
        <v>0.137224422169476</v>
      </c>
      <c r="BF65" s="17">
        <v>0.19938346646687699</v>
      </c>
      <c r="BG65" s="17">
        <v>9.6085604016909298E-2</v>
      </c>
      <c r="BH65" s="17"/>
      <c r="BI65" s="17">
        <v>0.14099167447008701</v>
      </c>
      <c r="BJ65" s="17">
        <v>0.12457158850687999</v>
      </c>
      <c r="BK65" s="17"/>
      <c r="BL65" s="17">
        <v>0.135965040998454</v>
      </c>
      <c r="BM65" s="17">
        <v>6.1000506229776597E-2</v>
      </c>
      <c r="BN65" s="17">
        <v>0.19809568363556601</v>
      </c>
      <c r="BO65" s="17">
        <v>0</v>
      </c>
      <c r="BP65" s="17"/>
      <c r="BQ65" s="17">
        <v>0.131081415816861</v>
      </c>
      <c r="BR65" s="17">
        <v>6.6673609402085804E-2</v>
      </c>
      <c r="BS65" s="17">
        <v>0</v>
      </c>
      <c r="BT65" s="17">
        <v>0</v>
      </c>
      <c r="BU65" s="17">
        <v>0.146508359138038</v>
      </c>
      <c r="BV65" s="17"/>
      <c r="BW65" s="17">
        <v>0.142679684045354</v>
      </c>
      <c r="BX65" s="17">
        <v>4.7741703873995997E-2</v>
      </c>
      <c r="BY65" s="17">
        <v>0</v>
      </c>
      <c r="BZ65" s="17">
        <v>0.13574752697564399</v>
      </c>
      <c r="CA65" s="17">
        <v>0.120969346096371</v>
      </c>
      <c r="CB65" s="17"/>
      <c r="CC65" s="17">
        <v>8.4336353847620504E-2</v>
      </c>
      <c r="CD65" s="17">
        <v>0.15506146269688001</v>
      </c>
      <c r="CE65" s="17"/>
      <c r="CF65" s="17">
        <v>0</v>
      </c>
      <c r="CG65" s="17"/>
      <c r="CH65" s="17">
        <v>0.17261782388805</v>
      </c>
    </row>
    <row r="66" spans="2:86" x14ac:dyDescent="0.35">
      <c r="B66" t="s">
        <v>111</v>
      </c>
      <c r="C66" s="17">
        <v>0.12571550236513701</v>
      </c>
      <c r="D66" s="17">
        <v>0.124317290833691</v>
      </c>
      <c r="E66" s="17">
        <v>0.12709755563061201</v>
      </c>
      <c r="F66" s="17"/>
      <c r="G66" s="17">
        <v>0.29542295555343201</v>
      </c>
      <c r="H66" s="17">
        <v>9.4628924433642694E-2</v>
      </c>
      <c r="I66" s="17">
        <v>0.275090430035972</v>
      </c>
      <c r="J66" s="17">
        <v>0</v>
      </c>
      <c r="K66" s="17">
        <v>6.1732963055591901E-2</v>
      </c>
      <c r="L66" s="17">
        <v>9.7306567750007594E-2</v>
      </c>
      <c r="M66" s="17"/>
      <c r="N66" s="17">
        <v>0.136634993688308</v>
      </c>
      <c r="O66" s="17">
        <v>0</v>
      </c>
      <c r="P66" s="17">
        <v>4.4822294208604598E-2</v>
      </c>
      <c r="Q66" s="17">
        <v>0.22698685248541101</v>
      </c>
      <c r="R66" s="17"/>
      <c r="S66" s="17">
        <v>0</v>
      </c>
      <c r="T66" s="17">
        <v>0</v>
      </c>
      <c r="U66" s="17">
        <v>0</v>
      </c>
      <c r="V66" s="17">
        <v>0</v>
      </c>
      <c r="W66" s="17">
        <v>0</v>
      </c>
      <c r="X66" s="17">
        <v>0</v>
      </c>
      <c r="Y66" s="17">
        <v>0</v>
      </c>
      <c r="Z66" s="17">
        <v>0</v>
      </c>
      <c r="AA66" s="17">
        <v>0</v>
      </c>
      <c r="AB66" s="17">
        <v>0</v>
      </c>
      <c r="AC66" s="17">
        <v>0.12571550236513701</v>
      </c>
      <c r="AD66" s="17">
        <v>0</v>
      </c>
      <c r="AE66" s="17"/>
      <c r="AF66" s="17">
        <v>0</v>
      </c>
      <c r="AG66" s="17">
        <v>0</v>
      </c>
      <c r="AH66" s="17">
        <v>0.25800669022003098</v>
      </c>
      <c r="AI66" s="17">
        <v>0.13879738955225299</v>
      </c>
      <c r="AJ66" s="17">
        <v>0.28149927745766401</v>
      </c>
      <c r="AK66" s="17">
        <v>0.20978975369245401</v>
      </c>
      <c r="AL66" s="17">
        <v>0</v>
      </c>
      <c r="AM66" s="17">
        <v>0</v>
      </c>
      <c r="AN66" s="17">
        <v>0</v>
      </c>
      <c r="AO66" s="17">
        <v>0.304022614950478</v>
      </c>
      <c r="AP66" s="17">
        <v>0.18473171651693701</v>
      </c>
      <c r="AQ66" s="17">
        <v>0</v>
      </c>
      <c r="AR66" s="17">
        <v>0.174241135299809</v>
      </c>
      <c r="AS66" s="17">
        <v>0</v>
      </c>
      <c r="AT66" s="17">
        <v>0</v>
      </c>
      <c r="AU66" s="17">
        <v>0</v>
      </c>
      <c r="AV66" s="17"/>
      <c r="AW66" s="17">
        <v>0.172742165603162</v>
      </c>
      <c r="AX66" s="17">
        <v>0.150853819800774</v>
      </c>
      <c r="AY66" s="17">
        <v>0.12936934677112599</v>
      </c>
      <c r="AZ66" s="17">
        <v>0</v>
      </c>
      <c r="BA66" s="17">
        <v>0</v>
      </c>
      <c r="BB66" s="17"/>
      <c r="BC66" s="17">
        <v>0</v>
      </c>
      <c r="BD66" s="17">
        <v>0.18998715234240901</v>
      </c>
      <c r="BE66" s="17">
        <v>8.8603819065726494E-2</v>
      </c>
      <c r="BF66" s="17">
        <v>0.146952584296168</v>
      </c>
      <c r="BG66" s="17">
        <v>0.131127922649942</v>
      </c>
      <c r="BH66" s="17"/>
      <c r="BI66" s="17">
        <v>7.2298373483489595E-2</v>
      </c>
      <c r="BJ66" s="17">
        <v>0.30221773278727498</v>
      </c>
      <c r="BK66" s="17"/>
      <c r="BL66" s="17">
        <v>8.3513177174473693E-2</v>
      </c>
      <c r="BM66" s="17">
        <v>0.100024062783978</v>
      </c>
      <c r="BN66" s="17">
        <v>0.17513314325407001</v>
      </c>
      <c r="BO66" s="17">
        <v>0</v>
      </c>
      <c r="BP66" s="17"/>
      <c r="BQ66" s="17">
        <v>6.3568280920710402E-2</v>
      </c>
      <c r="BR66" s="17">
        <v>0.115683301864209</v>
      </c>
      <c r="BS66" s="17">
        <v>0</v>
      </c>
      <c r="BT66" s="17">
        <v>0</v>
      </c>
      <c r="BU66" s="17">
        <v>0.29608190150119401</v>
      </c>
      <c r="BV66" s="17"/>
      <c r="BW66" s="17">
        <v>6.9192891917990995E-2</v>
      </c>
      <c r="BX66" s="17">
        <v>0.187996896840634</v>
      </c>
      <c r="BY66" s="17">
        <v>0</v>
      </c>
      <c r="BZ66" s="17">
        <v>0.13197844122055799</v>
      </c>
      <c r="CA66" s="17">
        <v>0.13609576764282999</v>
      </c>
      <c r="CB66" s="17"/>
      <c r="CC66" s="17">
        <v>0.201267853898912</v>
      </c>
      <c r="CD66" s="17">
        <v>0.100143642600586</v>
      </c>
      <c r="CE66" s="17"/>
      <c r="CF66" s="17">
        <v>0.19742216749955999</v>
      </c>
      <c r="CG66" s="17"/>
      <c r="CH66" s="17">
        <v>0.43620345706116997</v>
      </c>
    </row>
    <row r="67" spans="2:86" x14ac:dyDescent="0.35">
      <c r="B67" t="s">
        <v>113</v>
      </c>
      <c r="C67" s="17">
        <v>0.125143026638663</v>
      </c>
      <c r="D67" s="17">
        <v>0.111669851666869</v>
      </c>
      <c r="E67" s="17">
        <v>0.13846050045953701</v>
      </c>
      <c r="F67" s="17"/>
      <c r="G67" s="17">
        <v>0</v>
      </c>
      <c r="H67" s="17">
        <v>0</v>
      </c>
      <c r="I67" s="17">
        <v>7.5600057918500593E-2</v>
      </c>
      <c r="J67" s="17">
        <v>0.17923102925918599</v>
      </c>
      <c r="K67" s="17">
        <v>0.155449546551921</v>
      </c>
      <c r="L67" s="17">
        <v>0.28559772677676898</v>
      </c>
      <c r="M67" s="17"/>
      <c r="N67" s="17">
        <v>7.6382079069269596E-2</v>
      </c>
      <c r="O67" s="17">
        <v>0.14020160103007101</v>
      </c>
      <c r="P67" s="17">
        <v>0.13322554945767101</v>
      </c>
      <c r="Q67" s="17">
        <v>0.14120418815329799</v>
      </c>
      <c r="R67" s="17"/>
      <c r="S67" s="17">
        <v>0</v>
      </c>
      <c r="T67" s="17">
        <v>0</v>
      </c>
      <c r="U67" s="17">
        <v>0</v>
      </c>
      <c r="V67" s="17">
        <v>0</v>
      </c>
      <c r="W67" s="17">
        <v>0</v>
      </c>
      <c r="X67" s="17">
        <v>0</v>
      </c>
      <c r="Y67" s="17">
        <v>0</v>
      </c>
      <c r="Z67" s="17">
        <v>0</v>
      </c>
      <c r="AA67" s="17">
        <v>0</v>
      </c>
      <c r="AB67" s="17">
        <v>0</v>
      </c>
      <c r="AC67" s="17">
        <v>0.125143026638663</v>
      </c>
      <c r="AD67" s="17">
        <v>0</v>
      </c>
      <c r="AE67" s="17"/>
      <c r="AF67" s="17">
        <v>0</v>
      </c>
      <c r="AG67" s="17">
        <v>0.30293506870723502</v>
      </c>
      <c r="AH67" s="17">
        <v>0.25800669022003098</v>
      </c>
      <c r="AI67" s="17">
        <v>0.19131664112032801</v>
      </c>
      <c r="AJ67" s="17">
        <v>0</v>
      </c>
      <c r="AK67" s="17">
        <v>5.9424380074611302E-2</v>
      </c>
      <c r="AL67" s="17">
        <v>0.110138853787208</v>
      </c>
      <c r="AM67" s="17">
        <v>0.27399120865669502</v>
      </c>
      <c r="AN67" s="17">
        <v>0</v>
      </c>
      <c r="AO67" s="17">
        <v>0</v>
      </c>
      <c r="AP67" s="17">
        <v>7.5508273017537805E-2</v>
      </c>
      <c r="AQ67" s="17">
        <v>0</v>
      </c>
      <c r="AR67" s="17">
        <v>0</v>
      </c>
      <c r="AS67" s="17">
        <v>0.66548165770683099</v>
      </c>
      <c r="AT67" s="17">
        <v>0</v>
      </c>
      <c r="AU67" s="17">
        <v>0.1708607280069</v>
      </c>
      <c r="AV67" s="17"/>
      <c r="AW67" s="17">
        <v>0.174206941894335</v>
      </c>
      <c r="AX67" s="17">
        <v>0.19833616715244801</v>
      </c>
      <c r="AY67" s="17">
        <v>7.6070590290142903E-2</v>
      </c>
      <c r="AZ67" s="17">
        <v>0.11019958818259</v>
      </c>
      <c r="BA67" s="17">
        <v>0</v>
      </c>
      <c r="BB67" s="17"/>
      <c r="BC67" s="17">
        <v>0</v>
      </c>
      <c r="BD67" s="17">
        <v>0.21113488174470199</v>
      </c>
      <c r="BE67" s="17">
        <v>0.111418287768684</v>
      </c>
      <c r="BF67" s="17">
        <v>5.66729645677502E-2</v>
      </c>
      <c r="BG67" s="17">
        <v>0.10091381921522399</v>
      </c>
      <c r="BH67" s="17"/>
      <c r="BI67" s="17">
        <v>0.13901309203387599</v>
      </c>
      <c r="BJ67" s="17">
        <v>7.9313205201044804E-2</v>
      </c>
      <c r="BK67" s="17"/>
      <c r="BL67" s="17">
        <v>0.18823880823137901</v>
      </c>
      <c r="BM67" s="17">
        <v>8.7667134526055707E-2</v>
      </c>
      <c r="BN67" s="17">
        <v>9.0880024793838998E-2</v>
      </c>
      <c r="BO67" s="17">
        <v>0.58761595270017097</v>
      </c>
      <c r="BP67" s="17"/>
      <c r="BQ67" s="17">
        <v>0.492483449158373</v>
      </c>
      <c r="BR67" s="17">
        <v>6.8179172486836997E-2</v>
      </c>
      <c r="BS67" s="17">
        <v>0</v>
      </c>
      <c r="BT67" s="17">
        <v>0</v>
      </c>
      <c r="BU67" s="17">
        <v>0</v>
      </c>
      <c r="BV67" s="17"/>
      <c r="BW67" s="17">
        <v>0.445200255463581</v>
      </c>
      <c r="BX67" s="17">
        <v>0.11666601980251699</v>
      </c>
      <c r="BY67" s="17">
        <v>0</v>
      </c>
      <c r="BZ67" s="17">
        <v>0.18845573271215799</v>
      </c>
      <c r="CA67" s="17">
        <v>0</v>
      </c>
      <c r="CB67" s="17"/>
      <c r="CC67" s="17">
        <v>0.201383785006303</v>
      </c>
      <c r="CD67" s="17">
        <v>9.9338164953467506E-2</v>
      </c>
      <c r="CE67" s="17"/>
      <c r="CF67" s="17">
        <v>0.12251509939807299</v>
      </c>
      <c r="CG67" s="17"/>
      <c r="CH67" s="17">
        <v>0</v>
      </c>
    </row>
    <row r="68" spans="2:86" x14ac:dyDescent="0.35">
      <c r="B68" t="s">
        <v>117</v>
      </c>
      <c r="C68" s="17">
        <v>9.7029643336650206E-2</v>
      </c>
      <c r="D68" s="17">
        <v>0.17794106398523599</v>
      </c>
      <c r="E68" s="17">
        <v>1.7053265938366799E-2</v>
      </c>
      <c r="F68" s="17"/>
      <c r="G68" s="17">
        <v>0.19532460911405899</v>
      </c>
      <c r="H68" s="17">
        <v>4.8050914575758899E-2</v>
      </c>
      <c r="I68" s="17">
        <v>0.15018031598518999</v>
      </c>
      <c r="J68" s="17">
        <v>6.0521904424763198E-2</v>
      </c>
      <c r="K68" s="17">
        <v>8.3301661048240702E-2</v>
      </c>
      <c r="L68" s="17">
        <v>8.0691151332941094E-2</v>
      </c>
      <c r="M68" s="17"/>
      <c r="N68" s="17">
        <v>0.109056822042687</v>
      </c>
      <c r="O68" s="17">
        <v>4.5534188328521602E-2</v>
      </c>
      <c r="P68" s="17">
        <v>0.133782091253135</v>
      </c>
      <c r="Q68" s="17">
        <v>9.7457181756878994E-2</v>
      </c>
      <c r="R68" s="17"/>
      <c r="S68" s="17">
        <v>0</v>
      </c>
      <c r="T68" s="17">
        <v>0</v>
      </c>
      <c r="U68" s="17">
        <v>0</v>
      </c>
      <c r="V68" s="17">
        <v>0</v>
      </c>
      <c r="W68" s="17">
        <v>0</v>
      </c>
      <c r="X68" s="17">
        <v>0</v>
      </c>
      <c r="Y68" s="17">
        <v>0</v>
      </c>
      <c r="Z68" s="17">
        <v>0</v>
      </c>
      <c r="AA68" s="17">
        <v>0</v>
      </c>
      <c r="AB68" s="17">
        <v>0</v>
      </c>
      <c r="AC68" s="17">
        <v>9.7029643336650206E-2</v>
      </c>
      <c r="AD68" s="17">
        <v>0</v>
      </c>
      <c r="AE68" s="17"/>
      <c r="AF68" s="17">
        <v>0</v>
      </c>
      <c r="AG68" s="17">
        <v>0</v>
      </c>
      <c r="AH68" s="17">
        <v>0</v>
      </c>
      <c r="AI68" s="17">
        <v>0.26324862302049501</v>
      </c>
      <c r="AJ68" s="17">
        <v>0.112393214786222</v>
      </c>
      <c r="AK68" s="17">
        <v>5.8037525298015202E-2</v>
      </c>
      <c r="AL68" s="17">
        <v>0</v>
      </c>
      <c r="AM68" s="17">
        <v>0</v>
      </c>
      <c r="AN68" s="17">
        <v>0</v>
      </c>
      <c r="AO68" s="17">
        <v>0.238184545500882</v>
      </c>
      <c r="AP68" s="17">
        <v>0.32557886367142502</v>
      </c>
      <c r="AQ68" s="17">
        <v>0.50993964392461599</v>
      </c>
      <c r="AR68" s="17">
        <v>0.12371919034461</v>
      </c>
      <c r="AS68" s="17">
        <v>0</v>
      </c>
      <c r="AT68" s="17">
        <v>0</v>
      </c>
      <c r="AU68" s="17">
        <v>0</v>
      </c>
      <c r="AV68" s="17"/>
      <c r="AW68" s="17">
        <v>5.71122269075846E-2</v>
      </c>
      <c r="AX68" s="17">
        <v>4.1584631756585201E-2</v>
      </c>
      <c r="AY68" s="17">
        <v>0.102538095306625</v>
      </c>
      <c r="AZ68" s="17">
        <v>0.43302548078782799</v>
      </c>
      <c r="BA68" s="17">
        <v>0.33262037383340898</v>
      </c>
      <c r="BB68" s="17"/>
      <c r="BC68" s="17">
        <v>0.20809668640241799</v>
      </c>
      <c r="BD68" s="17">
        <v>0.12001874487825701</v>
      </c>
      <c r="BE68" s="17">
        <v>5.9625855473287498E-2</v>
      </c>
      <c r="BF68" s="17">
        <v>0</v>
      </c>
      <c r="BG68" s="17">
        <v>0.31515595371347499</v>
      </c>
      <c r="BH68" s="17"/>
      <c r="BI68" s="17">
        <v>0.114828951602876</v>
      </c>
      <c r="BJ68" s="17">
        <v>3.8216718068413903E-2</v>
      </c>
      <c r="BK68" s="17"/>
      <c r="BL68" s="17">
        <v>0.21729481495674299</v>
      </c>
      <c r="BM68" s="17">
        <v>8.0188267134539595E-2</v>
      </c>
      <c r="BN68" s="17">
        <v>4.1870330355737999E-2</v>
      </c>
      <c r="BO68" s="17">
        <v>0</v>
      </c>
      <c r="BP68" s="17"/>
      <c r="BQ68" s="17">
        <v>0</v>
      </c>
      <c r="BR68" s="17">
        <v>0.14244516133124699</v>
      </c>
      <c r="BS68" s="17">
        <v>0</v>
      </c>
      <c r="BT68" s="17">
        <v>0.24960333567860199</v>
      </c>
      <c r="BU68" s="17">
        <v>0</v>
      </c>
      <c r="BV68" s="17"/>
      <c r="BW68" s="17">
        <v>6.7239492661932396E-2</v>
      </c>
      <c r="BX68" s="17">
        <v>0.15526511945386801</v>
      </c>
      <c r="BY68" s="17">
        <v>0</v>
      </c>
      <c r="BZ68" s="17">
        <v>0.1161477191249</v>
      </c>
      <c r="CA68" s="17">
        <v>0.175890346067236</v>
      </c>
      <c r="CB68" s="17"/>
      <c r="CC68" s="17">
        <v>0.107751271192303</v>
      </c>
      <c r="CD68" s="17">
        <v>9.3400742866889402E-2</v>
      </c>
      <c r="CE68" s="17"/>
      <c r="CF68" s="17">
        <v>0.16304937440348</v>
      </c>
      <c r="CG68" s="17"/>
      <c r="CH68" s="17">
        <v>0.12992108651603501</v>
      </c>
    </row>
    <row r="69" spans="2:86" x14ac:dyDescent="0.35">
      <c r="B69" t="s">
        <v>110</v>
      </c>
      <c r="C69" s="17">
        <v>9.4089882485476201E-2</v>
      </c>
      <c r="D69" s="17">
        <v>9.9414895712660906E-2</v>
      </c>
      <c r="E69" s="17">
        <v>8.8826407143004604E-2</v>
      </c>
      <c r="F69" s="17"/>
      <c r="G69" s="17">
        <v>0</v>
      </c>
      <c r="H69" s="17">
        <v>0.17457952443057601</v>
      </c>
      <c r="I69" s="17">
        <v>0.17464547661348401</v>
      </c>
      <c r="J69" s="17">
        <v>0.204737170564327</v>
      </c>
      <c r="K69" s="17">
        <v>0</v>
      </c>
      <c r="L69" s="17">
        <v>4.11257151984935E-2</v>
      </c>
      <c r="M69" s="17"/>
      <c r="N69" s="17">
        <v>8.3003527930754606E-2</v>
      </c>
      <c r="O69" s="17">
        <v>9.2258673932372401E-2</v>
      </c>
      <c r="P69" s="17">
        <v>4.4822294208604598E-2</v>
      </c>
      <c r="Q69" s="17">
        <v>0.12729989361597899</v>
      </c>
      <c r="R69" s="17"/>
      <c r="S69" s="17">
        <v>0</v>
      </c>
      <c r="T69" s="17">
        <v>0</v>
      </c>
      <c r="U69" s="17">
        <v>0</v>
      </c>
      <c r="V69" s="17">
        <v>0</v>
      </c>
      <c r="W69" s="17">
        <v>0</v>
      </c>
      <c r="X69" s="17">
        <v>0</v>
      </c>
      <c r="Y69" s="17">
        <v>0</v>
      </c>
      <c r="Z69" s="17">
        <v>0</v>
      </c>
      <c r="AA69" s="17">
        <v>0</v>
      </c>
      <c r="AB69" s="17">
        <v>0</v>
      </c>
      <c r="AC69" s="17">
        <v>9.4089882485476201E-2</v>
      </c>
      <c r="AD69" s="17">
        <v>0</v>
      </c>
      <c r="AE69" s="17"/>
      <c r="AF69" s="17">
        <v>0</v>
      </c>
      <c r="AG69" s="17">
        <v>0</v>
      </c>
      <c r="AH69" s="17">
        <v>0</v>
      </c>
      <c r="AI69" s="17">
        <v>0</v>
      </c>
      <c r="AJ69" s="17">
        <v>0</v>
      </c>
      <c r="AK69" s="17">
        <v>5.6354220214863401E-2</v>
      </c>
      <c r="AL69" s="17">
        <v>0</v>
      </c>
      <c r="AM69" s="17">
        <v>0.42821149377110401</v>
      </c>
      <c r="AN69" s="17">
        <v>0</v>
      </c>
      <c r="AO69" s="17">
        <v>0.304022614950478</v>
      </c>
      <c r="AP69" s="17">
        <v>0</v>
      </c>
      <c r="AQ69" s="17">
        <v>0</v>
      </c>
      <c r="AR69" s="17">
        <v>0.36327125047883202</v>
      </c>
      <c r="AS69" s="17">
        <v>0</v>
      </c>
      <c r="AT69" s="17">
        <v>0</v>
      </c>
      <c r="AU69" s="17">
        <v>0.16769769441941201</v>
      </c>
      <c r="AV69" s="17"/>
      <c r="AW69" s="17">
        <v>8.0829725728570001E-2</v>
      </c>
      <c r="AX69" s="17">
        <v>0.105995736777768</v>
      </c>
      <c r="AY69" s="17">
        <v>7.6682646837327006E-2</v>
      </c>
      <c r="AZ69" s="17">
        <v>0.21962814173730999</v>
      </c>
      <c r="BA69" s="17">
        <v>0</v>
      </c>
      <c r="BB69" s="17"/>
      <c r="BC69" s="17">
        <v>0</v>
      </c>
      <c r="BD69" s="17">
        <v>0.108885664481556</v>
      </c>
      <c r="BE69" s="17">
        <v>9.7181061796675294E-2</v>
      </c>
      <c r="BF69" s="17">
        <v>6.2316190948840403E-2</v>
      </c>
      <c r="BG69" s="17">
        <v>0.130926757478982</v>
      </c>
      <c r="BH69" s="17"/>
      <c r="BI69" s="17">
        <v>0.110194818265741</v>
      </c>
      <c r="BJ69" s="17">
        <v>4.0875545707470297E-2</v>
      </c>
      <c r="BK69" s="17"/>
      <c r="BL69" s="17">
        <v>0.166375454475262</v>
      </c>
      <c r="BM69" s="17">
        <v>6.9295879565060003E-2</v>
      </c>
      <c r="BN69" s="17">
        <v>7.2992602308341897E-2</v>
      </c>
      <c r="BO69" s="17">
        <v>0</v>
      </c>
      <c r="BP69" s="17"/>
      <c r="BQ69" s="17">
        <v>0</v>
      </c>
      <c r="BR69" s="17">
        <v>9.15328085650607E-2</v>
      </c>
      <c r="BS69" s="17">
        <v>0</v>
      </c>
      <c r="BT69" s="17">
        <v>0.25264156162252299</v>
      </c>
      <c r="BU69" s="17">
        <v>0.27658254745920002</v>
      </c>
      <c r="BV69" s="17"/>
      <c r="BW69" s="17">
        <v>6.7713262765974697E-2</v>
      </c>
      <c r="BX69" s="17">
        <v>0</v>
      </c>
      <c r="BY69" s="17">
        <v>0.35339539729158098</v>
      </c>
      <c r="BZ69" s="17">
        <v>0</v>
      </c>
      <c r="CA69" s="17">
        <v>0.25520364327858502</v>
      </c>
      <c r="CB69" s="17"/>
      <c r="CC69" s="17">
        <v>3.5539035302250797E-2</v>
      </c>
      <c r="CD69" s="17">
        <v>0.113907320630942</v>
      </c>
      <c r="CE69" s="17"/>
      <c r="CF69" s="17">
        <v>0</v>
      </c>
      <c r="CG69" s="17"/>
      <c r="CH69" s="17">
        <v>0</v>
      </c>
    </row>
    <row r="70" spans="2:86" x14ac:dyDescent="0.35">
      <c r="B70" t="s">
        <v>115</v>
      </c>
      <c r="C70" s="17">
        <v>7.3003658254570503E-2</v>
      </c>
      <c r="D70" s="17">
        <v>5.75932562842532E-2</v>
      </c>
      <c r="E70" s="17">
        <v>8.8235971739587804E-2</v>
      </c>
      <c r="F70" s="17"/>
      <c r="G70" s="17">
        <v>0</v>
      </c>
      <c r="H70" s="17">
        <v>0</v>
      </c>
      <c r="I70" s="17">
        <v>0</v>
      </c>
      <c r="J70" s="17">
        <v>0.178210259224999</v>
      </c>
      <c r="K70" s="17">
        <v>0.154598335781061</v>
      </c>
      <c r="L70" s="17">
        <v>8.4048738771138595E-2</v>
      </c>
      <c r="M70" s="17"/>
      <c r="N70" s="17">
        <v>3.69427669027294E-2</v>
      </c>
      <c r="O70" s="17">
        <v>4.8045147197828299E-2</v>
      </c>
      <c r="P70" s="17">
        <v>9.0221038021233005E-2</v>
      </c>
      <c r="Q70" s="17">
        <v>9.7665487447342297E-2</v>
      </c>
      <c r="R70" s="17"/>
      <c r="S70" s="17">
        <v>0</v>
      </c>
      <c r="T70" s="17">
        <v>0</v>
      </c>
      <c r="U70" s="17">
        <v>0</v>
      </c>
      <c r="V70" s="17">
        <v>0</v>
      </c>
      <c r="W70" s="17">
        <v>0</v>
      </c>
      <c r="X70" s="17">
        <v>0</v>
      </c>
      <c r="Y70" s="17">
        <v>0</v>
      </c>
      <c r="Z70" s="17">
        <v>0</v>
      </c>
      <c r="AA70" s="17">
        <v>0</v>
      </c>
      <c r="AB70" s="17">
        <v>0</v>
      </c>
      <c r="AC70" s="17">
        <v>7.3003658254570503E-2</v>
      </c>
      <c r="AD70" s="17">
        <v>0</v>
      </c>
      <c r="AE70" s="17"/>
      <c r="AF70" s="17">
        <v>0.22047692261139501</v>
      </c>
      <c r="AG70" s="17">
        <v>0</v>
      </c>
      <c r="AH70" s="17">
        <v>0.115583600038395</v>
      </c>
      <c r="AI70" s="17">
        <v>0.13792101121372999</v>
      </c>
      <c r="AJ70" s="17">
        <v>0.114492818756396</v>
      </c>
      <c r="AK70" s="17">
        <v>0.123375121575757</v>
      </c>
      <c r="AL70" s="17">
        <v>0</v>
      </c>
      <c r="AM70" s="17">
        <v>0</v>
      </c>
      <c r="AN70" s="17">
        <v>0</v>
      </c>
      <c r="AO70" s="17">
        <v>0</v>
      </c>
      <c r="AP70" s="17">
        <v>0</v>
      </c>
      <c r="AQ70" s="17">
        <v>0</v>
      </c>
      <c r="AR70" s="17">
        <v>0</v>
      </c>
      <c r="AS70" s="17">
        <v>0.35048808805509901</v>
      </c>
      <c r="AT70" s="17">
        <v>0</v>
      </c>
      <c r="AU70" s="17">
        <v>0</v>
      </c>
      <c r="AV70" s="17"/>
      <c r="AW70" s="17">
        <v>9.2713303760410301E-2</v>
      </c>
      <c r="AX70" s="17">
        <v>8.2300807581883906E-2</v>
      </c>
      <c r="AY70" s="17">
        <v>3.4978313337698401E-2</v>
      </c>
      <c r="AZ70" s="17">
        <v>0.20858326383551001</v>
      </c>
      <c r="BA70" s="17">
        <v>0</v>
      </c>
      <c r="BB70" s="17"/>
      <c r="BC70" s="17">
        <v>0</v>
      </c>
      <c r="BD70" s="17">
        <v>3.9582539506157297E-2</v>
      </c>
      <c r="BE70" s="17">
        <v>8.0203648441089806E-2</v>
      </c>
      <c r="BF70" s="17">
        <v>0.17819489265039001</v>
      </c>
      <c r="BG70" s="17">
        <v>0</v>
      </c>
      <c r="BH70" s="17"/>
      <c r="BI70" s="17">
        <v>3.5197036418472397E-2</v>
      </c>
      <c r="BJ70" s="17">
        <v>0.197925255848901</v>
      </c>
      <c r="BK70" s="17"/>
      <c r="BL70" s="17">
        <v>7.2933113064691094E-2</v>
      </c>
      <c r="BM70" s="17">
        <v>0.14550109241074999</v>
      </c>
      <c r="BN70" s="17">
        <v>2.5829879704807001E-2</v>
      </c>
      <c r="BO70" s="17">
        <v>0</v>
      </c>
      <c r="BP70" s="17"/>
      <c r="BQ70" s="17">
        <v>6.4383572985867304E-2</v>
      </c>
      <c r="BR70" s="17">
        <v>8.0966848730041896E-2</v>
      </c>
      <c r="BS70" s="17">
        <v>0</v>
      </c>
      <c r="BT70" s="17">
        <v>0</v>
      </c>
      <c r="BU70" s="17">
        <v>0.146508359138038</v>
      </c>
      <c r="BV70" s="17"/>
      <c r="BW70" s="17">
        <v>7.0080322172969403E-2</v>
      </c>
      <c r="BX70" s="17">
        <v>9.9489418998055301E-2</v>
      </c>
      <c r="BY70" s="17">
        <v>0</v>
      </c>
      <c r="BZ70" s="17">
        <v>0</v>
      </c>
      <c r="CA70" s="17">
        <v>0.17734960101785699</v>
      </c>
      <c r="CB70" s="17"/>
      <c r="CC70" s="17">
        <v>0</v>
      </c>
      <c r="CD70" s="17">
        <v>9.7712873431685401E-2</v>
      </c>
      <c r="CE70" s="17"/>
      <c r="CF70" s="17">
        <v>0.104477345487879</v>
      </c>
      <c r="CG70" s="17"/>
      <c r="CH70" s="17">
        <v>0</v>
      </c>
    </row>
    <row r="71" spans="2:86" x14ac:dyDescent="0.35">
      <c r="B71" t="s">
        <v>120</v>
      </c>
      <c r="C71" s="17">
        <v>4.4670621989800201E-2</v>
      </c>
      <c r="D71" s="17">
        <v>7.1419465408663202E-2</v>
      </c>
      <c r="E71" s="17">
        <v>1.8230898412014099E-2</v>
      </c>
      <c r="F71" s="17"/>
      <c r="G71" s="17">
        <v>0</v>
      </c>
      <c r="H71" s="17">
        <v>9.5787651001040697E-2</v>
      </c>
      <c r="I71" s="17">
        <v>7.5600057918500593E-2</v>
      </c>
      <c r="J71" s="17">
        <v>5.9229362336902902E-2</v>
      </c>
      <c r="K71" s="17">
        <v>0</v>
      </c>
      <c r="L71" s="17">
        <v>3.9853180862326802E-2</v>
      </c>
      <c r="M71" s="17"/>
      <c r="N71" s="17">
        <v>4.11117709966832E-2</v>
      </c>
      <c r="O71" s="17">
        <v>9.19189952889157E-2</v>
      </c>
      <c r="P71" s="17">
        <v>4.4822294208604598E-2</v>
      </c>
      <c r="Q71" s="17">
        <v>2.2181284718988201E-2</v>
      </c>
      <c r="R71" s="17"/>
      <c r="S71" s="17">
        <v>0</v>
      </c>
      <c r="T71" s="17">
        <v>0</v>
      </c>
      <c r="U71" s="17">
        <v>0</v>
      </c>
      <c r="V71" s="17">
        <v>0</v>
      </c>
      <c r="W71" s="17">
        <v>0</v>
      </c>
      <c r="X71" s="17">
        <v>0</v>
      </c>
      <c r="Y71" s="17">
        <v>0</v>
      </c>
      <c r="Z71" s="17">
        <v>0</v>
      </c>
      <c r="AA71" s="17">
        <v>0</v>
      </c>
      <c r="AB71" s="17">
        <v>0</v>
      </c>
      <c r="AC71" s="17">
        <v>4.4670621989800201E-2</v>
      </c>
      <c r="AD71" s="17">
        <v>0</v>
      </c>
      <c r="AE71" s="17"/>
      <c r="AF71" s="17">
        <v>0</v>
      </c>
      <c r="AG71" s="17">
        <v>0</v>
      </c>
      <c r="AH71" s="17">
        <v>0</v>
      </c>
      <c r="AI71" s="17">
        <v>0</v>
      </c>
      <c r="AJ71" s="17">
        <v>0.116058377291965</v>
      </c>
      <c r="AK71" s="17">
        <v>0</v>
      </c>
      <c r="AL71" s="17">
        <v>0.102600649570289</v>
      </c>
      <c r="AM71" s="17">
        <v>0</v>
      </c>
      <c r="AN71" s="17">
        <v>0</v>
      </c>
      <c r="AO71" s="17">
        <v>0</v>
      </c>
      <c r="AP71" s="17">
        <v>7.8311635043815594E-2</v>
      </c>
      <c r="AQ71" s="17">
        <v>0</v>
      </c>
      <c r="AR71" s="17">
        <v>0.17726460147239201</v>
      </c>
      <c r="AS71" s="17">
        <v>0</v>
      </c>
      <c r="AT71" s="17">
        <v>0</v>
      </c>
      <c r="AU71" s="17">
        <v>0.17173046734571401</v>
      </c>
      <c r="AV71" s="17"/>
      <c r="AW71" s="17">
        <v>2.7687361471732602E-2</v>
      </c>
      <c r="AX71" s="17">
        <v>3.9950220218106798E-2</v>
      </c>
      <c r="AY71" s="17">
        <v>7.8123084293370296E-2</v>
      </c>
      <c r="AZ71" s="17">
        <v>0</v>
      </c>
      <c r="BA71" s="17">
        <v>0.33262037383340898</v>
      </c>
      <c r="BB71" s="17"/>
      <c r="BC71" s="17">
        <v>0</v>
      </c>
      <c r="BD71" s="17">
        <v>3.2540128646179702E-2</v>
      </c>
      <c r="BE71" s="17">
        <v>8.1555628682174405E-2</v>
      </c>
      <c r="BF71" s="17">
        <v>0</v>
      </c>
      <c r="BG71" s="17">
        <v>0</v>
      </c>
      <c r="BH71" s="17"/>
      <c r="BI71" s="17">
        <v>5.8189864020597802E-2</v>
      </c>
      <c r="BJ71" s="17">
        <v>0</v>
      </c>
      <c r="BK71" s="17"/>
      <c r="BL71" s="17">
        <v>6.8663011876217706E-2</v>
      </c>
      <c r="BM71" s="17">
        <v>6.0829843694952999E-2</v>
      </c>
      <c r="BN71" s="17">
        <v>2.1234302270550801E-2</v>
      </c>
      <c r="BO71" s="17">
        <v>0</v>
      </c>
      <c r="BP71" s="17"/>
      <c r="BQ71" s="17">
        <v>0.12965718310246799</v>
      </c>
      <c r="BR71" s="17">
        <v>0</v>
      </c>
      <c r="BS71" s="17">
        <v>0</v>
      </c>
      <c r="BT71" s="17">
        <v>0.25264156162252299</v>
      </c>
      <c r="BU71" s="17">
        <v>0</v>
      </c>
      <c r="BV71" s="17"/>
      <c r="BW71" s="17">
        <v>0.21086529657741099</v>
      </c>
      <c r="BX71" s="17">
        <v>0</v>
      </c>
      <c r="BY71" s="17">
        <v>0</v>
      </c>
      <c r="BZ71" s="17">
        <v>0</v>
      </c>
      <c r="CA71" s="17">
        <v>5.4999892523714698E-2</v>
      </c>
      <c r="CB71" s="17"/>
      <c r="CC71" s="17">
        <v>7.1130795695737506E-2</v>
      </c>
      <c r="CD71" s="17">
        <v>3.5714767703102002E-2</v>
      </c>
      <c r="CE71" s="17"/>
      <c r="CF71" s="17">
        <v>0</v>
      </c>
      <c r="CG71" s="17"/>
      <c r="CH71" s="17">
        <v>0</v>
      </c>
    </row>
    <row r="72" spans="2:86" x14ac:dyDescent="0.35">
      <c r="B72" t="s">
        <v>119</v>
      </c>
      <c r="C72" s="17">
        <v>3.6038988959371403E-2</v>
      </c>
      <c r="D72" s="17">
        <v>3.0815939582816702E-2</v>
      </c>
      <c r="E72" s="17">
        <v>4.1201678784377201E-2</v>
      </c>
      <c r="F72" s="17"/>
      <c r="G72" s="17">
        <v>0</v>
      </c>
      <c r="H72" s="17">
        <v>9.4595128055703706E-2</v>
      </c>
      <c r="I72" s="17">
        <v>0.10044495342248801</v>
      </c>
      <c r="J72" s="17">
        <v>0</v>
      </c>
      <c r="K72" s="17">
        <v>3.5188345817551502E-2</v>
      </c>
      <c r="L72" s="17">
        <v>0</v>
      </c>
      <c r="M72" s="17"/>
      <c r="N72" s="17">
        <v>6.9617509876146497E-2</v>
      </c>
      <c r="O72" s="17">
        <v>0</v>
      </c>
      <c r="P72" s="17">
        <v>4.3702577648381202E-2</v>
      </c>
      <c r="Q72" s="17">
        <v>3.13202777478339E-2</v>
      </c>
      <c r="R72" s="17"/>
      <c r="S72" s="17">
        <v>0</v>
      </c>
      <c r="T72" s="17">
        <v>0</v>
      </c>
      <c r="U72" s="17">
        <v>0</v>
      </c>
      <c r="V72" s="17">
        <v>0</v>
      </c>
      <c r="W72" s="17">
        <v>0</v>
      </c>
      <c r="X72" s="17">
        <v>0</v>
      </c>
      <c r="Y72" s="17">
        <v>0</v>
      </c>
      <c r="Z72" s="17">
        <v>0</v>
      </c>
      <c r="AA72" s="17">
        <v>0</v>
      </c>
      <c r="AB72" s="17">
        <v>0</v>
      </c>
      <c r="AC72" s="17">
        <v>3.6038988959371403E-2</v>
      </c>
      <c r="AD72" s="17">
        <v>0</v>
      </c>
      <c r="AE72" s="17"/>
      <c r="AF72" s="17">
        <v>0</v>
      </c>
      <c r="AG72" s="17">
        <v>0</v>
      </c>
      <c r="AH72" s="17">
        <v>0</v>
      </c>
      <c r="AI72" s="17">
        <v>0</v>
      </c>
      <c r="AJ72" s="17">
        <v>0.151371576297187</v>
      </c>
      <c r="AK72" s="17">
        <v>5.6503847736972798E-2</v>
      </c>
      <c r="AL72" s="17">
        <v>0</v>
      </c>
      <c r="AM72" s="17">
        <v>0</v>
      </c>
      <c r="AN72" s="17">
        <v>0</v>
      </c>
      <c r="AO72" s="17">
        <v>0</v>
      </c>
      <c r="AP72" s="17">
        <v>0</v>
      </c>
      <c r="AQ72" s="17">
        <v>0.50993964392461599</v>
      </c>
      <c r="AR72" s="17">
        <v>0.12371919034461</v>
      </c>
      <c r="AS72" s="17">
        <v>0</v>
      </c>
      <c r="AT72" s="17">
        <v>0</v>
      </c>
      <c r="AU72" s="17">
        <v>0</v>
      </c>
      <c r="AV72" s="17"/>
      <c r="AW72" s="17">
        <v>0</v>
      </c>
      <c r="AX72" s="17">
        <v>5.3079298078736799E-2</v>
      </c>
      <c r="AY72" s="17">
        <v>6.4694991993589301E-2</v>
      </c>
      <c r="AZ72" s="17">
        <v>0</v>
      </c>
      <c r="BA72" s="17">
        <v>0.33262037383340898</v>
      </c>
      <c r="BB72" s="17"/>
      <c r="BC72" s="17">
        <v>0</v>
      </c>
      <c r="BD72" s="17">
        <v>8.6622322346120995E-2</v>
      </c>
      <c r="BE72" s="17">
        <v>0</v>
      </c>
      <c r="BF72" s="17">
        <v>0</v>
      </c>
      <c r="BG72" s="17">
        <v>0.131127922649942</v>
      </c>
      <c r="BH72" s="17"/>
      <c r="BI72" s="17">
        <v>3.5531581253416898E-2</v>
      </c>
      <c r="BJ72" s="17">
        <v>3.7715578355120898E-2</v>
      </c>
      <c r="BK72" s="17"/>
      <c r="BL72" s="17">
        <v>3.5583194251900298E-2</v>
      </c>
      <c r="BM72" s="17">
        <v>5.03372127506094E-2</v>
      </c>
      <c r="BN72" s="17">
        <v>2.8069772282862001E-2</v>
      </c>
      <c r="BO72" s="17">
        <v>0</v>
      </c>
      <c r="BP72" s="17"/>
      <c r="BQ72" s="17">
        <v>0</v>
      </c>
      <c r="BR72" s="17">
        <v>6.3038705702010006E-2</v>
      </c>
      <c r="BS72" s="17">
        <v>0</v>
      </c>
      <c r="BT72" s="17">
        <v>0</v>
      </c>
      <c r="BU72" s="17">
        <v>0</v>
      </c>
      <c r="BV72" s="17"/>
      <c r="BW72" s="17">
        <v>0</v>
      </c>
      <c r="BX72" s="17">
        <v>5.2757640921999797E-2</v>
      </c>
      <c r="BY72" s="17">
        <v>0</v>
      </c>
      <c r="BZ72" s="17">
        <v>0</v>
      </c>
      <c r="CA72" s="17">
        <v>7.3183246015859293E-2</v>
      </c>
      <c r="CB72" s="17"/>
      <c r="CC72" s="17">
        <v>0</v>
      </c>
      <c r="CD72" s="17">
        <v>4.8236941147706103E-2</v>
      </c>
      <c r="CE72" s="17"/>
      <c r="CF72" s="17">
        <v>5.5402658224800401E-2</v>
      </c>
      <c r="CG72" s="17"/>
      <c r="CH72" s="17">
        <v>0</v>
      </c>
    </row>
    <row r="73" spans="2:86" x14ac:dyDescent="0.35">
      <c r="B73" t="s">
        <v>116</v>
      </c>
      <c r="C73" s="17">
        <v>3.0117371041173499E-2</v>
      </c>
      <c r="D73" s="17">
        <v>4.27135199874124E-2</v>
      </c>
      <c r="E73" s="17">
        <v>1.7666787998457001E-2</v>
      </c>
      <c r="F73" s="17"/>
      <c r="G73" s="17">
        <v>0</v>
      </c>
      <c r="H73" s="17">
        <v>0.11278306856564201</v>
      </c>
      <c r="I73" s="17">
        <v>0</v>
      </c>
      <c r="J73" s="17">
        <v>5.73966550655719E-2</v>
      </c>
      <c r="K73" s="17">
        <v>0</v>
      </c>
      <c r="L73" s="17">
        <v>0</v>
      </c>
      <c r="M73" s="17"/>
      <c r="N73" s="17">
        <v>0</v>
      </c>
      <c r="O73" s="17">
        <v>0</v>
      </c>
      <c r="P73" s="17">
        <v>4.4822294208604598E-2</v>
      </c>
      <c r="Q73" s="17">
        <v>5.5344048320076202E-2</v>
      </c>
      <c r="R73" s="17"/>
      <c r="S73" s="17">
        <v>0</v>
      </c>
      <c r="T73" s="17">
        <v>0</v>
      </c>
      <c r="U73" s="17">
        <v>0</v>
      </c>
      <c r="V73" s="17">
        <v>0</v>
      </c>
      <c r="W73" s="17">
        <v>0</v>
      </c>
      <c r="X73" s="17">
        <v>0</v>
      </c>
      <c r="Y73" s="17">
        <v>0</v>
      </c>
      <c r="Z73" s="17">
        <v>0</v>
      </c>
      <c r="AA73" s="17">
        <v>0</v>
      </c>
      <c r="AB73" s="17">
        <v>0</v>
      </c>
      <c r="AC73" s="17">
        <v>3.0117371041173499E-2</v>
      </c>
      <c r="AD73" s="17">
        <v>0</v>
      </c>
      <c r="AE73" s="17"/>
      <c r="AF73" s="17">
        <v>0</v>
      </c>
      <c r="AG73" s="17">
        <v>0.403101440130953</v>
      </c>
      <c r="AH73" s="17">
        <v>0</v>
      </c>
      <c r="AI73" s="17">
        <v>0.13879738955225299</v>
      </c>
      <c r="AJ73" s="17">
        <v>0</v>
      </c>
      <c r="AK73" s="17">
        <v>0</v>
      </c>
      <c r="AL73" s="17">
        <v>0</v>
      </c>
      <c r="AM73" s="17">
        <v>0</v>
      </c>
      <c r="AN73" s="17">
        <v>0</v>
      </c>
      <c r="AO73" s="17">
        <v>0</v>
      </c>
      <c r="AP73" s="17">
        <v>0</v>
      </c>
      <c r="AQ73" s="17">
        <v>0</v>
      </c>
      <c r="AR73" s="17">
        <v>0</v>
      </c>
      <c r="AS73" s="17">
        <v>0</v>
      </c>
      <c r="AT73" s="17">
        <v>0</v>
      </c>
      <c r="AU73" s="17">
        <v>0</v>
      </c>
      <c r="AV73" s="17"/>
      <c r="AW73" s="17">
        <v>6.94163594174068E-2</v>
      </c>
      <c r="AX73" s="17">
        <v>0</v>
      </c>
      <c r="AY73" s="17">
        <v>0</v>
      </c>
      <c r="AZ73" s="17">
        <v>0</v>
      </c>
      <c r="BA73" s="17">
        <v>0</v>
      </c>
      <c r="BB73" s="17"/>
      <c r="BC73" s="17">
        <v>0</v>
      </c>
      <c r="BD73" s="17">
        <v>4.4049442856541297E-2</v>
      </c>
      <c r="BE73" s="17">
        <v>2.0573954960241E-2</v>
      </c>
      <c r="BF73" s="17">
        <v>5.8711876885114297E-2</v>
      </c>
      <c r="BG73" s="17">
        <v>0</v>
      </c>
      <c r="BH73" s="17"/>
      <c r="BI73" s="17">
        <v>1.1573631727857501E-2</v>
      </c>
      <c r="BJ73" s="17">
        <v>9.1390064233253701E-2</v>
      </c>
      <c r="BK73" s="17"/>
      <c r="BL73" s="17">
        <v>3.4948417298461598E-2</v>
      </c>
      <c r="BM73" s="17">
        <v>3.00888228268281E-2</v>
      </c>
      <c r="BN73" s="17">
        <v>2.8744790613326899E-2</v>
      </c>
      <c r="BO73" s="17">
        <v>0</v>
      </c>
      <c r="BP73" s="17"/>
      <c r="BQ73" s="17">
        <v>0</v>
      </c>
      <c r="BR73" s="17">
        <v>4.9070680265500301E-2</v>
      </c>
      <c r="BS73" s="17">
        <v>0</v>
      </c>
      <c r="BT73" s="17">
        <v>0</v>
      </c>
      <c r="BU73" s="17">
        <v>0</v>
      </c>
      <c r="BV73" s="17"/>
      <c r="BW73" s="17">
        <v>0</v>
      </c>
      <c r="BX73" s="17">
        <v>0</v>
      </c>
      <c r="BY73" s="17">
        <v>0</v>
      </c>
      <c r="BZ73" s="17">
        <v>5.72035182134778E-2</v>
      </c>
      <c r="CA73" s="17">
        <v>7.4943147451675005E-2</v>
      </c>
      <c r="CB73" s="17"/>
      <c r="CC73" s="17">
        <v>3.5539035302250797E-2</v>
      </c>
      <c r="CD73" s="17">
        <v>2.8282325071588201E-2</v>
      </c>
      <c r="CE73" s="17"/>
      <c r="CF73" s="17">
        <v>0</v>
      </c>
      <c r="CG73" s="17"/>
      <c r="CH73" s="17">
        <v>0.12972862339916999</v>
      </c>
    </row>
    <row r="74" spans="2:86" x14ac:dyDescent="0.35">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row>
    <row r="75" spans="2:86" x14ac:dyDescent="0.35">
      <c r="B75" s="6" t="s">
        <v>142</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row>
    <row r="76" spans="2:86" x14ac:dyDescent="0.35">
      <c r="B76" s="21" t="s">
        <v>123</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row>
    <row r="77" spans="2:86" x14ac:dyDescent="0.35">
      <c r="B77" t="s">
        <v>128</v>
      </c>
      <c r="C77" s="17">
        <v>0.68004713204076195</v>
      </c>
      <c r="D77" s="17">
        <v>0.635215518985909</v>
      </c>
      <c r="E77" s="17">
        <v>0.72522025011214297</v>
      </c>
      <c r="F77" s="17"/>
      <c r="G77" s="17">
        <v>0.56755330834828099</v>
      </c>
      <c r="H77" s="17">
        <v>0.53162320878617597</v>
      </c>
      <c r="I77" s="17">
        <v>0.66257293499048897</v>
      </c>
      <c r="J77" s="17">
        <v>0.75869608472406302</v>
      </c>
      <c r="K77" s="17">
        <v>0.80307304758488696</v>
      </c>
      <c r="L77" s="17">
        <v>0.74315200500153</v>
      </c>
      <c r="M77" s="17"/>
      <c r="N77" s="17">
        <v>0.58884343214601198</v>
      </c>
      <c r="O77" s="17">
        <v>0.705669087788101</v>
      </c>
      <c r="P77" s="17">
        <v>0.67600147715329595</v>
      </c>
      <c r="Q77" s="17">
        <v>0.75429913467828302</v>
      </c>
      <c r="R77" s="17"/>
      <c r="S77" s="17">
        <v>0.61317197794910105</v>
      </c>
      <c r="T77" s="17">
        <v>0.71753232465861805</v>
      </c>
      <c r="U77" s="17">
        <v>0.66310202328344103</v>
      </c>
      <c r="V77" s="17">
        <v>0.63365358463780397</v>
      </c>
      <c r="W77" s="17">
        <v>0.66819083703961002</v>
      </c>
      <c r="X77" s="17">
        <v>0.71655626349037105</v>
      </c>
      <c r="Y77" s="17">
        <v>0.72544188712360902</v>
      </c>
      <c r="Z77" s="17">
        <v>0.52197619872408696</v>
      </c>
      <c r="AA77" s="17">
        <v>0.68940639578586305</v>
      </c>
      <c r="AB77" s="17">
        <v>0.72177739236963201</v>
      </c>
      <c r="AC77" s="17">
        <v>0.75804755302482396</v>
      </c>
      <c r="AD77" s="17">
        <v>0.73135743372857698</v>
      </c>
      <c r="AE77" s="17"/>
      <c r="AF77" s="17">
        <v>0.64286977666951295</v>
      </c>
      <c r="AG77" s="17">
        <v>0.74868977119826796</v>
      </c>
      <c r="AH77" s="17">
        <v>0.83081519546398097</v>
      </c>
      <c r="AI77" s="17">
        <v>0.816486490659454</v>
      </c>
      <c r="AJ77" s="17">
        <v>0.69183786396341596</v>
      </c>
      <c r="AK77" s="17">
        <v>0.67340196285196197</v>
      </c>
      <c r="AL77" s="17">
        <v>0.68537210172710605</v>
      </c>
      <c r="AM77" s="17">
        <v>0.777546279933652</v>
      </c>
      <c r="AN77" s="17">
        <v>0.62213317019070702</v>
      </c>
      <c r="AO77" s="17">
        <v>0.64226855802457605</v>
      </c>
      <c r="AP77" s="17">
        <v>0.65972657178166205</v>
      </c>
      <c r="AQ77" s="17">
        <v>0.58965121830910106</v>
      </c>
      <c r="AR77" s="17">
        <v>0.63072001360075902</v>
      </c>
      <c r="AS77" s="17">
        <v>0.58452277028525801</v>
      </c>
      <c r="AT77" s="17">
        <v>0.58431303782891197</v>
      </c>
      <c r="AU77" s="17">
        <v>0.47333410818585397</v>
      </c>
      <c r="AV77" s="17"/>
      <c r="AW77" s="17">
        <v>0.77507473667091298</v>
      </c>
      <c r="AX77" s="17">
        <v>0.71371138943382895</v>
      </c>
      <c r="AY77" s="17">
        <v>0.60563085684002405</v>
      </c>
      <c r="AZ77" s="17">
        <v>0.56504065411315896</v>
      </c>
      <c r="BA77" s="17">
        <v>0.43752078414908402</v>
      </c>
      <c r="BB77" s="17"/>
      <c r="BC77" s="17">
        <v>0.44422117835307301</v>
      </c>
      <c r="BD77" s="17">
        <v>0.56069133483142997</v>
      </c>
      <c r="BE77" s="17">
        <v>0.78223098166413696</v>
      </c>
      <c r="BF77" s="17">
        <v>0.84890581400213605</v>
      </c>
      <c r="BG77" s="17">
        <v>0.86808028030971396</v>
      </c>
      <c r="BH77" s="17"/>
      <c r="BI77" s="17">
        <v>0.67075384847866404</v>
      </c>
      <c r="BJ77" s="17">
        <v>0.71784358251853997</v>
      </c>
      <c r="BK77" s="17"/>
      <c r="BL77" s="17">
        <v>0.67430339919875704</v>
      </c>
      <c r="BM77" s="17">
        <v>0.70398127039608505</v>
      </c>
      <c r="BN77" s="17">
        <v>0.66886405226063905</v>
      </c>
      <c r="BO77" s="17">
        <v>0.68846781663319101</v>
      </c>
      <c r="BP77" s="17"/>
      <c r="BQ77" s="17">
        <v>0.65315085804235795</v>
      </c>
      <c r="BR77" s="17">
        <v>0.67203026457482296</v>
      </c>
      <c r="BS77" s="17">
        <v>0.67529815164801599</v>
      </c>
      <c r="BT77" s="17">
        <v>0.66599219667105702</v>
      </c>
      <c r="BU77" s="17">
        <v>0.64890507176023104</v>
      </c>
      <c r="BV77" s="17"/>
      <c r="BW77" s="17">
        <v>0.63701816305492298</v>
      </c>
      <c r="BX77" s="17">
        <v>0.59405393586966104</v>
      </c>
      <c r="BY77" s="17">
        <v>0.73536894308197998</v>
      </c>
      <c r="BZ77" s="17">
        <v>0.71621125344498804</v>
      </c>
      <c r="CA77" s="17">
        <v>0.70126981831972901</v>
      </c>
      <c r="CB77" s="17"/>
      <c r="CC77" s="17">
        <v>0.657217163904254</v>
      </c>
      <c r="CD77" s="17">
        <v>0.69341840556932799</v>
      </c>
      <c r="CE77" s="17"/>
      <c r="CF77" s="17">
        <v>0.60806651575866399</v>
      </c>
      <c r="CG77" s="17"/>
      <c r="CH77" s="17">
        <v>0.69922674832077802</v>
      </c>
    </row>
    <row r="78" spans="2:86" x14ac:dyDescent="0.35">
      <c r="B78" t="s">
        <v>129</v>
      </c>
      <c r="C78" s="17">
        <v>0.65653926506502502</v>
      </c>
      <c r="D78" s="17">
        <v>0.63909919381432501</v>
      </c>
      <c r="E78" s="17">
        <v>0.67549589089094397</v>
      </c>
      <c r="F78" s="17"/>
      <c r="G78" s="17">
        <v>0.45380158419325001</v>
      </c>
      <c r="H78" s="17">
        <v>0.55129078691350297</v>
      </c>
      <c r="I78" s="17">
        <v>0.60091691575662598</v>
      </c>
      <c r="J78" s="17">
        <v>0.75688467452970598</v>
      </c>
      <c r="K78" s="17">
        <v>0.78154198955955401</v>
      </c>
      <c r="L78" s="17">
        <v>0.75642506907375195</v>
      </c>
      <c r="M78" s="17"/>
      <c r="N78" s="17">
        <v>0.63251674291049198</v>
      </c>
      <c r="O78" s="17">
        <v>0.70605712482694005</v>
      </c>
      <c r="P78" s="17">
        <v>0.61367983445575003</v>
      </c>
      <c r="Q78" s="17">
        <v>0.66877950083735305</v>
      </c>
      <c r="R78" s="17"/>
      <c r="S78" s="17">
        <v>0.57491157779630797</v>
      </c>
      <c r="T78" s="17">
        <v>0.65339908021050896</v>
      </c>
      <c r="U78" s="17">
        <v>0.58514485766865798</v>
      </c>
      <c r="V78" s="17">
        <v>0.60919506074934204</v>
      </c>
      <c r="W78" s="17">
        <v>0.62548554182768401</v>
      </c>
      <c r="X78" s="17">
        <v>0.69638060250840905</v>
      </c>
      <c r="Y78" s="17">
        <v>0.73329219760765596</v>
      </c>
      <c r="Z78" s="17">
        <v>0.69260793422247602</v>
      </c>
      <c r="AA78" s="17">
        <v>0.70143813326331295</v>
      </c>
      <c r="AB78" s="17">
        <v>0.66139590887097499</v>
      </c>
      <c r="AC78" s="17">
        <v>0.81026964584265404</v>
      </c>
      <c r="AD78" s="17">
        <v>0.64783795551034196</v>
      </c>
      <c r="AE78" s="17"/>
      <c r="AF78" s="17">
        <v>0.64892104993521404</v>
      </c>
      <c r="AG78" s="17">
        <v>0.70524653106284296</v>
      </c>
      <c r="AH78" s="17">
        <v>0.71142202569183399</v>
      </c>
      <c r="AI78" s="17">
        <v>0.68354735684881696</v>
      </c>
      <c r="AJ78" s="17">
        <v>0.71689255903247895</v>
      </c>
      <c r="AK78" s="17">
        <v>0.69669162002881702</v>
      </c>
      <c r="AL78" s="17">
        <v>0.61713554330887899</v>
      </c>
      <c r="AM78" s="17">
        <v>0.74727651024822905</v>
      </c>
      <c r="AN78" s="17">
        <v>0.62942277312873496</v>
      </c>
      <c r="AO78" s="17">
        <v>0.59364920360906404</v>
      </c>
      <c r="AP78" s="17">
        <v>0.62031405562625297</v>
      </c>
      <c r="AQ78" s="17">
        <v>0.62987155452640997</v>
      </c>
      <c r="AR78" s="17">
        <v>0.65139039723484005</v>
      </c>
      <c r="AS78" s="17">
        <v>0.65017194954430901</v>
      </c>
      <c r="AT78" s="17">
        <v>0.60772543255265199</v>
      </c>
      <c r="AU78" s="17">
        <v>0.52830896292294705</v>
      </c>
      <c r="AV78" s="17"/>
      <c r="AW78" s="17">
        <v>0.69033352249754198</v>
      </c>
      <c r="AX78" s="17">
        <v>0.634694121878843</v>
      </c>
      <c r="AY78" s="17">
        <v>0.64714436304048695</v>
      </c>
      <c r="AZ78" s="17">
        <v>0.56843427380393297</v>
      </c>
      <c r="BA78" s="17">
        <v>0.488056283426337</v>
      </c>
      <c r="BB78" s="17"/>
      <c r="BC78" s="17">
        <v>0.35076119778149001</v>
      </c>
      <c r="BD78" s="17">
        <v>0.64085699232065796</v>
      </c>
      <c r="BE78" s="17">
        <v>0.711760350705547</v>
      </c>
      <c r="BF78" s="17">
        <v>0.75364115079938299</v>
      </c>
      <c r="BG78" s="17">
        <v>0.78440453799012799</v>
      </c>
      <c r="BH78" s="17"/>
      <c r="BI78" s="17">
        <v>0.64415857100715501</v>
      </c>
      <c r="BJ78" s="17">
        <v>0.70689243536398305</v>
      </c>
      <c r="BK78" s="17"/>
      <c r="BL78" s="17">
        <v>0.61083372910919997</v>
      </c>
      <c r="BM78" s="17">
        <v>0.700407314416716</v>
      </c>
      <c r="BN78" s="17">
        <v>0.65781806012131006</v>
      </c>
      <c r="BO78" s="17">
        <v>0.43906418031989802</v>
      </c>
      <c r="BP78" s="17"/>
      <c r="BQ78" s="17">
        <v>0.65161616192098604</v>
      </c>
      <c r="BR78" s="17">
        <v>0.67076018264450399</v>
      </c>
      <c r="BS78" s="17">
        <v>0.70619361773347999</v>
      </c>
      <c r="BT78" s="17">
        <v>0.66701889808707404</v>
      </c>
      <c r="BU78" s="17">
        <v>0.520613315844764</v>
      </c>
      <c r="BV78" s="17"/>
      <c r="BW78" s="17">
        <v>0.68740077750676998</v>
      </c>
      <c r="BX78" s="17">
        <v>0.614292404420267</v>
      </c>
      <c r="BY78" s="17">
        <v>0.73976821932778403</v>
      </c>
      <c r="BZ78" s="17">
        <v>0.66063985975655504</v>
      </c>
      <c r="CA78" s="17">
        <v>0.61170990092381705</v>
      </c>
      <c r="CB78" s="17"/>
      <c r="CC78" s="17">
        <v>0.63365687954225203</v>
      </c>
      <c r="CD78" s="17">
        <v>0.66994123890842405</v>
      </c>
      <c r="CE78" s="17"/>
      <c r="CF78" s="17">
        <v>0.61893111590453698</v>
      </c>
      <c r="CG78" s="17"/>
      <c r="CH78" s="17">
        <v>0.60640298276140003</v>
      </c>
    </row>
    <row r="79" spans="2:86" x14ac:dyDescent="0.35">
      <c r="B79" t="s">
        <v>130</v>
      </c>
      <c r="C79" s="17">
        <v>0.35909901897930202</v>
      </c>
      <c r="D79" s="17">
        <v>0.36403226521096999</v>
      </c>
      <c r="E79" s="17">
        <v>0.35478371114342599</v>
      </c>
      <c r="F79" s="17"/>
      <c r="G79" s="17">
        <v>0.34382598075701398</v>
      </c>
      <c r="H79" s="17">
        <v>0.45717029322208802</v>
      </c>
      <c r="I79" s="17">
        <v>0.36653425247314803</v>
      </c>
      <c r="J79" s="17">
        <v>0.35038878773127302</v>
      </c>
      <c r="K79" s="17">
        <v>0.302535571735082</v>
      </c>
      <c r="L79" s="17">
        <v>0.32845157698183303</v>
      </c>
      <c r="M79" s="17"/>
      <c r="N79" s="17">
        <v>0.4361241929986</v>
      </c>
      <c r="O79" s="17">
        <v>0.35783054075169002</v>
      </c>
      <c r="P79" s="17">
        <v>0.35197301671019798</v>
      </c>
      <c r="Q79" s="17">
        <v>0.284976435172696</v>
      </c>
      <c r="R79" s="17"/>
      <c r="S79" s="17">
        <v>0.37305494631394498</v>
      </c>
      <c r="T79" s="17">
        <v>0.36643142937217099</v>
      </c>
      <c r="U79" s="17">
        <v>0.39789131711666498</v>
      </c>
      <c r="V79" s="17">
        <v>0.33956382623994202</v>
      </c>
      <c r="W79" s="17">
        <v>0.316643020425463</v>
      </c>
      <c r="X79" s="17">
        <v>0.39176839444646799</v>
      </c>
      <c r="Y79" s="17">
        <v>0.35153861783058599</v>
      </c>
      <c r="Z79" s="17">
        <v>0.34075248566858402</v>
      </c>
      <c r="AA79" s="17">
        <v>0.37454948933136201</v>
      </c>
      <c r="AB79" s="17">
        <v>0.32321245864875298</v>
      </c>
      <c r="AC79" s="17">
        <v>0.27828349692041898</v>
      </c>
      <c r="AD79" s="17">
        <v>0.44894447321110997</v>
      </c>
      <c r="AE79" s="17"/>
      <c r="AF79" s="17">
        <v>0.15802582516420999</v>
      </c>
      <c r="AG79" s="17">
        <v>0.23842330890149799</v>
      </c>
      <c r="AH79" s="17">
        <v>0.30444197197799</v>
      </c>
      <c r="AI79" s="17">
        <v>0.269258319636826</v>
      </c>
      <c r="AJ79" s="17">
        <v>0.29474195724848201</v>
      </c>
      <c r="AK79" s="17">
        <v>0.31804983371652701</v>
      </c>
      <c r="AL79" s="17">
        <v>0.30681465324959001</v>
      </c>
      <c r="AM79" s="17">
        <v>0.34265955651741098</v>
      </c>
      <c r="AN79" s="17">
        <v>0.42224388230262</v>
      </c>
      <c r="AO79" s="17">
        <v>0.43959487231644601</v>
      </c>
      <c r="AP79" s="17">
        <v>0.43645519577693198</v>
      </c>
      <c r="AQ79" s="17">
        <v>0.36404051304693902</v>
      </c>
      <c r="AR79" s="17">
        <v>0.40505304876419701</v>
      </c>
      <c r="AS79" s="17">
        <v>0.45187387609663299</v>
      </c>
      <c r="AT79" s="17">
        <v>0.45930826638171401</v>
      </c>
      <c r="AU79" s="17">
        <v>0.530275198265582</v>
      </c>
      <c r="AV79" s="17"/>
      <c r="AW79" s="17">
        <v>0.28375322846480799</v>
      </c>
      <c r="AX79" s="17">
        <v>0.371067952784776</v>
      </c>
      <c r="AY79" s="17">
        <v>0.35256129088951499</v>
      </c>
      <c r="AZ79" s="17">
        <v>0.50109174412796498</v>
      </c>
      <c r="BA79" s="17">
        <v>0.45677901679882998</v>
      </c>
      <c r="BB79" s="17"/>
      <c r="BC79" s="17">
        <v>0.316032852331599</v>
      </c>
      <c r="BD79" s="17">
        <v>0.41235252342483503</v>
      </c>
      <c r="BE79" s="17">
        <v>0.34576908316896698</v>
      </c>
      <c r="BF79" s="17">
        <v>0.30240334649054101</v>
      </c>
      <c r="BG79" s="17">
        <v>0.318874148760389</v>
      </c>
      <c r="BH79" s="17"/>
      <c r="BI79" s="17">
        <v>0.38549167951111701</v>
      </c>
      <c r="BJ79" s="17">
        <v>0.25175817652013599</v>
      </c>
      <c r="BK79" s="17"/>
      <c r="BL79" s="17">
        <v>0.38972395450118302</v>
      </c>
      <c r="BM79" s="17">
        <v>0.32970058145265502</v>
      </c>
      <c r="BN79" s="17">
        <v>0.36278147737244898</v>
      </c>
      <c r="BO79" s="17">
        <v>0.39686346033312497</v>
      </c>
      <c r="BP79" s="17"/>
      <c r="BQ79" s="17">
        <v>0.40694183612398899</v>
      </c>
      <c r="BR79" s="17">
        <v>0.33447984879079801</v>
      </c>
      <c r="BS79" s="17">
        <v>0.30038358723187802</v>
      </c>
      <c r="BT79" s="17">
        <v>0.36652571900378</v>
      </c>
      <c r="BU79" s="17">
        <v>0.34924401469368399</v>
      </c>
      <c r="BV79" s="17"/>
      <c r="BW79" s="17">
        <v>0.377772300969064</v>
      </c>
      <c r="BX79" s="17">
        <v>0.29282691358371898</v>
      </c>
      <c r="BY79" s="17">
        <v>0.348693877835421</v>
      </c>
      <c r="BZ79" s="17">
        <v>0.405586248206879</v>
      </c>
      <c r="CA79" s="17">
        <v>0.373290615407044</v>
      </c>
      <c r="CB79" s="17"/>
      <c r="CC79" s="17">
        <v>0.40502518303907098</v>
      </c>
      <c r="CD79" s="17">
        <v>0.33220054509229902</v>
      </c>
      <c r="CE79" s="17"/>
      <c r="CF79" s="17">
        <v>0.29244926881142902</v>
      </c>
      <c r="CG79" s="17"/>
      <c r="CH79" s="17">
        <v>0.43000449572989602</v>
      </c>
    </row>
    <row r="80" spans="2:86" x14ac:dyDescent="0.35">
      <c r="B80" t="s">
        <v>131</v>
      </c>
      <c r="C80" s="17">
        <v>0.35787752378930898</v>
      </c>
      <c r="D80" s="17">
        <v>0.34372193301034998</v>
      </c>
      <c r="E80" s="17">
        <v>0.37136656288789599</v>
      </c>
      <c r="F80" s="17"/>
      <c r="G80" s="17">
        <v>0.17991890889255699</v>
      </c>
      <c r="H80" s="17">
        <v>0.29276172214075802</v>
      </c>
      <c r="I80" s="17">
        <v>0.32924108345911202</v>
      </c>
      <c r="J80" s="17">
        <v>0.40709592235997299</v>
      </c>
      <c r="K80" s="17">
        <v>0.44408343123188998</v>
      </c>
      <c r="L80" s="17">
        <v>0.45433137519119898</v>
      </c>
      <c r="M80" s="17"/>
      <c r="N80" s="17">
        <v>0.35265238738649501</v>
      </c>
      <c r="O80" s="17">
        <v>0.37578561384490999</v>
      </c>
      <c r="P80" s="17">
        <v>0.36320411736828201</v>
      </c>
      <c r="Q80" s="17">
        <v>0.33841279838378702</v>
      </c>
      <c r="R80" s="17"/>
      <c r="S80" s="17">
        <v>0.32913654942368797</v>
      </c>
      <c r="T80" s="17">
        <v>0.40012203468448598</v>
      </c>
      <c r="U80" s="17">
        <v>0.36366358252358799</v>
      </c>
      <c r="V80" s="17">
        <v>0.292350905061246</v>
      </c>
      <c r="W80" s="17">
        <v>0.38533407746960002</v>
      </c>
      <c r="X80" s="17">
        <v>0.33473637309399801</v>
      </c>
      <c r="Y80" s="17">
        <v>0.38004211278780398</v>
      </c>
      <c r="Z80" s="17">
        <v>0.268876997660914</v>
      </c>
      <c r="AA80" s="17">
        <v>0.32835079173271497</v>
      </c>
      <c r="AB80" s="17">
        <v>0.45127496040368897</v>
      </c>
      <c r="AC80" s="17">
        <v>0.46621132991742398</v>
      </c>
      <c r="AD80" s="17">
        <v>0.20111878944202699</v>
      </c>
      <c r="AE80" s="17"/>
      <c r="AF80" s="17">
        <v>0.35964994554336699</v>
      </c>
      <c r="AG80" s="17">
        <v>0.37042359082232201</v>
      </c>
      <c r="AH80" s="17">
        <v>0.398863472620194</v>
      </c>
      <c r="AI80" s="17">
        <v>0.39238463190313599</v>
      </c>
      <c r="AJ80" s="17">
        <v>0.293392048654255</v>
      </c>
      <c r="AK80" s="17">
        <v>0.32800158560117798</v>
      </c>
      <c r="AL80" s="17">
        <v>0.40910871358013701</v>
      </c>
      <c r="AM80" s="17">
        <v>0.37288756429269498</v>
      </c>
      <c r="AN80" s="17">
        <v>0.36068770619238399</v>
      </c>
      <c r="AO80" s="17">
        <v>0.35861239331848999</v>
      </c>
      <c r="AP80" s="17">
        <v>0.37911669375842999</v>
      </c>
      <c r="AQ80" s="17">
        <v>0.320074754747182</v>
      </c>
      <c r="AR80" s="17">
        <v>0.30566655668457099</v>
      </c>
      <c r="AS80" s="17">
        <v>0.28701967630846698</v>
      </c>
      <c r="AT80" s="17">
        <v>0.36402496645736798</v>
      </c>
      <c r="AU80" s="17">
        <v>0.35020097738280698</v>
      </c>
      <c r="AV80" s="17"/>
      <c r="AW80" s="17">
        <v>0.37277283700568598</v>
      </c>
      <c r="AX80" s="17">
        <v>0.33595730719932798</v>
      </c>
      <c r="AY80" s="17">
        <v>0.32435837835984799</v>
      </c>
      <c r="AZ80" s="17">
        <v>0.354627739830501</v>
      </c>
      <c r="BA80" s="17">
        <v>0.28987128821326702</v>
      </c>
      <c r="BB80" s="17"/>
      <c r="BC80" s="17">
        <v>0.19086227739560899</v>
      </c>
      <c r="BD80" s="17">
        <v>0.33341805223097498</v>
      </c>
      <c r="BE80" s="17">
        <v>0.405151225545057</v>
      </c>
      <c r="BF80" s="17">
        <v>0.39235033526703</v>
      </c>
      <c r="BG80" s="17">
        <v>0.49098918125553498</v>
      </c>
      <c r="BH80" s="17"/>
      <c r="BI80" s="17">
        <v>0.358737883577817</v>
      </c>
      <c r="BJ80" s="17">
        <v>0.35437837885069601</v>
      </c>
      <c r="BK80" s="17"/>
      <c r="BL80" s="17">
        <v>0.33880493788921701</v>
      </c>
      <c r="BM80" s="17">
        <v>0.34174331706878402</v>
      </c>
      <c r="BN80" s="17">
        <v>0.37409748700713702</v>
      </c>
      <c r="BO80" s="17">
        <v>0.33167956801769299</v>
      </c>
      <c r="BP80" s="17"/>
      <c r="BQ80" s="17">
        <v>0.35530440168529598</v>
      </c>
      <c r="BR80" s="17">
        <v>0.377167385694339</v>
      </c>
      <c r="BS80" s="17">
        <v>0.37665714537546202</v>
      </c>
      <c r="BT80" s="17">
        <v>0.33573970717309798</v>
      </c>
      <c r="BU80" s="17">
        <v>0.30123107579331798</v>
      </c>
      <c r="BV80" s="17"/>
      <c r="BW80" s="17">
        <v>0.39447765949004399</v>
      </c>
      <c r="BX80" s="17">
        <v>0.32587764473581499</v>
      </c>
      <c r="BY80" s="17">
        <v>0.40200150730585499</v>
      </c>
      <c r="BZ80" s="17">
        <v>0.37307638456770398</v>
      </c>
      <c r="CA80" s="17">
        <v>0.31295220790685502</v>
      </c>
      <c r="CB80" s="17"/>
      <c r="CC80" s="17">
        <v>0.361687995097495</v>
      </c>
      <c r="CD80" s="17">
        <v>0.35564577060288999</v>
      </c>
      <c r="CE80" s="17"/>
      <c r="CF80" s="17">
        <v>0.332041506610668</v>
      </c>
      <c r="CG80" s="17"/>
      <c r="CH80" s="17">
        <v>0.42442624537659202</v>
      </c>
    </row>
    <row r="81" spans="2:86" x14ac:dyDescent="0.35">
      <c r="B81" t="s">
        <v>132</v>
      </c>
      <c r="C81" s="17">
        <v>0.28258500684918397</v>
      </c>
      <c r="D81" s="17">
        <v>0.261540947146509</v>
      </c>
      <c r="E81" s="17">
        <v>0.30394770452986603</v>
      </c>
      <c r="F81" s="17"/>
      <c r="G81" s="17">
        <v>0.35767133633591702</v>
      </c>
      <c r="H81" s="17">
        <v>0.43181893332476601</v>
      </c>
      <c r="I81" s="17">
        <v>0.35559596570846402</v>
      </c>
      <c r="J81" s="17">
        <v>0.29663795880134902</v>
      </c>
      <c r="K81" s="17">
        <v>0.175258740389128</v>
      </c>
      <c r="L81" s="17">
        <v>0.11269014270420299</v>
      </c>
      <c r="M81" s="17"/>
      <c r="N81" s="17">
        <v>0.23865113775375199</v>
      </c>
      <c r="O81" s="17">
        <v>0.28031705985302502</v>
      </c>
      <c r="P81" s="17">
        <v>0.28484693731048799</v>
      </c>
      <c r="Q81" s="17">
        <v>0.33266243159710401</v>
      </c>
      <c r="R81" s="17"/>
      <c r="S81" s="17">
        <v>0.34749683768512402</v>
      </c>
      <c r="T81" s="17">
        <v>0.26183986409328402</v>
      </c>
      <c r="U81" s="17">
        <v>0.30705598039769699</v>
      </c>
      <c r="V81" s="17">
        <v>0.29259081127194497</v>
      </c>
      <c r="W81" s="17">
        <v>0.29331513210811799</v>
      </c>
      <c r="X81" s="17">
        <v>0.26742878810443799</v>
      </c>
      <c r="Y81" s="17">
        <v>0.24923232291699299</v>
      </c>
      <c r="Z81" s="17">
        <v>0.27113744732245398</v>
      </c>
      <c r="AA81" s="17">
        <v>0.243845538725772</v>
      </c>
      <c r="AB81" s="17">
        <v>0.197999463913064</v>
      </c>
      <c r="AC81" s="17">
        <v>0.34155049758588701</v>
      </c>
      <c r="AD81" s="17">
        <v>0.39815843787424099</v>
      </c>
      <c r="AE81" s="17"/>
      <c r="AF81" s="17">
        <v>0.35860990310922602</v>
      </c>
      <c r="AG81" s="17">
        <v>0.29351047059758101</v>
      </c>
      <c r="AH81" s="17">
        <v>0.266119647707725</v>
      </c>
      <c r="AI81" s="17">
        <v>0.288214363580168</v>
      </c>
      <c r="AJ81" s="17">
        <v>0.35604050265984299</v>
      </c>
      <c r="AK81" s="17">
        <v>0.31160049022069097</v>
      </c>
      <c r="AL81" s="17">
        <v>0.232670680072982</v>
      </c>
      <c r="AM81" s="17">
        <v>0.25156098759585899</v>
      </c>
      <c r="AN81" s="17">
        <v>0.18601582957892901</v>
      </c>
      <c r="AO81" s="17">
        <v>0.31893179103213998</v>
      </c>
      <c r="AP81" s="17">
        <v>0.31922830374421002</v>
      </c>
      <c r="AQ81" s="17">
        <v>0.30777158130647703</v>
      </c>
      <c r="AR81" s="17">
        <v>0.32384604513297799</v>
      </c>
      <c r="AS81" s="17">
        <v>0.13121307811661201</v>
      </c>
      <c r="AT81" s="17">
        <v>0.16629124339232301</v>
      </c>
      <c r="AU81" s="17">
        <v>0.28574344290751502</v>
      </c>
      <c r="AV81" s="17"/>
      <c r="AW81" s="17">
        <v>0.25906696878243801</v>
      </c>
      <c r="AX81" s="17">
        <v>0.270547511004471</v>
      </c>
      <c r="AY81" s="17">
        <v>0.33468876725259</v>
      </c>
      <c r="AZ81" s="17">
        <v>0.31711568945007501</v>
      </c>
      <c r="BA81" s="17">
        <v>0.240591147256347</v>
      </c>
      <c r="BB81" s="17"/>
      <c r="BC81" s="17">
        <v>0.27446521830721199</v>
      </c>
      <c r="BD81" s="17">
        <v>0.220408912455512</v>
      </c>
      <c r="BE81" s="17">
        <v>0.26530764390311601</v>
      </c>
      <c r="BF81" s="17">
        <v>0.437822286513189</v>
      </c>
      <c r="BG81" s="17">
        <v>0.49181438256874999</v>
      </c>
      <c r="BH81" s="17"/>
      <c r="BI81" s="17">
        <v>0.26619567880898698</v>
      </c>
      <c r="BJ81" s="17">
        <v>0.34924157893117602</v>
      </c>
      <c r="BK81" s="17"/>
      <c r="BL81" s="17">
        <v>0.35474052434619302</v>
      </c>
      <c r="BM81" s="17">
        <v>0.2397622221155</v>
      </c>
      <c r="BN81" s="17">
        <v>0.28470456555735901</v>
      </c>
      <c r="BO81" s="17">
        <v>0.19142799042414901</v>
      </c>
      <c r="BP81" s="17"/>
      <c r="BQ81" s="17">
        <v>0.19058741568265</v>
      </c>
      <c r="BR81" s="17">
        <v>0.30505865467751198</v>
      </c>
      <c r="BS81" s="17">
        <v>0.230800613344846</v>
      </c>
      <c r="BT81" s="17">
        <v>0.26472370847291399</v>
      </c>
      <c r="BU81" s="17">
        <v>0.237782030415466</v>
      </c>
      <c r="BV81" s="17"/>
      <c r="BW81" s="17">
        <v>0.22481706888490499</v>
      </c>
      <c r="BX81" s="17">
        <v>0.29009150083767798</v>
      </c>
      <c r="BY81" s="17">
        <v>0.30951099726181103</v>
      </c>
      <c r="BZ81" s="17">
        <v>0.23108770012976901</v>
      </c>
      <c r="CA81" s="17">
        <v>0.34791461058847301</v>
      </c>
      <c r="CB81" s="17"/>
      <c r="CC81" s="17">
        <v>0.282562514289809</v>
      </c>
      <c r="CD81" s="17">
        <v>0.282598180505931</v>
      </c>
      <c r="CE81" s="17"/>
      <c r="CF81" s="17">
        <v>0.28260108253826799</v>
      </c>
      <c r="CG81" s="17"/>
      <c r="CH81" s="17">
        <v>0.34333269879322198</v>
      </c>
    </row>
    <row r="82" spans="2:86" x14ac:dyDescent="0.35">
      <c r="B82" t="s">
        <v>133</v>
      </c>
      <c r="C82" s="17">
        <v>0.236613771062511</v>
      </c>
      <c r="D82" s="17">
        <v>0.25693806268191799</v>
      </c>
      <c r="E82" s="17">
        <v>0.21749277208038501</v>
      </c>
      <c r="F82" s="17"/>
      <c r="G82" s="17">
        <v>0.24030596343272001</v>
      </c>
      <c r="H82" s="17">
        <v>0.168747477182593</v>
      </c>
      <c r="I82" s="17">
        <v>0.25575044196628499</v>
      </c>
      <c r="J82" s="17">
        <v>0.289053144263833</v>
      </c>
      <c r="K82" s="17">
        <v>0.27490364275920098</v>
      </c>
      <c r="L82" s="17">
        <v>0.20552560666549699</v>
      </c>
      <c r="M82" s="17"/>
      <c r="N82" s="17">
        <v>0.22567260827864299</v>
      </c>
      <c r="O82" s="17">
        <v>0.22481112711176501</v>
      </c>
      <c r="P82" s="17">
        <v>0.24357470464321099</v>
      </c>
      <c r="Q82" s="17">
        <v>0.255044679625336</v>
      </c>
      <c r="R82" s="17"/>
      <c r="S82" s="17">
        <v>0.22117895363732501</v>
      </c>
      <c r="T82" s="17">
        <v>0.217902115004142</v>
      </c>
      <c r="U82" s="17">
        <v>0.26891027499285602</v>
      </c>
      <c r="V82" s="17">
        <v>0.21582951856828</v>
      </c>
      <c r="W82" s="17">
        <v>0.279499144255274</v>
      </c>
      <c r="X82" s="17">
        <v>0.22793630653382499</v>
      </c>
      <c r="Y82" s="17">
        <v>0.221784775577023</v>
      </c>
      <c r="Z82" s="17">
        <v>0.24474143421772299</v>
      </c>
      <c r="AA82" s="17">
        <v>0.20114057713669201</v>
      </c>
      <c r="AB82" s="17">
        <v>0.22862600927589199</v>
      </c>
      <c r="AC82" s="17">
        <v>0.33267588183671198</v>
      </c>
      <c r="AD82" s="17">
        <v>0.315476391849283</v>
      </c>
      <c r="AE82" s="17"/>
      <c r="AF82" s="17">
        <v>0.30808686025301801</v>
      </c>
      <c r="AG82" s="17">
        <v>0.27608473412016499</v>
      </c>
      <c r="AH82" s="17">
        <v>0.232950601772977</v>
      </c>
      <c r="AI82" s="17">
        <v>0.24031729914830999</v>
      </c>
      <c r="AJ82" s="17">
        <v>0.147841774021096</v>
      </c>
      <c r="AK82" s="17">
        <v>0.236402892028614</v>
      </c>
      <c r="AL82" s="17">
        <v>0.26164511893314601</v>
      </c>
      <c r="AM82" s="17">
        <v>0.22380506128286901</v>
      </c>
      <c r="AN82" s="17">
        <v>0.27349920364677899</v>
      </c>
      <c r="AO82" s="17">
        <v>0.252691155528601</v>
      </c>
      <c r="AP82" s="17">
        <v>0.248798291113903</v>
      </c>
      <c r="AQ82" s="17">
        <v>0.27471770268569301</v>
      </c>
      <c r="AR82" s="17">
        <v>0.19672453786729699</v>
      </c>
      <c r="AS82" s="17">
        <v>0.26780016646735799</v>
      </c>
      <c r="AT82" s="17">
        <v>0.17583504118100099</v>
      </c>
      <c r="AU82" s="17">
        <v>0.23405028187099</v>
      </c>
      <c r="AV82" s="17"/>
      <c r="AW82" s="17">
        <v>0.227193011977736</v>
      </c>
      <c r="AX82" s="17">
        <v>0.232136607939431</v>
      </c>
      <c r="AY82" s="17">
        <v>0.22969585390182001</v>
      </c>
      <c r="AZ82" s="17">
        <v>0.27381198085061098</v>
      </c>
      <c r="BA82" s="17">
        <v>0.23597194903694199</v>
      </c>
      <c r="BB82" s="17"/>
      <c r="BC82" s="17">
        <v>0.16254547798295199</v>
      </c>
      <c r="BD82" s="17">
        <v>0.22368132584428099</v>
      </c>
      <c r="BE82" s="17">
        <v>0.234593573651875</v>
      </c>
      <c r="BF82" s="17">
        <v>0.28484005159690001</v>
      </c>
      <c r="BG82" s="17">
        <v>0.427119517432275</v>
      </c>
      <c r="BH82" s="17"/>
      <c r="BI82" s="17">
        <v>0.25200775268648001</v>
      </c>
      <c r="BJ82" s="17">
        <v>0.17400534421119501</v>
      </c>
      <c r="BK82" s="17"/>
      <c r="BL82" s="17">
        <v>0.27523708622540199</v>
      </c>
      <c r="BM82" s="17">
        <v>0.21214684790657201</v>
      </c>
      <c r="BN82" s="17">
        <v>0.23058456629676699</v>
      </c>
      <c r="BO82" s="17">
        <v>0.37792112849068699</v>
      </c>
      <c r="BP82" s="17"/>
      <c r="BQ82" s="17">
        <v>0.198305832913166</v>
      </c>
      <c r="BR82" s="17">
        <v>0.21792293426068901</v>
      </c>
      <c r="BS82" s="17">
        <v>0.25847520470664997</v>
      </c>
      <c r="BT82" s="17">
        <v>0.27868346292892898</v>
      </c>
      <c r="BU82" s="17">
        <v>0.26063449476569001</v>
      </c>
      <c r="BV82" s="17"/>
      <c r="BW82" s="17">
        <v>0.21076277610758601</v>
      </c>
      <c r="BX82" s="17">
        <v>0.21481255162866</v>
      </c>
      <c r="BY82" s="17">
        <v>0.213421396988589</v>
      </c>
      <c r="BZ82" s="17">
        <v>0.26808023809107601</v>
      </c>
      <c r="CA82" s="17">
        <v>0.269695483869062</v>
      </c>
      <c r="CB82" s="17"/>
      <c r="CC82" s="17">
        <v>0.24324144272349499</v>
      </c>
      <c r="CD82" s="17">
        <v>0.23273201309830199</v>
      </c>
      <c r="CE82" s="17"/>
      <c r="CF82" s="17">
        <v>0.20435011877725801</v>
      </c>
      <c r="CG82" s="17"/>
      <c r="CH82" s="17">
        <v>0.23898953524920799</v>
      </c>
    </row>
    <row r="83" spans="2:86" x14ac:dyDescent="0.35">
      <c r="B83" t="s">
        <v>134</v>
      </c>
      <c r="C83" s="17">
        <v>0.22127456667997999</v>
      </c>
      <c r="D83" s="17">
        <v>0.23495083518979101</v>
      </c>
      <c r="E83" s="17">
        <v>0.20802329571415501</v>
      </c>
      <c r="F83" s="17"/>
      <c r="G83" s="17">
        <v>0.26683218894712601</v>
      </c>
      <c r="H83" s="17">
        <v>0.31475158765356798</v>
      </c>
      <c r="I83" s="17">
        <v>0.29631760362285497</v>
      </c>
      <c r="J83" s="17">
        <v>0.28208382235884799</v>
      </c>
      <c r="K83" s="17">
        <v>0.14338310830069401</v>
      </c>
      <c r="L83" s="17">
        <v>5.6921971891994001E-2</v>
      </c>
      <c r="M83" s="17"/>
      <c r="N83" s="17">
        <v>0.22731017045615801</v>
      </c>
      <c r="O83" s="17">
        <v>0.22517418682610699</v>
      </c>
      <c r="P83" s="17">
        <v>0.25409926508387098</v>
      </c>
      <c r="Q83" s="17">
        <v>0.18032418205532399</v>
      </c>
      <c r="R83" s="17"/>
      <c r="S83" s="17">
        <v>0.247231271906939</v>
      </c>
      <c r="T83" s="17">
        <v>0.20347475193120201</v>
      </c>
      <c r="U83" s="17">
        <v>0.197067079257781</v>
      </c>
      <c r="V83" s="17">
        <v>0.207122803349887</v>
      </c>
      <c r="W83" s="17">
        <v>0.214956255736451</v>
      </c>
      <c r="X83" s="17">
        <v>0.21671271622056501</v>
      </c>
      <c r="Y83" s="17">
        <v>0.19905921457228801</v>
      </c>
      <c r="Z83" s="17">
        <v>0.20596097446707401</v>
      </c>
      <c r="AA83" s="17">
        <v>0.26275600749250899</v>
      </c>
      <c r="AB83" s="17">
        <v>0.17144496366484999</v>
      </c>
      <c r="AC83" s="17">
        <v>0.26680176772597702</v>
      </c>
      <c r="AD83" s="17">
        <v>0.31399322381963901</v>
      </c>
      <c r="AE83" s="17"/>
      <c r="AF83" s="17">
        <v>8.6110974149042202E-2</v>
      </c>
      <c r="AG83" s="17">
        <v>8.4867012412983805E-2</v>
      </c>
      <c r="AH83" s="17">
        <v>0.13188821901689099</v>
      </c>
      <c r="AI83" s="17">
        <v>0.137318010888071</v>
      </c>
      <c r="AJ83" s="17">
        <v>0.213729943522317</v>
      </c>
      <c r="AK83" s="17">
        <v>0.22141385715009901</v>
      </c>
      <c r="AL83" s="17">
        <v>0.23481582677854501</v>
      </c>
      <c r="AM83" s="17">
        <v>0.187713141935893</v>
      </c>
      <c r="AN83" s="17">
        <v>0.288447897344003</v>
      </c>
      <c r="AO83" s="17">
        <v>0.22093256495926999</v>
      </c>
      <c r="AP83" s="17">
        <v>0.29181982091582298</v>
      </c>
      <c r="AQ83" s="17">
        <v>0.28263824785255698</v>
      </c>
      <c r="AR83" s="17">
        <v>0.248795490081338</v>
      </c>
      <c r="AS83" s="17">
        <v>0.38365012299920498</v>
      </c>
      <c r="AT83" s="17">
        <v>0.37631428840626602</v>
      </c>
      <c r="AU83" s="17">
        <v>0.22852202832462301</v>
      </c>
      <c r="AV83" s="17"/>
      <c r="AW83" s="17">
        <v>0.176274299466157</v>
      </c>
      <c r="AX83" s="17">
        <v>0.237813232188195</v>
      </c>
      <c r="AY83" s="17">
        <v>0.27267840120464998</v>
      </c>
      <c r="AZ83" s="17">
        <v>0.21759295292851399</v>
      </c>
      <c r="BA83" s="17">
        <v>0.18859871618064999</v>
      </c>
      <c r="BB83" s="17"/>
      <c r="BC83" s="17">
        <v>0.17582170597173299</v>
      </c>
      <c r="BD83" s="17">
        <v>0.210409374667479</v>
      </c>
      <c r="BE83" s="17">
        <v>0.21308909407127899</v>
      </c>
      <c r="BF83" s="17">
        <v>0.28803075032335601</v>
      </c>
      <c r="BG83" s="17">
        <v>0.28467047160260001</v>
      </c>
      <c r="BH83" s="17"/>
      <c r="BI83" s="17">
        <v>0.22803602595918501</v>
      </c>
      <c r="BJ83" s="17">
        <v>0.193775227065908</v>
      </c>
      <c r="BK83" s="17"/>
      <c r="BL83" s="17">
        <v>0.256173862545582</v>
      </c>
      <c r="BM83" s="17">
        <v>0.194618011910282</v>
      </c>
      <c r="BN83" s="17">
        <v>0.220989631091005</v>
      </c>
      <c r="BO83" s="17">
        <v>0.28392830305838201</v>
      </c>
      <c r="BP83" s="17"/>
      <c r="BQ83" s="17">
        <v>0.177139020471971</v>
      </c>
      <c r="BR83" s="17">
        <v>0.24516169342713501</v>
      </c>
      <c r="BS83" s="17">
        <v>0.12180023639297299</v>
      </c>
      <c r="BT83" s="17">
        <v>0.18658739379407299</v>
      </c>
      <c r="BU83" s="17">
        <v>0.31407873168286299</v>
      </c>
      <c r="BV83" s="17"/>
      <c r="BW83" s="17">
        <v>0.192272260337845</v>
      </c>
      <c r="BX83" s="17">
        <v>0.20223584250721899</v>
      </c>
      <c r="BY83" s="17">
        <v>0.18999778782759499</v>
      </c>
      <c r="BZ83" s="17">
        <v>0.202375962641587</v>
      </c>
      <c r="CA83" s="17">
        <v>0.36814853260265601</v>
      </c>
      <c r="CB83" s="17"/>
      <c r="CC83" s="17">
        <v>0.22726673438331199</v>
      </c>
      <c r="CD83" s="17">
        <v>0.21776501673618601</v>
      </c>
      <c r="CE83" s="17"/>
      <c r="CF83" s="17">
        <v>0.21470326879965601</v>
      </c>
      <c r="CG83" s="17"/>
      <c r="CH83" s="17">
        <v>0.26089190026864401</v>
      </c>
    </row>
    <row r="84" spans="2:86" x14ac:dyDescent="0.35">
      <c r="B84" t="s">
        <v>135</v>
      </c>
      <c r="C84" s="17">
        <v>0.14547357997572</v>
      </c>
      <c r="D84" s="17">
        <v>0.15508313599364701</v>
      </c>
      <c r="E84" s="17">
        <v>0.136532595588642</v>
      </c>
      <c r="F84" s="17"/>
      <c r="G84" s="17">
        <v>0.20462909461062601</v>
      </c>
      <c r="H84" s="17">
        <v>0.17729559996014899</v>
      </c>
      <c r="I84" s="17">
        <v>0.15298679657397801</v>
      </c>
      <c r="J84" s="17">
        <v>0.13579947231575101</v>
      </c>
      <c r="K84" s="17">
        <v>0.11599718616766699</v>
      </c>
      <c r="L84" s="17">
        <v>0.101884686053342</v>
      </c>
      <c r="M84" s="17"/>
      <c r="N84" s="17">
        <v>0.144007178953591</v>
      </c>
      <c r="O84" s="17">
        <v>0.152816063259407</v>
      </c>
      <c r="P84" s="17">
        <v>0.131714225456255</v>
      </c>
      <c r="Q84" s="17">
        <v>0.15126554551150601</v>
      </c>
      <c r="R84" s="17"/>
      <c r="S84" s="17">
        <v>0.18627170114910299</v>
      </c>
      <c r="T84" s="17">
        <v>0.14155218893260499</v>
      </c>
      <c r="U84" s="17">
        <v>0.11108200506263299</v>
      </c>
      <c r="V84" s="17">
        <v>0.15577331586756801</v>
      </c>
      <c r="W84" s="17">
        <v>0.16860772593647699</v>
      </c>
      <c r="X84" s="17">
        <v>0.16534728138371901</v>
      </c>
      <c r="Y84" s="17">
        <v>0.153730734163493</v>
      </c>
      <c r="Z84" s="17">
        <v>0.175292754026419</v>
      </c>
      <c r="AA84" s="17">
        <v>0.122984894309033</v>
      </c>
      <c r="AB84" s="17">
        <v>0.103266056830863</v>
      </c>
      <c r="AC84" s="17">
        <v>0.13349309489830899</v>
      </c>
      <c r="AD84" s="17">
        <v>8.7456704900808202E-2</v>
      </c>
      <c r="AE84" s="17"/>
      <c r="AF84" s="17">
        <v>0.117452541864591</v>
      </c>
      <c r="AG84" s="17">
        <v>0.13181492415160101</v>
      </c>
      <c r="AH84" s="17">
        <v>0.16003929046142101</v>
      </c>
      <c r="AI84" s="17">
        <v>0.137436686651598</v>
      </c>
      <c r="AJ84" s="17">
        <v>0.17725304823152899</v>
      </c>
      <c r="AK84" s="17">
        <v>0.111725833977313</v>
      </c>
      <c r="AL84" s="17">
        <v>0.19547582638775399</v>
      </c>
      <c r="AM84" s="17">
        <v>0.122468471980078</v>
      </c>
      <c r="AN84" s="17">
        <v>0.15464781200692601</v>
      </c>
      <c r="AO84" s="17">
        <v>0.17230959832418699</v>
      </c>
      <c r="AP84" s="17">
        <v>0.118549010283901</v>
      </c>
      <c r="AQ84" s="17">
        <v>9.2248824438535298E-2</v>
      </c>
      <c r="AR84" s="17">
        <v>0.15726675342692101</v>
      </c>
      <c r="AS84" s="17">
        <v>0.126851089864916</v>
      </c>
      <c r="AT84" s="17">
        <v>0.13025834416506801</v>
      </c>
      <c r="AU84" s="17">
        <v>0.144753056783852</v>
      </c>
      <c r="AV84" s="17"/>
      <c r="AW84" s="17">
        <v>0.14278956652205599</v>
      </c>
      <c r="AX84" s="17">
        <v>0.13409284353793599</v>
      </c>
      <c r="AY84" s="17">
        <v>0.159387219306624</v>
      </c>
      <c r="AZ84" s="17">
        <v>0.17380963732061899</v>
      </c>
      <c r="BA84" s="17">
        <v>8.8979581978935796E-2</v>
      </c>
      <c r="BB84" s="17"/>
      <c r="BC84" s="17">
        <v>0.14163136654410899</v>
      </c>
      <c r="BD84" s="17">
        <v>0.135573193427071</v>
      </c>
      <c r="BE84" s="17">
        <v>0.14227738187491101</v>
      </c>
      <c r="BF84" s="17">
        <v>0.170169284380048</v>
      </c>
      <c r="BG84" s="17">
        <v>0.191981545221974</v>
      </c>
      <c r="BH84" s="17"/>
      <c r="BI84" s="17">
        <v>0.142347829944377</v>
      </c>
      <c r="BJ84" s="17">
        <v>0.15818622943660399</v>
      </c>
      <c r="BK84" s="17"/>
      <c r="BL84" s="17">
        <v>0.18275693909111401</v>
      </c>
      <c r="BM84" s="17">
        <v>0.119035969484844</v>
      </c>
      <c r="BN84" s="17">
        <v>0.150449035825133</v>
      </c>
      <c r="BO84" s="17">
        <v>6.0839388754166897E-2</v>
      </c>
      <c r="BP84" s="17"/>
      <c r="BQ84" s="17">
        <v>0.111147870129266</v>
      </c>
      <c r="BR84" s="17">
        <v>0.16798458090295701</v>
      </c>
      <c r="BS84" s="17">
        <v>0.118238358193684</v>
      </c>
      <c r="BT84" s="17">
        <v>0.14167187149792301</v>
      </c>
      <c r="BU84" s="17">
        <v>0.190470920130793</v>
      </c>
      <c r="BV84" s="17"/>
      <c r="BW84" s="17">
        <v>0.128864095301368</v>
      </c>
      <c r="BX84" s="17">
        <v>0.14741284387048301</v>
      </c>
      <c r="BY84" s="17">
        <v>0.15336052770769401</v>
      </c>
      <c r="BZ84" s="17">
        <v>0.140253580670536</v>
      </c>
      <c r="CA84" s="17">
        <v>0.17830004096374599</v>
      </c>
      <c r="CB84" s="17"/>
      <c r="CC84" s="17">
        <v>0.14570705090804301</v>
      </c>
      <c r="CD84" s="17">
        <v>0.14533683849284099</v>
      </c>
      <c r="CE84" s="17"/>
      <c r="CF84" s="17">
        <v>0.15264312307274</v>
      </c>
      <c r="CG84" s="17"/>
      <c r="CH84" s="17">
        <v>0.18879343303239299</v>
      </c>
    </row>
    <row r="85" spans="2:86" x14ac:dyDescent="0.35">
      <c r="B85" t="s">
        <v>136</v>
      </c>
      <c r="C85" s="17">
        <v>0.10521013340157</v>
      </c>
      <c r="D85" s="17">
        <v>9.5738414472027106E-2</v>
      </c>
      <c r="E85" s="17">
        <v>0.11476009029436</v>
      </c>
      <c r="F85" s="17"/>
      <c r="G85" s="17">
        <v>0.16966280416499899</v>
      </c>
      <c r="H85" s="17">
        <v>0.13024063229402599</v>
      </c>
      <c r="I85" s="17">
        <v>0.156024253725457</v>
      </c>
      <c r="J85" s="17">
        <v>0.104406808708932</v>
      </c>
      <c r="K85" s="17">
        <v>5.8295697460879002E-2</v>
      </c>
      <c r="L85" s="17">
        <v>3.2942715991586297E-2</v>
      </c>
      <c r="M85" s="17"/>
      <c r="N85" s="17">
        <v>0.12525619809298799</v>
      </c>
      <c r="O85" s="17">
        <v>8.12967360055184E-2</v>
      </c>
      <c r="P85" s="17">
        <v>0.118167619477138</v>
      </c>
      <c r="Q85" s="17">
        <v>9.6471122776318405E-2</v>
      </c>
      <c r="R85" s="17"/>
      <c r="S85" s="17">
        <v>0.15431082403355001</v>
      </c>
      <c r="T85" s="17">
        <v>8.8928806216747799E-2</v>
      </c>
      <c r="U85" s="17">
        <v>0.100112854058377</v>
      </c>
      <c r="V85" s="17">
        <v>8.2897887918467597E-2</v>
      </c>
      <c r="W85" s="17">
        <v>9.6170271691598003E-2</v>
      </c>
      <c r="X85" s="17">
        <v>0.12774609327685199</v>
      </c>
      <c r="Y85" s="17">
        <v>0.109585534652502</v>
      </c>
      <c r="Z85" s="17">
        <v>8.1288833597814206E-2</v>
      </c>
      <c r="AA85" s="17">
        <v>0.12933198254401601</v>
      </c>
      <c r="AB85" s="17">
        <v>1.9502018171714899E-2</v>
      </c>
      <c r="AC85" s="17">
        <v>0.109777907244741</v>
      </c>
      <c r="AD85" s="17">
        <v>0.162811173779248</v>
      </c>
      <c r="AE85" s="17"/>
      <c r="AF85" s="17">
        <v>9.8666490676244098E-2</v>
      </c>
      <c r="AG85" s="17">
        <v>0.197133993154302</v>
      </c>
      <c r="AH85" s="17">
        <v>5.63548266432152E-2</v>
      </c>
      <c r="AI85" s="17">
        <v>0.106890800981916</v>
      </c>
      <c r="AJ85" s="17">
        <v>0.10508657199823999</v>
      </c>
      <c r="AK85" s="17">
        <v>7.5489013978254305E-2</v>
      </c>
      <c r="AL85" s="17">
        <v>5.8251473154088997E-2</v>
      </c>
      <c r="AM85" s="17">
        <v>9.6005775216996103E-2</v>
      </c>
      <c r="AN85" s="17">
        <v>8.2908553688484904E-2</v>
      </c>
      <c r="AO85" s="17">
        <v>0.16877117372695</v>
      </c>
      <c r="AP85" s="17">
        <v>0.118311926316018</v>
      </c>
      <c r="AQ85" s="17">
        <v>5.78296632598434E-2</v>
      </c>
      <c r="AR85" s="17">
        <v>0.12524695808820899</v>
      </c>
      <c r="AS85" s="17">
        <v>0.131275778376091</v>
      </c>
      <c r="AT85" s="17">
        <v>0.23214044647215001</v>
      </c>
      <c r="AU85" s="17">
        <v>0.20438154123250499</v>
      </c>
      <c r="AV85" s="17"/>
      <c r="AW85" s="17">
        <v>8.3096520003361096E-2</v>
      </c>
      <c r="AX85" s="17">
        <v>8.5625328661848202E-2</v>
      </c>
      <c r="AY85" s="17">
        <v>0.102002385730064</v>
      </c>
      <c r="AZ85" s="17">
        <v>0.20185613350564</v>
      </c>
      <c r="BA85" s="17">
        <v>0.16966316148930399</v>
      </c>
      <c r="BB85" s="17"/>
      <c r="BC85" s="17">
        <v>0.168155608701059</v>
      </c>
      <c r="BD85" s="17">
        <v>9.8966137508239793E-2</v>
      </c>
      <c r="BE85" s="17">
        <v>8.9285201573325507E-2</v>
      </c>
      <c r="BF85" s="17">
        <v>0.104933912309166</v>
      </c>
      <c r="BG85" s="17">
        <v>0.14492856833485501</v>
      </c>
      <c r="BH85" s="17"/>
      <c r="BI85" s="17">
        <v>0.108769763377336</v>
      </c>
      <c r="BJ85" s="17">
        <v>9.0732863102085407E-2</v>
      </c>
      <c r="BK85" s="17"/>
      <c r="BL85" s="17">
        <v>0.142122345640981</v>
      </c>
      <c r="BM85" s="17">
        <v>6.8074303842462699E-2</v>
      </c>
      <c r="BN85" s="17">
        <v>0.11245635970146201</v>
      </c>
      <c r="BO85" s="17">
        <v>0.105551398191175</v>
      </c>
      <c r="BP85" s="17"/>
      <c r="BQ85" s="17">
        <v>9.5897941401750203E-2</v>
      </c>
      <c r="BR85" s="17">
        <v>0.114476519168919</v>
      </c>
      <c r="BS85" s="17">
        <v>0.10579538379921399</v>
      </c>
      <c r="BT85" s="17">
        <v>9.4691817344982304E-2</v>
      </c>
      <c r="BU85" s="17">
        <v>0.16048592478448001</v>
      </c>
      <c r="BV85" s="17"/>
      <c r="BW85" s="17">
        <v>0.100441992695145</v>
      </c>
      <c r="BX85" s="17">
        <v>0.116402359298794</v>
      </c>
      <c r="BY85" s="17">
        <v>0.111466212620286</v>
      </c>
      <c r="BZ85" s="17">
        <v>7.4706772491586304E-2</v>
      </c>
      <c r="CA85" s="17">
        <v>0.15895139731865399</v>
      </c>
      <c r="CB85" s="17"/>
      <c r="CC85" s="17">
        <v>0.111125297943903</v>
      </c>
      <c r="CD85" s="17">
        <v>0.101745683403696</v>
      </c>
      <c r="CE85" s="17"/>
      <c r="CF85" s="17">
        <v>0.11321794946678</v>
      </c>
      <c r="CG85" s="17"/>
      <c r="CH85" s="17">
        <v>0.13893527857819599</v>
      </c>
    </row>
    <row r="86" spans="2:86" x14ac:dyDescent="0.35">
      <c r="B86" t="s">
        <v>137</v>
      </c>
      <c r="C86" s="17">
        <v>0.104673147770607</v>
      </c>
      <c r="D86" s="17">
        <v>0.110240805784696</v>
      </c>
      <c r="E86" s="17">
        <v>9.8984580445398401E-2</v>
      </c>
      <c r="F86" s="17"/>
      <c r="G86" s="17">
        <v>0.13349017992801901</v>
      </c>
      <c r="H86" s="17">
        <v>0.145612925536135</v>
      </c>
      <c r="I86" s="17">
        <v>0.12676142280953201</v>
      </c>
      <c r="J86" s="17">
        <v>0.112334977875422</v>
      </c>
      <c r="K86" s="17">
        <v>7.3218080507890901E-2</v>
      </c>
      <c r="L86" s="17">
        <v>4.9198045953310197E-2</v>
      </c>
      <c r="M86" s="17"/>
      <c r="N86" s="17">
        <v>8.66420343200138E-2</v>
      </c>
      <c r="O86" s="17">
        <v>9.4773631584052304E-2</v>
      </c>
      <c r="P86" s="17">
        <v>8.7548009026878107E-2</v>
      </c>
      <c r="Q86" s="17">
        <v>0.15034975440791001</v>
      </c>
      <c r="R86" s="17"/>
      <c r="S86" s="17">
        <v>0.14845432454788199</v>
      </c>
      <c r="T86" s="17">
        <v>8.0622691325839296E-2</v>
      </c>
      <c r="U86" s="17">
        <v>8.2518036436422901E-2</v>
      </c>
      <c r="V86" s="17">
        <v>0.126222110637738</v>
      </c>
      <c r="W86" s="17">
        <v>0.113644536062388</v>
      </c>
      <c r="X86" s="17">
        <v>9.7023341581533806E-2</v>
      </c>
      <c r="Y86" s="17">
        <v>6.5182315280834097E-2</v>
      </c>
      <c r="Z86" s="17">
        <v>8.7950394972797205E-2</v>
      </c>
      <c r="AA86" s="17">
        <v>0.120791714340083</v>
      </c>
      <c r="AB86" s="17">
        <v>8.5476617774193603E-2</v>
      </c>
      <c r="AC86" s="17">
        <v>0.113389888829552</v>
      </c>
      <c r="AD86" s="17">
        <v>0.112663160506774</v>
      </c>
      <c r="AE86" s="17"/>
      <c r="AF86" s="17">
        <v>3.3707985608663303E-2</v>
      </c>
      <c r="AG86" s="17">
        <v>0.203348116008402</v>
      </c>
      <c r="AH86" s="17">
        <v>0.228359613525907</v>
      </c>
      <c r="AI86" s="17">
        <v>0.10405598573800801</v>
      </c>
      <c r="AJ86" s="17">
        <v>0.13267766183410901</v>
      </c>
      <c r="AK86" s="17">
        <v>9.1600338743146797E-2</v>
      </c>
      <c r="AL86" s="17">
        <v>7.2897701535828405E-2</v>
      </c>
      <c r="AM86" s="17">
        <v>7.4811839987070597E-2</v>
      </c>
      <c r="AN86" s="17">
        <v>6.9146550161838793E-2</v>
      </c>
      <c r="AO86" s="17">
        <v>5.8832607909041601E-2</v>
      </c>
      <c r="AP86" s="17">
        <v>8.9486618622937802E-2</v>
      </c>
      <c r="AQ86" s="17">
        <v>8.1216088452630203E-2</v>
      </c>
      <c r="AR86" s="17">
        <v>7.0627062386549297E-2</v>
      </c>
      <c r="AS86" s="17">
        <v>3.60852422117557E-2</v>
      </c>
      <c r="AT86" s="17">
        <v>0.149577575264942</v>
      </c>
      <c r="AU86" s="17">
        <v>0.14499779330182799</v>
      </c>
      <c r="AV86" s="17"/>
      <c r="AW86" s="17">
        <v>0.10627725654075799</v>
      </c>
      <c r="AX86" s="17">
        <v>0.104632207993338</v>
      </c>
      <c r="AY86" s="17">
        <v>0.101091036450512</v>
      </c>
      <c r="AZ86" s="17">
        <v>9.2071057097117701E-2</v>
      </c>
      <c r="BA86" s="17">
        <v>0.16090776250201999</v>
      </c>
      <c r="BB86" s="17"/>
      <c r="BC86" s="17">
        <v>0.126049592202057</v>
      </c>
      <c r="BD86" s="17">
        <v>6.9435809724577593E-2</v>
      </c>
      <c r="BE86" s="17">
        <v>0.108299419400627</v>
      </c>
      <c r="BF86" s="17">
        <v>0.128962031078456</v>
      </c>
      <c r="BG86" s="17">
        <v>0.26844337095443999</v>
      </c>
      <c r="BH86" s="17"/>
      <c r="BI86" s="17">
        <v>9.4404317963327697E-2</v>
      </c>
      <c r="BJ86" s="17">
        <v>0.146437214763945</v>
      </c>
      <c r="BK86" s="17"/>
      <c r="BL86" s="17">
        <v>0.12863464215220699</v>
      </c>
      <c r="BM86" s="17">
        <v>7.1242690906490505E-2</v>
      </c>
      <c r="BN86" s="17">
        <v>0.11512772372397199</v>
      </c>
      <c r="BO86" s="17">
        <v>8.65824870567483E-2</v>
      </c>
      <c r="BP86" s="17"/>
      <c r="BQ86" s="17">
        <v>4.9230601826659899E-2</v>
      </c>
      <c r="BR86" s="17">
        <v>0.116063428815282</v>
      </c>
      <c r="BS86" s="17">
        <v>7.3807983347637496E-2</v>
      </c>
      <c r="BT86" s="17">
        <v>0.119666283480226</v>
      </c>
      <c r="BU86" s="17">
        <v>0.113125180927047</v>
      </c>
      <c r="BV86" s="17"/>
      <c r="BW86" s="17">
        <v>6.4863489737015806E-2</v>
      </c>
      <c r="BX86" s="17">
        <v>0.13134744397924</v>
      </c>
      <c r="BY86" s="17">
        <v>8.3562105709961906E-2</v>
      </c>
      <c r="BZ86" s="17">
        <v>9.2761423642114302E-2</v>
      </c>
      <c r="CA86" s="17">
        <v>0.123299480525632</v>
      </c>
      <c r="CB86" s="17"/>
      <c r="CC86" s="17">
        <v>0.116928431066738</v>
      </c>
      <c r="CD86" s="17">
        <v>9.7495356538362499E-2</v>
      </c>
      <c r="CE86" s="17"/>
      <c r="CF86" s="17">
        <v>0.13249879058893399</v>
      </c>
      <c r="CG86" s="17"/>
      <c r="CH86" s="17">
        <v>0.15886329993587001</v>
      </c>
    </row>
    <row r="87" spans="2:86" x14ac:dyDescent="0.35">
      <c r="B87" t="s">
        <v>138</v>
      </c>
      <c r="C87" s="17">
        <v>7.5589158791004404E-2</v>
      </c>
      <c r="D87" s="17">
        <v>7.4492619154593501E-2</v>
      </c>
      <c r="E87" s="17">
        <v>7.68827967133031E-2</v>
      </c>
      <c r="F87" s="17"/>
      <c r="G87" s="17">
        <v>0.13636928086493399</v>
      </c>
      <c r="H87" s="17">
        <v>0.164939805389237</v>
      </c>
      <c r="I87" s="17">
        <v>9.3929809087980695E-2</v>
      </c>
      <c r="J87" s="17">
        <v>3.3380050984879402E-2</v>
      </c>
      <c r="K87" s="17">
        <v>3.6547164653851001E-2</v>
      </c>
      <c r="L87" s="17">
        <v>8.2127102863068808E-3</v>
      </c>
      <c r="M87" s="17"/>
      <c r="N87" s="17">
        <v>9.5873494849742197E-2</v>
      </c>
      <c r="O87" s="17">
        <v>5.7340190384133599E-2</v>
      </c>
      <c r="P87" s="17">
        <v>7.6788192155464702E-2</v>
      </c>
      <c r="Q87" s="17">
        <v>7.0812279529188699E-2</v>
      </c>
      <c r="R87" s="17"/>
      <c r="S87" s="17">
        <v>0.14887926303403301</v>
      </c>
      <c r="T87" s="17">
        <v>5.43221050966467E-2</v>
      </c>
      <c r="U87" s="17">
        <v>5.87529939219429E-2</v>
      </c>
      <c r="V87" s="17">
        <v>6.0021676030928402E-2</v>
      </c>
      <c r="W87" s="17">
        <v>8.9836849918568801E-2</v>
      </c>
      <c r="X87" s="17">
        <v>9.5058021811549001E-2</v>
      </c>
      <c r="Y87" s="17">
        <v>3.7783042818027003E-2</v>
      </c>
      <c r="Z87" s="17">
        <v>0.106016890785271</v>
      </c>
      <c r="AA87" s="17">
        <v>6.6866430233039995E-2</v>
      </c>
      <c r="AB87" s="17">
        <v>5.40085985106818E-2</v>
      </c>
      <c r="AC87" s="17">
        <v>4.9927108466459903E-2</v>
      </c>
      <c r="AD87" s="17">
        <v>2.58291835858772E-2</v>
      </c>
      <c r="AE87" s="17"/>
      <c r="AF87" s="17">
        <v>3.3398270493540098E-2</v>
      </c>
      <c r="AG87" s="17">
        <v>0.14764393486604099</v>
      </c>
      <c r="AH87" s="17">
        <v>7.7773811272079801E-2</v>
      </c>
      <c r="AI87" s="17">
        <v>4.5637112694663903E-2</v>
      </c>
      <c r="AJ87" s="17">
        <v>5.2128277136632303E-2</v>
      </c>
      <c r="AK87" s="17">
        <v>5.7919964323729797E-2</v>
      </c>
      <c r="AL87" s="17">
        <v>0.10115674043280699</v>
      </c>
      <c r="AM87" s="17">
        <v>5.9813016059497397E-2</v>
      </c>
      <c r="AN87" s="17">
        <v>4.0806771849352601E-2</v>
      </c>
      <c r="AO87" s="17">
        <v>8.8703106382652303E-2</v>
      </c>
      <c r="AP87" s="17">
        <v>6.7695942207498805E-2</v>
      </c>
      <c r="AQ87" s="17">
        <v>7.8656249120808305E-2</v>
      </c>
      <c r="AR87" s="17">
        <v>7.2012409103386896E-2</v>
      </c>
      <c r="AS87" s="17">
        <v>9.7135218603332393E-2</v>
      </c>
      <c r="AT87" s="17">
        <v>0.11531125143566</v>
      </c>
      <c r="AU87" s="17">
        <v>0.14515060864263701</v>
      </c>
      <c r="AV87" s="17"/>
      <c r="AW87" s="17">
        <v>6.1637684168276398E-2</v>
      </c>
      <c r="AX87" s="17">
        <v>7.4269294724720505E-2</v>
      </c>
      <c r="AY87" s="17">
        <v>7.6619625333225999E-2</v>
      </c>
      <c r="AZ87" s="17">
        <v>9.8269016124751404E-2</v>
      </c>
      <c r="BA87" s="17">
        <v>0.167545125904732</v>
      </c>
      <c r="BB87" s="17"/>
      <c r="BC87" s="17">
        <v>0.130823212075377</v>
      </c>
      <c r="BD87" s="17">
        <v>6.5078462003894499E-2</v>
      </c>
      <c r="BE87" s="17">
        <v>6.3756498232875505E-2</v>
      </c>
      <c r="BF87" s="17">
        <v>7.46388273724546E-2</v>
      </c>
      <c r="BG87" s="17">
        <v>0.14397030456690599</v>
      </c>
      <c r="BH87" s="17"/>
      <c r="BI87" s="17">
        <v>7.5587645978375598E-2</v>
      </c>
      <c r="BJ87" s="17">
        <v>7.5595311508418306E-2</v>
      </c>
      <c r="BK87" s="17"/>
      <c r="BL87" s="17">
        <v>8.6270870612926001E-2</v>
      </c>
      <c r="BM87" s="17">
        <v>6.8459027986444099E-2</v>
      </c>
      <c r="BN87" s="17">
        <v>7.7332345004233902E-2</v>
      </c>
      <c r="BO87" s="17">
        <v>3.8133634165609699E-2</v>
      </c>
      <c r="BP87" s="17"/>
      <c r="BQ87" s="17">
        <v>3.1111115782658998E-2</v>
      </c>
      <c r="BR87" s="17">
        <v>8.2158536804470494E-2</v>
      </c>
      <c r="BS87" s="17">
        <v>7.91324364359237E-2</v>
      </c>
      <c r="BT87" s="17">
        <v>7.7929653292648005E-2</v>
      </c>
      <c r="BU87" s="17">
        <v>8.3792290162519406E-2</v>
      </c>
      <c r="BV87" s="17"/>
      <c r="BW87" s="17">
        <v>4.6937097041083203E-2</v>
      </c>
      <c r="BX87" s="17">
        <v>0.117266123802727</v>
      </c>
      <c r="BY87" s="17">
        <v>9.0970034833960003E-2</v>
      </c>
      <c r="BZ87" s="17">
        <v>5.7555978429409002E-2</v>
      </c>
      <c r="CA87" s="17">
        <v>0.10953636404644999</v>
      </c>
      <c r="CB87" s="17"/>
      <c r="CC87" s="17">
        <v>9.4518050955419694E-2</v>
      </c>
      <c r="CD87" s="17">
        <v>6.4502704652753304E-2</v>
      </c>
      <c r="CE87" s="17"/>
      <c r="CF87" s="17">
        <v>9.8540677596365797E-2</v>
      </c>
      <c r="CG87" s="17"/>
      <c r="CH87" s="17">
        <v>0.13489594073141101</v>
      </c>
    </row>
    <row r="88" spans="2:86" x14ac:dyDescent="0.35">
      <c r="B88" t="s">
        <v>139</v>
      </c>
      <c r="C88" s="17">
        <v>3.0765741416339702E-2</v>
      </c>
      <c r="D88" s="17">
        <v>3.1749754479255397E-2</v>
      </c>
      <c r="E88" s="17">
        <v>2.9897250532808901E-2</v>
      </c>
      <c r="F88" s="17"/>
      <c r="G88" s="17">
        <v>2.5733284626535399E-2</v>
      </c>
      <c r="H88" s="17">
        <v>1.56815429243632E-2</v>
      </c>
      <c r="I88" s="17">
        <v>2.15658295198667E-2</v>
      </c>
      <c r="J88" s="17">
        <v>1.33940867974077E-2</v>
      </c>
      <c r="K88" s="17">
        <v>2.6649346860513901E-2</v>
      </c>
      <c r="L88" s="17">
        <v>7.0708445397878503E-2</v>
      </c>
      <c r="M88" s="17"/>
      <c r="N88" s="17">
        <v>4.4948533593260502E-2</v>
      </c>
      <c r="O88" s="17">
        <v>2.87187943979107E-2</v>
      </c>
      <c r="P88" s="17">
        <v>2.5253070963531798E-2</v>
      </c>
      <c r="Q88" s="17">
        <v>2.26744266942332E-2</v>
      </c>
      <c r="R88" s="17"/>
      <c r="S88" s="17">
        <v>3.8923671254572897E-2</v>
      </c>
      <c r="T88" s="17">
        <v>3.7710736641819897E-2</v>
      </c>
      <c r="U88" s="17">
        <v>3.9210420769191401E-2</v>
      </c>
      <c r="V88" s="17">
        <v>2.7029280300432799E-2</v>
      </c>
      <c r="W88" s="17">
        <v>4.02359390269411E-2</v>
      </c>
      <c r="X88" s="17">
        <v>2.9869189758907198E-2</v>
      </c>
      <c r="Y88" s="17">
        <v>1.33562801940308E-2</v>
      </c>
      <c r="Z88" s="17">
        <v>3.8330307969994398E-2</v>
      </c>
      <c r="AA88" s="17">
        <v>2.1726403281068202E-2</v>
      </c>
      <c r="AB88" s="17">
        <v>3.8362134476094802E-2</v>
      </c>
      <c r="AC88" s="17">
        <v>1.7878425680516501E-2</v>
      </c>
      <c r="AD88" s="17">
        <v>0</v>
      </c>
      <c r="AE88" s="17"/>
      <c r="AF88" s="17">
        <v>0</v>
      </c>
      <c r="AG88" s="17">
        <v>0</v>
      </c>
      <c r="AH88" s="17">
        <v>2.1346215214941101E-2</v>
      </c>
      <c r="AI88" s="17">
        <v>1.5529085571862999E-2</v>
      </c>
      <c r="AJ88" s="17">
        <v>2.1053263575461501E-2</v>
      </c>
      <c r="AK88" s="17">
        <v>2.44397581128615E-2</v>
      </c>
      <c r="AL88" s="17">
        <v>2.57873225816206E-2</v>
      </c>
      <c r="AM88" s="17">
        <v>2.4796539817649399E-2</v>
      </c>
      <c r="AN88" s="17">
        <v>1.62342747324675E-2</v>
      </c>
      <c r="AO88" s="17">
        <v>3.4193675181992601E-2</v>
      </c>
      <c r="AP88" s="17">
        <v>4.2303591170583597E-2</v>
      </c>
      <c r="AQ88" s="17">
        <v>5.7795049001280803E-2</v>
      </c>
      <c r="AR88" s="17">
        <v>6.0751749348627197E-2</v>
      </c>
      <c r="AS88" s="17">
        <v>8.4126751749174597E-2</v>
      </c>
      <c r="AT88" s="17">
        <v>3.1160223456738401E-2</v>
      </c>
      <c r="AU88" s="17">
        <v>5.7118553487198499E-2</v>
      </c>
      <c r="AV88" s="17"/>
      <c r="AW88" s="17">
        <v>3.02036157267686E-2</v>
      </c>
      <c r="AX88" s="17">
        <v>1.9495953999283E-2</v>
      </c>
      <c r="AY88" s="17">
        <v>3.2645342964427303E-2</v>
      </c>
      <c r="AZ88" s="17">
        <v>5.1573135025535101E-2</v>
      </c>
      <c r="BA88" s="17">
        <v>3.4400447826572297E-2</v>
      </c>
      <c r="BB88" s="17"/>
      <c r="BC88" s="17">
        <v>9.26570925936131E-2</v>
      </c>
      <c r="BD88" s="17">
        <v>5.0005285992546201E-2</v>
      </c>
      <c r="BE88" s="17">
        <v>6.3042249760574603E-3</v>
      </c>
      <c r="BF88" s="17">
        <v>6.0949090308180702E-3</v>
      </c>
      <c r="BG88" s="17">
        <v>0</v>
      </c>
      <c r="BH88" s="17"/>
      <c r="BI88" s="17">
        <v>2.8128628472535899E-2</v>
      </c>
      <c r="BJ88" s="17">
        <v>4.1491068812062E-2</v>
      </c>
      <c r="BK88" s="17"/>
      <c r="BL88" s="17">
        <v>2.6206178817153099E-2</v>
      </c>
      <c r="BM88" s="17">
        <v>3.37779244882195E-2</v>
      </c>
      <c r="BN88" s="17">
        <v>2.84073316286809E-2</v>
      </c>
      <c r="BO88" s="17">
        <v>8.5565773902710807E-2</v>
      </c>
      <c r="BP88" s="17"/>
      <c r="BQ88" s="17">
        <v>4.5689267752755801E-2</v>
      </c>
      <c r="BR88" s="17">
        <v>2.8419064222407999E-2</v>
      </c>
      <c r="BS88" s="17">
        <v>3.5764676792158702E-2</v>
      </c>
      <c r="BT88" s="17">
        <v>2.0206235386394499E-2</v>
      </c>
      <c r="BU88" s="17">
        <v>2.2232203239456301E-2</v>
      </c>
      <c r="BV88" s="17"/>
      <c r="BW88" s="17">
        <v>3.20548926623365E-2</v>
      </c>
      <c r="BX88" s="17">
        <v>4.3654976009101398E-2</v>
      </c>
      <c r="BY88" s="17">
        <v>2.3144523942007202E-2</v>
      </c>
      <c r="BZ88" s="17">
        <v>2.1109739563258598E-2</v>
      </c>
      <c r="CA88" s="17">
        <v>1.3510363921053901E-2</v>
      </c>
      <c r="CB88" s="17"/>
      <c r="CC88" s="17">
        <v>2.1664413140878701E-2</v>
      </c>
      <c r="CD88" s="17">
        <v>3.6096294184385598E-2</v>
      </c>
      <c r="CE88" s="17"/>
      <c r="CF88" s="17">
        <v>4.0205586274871599E-2</v>
      </c>
      <c r="CG88" s="17"/>
      <c r="CH88" s="17">
        <v>1.5699210878964601E-2</v>
      </c>
    </row>
    <row r="89" spans="2:86" x14ac:dyDescent="0.35">
      <c r="B89" t="s">
        <v>140</v>
      </c>
      <c r="C89" s="17">
        <v>4.5667789485721397E-3</v>
      </c>
      <c r="D89" s="17">
        <v>3.40415515025795E-3</v>
      </c>
      <c r="E89" s="17">
        <v>4.6959428652917998E-3</v>
      </c>
      <c r="F89" s="17"/>
      <c r="G89" s="17">
        <v>0</v>
      </c>
      <c r="H89" s="17">
        <v>4.95233872458321E-3</v>
      </c>
      <c r="I89" s="17">
        <v>8.9128806508757905E-3</v>
      </c>
      <c r="J89" s="17">
        <v>2.5996077319887399E-3</v>
      </c>
      <c r="K89" s="17">
        <v>3.6648241619855202E-3</v>
      </c>
      <c r="L89" s="17">
        <v>5.9555487227399102E-3</v>
      </c>
      <c r="M89" s="17"/>
      <c r="N89" s="17">
        <v>8.2756272016936208E-3</v>
      </c>
      <c r="O89" s="17">
        <v>3.5595453016625199E-3</v>
      </c>
      <c r="P89" s="17">
        <v>0</v>
      </c>
      <c r="Q89" s="17">
        <v>5.664045534319E-3</v>
      </c>
      <c r="R89" s="17"/>
      <c r="S89" s="17">
        <v>3.0446435489201698E-3</v>
      </c>
      <c r="T89" s="17">
        <v>6.5646891487549097E-3</v>
      </c>
      <c r="U89" s="17">
        <v>5.1822569477322899E-3</v>
      </c>
      <c r="V89" s="17">
        <v>0</v>
      </c>
      <c r="W89" s="17">
        <v>5.9767879709200803E-3</v>
      </c>
      <c r="X89" s="17">
        <v>4.5172795906361102E-3</v>
      </c>
      <c r="Y89" s="17">
        <v>0</v>
      </c>
      <c r="Z89" s="17">
        <v>1.2767812284517399E-2</v>
      </c>
      <c r="AA89" s="17">
        <v>9.2865250280636507E-3</v>
      </c>
      <c r="AB89" s="17">
        <v>5.6969950861165001E-3</v>
      </c>
      <c r="AC89" s="17">
        <v>0</v>
      </c>
      <c r="AD89" s="17">
        <v>0</v>
      </c>
      <c r="AE89" s="17"/>
      <c r="AF89" s="17">
        <v>0</v>
      </c>
      <c r="AG89" s="17">
        <v>0</v>
      </c>
      <c r="AH89" s="17">
        <v>1.196987391156E-2</v>
      </c>
      <c r="AI89" s="17">
        <v>0</v>
      </c>
      <c r="AJ89" s="17">
        <v>0</v>
      </c>
      <c r="AK89" s="17">
        <v>0</v>
      </c>
      <c r="AL89" s="17">
        <v>0</v>
      </c>
      <c r="AM89" s="17">
        <v>0</v>
      </c>
      <c r="AN89" s="17">
        <v>8.2024887264647399E-3</v>
      </c>
      <c r="AO89" s="17">
        <v>1.8132797135112799E-2</v>
      </c>
      <c r="AP89" s="17">
        <v>4.8091422117590397E-3</v>
      </c>
      <c r="AQ89" s="17">
        <v>7.5500278867321503E-3</v>
      </c>
      <c r="AR89" s="17">
        <v>0</v>
      </c>
      <c r="AS89" s="17">
        <v>0</v>
      </c>
      <c r="AT89" s="17">
        <v>0</v>
      </c>
      <c r="AU89" s="17">
        <v>6.4477888944208502E-3</v>
      </c>
      <c r="AV89" s="17"/>
      <c r="AW89" s="17">
        <v>7.90872820793442E-3</v>
      </c>
      <c r="AX89" s="17">
        <v>2.2340465006045599E-3</v>
      </c>
      <c r="AY89" s="17">
        <v>6.5083836662118196E-3</v>
      </c>
      <c r="AZ89" s="17">
        <v>0</v>
      </c>
      <c r="BA89" s="17">
        <v>0</v>
      </c>
      <c r="BB89" s="17"/>
      <c r="BC89" s="17">
        <v>9.3711713863764701E-3</v>
      </c>
      <c r="BD89" s="17">
        <v>3.6600839066655701E-3</v>
      </c>
      <c r="BE89" s="17">
        <v>6.2630311745332902E-3</v>
      </c>
      <c r="BF89" s="17">
        <v>0</v>
      </c>
      <c r="BG89" s="17">
        <v>0</v>
      </c>
      <c r="BH89" s="17"/>
      <c r="BI89" s="17">
        <v>3.8244141358507399E-3</v>
      </c>
      <c r="BJ89" s="17">
        <v>7.5860298616621802E-3</v>
      </c>
      <c r="BK89" s="17"/>
      <c r="BL89" s="17">
        <v>0</v>
      </c>
      <c r="BM89" s="17">
        <v>4.9561981504818503E-3</v>
      </c>
      <c r="BN89" s="17">
        <v>5.2899130194872801E-3</v>
      </c>
      <c r="BO89" s="17">
        <v>1.9440578982535799E-2</v>
      </c>
      <c r="BP89" s="17"/>
      <c r="BQ89" s="17">
        <v>2.47168916455752E-3</v>
      </c>
      <c r="BR89" s="17">
        <v>3.55725787306892E-3</v>
      </c>
      <c r="BS89" s="17">
        <v>1.31390932123011E-2</v>
      </c>
      <c r="BT89" s="17">
        <v>4.1325130045977397E-3</v>
      </c>
      <c r="BU89" s="17">
        <v>5.3702636396215902E-3</v>
      </c>
      <c r="BV89" s="17"/>
      <c r="BW89" s="17">
        <v>2.9140675355182298E-3</v>
      </c>
      <c r="BX89" s="17">
        <v>3.9531119628085903E-3</v>
      </c>
      <c r="BY89" s="17">
        <v>5.5062646841822598E-3</v>
      </c>
      <c r="BZ89" s="17">
        <v>1.7650140815644801E-3</v>
      </c>
      <c r="CA89" s="17">
        <v>0</v>
      </c>
      <c r="CB89" s="17"/>
      <c r="CC89" s="17">
        <v>3.6128208955309399E-3</v>
      </c>
      <c r="CD89" s="17">
        <v>5.12550220152291E-3</v>
      </c>
      <c r="CE89" s="17"/>
      <c r="CF89" s="17">
        <v>4.4997187749536904E-3</v>
      </c>
      <c r="CG89" s="17"/>
      <c r="CH89" s="17">
        <v>0</v>
      </c>
    </row>
    <row r="90" spans="2:86" x14ac:dyDescent="0.35">
      <c r="B90" t="s">
        <v>141</v>
      </c>
      <c r="C90" s="17">
        <v>5.7716407927375698E-3</v>
      </c>
      <c r="D90" s="17">
        <v>5.8575408517059996E-3</v>
      </c>
      <c r="E90" s="17">
        <v>5.7049766930355799E-3</v>
      </c>
      <c r="F90" s="17"/>
      <c r="G90" s="17">
        <v>8.7529151545737201E-3</v>
      </c>
      <c r="H90" s="17">
        <v>4.3099778977421796E-3</v>
      </c>
      <c r="I90" s="17">
        <v>2.61185571062481E-3</v>
      </c>
      <c r="J90" s="17">
        <v>2.11043787398124E-3</v>
      </c>
      <c r="K90" s="17">
        <v>6.6466218868105002E-3</v>
      </c>
      <c r="L90" s="17">
        <v>9.9369565584396195E-3</v>
      </c>
      <c r="M90" s="17"/>
      <c r="N90" s="17">
        <v>4.0006329759555304E-3</v>
      </c>
      <c r="O90" s="17">
        <v>5.1041269339286797E-3</v>
      </c>
      <c r="P90" s="17">
        <v>4.2519043465767802E-3</v>
      </c>
      <c r="Q90" s="17">
        <v>9.7620848469868304E-3</v>
      </c>
      <c r="R90" s="17"/>
      <c r="S90" s="17">
        <v>5.2463031157374204E-3</v>
      </c>
      <c r="T90" s="17">
        <v>1.2557920430207399E-2</v>
      </c>
      <c r="U90" s="17">
        <v>9.9020349861030608E-3</v>
      </c>
      <c r="V90" s="17">
        <v>1.3538535296320301E-2</v>
      </c>
      <c r="W90" s="17">
        <v>5.9002178930831397E-3</v>
      </c>
      <c r="X90" s="17">
        <v>0</v>
      </c>
      <c r="Y90" s="17">
        <v>0</v>
      </c>
      <c r="Z90" s="17">
        <v>0</v>
      </c>
      <c r="AA90" s="17">
        <v>4.0631045765993001E-3</v>
      </c>
      <c r="AB90" s="17">
        <v>5.9172345814584902E-3</v>
      </c>
      <c r="AC90" s="17">
        <v>0</v>
      </c>
      <c r="AD90" s="17">
        <v>0</v>
      </c>
      <c r="AE90" s="17"/>
      <c r="AF90" s="17">
        <v>3.40819239015724E-2</v>
      </c>
      <c r="AG90" s="17">
        <v>0</v>
      </c>
      <c r="AH90" s="17">
        <v>5.2431823093860496E-3</v>
      </c>
      <c r="AI90" s="17">
        <v>1.2939866877899201E-2</v>
      </c>
      <c r="AJ90" s="17">
        <v>5.3600979832121396E-3</v>
      </c>
      <c r="AK90" s="17">
        <v>0</v>
      </c>
      <c r="AL90" s="17">
        <v>5.6454321027439901E-3</v>
      </c>
      <c r="AM90" s="17">
        <v>5.7334055022748298E-3</v>
      </c>
      <c r="AN90" s="17">
        <v>0</v>
      </c>
      <c r="AO90" s="17">
        <v>2.5402584956685501E-2</v>
      </c>
      <c r="AP90" s="17">
        <v>0</v>
      </c>
      <c r="AQ90" s="17">
        <v>0</v>
      </c>
      <c r="AR90" s="17">
        <v>0</v>
      </c>
      <c r="AS90" s="17">
        <v>2.1263651146206399E-2</v>
      </c>
      <c r="AT90" s="17">
        <v>0</v>
      </c>
      <c r="AU90" s="17">
        <v>1.0626453060444499E-2</v>
      </c>
      <c r="AV90" s="17"/>
      <c r="AW90" s="17">
        <v>3.3223438064356398E-3</v>
      </c>
      <c r="AX90" s="17">
        <v>3.6142278134365701E-3</v>
      </c>
      <c r="AY90" s="17">
        <v>1.10222042769957E-2</v>
      </c>
      <c r="AZ90" s="17">
        <v>6.3745351970309399E-3</v>
      </c>
      <c r="BA90" s="17">
        <v>0</v>
      </c>
      <c r="BB90" s="17"/>
      <c r="BC90" s="17">
        <v>7.2379348984955702E-3</v>
      </c>
      <c r="BD90" s="17">
        <v>6.7490642603315297E-3</v>
      </c>
      <c r="BE90" s="17">
        <v>5.9667212281615204E-3</v>
      </c>
      <c r="BF90" s="17">
        <v>0</v>
      </c>
      <c r="BG90" s="17">
        <v>1.34388821350111E-2</v>
      </c>
      <c r="BH90" s="17"/>
      <c r="BI90" s="17">
        <v>6.17189873224215E-3</v>
      </c>
      <c r="BJ90" s="17">
        <v>4.1437630584863798E-3</v>
      </c>
      <c r="BK90" s="17"/>
      <c r="BL90" s="17">
        <v>2.2561568722224098E-3</v>
      </c>
      <c r="BM90" s="17">
        <v>5.8917482567142502E-3</v>
      </c>
      <c r="BN90" s="17">
        <v>7.1480220714670696E-3</v>
      </c>
      <c r="BO90" s="17">
        <v>0</v>
      </c>
      <c r="BP90" s="17"/>
      <c r="BQ90" s="17">
        <v>8.0504100073687992E-3</v>
      </c>
      <c r="BR90" s="17">
        <v>4.5712314694466996E-3</v>
      </c>
      <c r="BS90" s="17">
        <v>0</v>
      </c>
      <c r="BT90" s="17">
        <v>9.2171321040138907E-3</v>
      </c>
      <c r="BU90" s="17">
        <v>1.6102086063708901E-2</v>
      </c>
      <c r="BV90" s="17"/>
      <c r="BW90" s="17">
        <v>2.82389886662196E-3</v>
      </c>
      <c r="BX90" s="17">
        <v>3.6401302970537901E-3</v>
      </c>
      <c r="BY90" s="17">
        <v>4.6628877793567503E-3</v>
      </c>
      <c r="BZ90" s="17">
        <v>7.37667825724407E-3</v>
      </c>
      <c r="CA90" s="17">
        <v>1.3865272259335201E-2</v>
      </c>
      <c r="CB90" s="17"/>
      <c r="CC90" s="17">
        <v>5.6719745418108303E-3</v>
      </c>
      <c r="CD90" s="17">
        <v>5.8300142733635502E-3</v>
      </c>
      <c r="CE90" s="17"/>
      <c r="CF90" s="17">
        <v>4.1434603408736798E-3</v>
      </c>
      <c r="CG90" s="17"/>
      <c r="CH90" s="17">
        <v>0</v>
      </c>
    </row>
    <row r="91" spans="2:86"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row>
    <row r="92" spans="2:86" x14ac:dyDescent="0.35">
      <c r="B92" s="6" t="s">
        <v>145</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row>
    <row r="93" spans="2:86" x14ac:dyDescent="0.35">
      <c r="B93" s="21" t="s">
        <v>123</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row>
    <row r="94" spans="2:86" x14ac:dyDescent="0.35">
      <c r="B94" t="s">
        <v>143</v>
      </c>
      <c r="C94" s="17">
        <v>0.27867869787785399</v>
      </c>
      <c r="D94" s="17">
        <v>0.304453172218354</v>
      </c>
      <c r="E94" s="17">
        <v>0.25379804156477298</v>
      </c>
      <c r="F94" s="17"/>
      <c r="G94" s="17">
        <v>0.22074031912203301</v>
      </c>
      <c r="H94" s="17">
        <v>0.17820568655565699</v>
      </c>
      <c r="I94" s="17">
        <v>0.19738607062709601</v>
      </c>
      <c r="J94" s="17">
        <v>0.263454518198387</v>
      </c>
      <c r="K94" s="17">
        <v>0.35313954291759297</v>
      </c>
      <c r="L94" s="17">
        <v>0.42726437510289</v>
      </c>
      <c r="M94" s="17"/>
      <c r="N94" s="17">
        <v>0.28755071415757499</v>
      </c>
      <c r="O94" s="17">
        <v>0.27509531998735998</v>
      </c>
      <c r="P94" s="17">
        <v>0.32156206494246198</v>
      </c>
      <c r="Q94" s="17">
        <v>0.23731569986803699</v>
      </c>
      <c r="R94" s="17"/>
      <c r="S94" s="17">
        <v>0.24421771709832699</v>
      </c>
      <c r="T94" s="17">
        <v>0.30452183019143902</v>
      </c>
      <c r="U94" s="17">
        <v>0.251902072029208</v>
      </c>
      <c r="V94" s="17">
        <v>0.29230327428880398</v>
      </c>
      <c r="W94" s="17">
        <v>0.23581262517609</v>
      </c>
      <c r="X94" s="17">
        <v>0.22415570574559199</v>
      </c>
      <c r="Y94" s="17">
        <v>0.25419700643411203</v>
      </c>
      <c r="Z94" s="17">
        <v>0.30447485207870001</v>
      </c>
      <c r="AA94" s="17">
        <v>0.29700403108649998</v>
      </c>
      <c r="AB94" s="17">
        <v>0.34694089936547201</v>
      </c>
      <c r="AC94" s="17">
        <v>0.29868100533099601</v>
      </c>
      <c r="AD94" s="17">
        <v>0.34557015882553099</v>
      </c>
      <c r="AE94" s="17"/>
      <c r="AF94" s="17">
        <v>0.28317336812723398</v>
      </c>
      <c r="AG94" s="17">
        <v>0.206593585726878</v>
      </c>
      <c r="AH94" s="17">
        <v>0.28063733841215799</v>
      </c>
      <c r="AI94" s="17">
        <v>0.25237820735265298</v>
      </c>
      <c r="AJ94" s="17">
        <v>0.24993385145788399</v>
      </c>
      <c r="AK94" s="17">
        <v>0.32843371196857502</v>
      </c>
      <c r="AL94" s="17">
        <v>0.30592981386789703</v>
      </c>
      <c r="AM94" s="17">
        <v>0.30367618528873302</v>
      </c>
      <c r="AN94" s="17">
        <v>0.28566819380442299</v>
      </c>
      <c r="AO94" s="17">
        <v>0.31544727675308498</v>
      </c>
      <c r="AP94" s="17">
        <v>0.29134034409611298</v>
      </c>
      <c r="AQ94" s="17">
        <v>0.34601764592860901</v>
      </c>
      <c r="AR94" s="17">
        <v>0.16456137777218199</v>
      </c>
      <c r="AS94" s="17">
        <v>0.25408951248315098</v>
      </c>
      <c r="AT94" s="17">
        <v>0.20264974283137599</v>
      </c>
      <c r="AU94" s="17">
        <v>0.22529433463399501</v>
      </c>
      <c r="AV94" s="17"/>
      <c r="AW94" s="17">
        <v>0.29931108599324802</v>
      </c>
      <c r="AX94" s="17">
        <v>0.24155027062092299</v>
      </c>
      <c r="AY94" s="17">
        <v>0.28142440267354901</v>
      </c>
      <c r="AZ94" s="17">
        <v>0.24377447875154201</v>
      </c>
      <c r="BA94" s="17">
        <v>0.21231748394490399</v>
      </c>
      <c r="BB94" s="17"/>
      <c r="BC94" s="17">
        <v>0.25129028113687901</v>
      </c>
      <c r="BD94" s="17">
        <v>0.33158804260726299</v>
      </c>
      <c r="BE94" s="17">
        <v>0.25821918274918698</v>
      </c>
      <c r="BF94" s="17">
        <v>0.233783581806917</v>
      </c>
      <c r="BG94" s="17">
        <v>0.21860203233419001</v>
      </c>
      <c r="BH94" s="17"/>
      <c r="BI94" s="17">
        <v>0.29180883090247001</v>
      </c>
      <c r="BJ94" s="17">
        <v>0.225277505574247</v>
      </c>
      <c r="BK94" s="17"/>
      <c r="BL94" s="17">
        <v>0</v>
      </c>
      <c r="BM94" s="17">
        <v>1</v>
      </c>
      <c r="BN94" s="17">
        <v>0</v>
      </c>
      <c r="BO94" s="17">
        <v>0</v>
      </c>
      <c r="BP94" s="17"/>
      <c r="BQ94" s="17">
        <v>0.29524161230602902</v>
      </c>
      <c r="BR94" s="17">
        <v>0.26087832993088</v>
      </c>
      <c r="BS94" s="17">
        <v>0.29416899313480499</v>
      </c>
      <c r="BT94" s="17">
        <v>0.31643797524251299</v>
      </c>
      <c r="BU94" s="17">
        <v>0.31690259191714898</v>
      </c>
      <c r="BV94" s="17"/>
      <c r="BW94" s="17">
        <v>0.28683863906085599</v>
      </c>
      <c r="BX94" s="17">
        <v>0.24313545325279101</v>
      </c>
      <c r="BY94" s="17">
        <v>0.29739799036118197</v>
      </c>
      <c r="BZ94" s="17">
        <v>0.29926720293481002</v>
      </c>
      <c r="CA94" s="17">
        <v>0.29947564596206999</v>
      </c>
      <c r="CB94" s="17"/>
      <c r="CC94" s="17">
        <v>0.26718321475282902</v>
      </c>
      <c r="CD94" s="17">
        <v>0.285411482097641</v>
      </c>
      <c r="CE94" s="17"/>
      <c r="CF94" s="17">
        <v>0.25376439780383703</v>
      </c>
      <c r="CG94" s="17"/>
      <c r="CH94" s="17">
        <v>0.20638692252686</v>
      </c>
    </row>
    <row r="95" spans="2:86" x14ac:dyDescent="0.35">
      <c r="B95" t="s">
        <v>144</v>
      </c>
      <c r="C95" s="17">
        <v>0.17776173043841301</v>
      </c>
      <c r="D95" s="17">
        <v>0.18010192077574599</v>
      </c>
      <c r="E95" s="17">
        <v>0.176006452785788</v>
      </c>
      <c r="F95" s="17"/>
      <c r="G95" s="17">
        <v>0.24134659335067599</v>
      </c>
      <c r="H95" s="17">
        <v>0.193014161017562</v>
      </c>
      <c r="I95" s="17">
        <v>0.17636376872166801</v>
      </c>
      <c r="J95" s="17">
        <v>0.183834103865611</v>
      </c>
      <c r="K95" s="17">
        <v>0.152550505970214</v>
      </c>
      <c r="L95" s="17">
        <v>0.136288100618455</v>
      </c>
      <c r="M95" s="17"/>
      <c r="N95" s="17">
        <v>0.136919766273533</v>
      </c>
      <c r="O95" s="17">
        <v>0.194153588687866</v>
      </c>
      <c r="P95" s="17">
        <v>0.15325801694101401</v>
      </c>
      <c r="Q95" s="17">
        <v>0.22638129530825801</v>
      </c>
      <c r="R95" s="17"/>
      <c r="S95" s="17">
        <v>0.210237562846286</v>
      </c>
      <c r="T95" s="17">
        <v>0.17514121768225399</v>
      </c>
      <c r="U95" s="17">
        <v>0.21354272210942701</v>
      </c>
      <c r="V95" s="17">
        <v>0.22972001706710299</v>
      </c>
      <c r="W95" s="17">
        <v>0.15402463150242801</v>
      </c>
      <c r="X95" s="17">
        <v>0.122157468842562</v>
      </c>
      <c r="Y95" s="17">
        <v>0.10480892744508299</v>
      </c>
      <c r="Z95" s="17">
        <v>9.0803720007303301E-2</v>
      </c>
      <c r="AA95" s="17">
        <v>0.15116562699564501</v>
      </c>
      <c r="AB95" s="17">
        <v>0.14538008154387699</v>
      </c>
      <c r="AC95" s="17">
        <v>0.25422414978146601</v>
      </c>
      <c r="AD95" s="17">
        <v>0.38667711579338498</v>
      </c>
      <c r="AE95" s="17"/>
      <c r="AF95" s="17">
        <v>9.2703427763451696E-2</v>
      </c>
      <c r="AG95" s="17">
        <v>0.28699808455292503</v>
      </c>
      <c r="AH95" s="17">
        <v>0.176067248459196</v>
      </c>
      <c r="AI95" s="17">
        <v>0.18240754142663401</v>
      </c>
      <c r="AJ95" s="17">
        <v>0.18468796664058901</v>
      </c>
      <c r="AK95" s="17">
        <v>0.17287300641299999</v>
      </c>
      <c r="AL95" s="17">
        <v>0.23567098949656101</v>
      </c>
      <c r="AM95" s="17">
        <v>0.160647376890448</v>
      </c>
      <c r="AN95" s="17">
        <v>0.129870237921795</v>
      </c>
      <c r="AO95" s="17">
        <v>0.13343054886300801</v>
      </c>
      <c r="AP95" s="17">
        <v>0.16971839872876299</v>
      </c>
      <c r="AQ95" s="17">
        <v>0.136826245587959</v>
      </c>
      <c r="AR95" s="17">
        <v>0.213472381594976</v>
      </c>
      <c r="AS95" s="17">
        <v>0.15597324564628101</v>
      </c>
      <c r="AT95" s="17">
        <v>0.24442868935395401</v>
      </c>
      <c r="AU95" s="17">
        <v>0.13213310291902899</v>
      </c>
      <c r="AV95" s="17"/>
      <c r="AW95" s="17">
        <v>0.16746511289794599</v>
      </c>
      <c r="AX95" s="17">
        <v>0.18986015642076901</v>
      </c>
      <c r="AY95" s="17">
        <v>0.14728132726747301</v>
      </c>
      <c r="AZ95" s="17">
        <v>0.23475954907498001</v>
      </c>
      <c r="BA95" s="17">
        <v>0.15472505357897401</v>
      </c>
      <c r="BB95" s="17"/>
      <c r="BC95" s="17">
        <v>0.18781131482462601</v>
      </c>
      <c r="BD95" s="17">
        <v>0.169319939509534</v>
      </c>
      <c r="BE95" s="17">
        <v>0.16859212742149501</v>
      </c>
      <c r="BF95" s="17">
        <v>0.20593111660742</v>
      </c>
      <c r="BG95" s="17">
        <v>0.214262507184557</v>
      </c>
      <c r="BH95" s="17"/>
      <c r="BI95" s="17">
        <v>0.16175404679045599</v>
      </c>
      <c r="BJ95" s="17">
        <v>0.24286612741727101</v>
      </c>
      <c r="BK95" s="17"/>
      <c r="BL95" s="17">
        <v>1</v>
      </c>
      <c r="BM95" s="17">
        <v>0</v>
      </c>
      <c r="BN95" s="17">
        <v>0</v>
      </c>
      <c r="BO95" s="17">
        <v>0</v>
      </c>
      <c r="BP95" s="17"/>
      <c r="BQ95" s="17">
        <v>0.175073597431572</v>
      </c>
      <c r="BR95" s="17">
        <v>0.16541428510700401</v>
      </c>
      <c r="BS95" s="17">
        <v>0.25950639771960798</v>
      </c>
      <c r="BT95" s="17">
        <v>0.131588338708164</v>
      </c>
      <c r="BU95" s="17">
        <v>0.20400209617939299</v>
      </c>
      <c r="BV95" s="17"/>
      <c r="BW95" s="17">
        <v>0.182089779592912</v>
      </c>
      <c r="BX95" s="17">
        <v>0.20936155981125301</v>
      </c>
      <c r="BY95" s="17">
        <v>0.15370981873353801</v>
      </c>
      <c r="BZ95" s="17">
        <v>0.122611209457551</v>
      </c>
      <c r="CA95" s="17">
        <v>0.19070866955194199</v>
      </c>
      <c r="CB95" s="17"/>
      <c r="CC95" s="17">
        <v>0.155065432425468</v>
      </c>
      <c r="CD95" s="17">
        <v>0.191054714773842</v>
      </c>
      <c r="CE95" s="17"/>
      <c r="CF95" s="17">
        <v>0.19982141262766001</v>
      </c>
      <c r="CG95" s="17"/>
      <c r="CH95" s="17">
        <v>0.13045830393778901</v>
      </c>
    </row>
    <row r="96" spans="2:86" x14ac:dyDescent="0.35">
      <c r="B96" t="s">
        <v>73</v>
      </c>
      <c r="C96" s="17">
        <v>0.52163768848300196</v>
      </c>
      <c r="D96" s="17">
        <v>0.49643748674121901</v>
      </c>
      <c r="E96" s="17">
        <v>0.545366079533677</v>
      </c>
      <c r="F96" s="17"/>
      <c r="G96" s="17">
        <v>0.46320732858079899</v>
      </c>
      <c r="H96" s="17">
        <v>0.61469773113236603</v>
      </c>
      <c r="I96" s="17">
        <v>0.61364964473134398</v>
      </c>
      <c r="J96" s="17">
        <v>0.53923898495564304</v>
      </c>
      <c r="K96" s="17">
        <v>0.48237107631055998</v>
      </c>
      <c r="L96" s="17">
        <v>0.42203607765728401</v>
      </c>
      <c r="M96" s="17"/>
      <c r="N96" s="17">
        <v>0.55995625145146999</v>
      </c>
      <c r="O96" s="17">
        <v>0.50021763917307105</v>
      </c>
      <c r="P96" s="17">
        <v>0.508426130812896</v>
      </c>
      <c r="Q96" s="17">
        <v>0.51501813911938099</v>
      </c>
      <c r="R96" s="17"/>
      <c r="S96" s="17">
        <v>0.52672797950628603</v>
      </c>
      <c r="T96" s="17">
        <v>0.503481402271169</v>
      </c>
      <c r="U96" s="17">
        <v>0.49900016180354001</v>
      </c>
      <c r="V96" s="17">
        <v>0.46154062678945301</v>
      </c>
      <c r="W96" s="17">
        <v>0.56756291416904003</v>
      </c>
      <c r="X96" s="17">
        <v>0.61915624034824501</v>
      </c>
      <c r="Y96" s="17">
        <v>0.62959967213400403</v>
      </c>
      <c r="Z96" s="17">
        <v>0.60472142791399697</v>
      </c>
      <c r="AA96" s="17">
        <v>0.514146449459983</v>
      </c>
      <c r="AB96" s="17">
        <v>0.50127552599583303</v>
      </c>
      <c r="AC96" s="17">
        <v>0.426013870855736</v>
      </c>
      <c r="AD96" s="17">
        <v>0.26775272538108402</v>
      </c>
      <c r="AE96" s="17"/>
      <c r="AF96" s="17">
        <v>0.40651377723080101</v>
      </c>
      <c r="AG96" s="17">
        <v>0.48529811608386503</v>
      </c>
      <c r="AH96" s="17">
        <v>0.52414038999303003</v>
      </c>
      <c r="AI96" s="17">
        <v>0.52752389978488801</v>
      </c>
      <c r="AJ96" s="17">
        <v>0.555185460488403</v>
      </c>
      <c r="AK96" s="17">
        <v>0.49869328161842502</v>
      </c>
      <c r="AL96" s="17">
        <v>0.43889641385642703</v>
      </c>
      <c r="AM96" s="17">
        <v>0.51160695622409402</v>
      </c>
      <c r="AN96" s="17">
        <v>0.54715627263442301</v>
      </c>
      <c r="AO96" s="17">
        <v>0.55112217438390698</v>
      </c>
      <c r="AP96" s="17">
        <v>0.524652496897552</v>
      </c>
      <c r="AQ96" s="17">
        <v>0.48391858228182399</v>
      </c>
      <c r="AR96" s="17">
        <v>0.59699505356488902</v>
      </c>
      <c r="AS96" s="17">
        <v>0.58993724187056795</v>
      </c>
      <c r="AT96" s="17">
        <v>0.51945552872066303</v>
      </c>
      <c r="AU96" s="17">
        <v>0.629053485094905</v>
      </c>
      <c r="AV96" s="17"/>
      <c r="AW96" s="17">
        <v>0.51987953979785795</v>
      </c>
      <c r="AX96" s="17">
        <v>0.52199617781383001</v>
      </c>
      <c r="AY96" s="17">
        <v>0.55443063620691702</v>
      </c>
      <c r="AZ96" s="17">
        <v>0.51261840226474498</v>
      </c>
      <c r="BA96" s="17">
        <v>0.63295746247612195</v>
      </c>
      <c r="BB96" s="17"/>
      <c r="BC96" s="17">
        <v>0.53616815207691004</v>
      </c>
      <c r="BD96" s="17">
        <v>0.48462304111216897</v>
      </c>
      <c r="BE96" s="17">
        <v>0.544710359857697</v>
      </c>
      <c r="BF96" s="17">
        <v>0.53626170110706795</v>
      </c>
      <c r="BG96" s="17">
        <v>0.55533370572617602</v>
      </c>
      <c r="BH96" s="17"/>
      <c r="BI96" s="17">
        <v>0.52499642354717502</v>
      </c>
      <c r="BJ96" s="17">
        <v>0.50797747219101896</v>
      </c>
      <c r="BK96" s="17"/>
      <c r="BL96" s="17">
        <v>0</v>
      </c>
      <c r="BM96" s="17">
        <v>0</v>
      </c>
      <c r="BN96" s="17">
        <v>1</v>
      </c>
      <c r="BO96" s="17">
        <v>0</v>
      </c>
      <c r="BP96" s="17"/>
      <c r="BQ96" s="17">
        <v>0.50503652424119805</v>
      </c>
      <c r="BR96" s="17">
        <v>0.56265618984338395</v>
      </c>
      <c r="BS96" s="17">
        <v>0.427608951631752</v>
      </c>
      <c r="BT96" s="17">
        <v>0.53653817208245602</v>
      </c>
      <c r="BU96" s="17">
        <v>0.432262576822661</v>
      </c>
      <c r="BV96" s="17"/>
      <c r="BW96" s="17">
        <v>0.51187603430014095</v>
      </c>
      <c r="BX96" s="17">
        <v>0.53622289752655805</v>
      </c>
      <c r="BY96" s="17">
        <v>0.53919085420924096</v>
      </c>
      <c r="BZ96" s="17">
        <v>0.57023349820987501</v>
      </c>
      <c r="CA96" s="17">
        <v>0.46575701361844601</v>
      </c>
      <c r="CB96" s="17"/>
      <c r="CC96" s="17">
        <v>0.56479962902401704</v>
      </c>
      <c r="CD96" s="17">
        <v>0.49635819139624399</v>
      </c>
      <c r="CE96" s="17"/>
      <c r="CF96" s="17">
        <v>0.53357437360170001</v>
      </c>
      <c r="CG96" s="17"/>
      <c r="CH96" s="17">
        <v>0.66315477353535202</v>
      </c>
    </row>
    <row r="97" spans="2:86" x14ac:dyDescent="0.35">
      <c r="B97" t="s">
        <v>74</v>
      </c>
      <c r="C97" s="17">
        <v>2.1921883200731899E-2</v>
      </c>
      <c r="D97" s="17">
        <v>1.90074202646816E-2</v>
      </c>
      <c r="E97" s="17">
        <v>2.4829426115762099E-2</v>
      </c>
      <c r="F97" s="17"/>
      <c r="G97" s="17">
        <v>7.4705758946492104E-2</v>
      </c>
      <c r="H97" s="17">
        <v>1.40824212944152E-2</v>
      </c>
      <c r="I97" s="17">
        <v>1.26005159198921E-2</v>
      </c>
      <c r="J97" s="17">
        <v>1.3472392980359399E-2</v>
      </c>
      <c r="K97" s="17">
        <v>1.19388748016321E-2</v>
      </c>
      <c r="L97" s="17">
        <v>1.4411446621370999E-2</v>
      </c>
      <c r="M97" s="17"/>
      <c r="N97" s="17">
        <v>1.5573268117422901E-2</v>
      </c>
      <c r="O97" s="17">
        <v>3.0533452151703399E-2</v>
      </c>
      <c r="P97" s="17">
        <v>1.6753787303628399E-2</v>
      </c>
      <c r="Q97" s="17">
        <v>2.1284865704324599E-2</v>
      </c>
      <c r="R97" s="17"/>
      <c r="S97" s="17">
        <v>1.8816740549100701E-2</v>
      </c>
      <c r="T97" s="17">
        <v>1.6855549855138201E-2</v>
      </c>
      <c r="U97" s="17">
        <v>3.5555044057825801E-2</v>
      </c>
      <c r="V97" s="17">
        <v>1.6436081854639802E-2</v>
      </c>
      <c r="W97" s="17">
        <v>4.2599829152441697E-2</v>
      </c>
      <c r="X97" s="17">
        <v>3.4530585063601502E-2</v>
      </c>
      <c r="Y97" s="17">
        <v>1.1394393986800099E-2</v>
      </c>
      <c r="Z97" s="17">
        <v>0</v>
      </c>
      <c r="AA97" s="17">
        <v>3.7683892457872098E-2</v>
      </c>
      <c r="AB97" s="17">
        <v>6.40349309481831E-3</v>
      </c>
      <c r="AC97" s="17">
        <v>2.10809740318025E-2</v>
      </c>
      <c r="AD97" s="17">
        <v>0</v>
      </c>
      <c r="AE97" s="17"/>
      <c r="AF97" s="17">
        <v>0.21760942687851301</v>
      </c>
      <c r="AG97" s="17">
        <v>2.1110213636332701E-2</v>
      </c>
      <c r="AH97" s="17">
        <v>1.91550231356158E-2</v>
      </c>
      <c r="AI97" s="17">
        <v>3.7690351435824498E-2</v>
      </c>
      <c r="AJ97" s="17">
        <v>1.0192721413124099E-2</v>
      </c>
      <c r="AK97" s="17">
        <v>0</v>
      </c>
      <c r="AL97" s="17">
        <v>1.9502782779114901E-2</v>
      </c>
      <c r="AM97" s="17">
        <v>2.4069481596725301E-2</v>
      </c>
      <c r="AN97" s="17">
        <v>3.7305295639359498E-2</v>
      </c>
      <c r="AO97" s="17">
        <v>0</v>
      </c>
      <c r="AP97" s="17">
        <v>1.42887602775715E-2</v>
      </c>
      <c r="AQ97" s="17">
        <v>3.3237526201608102E-2</v>
      </c>
      <c r="AR97" s="17">
        <v>2.49711870679525E-2</v>
      </c>
      <c r="AS97" s="17">
        <v>0</v>
      </c>
      <c r="AT97" s="17">
        <v>3.3466039094007097E-2</v>
      </c>
      <c r="AU97" s="17">
        <v>1.35190773520715E-2</v>
      </c>
      <c r="AV97" s="17"/>
      <c r="AW97" s="17">
        <v>1.33442613109483E-2</v>
      </c>
      <c r="AX97" s="17">
        <v>4.6593395144477898E-2</v>
      </c>
      <c r="AY97" s="17">
        <v>1.6863633852061102E-2</v>
      </c>
      <c r="AZ97" s="17">
        <v>8.8475699087330606E-3</v>
      </c>
      <c r="BA97" s="17">
        <v>0</v>
      </c>
      <c r="BB97" s="17"/>
      <c r="BC97" s="17">
        <v>2.4730251961585101E-2</v>
      </c>
      <c r="BD97" s="17">
        <v>1.44689767710346E-2</v>
      </c>
      <c r="BE97" s="17">
        <v>2.8478329971620801E-2</v>
      </c>
      <c r="BF97" s="17">
        <v>2.4023600478594701E-2</v>
      </c>
      <c r="BG97" s="17">
        <v>1.18017547550778E-2</v>
      </c>
      <c r="BH97" s="17"/>
      <c r="BI97" s="17">
        <v>2.1440698759899401E-2</v>
      </c>
      <c r="BJ97" s="17">
        <v>2.3878894817463001E-2</v>
      </c>
      <c r="BK97" s="17"/>
      <c r="BL97" s="17">
        <v>0</v>
      </c>
      <c r="BM97" s="17">
        <v>0</v>
      </c>
      <c r="BN97" s="17">
        <v>0</v>
      </c>
      <c r="BO97" s="17">
        <v>1</v>
      </c>
      <c r="BP97" s="17"/>
      <c r="BQ97" s="17">
        <v>2.4648266021200502E-2</v>
      </c>
      <c r="BR97" s="17">
        <v>1.10511951187329E-2</v>
      </c>
      <c r="BS97" s="17">
        <v>1.8715657513835599E-2</v>
      </c>
      <c r="BT97" s="17">
        <v>1.54355139668662E-2</v>
      </c>
      <c r="BU97" s="17">
        <v>4.68327350807968E-2</v>
      </c>
      <c r="BV97" s="17"/>
      <c r="BW97" s="17">
        <v>1.9195547046091398E-2</v>
      </c>
      <c r="BX97" s="17">
        <v>1.1280089409398401E-2</v>
      </c>
      <c r="BY97" s="17">
        <v>9.7013366960388894E-3</v>
      </c>
      <c r="BZ97" s="17">
        <v>7.8880893977641697E-3</v>
      </c>
      <c r="CA97" s="17">
        <v>4.4058670867542102E-2</v>
      </c>
      <c r="CB97" s="17"/>
      <c r="CC97" s="17">
        <v>1.2951723797686001E-2</v>
      </c>
      <c r="CD97" s="17">
        <v>2.7175611732273799E-2</v>
      </c>
      <c r="CE97" s="17"/>
      <c r="CF97" s="17">
        <v>1.2839815966802099E-2</v>
      </c>
      <c r="CG97" s="17"/>
      <c r="CH97" s="17">
        <v>0</v>
      </c>
    </row>
    <row r="98" spans="2:86"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row>
    <row r="99" spans="2:86" x14ac:dyDescent="0.35">
      <c r="B99" s="6" t="s">
        <v>153</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row>
    <row r="100" spans="2:86" x14ac:dyDescent="0.35">
      <c r="B100" s="21" t="s">
        <v>123</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row>
    <row r="101" spans="2:86" x14ac:dyDescent="0.35">
      <c r="B101" t="s">
        <v>146</v>
      </c>
      <c r="C101" s="17">
        <v>5.1102780887876897E-2</v>
      </c>
      <c r="D101" s="17">
        <v>4.3118942746075598E-2</v>
      </c>
      <c r="E101" s="17">
        <v>5.9041121864467701E-2</v>
      </c>
      <c r="F101" s="17"/>
      <c r="G101" s="17">
        <v>8.8414803935351505E-2</v>
      </c>
      <c r="H101" s="17">
        <v>5.0166324366490003E-2</v>
      </c>
      <c r="I101" s="17">
        <v>4.3501884862281903E-2</v>
      </c>
      <c r="J101" s="17">
        <v>5.4484944736586799E-2</v>
      </c>
      <c r="K101" s="17">
        <v>5.2381666622026E-2</v>
      </c>
      <c r="L101" s="17">
        <v>2.96855675552893E-2</v>
      </c>
      <c r="M101" s="17"/>
      <c r="N101" s="17">
        <v>3.7357995805165599E-2</v>
      </c>
      <c r="O101" s="17">
        <v>7.1387479152391006E-2</v>
      </c>
      <c r="P101" s="17">
        <v>4.0397210241051501E-2</v>
      </c>
      <c r="Q101" s="17">
        <v>5.32532014284069E-2</v>
      </c>
      <c r="R101" s="17"/>
      <c r="S101" s="17">
        <v>7.8187417328835496E-2</v>
      </c>
      <c r="T101" s="17">
        <v>4.5660158076748399E-2</v>
      </c>
      <c r="U101" s="17">
        <v>7.8172793323901299E-2</v>
      </c>
      <c r="V101" s="17">
        <v>1.1444668508766799E-2</v>
      </c>
      <c r="W101" s="17">
        <v>5.5750567565813702E-2</v>
      </c>
      <c r="X101" s="17">
        <v>5.5846311529637399E-2</v>
      </c>
      <c r="Y101" s="17">
        <v>4.2544602514304398E-2</v>
      </c>
      <c r="Z101" s="17">
        <v>8.6488578521694906E-2</v>
      </c>
      <c r="AA101" s="17">
        <v>4.05037916872176E-2</v>
      </c>
      <c r="AB101" s="17">
        <v>1.2789276816039301E-2</v>
      </c>
      <c r="AC101" s="17">
        <v>6.6123370760688804E-2</v>
      </c>
      <c r="AD101" s="17">
        <v>7.5133106100545299E-2</v>
      </c>
      <c r="AE101" s="17"/>
      <c r="AF101" s="17">
        <v>0.196964936888051</v>
      </c>
      <c r="AG101" s="17">
        <v>0.216543599163074</v>
      </c>
      <c r="AH101" s="17">
        <v>9.8861275579479296E-2</v>
      </c>
      <c r="AI101" s="17">
        <v>3.3591686318263501E-2</v>
      </c>
      <c r="AJ101" s="17">
        <v>6.2366585325270701E-2</v>
      </c>
      <c r="AK101" s="17">
        <v>3.31558560859333E-2</v>
      </c>
      <c r="AL101" s="17">
        <v>4.4036869812144497E-2</v>
      </c>
      <c r="AM101" s="17">
        <v>3.3984903988221397E-2</v>
      </c>
      <c r="AN101" s="17">
        <v>4.15078211039627E-2</v>
      </c>
      <c r="AO101" s="17">
        <v>1.5985075565334E-2</v>
      </c>
      <c r="AP101" s="17">
        <v>9.7795064990119102E-3</v>
      </c>
      <c r="AQ101" s="17">
        <v>3.6976274175858699E-2</v>
      </c>
      <c r="AR101" s="17">
        <v>3.77475499907153E-2</v>
      </c>
      <c r="AS101" s="17">
        <v>0</v>
      </c>
      <c r="AT101" s="17">
        <v>8.4262600483336406E-2</v>
      </c>
      <c r="AU101" s="17">
        <v>5.7953364683199303E-2</v>
      </c>
      <c r="AV101" s="17"/>
      <c r="AW101" s="17">
        <v>5.43142888063088E-2</v>
      </c>
      <c r="AX101" s="17">
        <v>5.47417716276066E-2</v>
      </c>
      <c r="AY101" s="17">
        <v>4.65459734675156E-2</v>
      </c>
      <c r="AZ101" s="17">
        <v>5.4316409284097603E-2</v>
      </c>
      <c r="BA101" s="17">
        <v>1.48361186737666E-2</v>
      </c>
      <c r="BB101" s="17"/>
      <c r="BC101" s="17">
        <v>9.1439268226578205E-2</v>
      </c>
      <c r="BD101" s="17">
        <v>3.4421478825165601E-2</v>
      </c>
      <c r="BE101" s="17">
        <v>4.5131788479699203E-2</v>
      </c>
      <c r="BF101" s="17">
        <v>5.3617559325697901E-2</v>
      </c>
      <c r="BG101" s="17">
        <v>0.15439188021254799</v>
      </c>
      <c r="BH101" s="17"/>
      <c r="BI101" s="17">
        <v>3.5624157430083299E-2</v>
      </c>
      <c r="BJ101" s="17">
        <v>0.11405545214528801</v>
      </c>
      <c r="BK101" s="17"/>
      <c r="BL101" s="17">
        <v>8.5031641497021193E-2</v>
      </c>
      <c r="BM101" s="17">
        <v>4.2035619925664999E-2</v>
      </c>
      <c r="BN101" s="17">
        <v>4.20677061542808E-2</v>
      </c>
      <c r="BO101" s="17">
        <v>0.106235231186526</v>
      </c>
      <c r="BP101" s="17"/>
      <c r="BQ101" s="17">
        <v>3.9536000004256E-2</v>
      </c>
      <c r="BR101" s="17">
        <v>4.01594993815719E-2</v>
      </c>
      <c r="BS101" s="17">
        <v>6.0028351310104797E-2</v>
      </c>
      <c r="BT101" s="17">
        <v>3.7577879874956803E-2</v>
      </c>
      <c r="BU101" s="17">
        <v>7.9859740923127698E-2</v>
      </c>
      <c r="BV101" s="17"/>
      <c r="BW101" s="17">
        <v>4.6198871247079998E-2</v>
      </c>
      <c r="BX101" s="17">
        <v>6.0707940927399499E-2</v>
      </c>
      <c r="BY101" s="17">
        <v>5.7036831828450103E-2</v>
      </c>
      <c r="BZ101" s="17">
        <v>4.69113344601177E-2</v>
      </c>
      <c r="CA101" s="17">
        <v>3.3634062507064799E-2</v>
      </c>
      <c r="CB101" s="17"/>
      <c r="CC101" s="17">
        <v>4.1823019301692001E-2</v>
      </c>
      <c r="CD101" s="17">
        <v>5.6537840179542498E-2</v>
      </c>
      <c r="CE101" s="17"/>
      <c r="CF101" s="17">
        <v>4.8328607823516397E-2</v>
      </c>
      <c r="CG101" s="17"/>
      <c r="CH101" s="17">
        <v>5.0008168477074302E-2</v>
      </c>
    </row>
    <row r="102" spans="2:86" x14ac:dyDescent="0.35">
      <c r="B102" t="s">
        <v>147</v>
      </c>
      <c r="C102" s="17">
        <v>0.278753603925321</v>
      </c>
      <c r="D102" s="17">
        <v>0.293252517447879</v>
      </c>
      <c r="E102" s="17">
        <v>0.264870446345215</v>
      </c>
      <c r="F102" s="17"/>
      <c r="G102" s="17">
        <v>0.25742762240091399</v>
      </c>
      <c r="H102" s="17">
        <v>0.26746996550650098</v>
      </c>
      <c r="I102" s="17">
        <v>0.249643881163223</v>
      </c>
      <c r="J102" s="17">
        <v>0.25696278454981197</v>
      </c>
      <c r="K102" s="17">
        <v>0.33601940745585301</v>
      </c>
      <c r="L102" s="17">
        <v>0.305041285978712</v>
      </c>
      <c r="M102" s="17"/>
      <c r="N102" s="17">
        <v>0.19540809382274099</v>
      </c>
      <c r="O102" s="17">
        <v>0.27795757709831997</v>
      </c>
      <c r="P102" s="17">
        <v>0.255901096356211</v>
      </c>
      <c r="Q102" s="17">
        <v>0.390536570857281</v>
      </c>
      <c r="R102" s="17"/>
      <c r="S102" s="17">
        <v>0.32498050457994399</v>
      </c>
      <c r="T102" s="17">
        <v>0.24038400990347999</v>
      </c>
      <c r="U102" s="17">
        <v>0.28580356625710002</v>
      </c>
      <c r="V102" s="17">
        <v>0.26602484184314801</v>
      </c>
      <c r="W102" s="17">
        <v>0.30571516184846698</v>
      </c>
      <c r="X102" s="17">
        <v>0.215516573600702</v>
      </c>
      <c r="Y102" s="17">
        <v>0.20064503462074301</v>
      </c>
      <c r="Z102" s="17">
        <v>0.192348633215839</v>
      </c>
      <c r="AA102" s="17">
        <v>0.30655674403541999</v>
      </c>
      <c r="AB102" s="17">
        <v>0.32155232186366001</v>
      </c>
      <c r="AC102" s="17">
        <v>0.29234007193966799</v>
      </c>
      <c r="AD102" s="17">
        <v>0.44489790669204299</v>
      </c>
      <c r="AE102" s="17"/>
      <c r="AF102" s="17">
        <v>0.32397730911485301</v>
      </c>
      <c r="AG102" s="17">
        <v>0.397840637417471</v>
      </c>
      <c r="AH102" s="17">
        <v>0.450815483861633</v>
      </c>
      <c r="AI102" s="17">
        <v>0.46096849003233897</v>
      </c>
      <c r="AJ102" s="17">
        <v>0.34156929820334098</v>
      </c>
      <c r="AK102" s="17">
        <v>0.29641352564511197</v>
      </c>
      <c r="AL102" s="17">
        <v>0.31074199363818</v>
      </c>
      <c r="AM102" s="17">
        <v>0.29596234415355099</v>
      </c>
      <c r="AN102" s="17">
        <v>0.21203950872563199</v>
      </c>
      <c r="AO102" s="17">
        <v>0.19827297625551701</v>
      </c>
      <c r="AP102" s="17">
        <v>0.191752467000358</v>
      </c>
      <c r="AQ102" s="17">
        <v>0.18399620329533301</v>
      </c>
      <c r="AR102" s="17">
        <v>0.21329368050720801</v>
      </c>
      <c r="AS102" s="17">
        <v>0.21613600148600201</v>
      </c>
      <c r="AT102" s="17">
        <v>0.14737724681134201</v>
      </c>
      <c r="AU102" s="17">
        <v>0.119487491282918</v>
      </c>
      <c r="AV102" s="17"/>
      <c r="AW102" s="17">
        <v>0.32589041059786999</v>
      </c>
      <c r="AX102" s="17">
        <v>0.26383309404867999</v>
      </c>
      <c r="AY102" s="17">
        <v>0.25794125560745301</v>
      </c>
      <c r="AZ102" s="17">
        <v>0.21247035668643699</v>
      </c>
      <c r="BA102" s="17">
        <v>0.27001729845690098</v>
      </c>
      <c r="BB102" s="17"/>
      <c r="BC102" s="17">
        <v>0.25048962372403599</v>
      </c>
      <c r="BD102" s="17">
        <v>0.24181834979047301</v>
      </c>
      <c r="BE102" s="17">
        <v>0.32292576157696801</v>
      </c>
      <c r="BF102" s="17">
        <v>0.27533170803039703</v>
      </c>
      <c r="BG102" s="17">
        <v>0.296534955165</v>
      </c>
      <c r="BH102" s="17"/>
      <c r="BI102" s="17">
        <v>0.25617230877254599</v>
      </c>
      <c r="BJ102" s="17">
        <v>0.37059335015310801</v>
      </c>
      <c r="BK102" s="17"/>
      <c r="BL102" s="17">
        <v>0.34672395844656201</v>
      </c>
      <c r="BM102" s="17">
        <v>0.27042523469747398</v>
      </c>
      <c r="BN102" s="17">
        <v>0.266273428971947</v>
      </c>
      <c r="BO102" s="17">
        <v>0.13043335689036401</v>
      </c>
      <c r="BP102" s="17"/>
      <c r="BQ102" s="17">
        <v>0.22670647216463399</v>
      </c>
      <c r="BR102" s="17">
        <v>0.29952747948630298</v>
      </c>
      <c r="BS102" s="17">
        <v>0.277706094552714</v>
      </c>
      <c r="BT102" s="17">
        <v>0.31285123039906898</v>
      </c>
      <c r="BU102" s="17">
        <v>0.27502222759925898</v>
      </c>
      <c r="BV102" s="17"/>
      <c r="BW102" s="17">
        <v>0.24312429015172499</v>
      </c>
      <c r="BX102" s="17">
        <v>0.30810066329170499</v>
      </c>
      <c r="BY102" s="17">
        <v>0.27887397860302698</v>
      </c>
      <c r="BZ102" s="17">
        <v>0.28989464673455501</v>
      </c>
      <c r="CA102" s="17">
        <v>0.23524686257319499</v>
      </c>
      <c r="CB102" s="17"/>
      <c r="CC102" s="17">
        <v>0.25974745991634202</v>
      </c>
      <c r="CD102" s="17">
        <v>0.28988530366085402</v>
      </c>
      <c r="CE102" s="17"/>
      <c r="CF102" s="17">
        <v>0.31087579151641198</v>
      </c>
      <c r="CG102" s="17"/>
      <c r="CH102" s="17">
        <v>0.26988836038750103</v>
      </c>
    </row>
    <row r="103" spans="2:86" x14ac:dyDescent="0.35">
      <c r="B103" t="s">
        <v>148</v>
      </c>
      <c r="C103" s="17">
        <v>0.31648477570475603</v>
      </c>
      <c r="D103" s="17">
        <v>0.31741202881519298</v>
      </c>
      <c r="E103" s="17">
        <v>0.31651894962282201</v>
      </c>
      <c r="F103" s="17"/>
      <c r="G103" s="17">
        <v>0.28370760345337198</v>
      </c>
      <c r="H103" s="17">
        <v>0.31638741619186</v>
      </c>
      <c r="I103" s="17">
        <v>0.28484541229606702</v>
      </c>
      <c r="J103" s="17">
        <v>0.31519329652852202</v>
      </c>
      <c r="K103" s="17">
        <v>0.30067106839005098</v>
      </c>
      <c r="L103" s="17">
        <v>0.37564089373426401</v>
      </c>
      <c r="M103" s="17"/>
      <c r="N103" s="17">
        <v>0.35447267290659401</v>
      </c>
      <c r="O103" s="17">
        <v>0.315330845888876</v>
      </c>
      <c r="P103" s="17">
        <v>0.32405694899596199</v>
      </c>
      <c r="Q103" s="17">
        <v>0.27061296191823098</v>
      </c>
      <c r="R103" s="17"/>
      <c r="S103" s="17">
        <v>0.267684896691747</v>
      </c>
      <c r="T103" s="17">
        <v>0.32504765684488401</v>
      </c>
      <c r="U103" s="17">
        <v>0.29829135661308498</v>
      </c>
      <c r="V103" s="17">
        <v>0.33159073260857802</v>
      </c>
      <c r="W103" s="17">
        <v>0.36413238560745498</v>
      </c>
      <c r="X103" s="17">
        <v>0.29472555455279997</v>
      </c>
      <c r="Y103" s="17">
        <v>0.36052598245038098</v>
      </c>
      <c r="Z103" s="17">
        <v>0.42918704851879003</v>
      </c>
      <c r="AA103" s="17">
        <v>0.28575461439272198</v>
      </c>
      <c r="AB103" s="17">
        <v>0.35492410603521601</v>
      </c>
      <c r="AC103" s="17">
        <v>0.32046373536400102</v>
      </c>
      <c r="AD103" s="17">
        <v>0.18757632871524399</v>
      </c>
      <c r="AE103" s="17"/>
      <c r="AF103" s="17">
        <v>0.119757619692587</v>
      </c>
      <c r="AG103" s="17">
        <v>0.17509989633782699</v>
      </c>
      <c r="AH103" s="17">
        <v>0.27512435801623603</v>
      </c>
      <c r="AI103" s="17">
        <v>0.32612132702997398</v>
      </c>
      <c r="AJ103" s="17">
        <v>0.29294668965711201</v>
      </c>
      <c r="AK103" s="17">
        <v>0.31756488874133998</v>
      </c>
      <c r="AL103" s="17">
        <v>0.33195084225369598</v>
      </c>
      <c r="AM103" s="17">
        <v>0.36099693660493398</v>
      </c>
      <c r="AN103" s="17">
        <v>0.330208131285333</v>
      </c>
      <c r="AO103" s="17">
        <v>0.47515180221436998</v>
      </c>
      <c r="AP103" s="17">
        <v>0.37325697580095701</v>
      </c>
      <c r="AQ103" s="17">
        <v>0.33671732305728802</v>
      </c>
      <c r="AR103" s="17">
        <v>0.23275438509788901</v>
      </c>
      <c r="AS103" s="17">
        <v>0.44326531761135901</v>
      </c>
      <c r="AT103" s="17">
        <v>0.35362633576925601</v>
      </c>
      <c r="AU103" s="17">
        <v>0.280413947826883</v>
      </c>
      <c r="AV103" s="17"/>
      <c r="AW103" s="17">
        <v>0.27518586643362403</v>
      </c>
      <c r="AX103" s="17">
        <v>0.32712412143203801</v>
      </c>
      <c r="AY103" s="17">
        <v>0.33371166492273902</v>
      </c>
      <c r="AZ103" s="17">
        <v>0.33209895378259202</v>
      </c>
      <c r="BA103" s="17">
        <v>0.23171440018446901</v>
      </c>
      <c r="BB103" s="17"/>
      <c r="BC103" s="17">
        <v>0.28123847870150898</v>
      </c>
      <c r="BD103" s="17">
        <v>0.34274819927511702</v>
      </c>
      <c r="BE103" s="17">
        <v>0.31304807308646498</v>
      </c>
      <c r="BF103" s="17">
        <v>0.31379076093637398</v>
      </c>
      <c r="BG103" s="17">
        <v>0.19795127453146399</v>
      </c>
      <c r="BH103" s="17"/>
      <c r="BI103" s="17">
        <v>0.31808490187149502</v>
      </c>
      <c r="BJ103" s="17">
        <v>0.30997694787240898</v>
      </c>
      <c r="BK103" s="17"/>
      <c r="BL103" s="17">
        <v>0.29922717680817401</v>
      </c>
      <c r="BM103" s="17">
        <v>0.32629391987892598</v>
      </c>
      <c r="BN103" s="17">
        <v>0.32217243913051002</v>
      </c>
      <c r="BO103" s="17">
        <v>0.19638749843813499</v>
      </c>
      <c r="BP103" s="17"/>
      <c r="BQ103" s="17">
        <v>0.368086487576465</v>
      </c>
      <c r="BR103" s="17">
        <v>0.33369137150674799</v>
      </c>
      <c r="BS103" s="17">
        <v>0.27296158685542199</v>
      </c>
      <c r="BT103" s="17">
        <v>0.28250642365058798</v>
      </c>
      <c r="BU103" s="17">
        <v>0.24017238333437699</v>
      </c>
      <c r="BV103" s="17"/>
      <c r="BW103" s="17">
        <v>0.34357288268268099</v>
      </c>
      <c r="BX103" s="17">
        <v>0.31689983442525599</v>
      </c>
      <c r="BY103" s="17">
        <v>0.28006648872550799</v>
      </c>
      <c r="BZ103" s="17">
        <v>0.327595787698438</v>
      </c>
      <c r="CA103" s="17">
        <v>0.26059438515778299</v>
      </c>
      <c r="CB103" s="17"/>
      <c r="CC103" s="17">
        <v>0.335123779284282</v>
      </c>
      <c r="CD103" s="17">
        <v>0.30556810627834502</v>
      </c>
      <c r="CE103" s="17"/>
      <c r="CF103" s="17">
        <v>0.322351234688878</v>
      </c>
      <c r="CG103" s="17"/>
      <c r="CH103" s="17">
        <v>0.34509015502172702</v>
      </c>
    </row>
    <row r="104" spans="2:86" x14ac:dyDescent="0.35">
      <c r="B104" t="s">
        <v>149</v>
      </c>
      <c r="C104" s="17">
        <v>0.17330272630629301</v>
      </c>
      <c r="D104" s="17">
        <v>0.17781160158422099</v>
      </c>
      <c r="E104" s="17">
        <v>0.169419064238468</v>
      </c>
      <c r="F104" s="17"/>
      <c r="G104" s="17">
        <v>0.13627455256284399</v>
      </c>
      <c r="H104" s="17">
        <v>0.156761890749995</v>
      </c>
      <c r="I104" s="17">
        <v>0.23076059670996699</v>
      </c>
      <c r="J104" s="17">
        <v>0.18590755683999499</v>
      </c>
      <c r="K104" s="17">
        <v>0.16602963506478299</v>
      </c>
      <c r="L104" s="17">
        <v>0.15927813747425801</v>
      </c>
      <c r="M104" s="17"/>
      <c r="N104" s="17">
        <v>0.215672784309934</v>
      </c>
      <c r="O104" s="17">
        <v>0.140218739112147</v>
      </c>
      <c r="P104" s="17">
        <v>0.1765194877996</v>
      </c>
      <c r="Q104" s="17">
        <v>0.16050608204061201</v>
      </c>
      <c r="R104" s="17"/>
      <c r="S104" s="17">
        <v>0.13465384981005901</v>
      </c>
      <c r="T104" s="17">
        <v>0.176439508287528</v>
      </c>
      <c r="U104" s="17">
        <v>0.145484505408491</v>
      </c>
      <c r="V104" s="17">
        <v>0.21979478603053601</v>
      </c>
      <c r="W104" s="17">
        <v>0.12582789388739701</v>
      </c>
      <c r="X104" s="17">
        <v>0.214601367321062</v>
      </c>
      <c r="Y104" s="17">
        <v>0.22465912994915699</v>
      </c>
      <c r="Z104" s="17">
        <v>0.19127369476973199</v>
      </c>
      <c r="AA104" s="17">
        <v>0.17438781610515</v>
      </c>
      <c r="AB104" s="17">
        <v>0.13065745324312</v>
      </c>
      <c r="AC104" s="17">
        <v>0.21053184549730899</v>
      </c>
      <c r="AD104" s="17">
        <v>0.16344667810753899</v>
      </c>
      <c r="AE104" s="17"/>
      <c r="AF104" s="17">
        <v>9.9779586723838104E-2</v>
      </c>
      <c r="AG104" s="17">
        <v>8.2662924142706304E-2</v>
      </c>
      <c r="AH104" s="17">
        <v>8.4427471325433906E-2</v>
      </c>
      <c r="AI104" s="17">
        <v>8.8879590624491495E-2</v>
      </c>
      <c r="AJ104" s="17">
        <v>0.16913246195984799</v>
      </c>
      <c r="AK104" s="17">
        <v>0.16939963705194</v>
      </c>
      <c r="AL104" s="17">
        <v>0.160736327684085</v>
      </c>
      <c r="AM104" s="17">
        <v>0.171368358383128</v>
      </c>
      <c r="AN104" s="17">
        <v>0.199304481748935</v>
      </c>
      <c r="AO104" s="17">
        <v>0.139178646465422</v>
      </c>
      <c r="AP104" s="17">
        <v>0.26292226683879499</v>
      </c>
      <c r="AQ104" s="17">
        <v>0.22801965936348101</v>
      </c>
      <c r="AR104" s="17">
        <v>0.278408856360992</v>
      </c>
      <c r="AS104" s="17">
        <v>0.22630097421695899</v>
      </c>
      <c r="AT104" s="17">
        <v>0.16669724700119501</v>
      </c>
      <c r="AU104" s="17">
        <v>0.207968078304333</v>
      </c>
      <c r="AV104" s="17"/>
      <c r="AW104" s="17">
        <v>0.165464745722259</v>
      </c>
      <c r="AX104" s="17">
        <v>0.16187941106775999</v>
      </c>
      <c r="AY104" s="17">
        <v>0.19041882644840999</v>
      </c>
      <c r="AZ104" s="17">
        <v>0.21033307210492899</v>
      </c>
      <c r="BA104" s="17">
        <v>0.27512177683359001</v>
      </c>
      <c r="BB104" s="17"/>
      <c r="BC104" s="17">
        <v>0.16362927701639901</v>
      </c>
      <c r="BD104" s="17">
        <v>0.19258821687730901</v>
      </c>
      <c r="BE104" s="17">
        <v>0.15927465484063499</v>
      </c>
      <c r="BF104" s="17">
        <v>0.15937010791627501</v>
      </c>
      <c r="BG104" s="17">
        <v>0.211859574873589</v>
      </c>
      <c r="BH104" s="17"/>
      <c r="BI104" s="17">
        <v>0.19614557497266899</v>
      </c>
      <c r="BJ104" s="17">
        <v>8.0399223188051899E-2</v>
      </c>
      <c r="BK104" s="17"/>
      <c r="BL104" s="17">
        <v>0.13799243239171</v>
      </c>
      <c r="BM104" s="17">
        <v>0.184149347361273</v>
      </c>
      <c r="BN104" s="17">
        <v>0.185983234761496</v>
      </c>
      <c r="BO104" s="17">
        <v>2.0006845107527801E-2</v>
      </c>
      <c r="BP104" s="17"/>
      <c r="BQ104" s="17">
        <v>0.17678952780837701</v>
      </c>
      <c r="BR104" s="17">
        <v>0.19286226312389701</v>
      </c>
      <c r="BS104" s="17">
        <v>0.17745210650296001</v>
      </c>
      <c r="BT104" s="17">
        <v>0.19048738670440599</v>
      </c>
      <c r="BU104" s="17">
        <v>0.10682304506269601</v>
      </c>
      <c r="BV104" s="17"/>
      <c r="BW104" s="17">
        <v>0.14858171472488299</v>
      </c>
      <c r="BX104" s="17">
        <v>0.18577979237139</v>
      </c>
      <c r="BY104" s="17">
        <v>0.193443296636683</v>
      </c>
      <c r="BZ104" s="17">
        <v>0.183562916792992</v>
      </c>
      <c r="CA104" s="17">
        <v>0.18549642317605999</v>
      </c>
      <c r="CB104" s="17"/>
      <c r="CC104" s="17">
        <v>0.196628544979493</v>
      </c>
      <c r="CD104" s="17">
        <v>0.159641038305146</v>
      </c>
      <c r="CE104" s="17"/>
      <c r="CF104" s="17">
        <v>0.187061451811459</v>
      </c>
      <c r="CG104" s="17"/>
      <c r="CH104" s="17">
        <v>0.19379108813145701</v>
      </c>
    </row>
    <row r="105" spans="2:86" x14ac:dyDescent="0.35">
      <c r="B105" t="s">
        <v>150</v>
      </c>
      <c r="C105" s="17">
        <v>7.4787017639772593E-2</v>
      </c>
      <c r="D105" s="17">
        <v>7.6738697879040599E-2</v>
      </c>
      <c r="E105" s="17">
        <v>7.3105287900346302E-2</v>
      </c>
      <c r="F105" s="17"/>
      <c r="G105" s="17">
        <v>6.4497294678791395E-2</v>
      </c>
      <c r="H105" s="17">
        <v>7.3261547423982901E-2</v>
      </c>
      <c r="I105" s="17">
        <v>9.7213239737261398E-2</v>
      </c>
      <c r="J105" s="17">
        <v>9.1908750963734104E-2</v>
      </c>
      <c r="K105" s="17">
        <v>6.9858610328169105E-2</v>
      </c>
      <c r="L105" s="17">
        <v>5.40305490535807E-2</v>
      </c>
      <c r="M105" s="17"/>
      <c r="N105" s="17">
        <v>8.7418451565699301E-2</v>
      </c>
      <c r="O105" s="17">
        <v>7.9636379554280698E-2</v>
      </c>
      <c r="P105" s="17">
        <v>9.4831139893904501E-2</v>
      </c>
      <c r="Q105" s="17">
        <v>3.9061201166165703E-2</v>
      </c>
      <c r="R105" s="17"/>
      <c r="S105" s="17">
        <v>8.3234022823904394E-2</v>
      </c>
      <c r="T105" s="17">
        <v>7.7100151494859395E-2</v>
      </c>
      <c r="U105" s="17">
        <v>3.6256439248898299E-2</v>
      </c>
      <c r="V105" s="17">
        <v>7.7013097581303605E-2</v>
      </c>
      <c r="W105" s="17">
        <v>8.3653037250678297E-2</v>
      </c>
      <c r="X105" s="17">
        <v>5.2430976754037399E-2</v>
      </c>
      <c r="Y105" s="17">
        <v>7.32534444920417E-2</v>
      </c>
      <c r="Z105" s="17">
        <v>8.8547200058546896E-2</v>
      </c>
      <c r="AA105" s="17">
        <v>9.5347219807066799E-2</v>
      </c>
      <c r="AB105" s="17">
        <v>0.108823833167565</v>
      </c>
      <c r="AC105" s="17">
        <v>2.76412089626711E-2</v>
      </c>
      <c r="AD105" s="17">
        <v>5.36899729101743E-2</v>
      </c>
      <c r="AE105" s="17"/>
      <c r="AF105" s="17">
        <v>3.6886515700436197E-2</v>
      </c>
      <c r="AG105" s="17">
        <v>1.0601593930243E-2</v>
      </c>
      <c r="AH105" s="17">
        <v>1.8670164996005999E-2</v>
      </c>
      <c r="AI105" s="17">
        <v>1.87817242048753E-2</v>
      </c>
      <c r="AJ105" s="17">
        <v>3.8487798040132498E-2</v>
      </c>
      <c r="AK105" s="17">
        <v>0.13337894246780199</v>
      </c>
      <c r="AL105" s="17">
        <v>6.14658446710932E-2</v>
      </c>
      <c r="AM105" s="17">
        <v>6.0594546855365597E-2</v>
      </c>
      <c r="AN105" s="17">
        <v>0.11377047687474801</v>
      </c>
      <c r="AO105" s="17">
        <v>0.10002195407997801</v>
      </c>
      <c r="AP105" s="17">
        <v>7.7605867826650299E-2</v>
      </c>
      <c r="AQ105" s="17">
        <v>8.5084538123724296E-2</v>
      </c>
      <c r="AR105" s="17">
        <v>0.102964674170447</v>
      </c>
      <c r="AS105" s="17">
        <v>5.3036327857196301E-2</v>
      </c>
      <c r="AT105" s="17">
        <v>0.104995577702371</v>
      </c>
      <c r="AU105" s="17">
        <v>0.137111192943219</v>
      </c>
      <c r="AV105" s="17"/>
      <c r="AW105" s="17">
        <v>7.6085972659041198E-2</v>
      </c>
      <c r="AX105" s="17">
        <v>5.5478891706542299E-2</v>
      </c>
      <c r="AY105" s="17">
        <v>7.3454071746797994E-2</v>
      </c>
      <c r="AZ105" s="17">
        <v>9.6627843641261604E-2</v>
      </c>
      <c r="BA105" s="17">
        <v>8.9359702527021398E-2</v>
      </c>
      <c r="BB105" s="17"/>
      <c r="BC105" s="17">
        <v>9.70697960644233E-2</v>
      </c>
      <c r="BD105" s="17">
        <v>8.7435617252708306E-2</v>
      </c>
      <c r="BE105" s="17">
        <v>5.9122586752392597E-2</v>
      </c>
      <c r="BF105" s="17">
        <v>7.1883830052981906E-2</v>
      </c>
      <c r="BG105" s="17">
        <v>5.1620987263763997E-2</v>
      </c>
      <c r="BH105" s="17"/>
      <c r="BI105" s="17">
        <v>8.5012714895396996E-2</v>
      </c>
      <c r="BJ105" s="17">
        <v>3.3198373826164397E-2</v>
      </c>
      <c r="BK105" s="17"/>
      <c r="BL105" s="17">
        <v>3.9513341098861003E-2</v>
      </c>
      <c r="BM105" s="17">
        <v>8.2342242341501198E-2</v>
      </c>
      <c r="BN105" s="17">
        <v>8.4250107070659996E-2</v>
      </c>
      <c r="BO105" s="17">
        <v>3.9595036604802201E-2</v>
      </c>
      <c r="BP105" s="17"/>
      <c r="BQ105" s="17">
        <v>7.4621246633313196E-2</v>
      </c>
      <c r="BR105" s="17">
        <v>6.0756743606559201E-2</v>
      </c>
      <c r="BS105" s="17">
        <v>0.12885343942879199</v>
      </c>
      <c r="BT105" s="17">
        <v>7.65626197925037E-2</v>
      </c>
      <c r="BU105" s="17">
        <v>0.155326844131882</v>
      </c>
      <c r="BV105" s="17"/>
      <c r="BW105" s="17">
        <v>9.0920682339311901E-2</v>
      </c>
      <c r="BX105" s="17">
        <v>5.7063357606326401E-2</v>
      </c>
      <c r="BY105" s="17">
        <v>8.4737023084430693E-2</v>
      </c>
      <c r="BZ105" s="17">
        <v>7.3410358938836795E-2</v>
      </c>
      <c r="CA105" s="17">
        <v>0.14049924100074601</v>
      </c>
      <c r="CB105" s="17"/>
      <c r="CC105" s="17">
        <v>7.4869696701412206E-2</v>
      </c>
      <c r="CD105" s="17">
        <v>7.47385933782206E-2</v>
      </c>
      <c r="CE105" s="17"/>
      <c r="CF105" s="17">
        <v>6.27522617150858E-2</v>
      </c>
      <c r="CG105" s="17"/>
      <c r="CH105" s="17">
        <v>7.4658453896956703E-2</v>
      </c>
    </row>
    <row r="106" spans="2:86" x14ac:dyDescent="0.35">
      <c r="B106" t="s">
        <v>151</v>
      </c>
      <c r="C106" s="17">
        <v>2.65155690407415E-2</v>
      </c>
      <c r="D106" s="17">
        <v>2.73675117278117E-2</v>
      </c>
      <c r="E106" s="17">
        <v>2.5763285022569998E-2</v>
      </c>
      <c r="F106" s="17"/>
      <c r="G106" s="17">
        <v>2.94249598693361E-2</v>
      </c>
      <c r="H106" s="17">
        <v>4.29072334341681E-2</v>
      </c>
      <c r="I106" s="17">
        <v>2.9443620101842899E-2</v>
      </c>
      <c r="J106" s="17">
        <v>2.8440647574189501E-2</v>
      </c>
      <c r="K106" s="17">
        <v>1.7178518307604002E-2</v>
      </c>
      <c r="L106" s="17">
        <v>1.35765828646213E-2</v>
      </c>
      <c r="M106" s="17"/>
      <c r="N106" s="17">
        <v>2.6375270265346501E-2</v>
      </c>
      <c r="O106" s="17">
        <v>2.8799486552782701E-2</v>
      </c>
      <c r="P106" s="17">
        <v>3.4576357510000599E-2</v>
      </c>
      <c r="Q106" s="17">
        <v>1.4149658672595501E-2</v>
      </c>
      <c r="R106" s="17"/>
      <c r="S106" s="17">
        <v>3.1180439574712199E-2</v>
      </c>
      <c r="T106" s="17">
        <v>2.9163005785423302E-2</v>
      </c>
      <c r="U106" s="17">
        <v>2.3022141453307599E-2</v>
      </c>
      <c r="V106" s="17">
        <v>2.6688207273457401E-2</v>
      </c>
      <c r="W106" s="17">
        <v>2.8465215483768E-2</v>
      </c>
      <c r="X106" s="17">
        <v>3.6207588439978497E-2</v>
      </c>
      <c r="Y106" s="17">
        <v>2.3919262852127698E-2</v>
      </c>
      <c r="Z106" s="17">
        <v>0</v>
      </c>
      <c r="AA106" s="17">
        <v>2.7731276638826401E-2</v>
      </c>
      <c r="AB106" s="17">
        <v>1.2833853171753E-2</v>
      </c>
      <c r="AC106" s="17">
        <v>3.9086009998485202E-2</v>
      </c>
      <c r="AD106" s="17">
        <v>2.64909606744245E-2</v>
      </c>
      <c r="AE106" s="17"/>
      <c r="AF106" s="17">
        <v>0</v>
      </c>
      <c r="AG106" s="17">
        <v>1.0198057336176901E-2</v>
      </c>
      <c r="AH106" s="17">
        <v>5.4321183925251197E-3</v>
      </c>
      <c r="AI106" s="17">
        <v>7.0357124005685197E-3</v>
      </c>
      <c r="AJ106" s="17">
        <v>2.8644123969380299E-2</v>
      </c>
      <c r="AK106" s="17">
        <v>8.3114830126418803E-3</v>
      </c>
      <c r="AL106" s="17">
        <v>2.6231207984618601E-2</v>
      </c>
      <c r="AM106" s="17">
        <v>3.43228783648774E-2</v>
      </c>
      <c r="AN106" s="17">
        <v>1.4395943914629301E-2</v>
      </c>
      <c r="AO106" s="17">
        <v>2.7652739658570898E-2</v>
      </c>
      <c r="AP106" s="17">
        <v>2.3590925930044599E-2</v>
      </c>
      <c r="AQ106" s="17">
        <v>7.5707049317046193E-2</v>
      </c>
      <c r="AR106" s="17">
        <v>1.5761010525656701E-2</v>
      </c>
      <c r="AS106" s="17">
        <v>2.0044684741552798E-2</v>
      </c>
      <c r="AT106" s="17">
        <v>6.5184305900868406E-2</v>
      </c>
      <c r="AU106" s="17">
        <v>7.5729760892698103E-2</v>
      </c>
      <c r="AV106" s="17"/>
      <c r="AW106" s="17">
        <v>1.1112656272143501E-2</v>
      </c>
      <c r="AX106" s="17">
        <v>4.5742303310901199E-2</v>
      </c>
      <c r="AY106" s="17">
        <v>3.5677687196471297E-2</v>
      </c>
      <c r="AZ106" s="17">
        <v>2.8392025304684199E-2</v>
      </c>
      <c r="BA106" s="17">
        <v>1.58622519600655E-2</v>
      </c>
      <c r="BB106" s="17"/>
      <c r="BC106" s="17">
        <v>3.7657928697424799E-2</v>
      </c>
      <c r="BD106" s="17">
        <v>3.3411773019066601E-2</v>
      </c>
      <c r="BE106" s="17">
        <v>1.4881163494675101E-2</v>
      </c>
      <c r="BF106" s="17">
        <v>2.9495417325498801E-2</v>
      </c>
      <c r="BG106" s="17">
        <v>3.1259083888233598E-2</v>
      </c>
      <c r="BH106" s="17"/>
      <c r="BI106" s="17">
        <v>3.1923626204511397E-2</v>
      </c>
      <c r="BJ106" s="17">
        <v>4.5206128548488499E-3</v>
      </c>
      <c r="BK106" s="17"/>
      <c r="BL106" s="17">
        <v>2.4299513180001401E-2</v>
      </c>
      <c r="BM106" s="17">
        <v>2.0150812841129299E-2</v>
      </c>
      <c r="BN106" s="17">
        <v>2.8341060050570601E-2</v>
      </c>
      <c r="BO106" s="17">
        <v>8.1958204727119094E-2</v>
      </c>
      <c r="BP106" s="17"/>
      <c r="BQ106" s="17">
        <v>4.2433505881159898E-2</v>
      </c>
      <c r="BR106" s="17">
        <v>2.8186876079453201E-2</v>
      </c>
      <c r="BS106" s="17">
        <v>1.41821945110942E-2</v>
      </c>
      <c r="BT106" s="17">
        <v>1.03342160057419E-2</v>
      </c>
      <c r="BU106" s="17">
        <v>3.5043982228299499E-2</v>
      </c>
      <c r="BV106" s="17"/>
      <c r="BW106" s="17">
        <v>5.5505808444021802E-2</v>
      </c>
      <c r="BX106" s="17">
        <v>3.1778503596122103E-2</v>
      </c>
      <c r="BY106" s="17">
        <v>2.3614939904361799E-2</v>
      </c>
      <c r="BZ106" s="17">
        <v>1.8307002320648198E-2</v>
      </c>
      <c r="CA106" s="17">
        <v>2.5753731905150699E-2</v>
      </c>
      <c r="CB106" s="17"/>
      <c r="CC106" s="17">
        <v>3.1287583901588402E-2</v>
      </c>
      <c r="CD106" s="17">
        <v>2.3720649853590701E-2</v>
      </c>
      <c r="CE106" s="17"/>
      <c r="CF106" s="17">
        <v>3.6172597846130902E-2</v>
      </c>
      <c r="CG106" s="17"/>
      <c r="CH106" s="17">
        <v>3.1961685825025198E-2</v>
      </c>
    </row>
    <row r="107" spans="2:86" x14ac:dyDescent="0.35">
      <c r="B107" t="s">
        <v>152</v>
      </c>
      <c r="C107" s="17">
        <v>2.0622355359472599E-2</v>
      </c>
      <c r="D107" s="17">
        <v>1.9877649834113401E-2</v>
      </c>
      <c r="E107" s="17">
        <v>2.00313566991485E-2</v>
      </c>
      <c r="F107" s="17"/>
      <c r="G107" s="17">
        <v>1.22828757734115E-2</v>
      </c>
      <c r="H107" s="17">
        <v>3.4739842067115903E-2</v>
      </c>
      <c r="I107" s="17">
        <v>1.7478511669330399E-2</v>
      </c>
      <c r="J107" s="17">
        <v>2.3094954257815801E-2</v>
      </c>
      <c r="K107" s="17">
        <v>2.44726682216635E-2</v>
      </c>
      <c r="L107" s="17">
        <v>1.2641750936048E-2</v>
      </c>
      <c r="M107" s="17"/>
      <c r="N107" s="17">
        <v>2.8353754675133101E-2</v>
      </c>
      <c r="O107" s="17">
        <v>2.0229537654715399E-2</v>
      </c>
      <c r="P107" s="17">
        <v>2.5358545165718199E-2</v>
      </c>
      <c r="Q107" s="17">
        <v>8.6781063248862703E-3</v>
      </c>
      <c r="R107" s="17"/>
      <c r="S107" s="17">
        <v>2.2150230213523799E-2</v>
      </c>
      <c r="T107" s="17">
        <v>2.6110839750429798E-2</v>
      </c>
      <c r="U107" s="17">
        <v>3.1747681101465502E-2</v>
      </c>
      <c r="V107" s="17">
        <v>2.17547848500141E-2</v>
      </c>
      <c r="W107" s="17">
        <v>1.3592240604004701E-2</v>
      </c>
      <c r="X107" s="17">
        <v>2.8856992796345699E-2</v>
      </c>
      <c r="Y107" s="17">
        <v>5.3977157873662304E-3</v>
      </c>
      <c r="Z107" s="17">
        <v>0</v>
      </c>
      <c r="AA107" s="17">
        <v>1.45355984226417E-2</v>
      </c>
      <c r="AB107" s="17">
        <v>4.01458305454509E-2</v>
      </c>
      <c r="AC107" s="17">
        <v>8.5761878186028703E-3</v>
      </c>
      <c r="AD107" s="17">
        <v>0</v>
      </c>
      <c r="AE107" s="17"/>
      <c r="AF107" s="17">
        <v>0</v>
      </c>
      <c r="AG107" s="17">
        <v>1.7566217262829201E-2</v>
      </c>
      <c r="AH107" s="17">
        <v>1.42271818214395E-2</v>
      </c>
      <c r="AI107" s="17">
        <v>1.26869512569312E-2</v>
      </c>
      <c r="AJ107" s="17">
        <v>1.3427951668292099E-2</v>
      </c>
      <c r="AK107" s="17">
        <v>8.4968981848391693E-3</v>
      </c>
      <c r="AL107" s="17">
        <v>1.72011124076384E-2</v>
      </c>
      <c r="AM107" s="17">
        <v>8.1028969159482808E-3</v>
      </c>
      <c r="AN107" s="17">
        <v>4.4154750410431397E-2</v>
      </c>
      <c r="AO107" s="17">
        <v>0</v>
      </c>
      <c r="AP107" s="17">
        <v>1.8696164038372799E-2</v>
      </c>
      <c r="AQ107" s="17">
        <v>2.2952958927414401E-2</v>
      </c>
      <c r="AR107" s="17">
        <v>1.83208441557061E-2</v>
      </c>
      <c r="AS107" s="17">
        <v>2.17652585022758E-2</v>
      </c>
      <c r="AT107" s="17">
        <v>3.02859963742559E-2</v>
      </c>
      <c r="AU107" s="17">
        <v>9.1334126953405204E-2</v>
      </c>
      <c r="AV107" s="17"/>
      <c r="AW107" s="17">
        <v>1.3744375533718101E-2</v>
      </c>
      <c r="AX107" s="17">
        <v>1.3299843185419701E-2</v>
      </c>
      <c r="AY107" s="17">
        <v>2.3402001134852201E-2</v>
      </c>
      <c r="AZ107" s="17">
        <v>4.3251042134438498E-2</v>
      </c>
      <c r="BA107" s="17">
        <v>6.8150704648527405E-2</v>
      </c>
      <c r="BB107" s="17"/>
      <c r="BC107" s="17">
        <v>3.4559010446690797E-2</v>
      </c>
      <c r="BD107" s="17">
        <v>1.97588244646036E-2</v>
      </c>
      <c r="BE107" s="17">
        <v>1.8951604799322199E-2</v>
      </c>
      <c r="BF107" s="17">
        <v>1.8355936898715799E-2</v>
      </c>
      <c r="BG107" s="17">
        <v>1.30837513490218E-2</v>
      </c>
      <c r="BH107" s="17"/>
      <c r="BI107" s="17">
        <v>2.44419296418063E-2</v>
      </c>
      <c r="BJ107" s="17">
        <v>5.0878729299028997E-3</v>
      </c>
      <c r="BK107" s="17"/>
      <c r="BL107" s="17">
        <v>1.3946210434985E-2</v>
      </c>
      <c r="BM107" s="17">
        <v>1.03029756555027E-2</v>
      </c>
      <c r="BN107" s="17">
        <v>2.9277088977144199E-2</v>
      </c>
      <c r="BO107" s="17">
        <v>0</v>
      </c>
      <c r="BP107" s="17"/>
      <c r="BQ107" s="17">
        <v>2.8638129815092901E-2</v>
      </c>
      <c r="BR107" s="17">
        <v>1.55332759777481E-2</v>
      </c>
      <c r="BS107" s="17">
        <v>3.0513264521146801E-2</v>
      </c>
      <c r="BT107" s="17">
        <v>3.64999558166599E-2</v>
      </c>
      <c r="BU107" s="17">
        <v>1.97798688782851E-2</v>
      </c>
      <c r="BV107" s="17"/>
      <c r="BW107" s="17">
        <v>2.97729697912377E-2</v>
      </c>
      <c r="BX107" s="17">
        <v>1.00036107434219E-2</v>
      </c>
      <c r="BY107" s="17">
        <v>3.7619123184598403E-2</v>
      </c>
      <c r="BZ107" s="17">
        <v>2.8745089362705301E-2</v>
      </c>
      <c r="CA107" s="17">
        <v>1.4144639909516501E-2</v>
      </c>
      <c r="CB107" s="17"/>
      <c r="CC107" s="17">
        <v>2.5326461140678699E-2</v>
      </c>
      <c r="CD107" s="17">
        <v>1.7867209809916001E-2</v>
      </c>
      <c r="CE107" s="17"/>
      <c r="CF107" s="17">
        <v>9.0786539039582302E-3</v>
      </c>
      <c r="CG107" s="17"/>
      <c r="CH107" s="17">
        <v>2.9846567695471098E-2</v>
      </c>
    </row>
    <row r="108" spans="2:86" x14ac:dyDescent="0.35">
      <c r="B108" t="s">
        <v>140</v>
      </c>
      <c r="C108" s="17">
        <v>5.8431171135766201E-2</v>
      </c>
      <c r="D108" s="17">
        <v>4.4421049965665101E-2</v>
      </c>
      <c r="E108" s="17">
        <v>7.1250488306961499E-2</v>
      </c>
      <c r="F108" s="17"/>
      <c r="G108" s="17">
        <v>0.12797028732597801</v>
      </c>
      <c r="H108" s="17">
        <v>5.83057802598861E-2</v>
      </c>
      <c r="I108" s="17">
        <v>4.7112853460026201E-2</v>
      </c>
      <c r="J108" s="17">
        <v>4.4007064549345297E-2</v>
      </c>
      <c r="K108" s="17">
        <v>3.3388425609850503E-2</v>
      </c>
      <c r="L108" s="17">
        <v>5.0105232403227E-2</v>
      </c>
      <c r="M108" s="17"/>
      <c r="N108" s="17">
        <v>5.4940976649386797E-2</v>
      </c>
      <c r="O108" s="17">
        <v>6.6439954986486596E-2</v>
      </c>
      <c r="P108" s="17">
        <v>4.8359214037552202E-2</v>
      </c>
      <c r="Q108" s="17">
        <v>6.3202217591821097E-2</v>
      </c>
      <c r="R108" s="17"/>
      <c r="S108" s="17">
        <v>5.7928638977274703E-2</v>
      </c>
      <c r="T108" s="17">
        <v>8.0094669856647205E-2</v>
      </c>
      <c r="U108" s="17">
        <v>0.101221516593752</v>
      </c>
      <c r="V108" s="17">
        <v>4.5688881304196099E-2</v>
      </c>
      <c r="W108" s="17">
        <v>2.2863497752416001E-2</v>
      </c>
      <c r="X108" s="17">
        <v>0.101814635005437</v>
      </c>
      <c r="Y108" s="17">
        <v>6.9054827333878702E-2</v>
      </c>
      <c r="Z108" s="17">
        <v>1.2154844915396E-2</v>
      </c>
      <c r="AA108" s="17">
        <v>5.5182938910955701E-2</v>
      </c>
      <c r="AB108" s="17">
        <v>1.8273325157196402E-2</v>
      </c>
      <c r="AC108" s="17">
        <v>3.5237569658573602E-2</v>
      </c>
      <c r="AD108" s="17">
        <v>4.8765046800030402E-2</v>
      </c>
      <c r="AE108" s="17"/>
      <c r="AF108" s="17">
        <v>0.22263403188023401</v>
      </c>
      <c r="AG108" s="17">
        <v>8.9487074409671602E-2</v>
      </c>
      <c r="AH108" s="17">
        <v>5.24419460072474E-2</v>
      </c>
      <c r="AI108" s="17">
        <v>5.19345181325577E-2</v>
      </c>
      <c r="AJ108" s="17">
        <v>5.3425091176622898E-2</v>
      </c>
      <c r="AK108" s="17">
        <v>3.3278768810391303E-2</v>
      </c>
      <c r="AL108" s="17">
        <v>4.7635801548544202E-2</v>
      </c>
      <c r="AM108" s="17">
        <v>3.4667134733973003E-2</v>
      </c>
      <c r="AN108" s="17">
        <v>4.4618885936327402E-2</v>
      </c>
      <c r="AO108" s="17">
        <v>4.3736805760808697E-2</v>
      </c>
      <c r="AP108" s="17">
        <v>4.23958260658098E-2</v>
      </c>
      <c r="AQ108" s="17">
        <v>3.05459937398549E-2</v>
      </c>
      <c r="AR108" s="17">
        <v>0.100748999191386</v>
      </c>
      <c r="AS108" s="17">
        <v>1.9451435584654401E-2</v>
      </c>
      <c r="AT108" s="17">
        <v>4.7570689957374603E-2</v>
      </c>
      <c r="AU108" s="17">
        <v>3.00020371133446E-2</v>
      </c>
      <c r="AV108" s="17"/>
      <c r="AW108" s="17">
        <v>7.8201683975035796E-2</v>
      </c>
      <c r="AX108" s="17">
        <v>7.7900563621052493E-2</v>
      </c>
      <c r="AY108" s="17">
        <v>3.8848519475760998E-2</v>
      </c>
      <c r="AZ108" s="17">
        <v>2.2510297061558798E-2</v>
      </c>
      <c r="BA108" s="17">
        <v>3.4937746715659301E-2</v>
      </c>
      <c r="BB108" s="17"/>
      <c r="BC108" s="17">
        <v>4.3916617122939601E-2</v>
      </c>
      <c r="BD108" s="17">
        <v>4.7817540495556199E-2</v>
      </c>
      <c r="BE108" s="17">
        <v>6.6664366969843403E-2</v>
      </c>
      <c r="BF108" s="17">
        <v>7.8154679514060396E-2</v>
      </c>
      <c r="BG108" s="17">
        <v>4.3298492716379297E-2</v>
      </c>
      <c r="BH108" s="17"/>
      <c r="BI108" s="17">
        <v>5.2594786211492002E-2</v>
      </c>
      <c r="BJ108" s="17">
        <v>8.2168167030226794E-2</v>
      </c>
      <c r="BK108" s="17"/>
      <c r="BL108" s="17">
        <v>5.3265726142684898E-2</v>
      </c>
      <c r="BM108" s="17">
        <v>6.4299847298528306E-2</v>
      </c>
      <c r="BN108" s="17">
        <v>4.1634934883391997E-2</v>
      </c>
      <c r="BO108" s="17">
        <v>0.42538382704552502</v>
      </c>
      <c r="BP108" s="17"/>
      <c r="BQ108" s="17">
        <v>4.3188630116702299E-2</v>
      </c>
      <c r="BR108" s="17">
        <v>2.9282490837719399E-2</v>
      </c>
      <c r="BS108" s="17">
        <v>3.8302962317766698E-2</v>
      </c>
      <c r="BT108" s="17">
        <v>5.3180287756075501E-2</v>
      </c>
      <c r="BU108" s="17">
        <v>8.7971907842073302E-2</v>
      </c>
      <c r="BV108" s="17"/>
      <c r="BW108" s="17">
        <v>4.2322780619059003E-2</v>
      </c>
      <c r="BX108" s="17">
        <v>2.9666297038378101E-2</v>
      </c>
      <c r="BY108" s="17">
        <v>4.4608318032940499E-2</v>
      </c>
      <c r="BZ108" s="17">
        <v>3.1572863691707302E-2</v>
      </c>
      <c r="CA108" s="17">
        <v>0.104630653770485</v>
      </c>
      <c r="CB108" s="17"/>
      <c r="CC108" s="17">
        <v>3.5193454774512099E-2</v>
      </c>
      <c r="CD108" s="17">
        <v>7.2041258534385297E-2</v>
      </c>
      <c r="CE108" s="17"/>
      <c r="CF108" s="17">
        <v>2.3379400694559599E-2</v>
      </c>
      <c r="CG108" s="17"/>
      <c r="CH108" s="17">
        <v>4.7555205647871303E-3</v>
      </c>
    </row>
    <row r="109" spans="2:86" x14ac:dyDescent="0.3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row>
    <row r="110" spans="2:86" x14ac:dyDescent="0.35">
      <c r="B110" s="6" t="s">
        <v>158</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row>
    <row r="111" spans="2:86" x14ac:dyDescent="0.35">
      <c r="B111" s="21" t="s">
        <v>123</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row>
    <row r="112" spans="2:86" x14ac:dyDescent="0.35">
      <c r="B112" t="s">
        <v>154</v>
      </c>
      <c r="C112" s="17">
        <v>0.17958946820411001</v>
      </c>
      <c r="D112" s="17">
        <v>0.23730265153119601</v>
      </c>
      <c r="E112" s="17">
        <v>0.122454759167562</v>
      </c>
      <c r="F112" s="17"/>
      <c r="G112" s="17">
        <v>0.177155383832696</v>
      </c>
      <c r="H112" s="17">
        <v>0.21771279106877001</v>
      </c>
      <c r="I112" s="17">
        <v>0.12751591310775401</v>
      </c>
      <c r="J112" s="17">
        <v>0.109793903765949</v>
      </c>
      <c r="K112" s="17">
        <v>0.171051865793485</v>
      </c>
      <c r="L112" s="17">
        <v>0.25493269109708</v>
      </c>
      <c r="M112" s="17"/>
      <c r="N112" s="17">
        <v>0.25712505494807197</v>
      </c>
      <c r="O112" s="17">
        <v>0.18611103183996</v>
      </c>
      <c r="P112" s="17">
        <v>0.15413873012822599</v>
      </c>
      <c r="Q112" s="17">
        <v>0.111474388021745</v>
      </c>
      <c r="R112" s="17"/>
      <c r="S112" s="17">
        <v>0.220274673900996</v>
      </c>
      <c r="T112" s="17">
        <v>0.17661563460813201</v>
      </c>
      <c r="U112" s="17">
        <v>0.14795499224877301</v>
      </c>
      <c r="V112" s="17">
        <v>0.216217844594258</v>
      </c>
      <c r="W112" s="17">
        <v>0.170630474125226</v>
      </c>
      <c r="X112" s="17">
        <v>0.15627139491574801</v>
      </c>
      <c r="Y112" s="17">
        <v>0.14901593575741101</v>
      </c>
      <c r="Z112" s="17">
        <v>0.16922963428837401</v>
      </c>
      <c r="AA112" s="17">
        <v>0.160214006189564</v>
      </c>
      <c r="AB112" s="17">
        <v>0.21258052497358301</v>
      </c>
      <c r="AC112" s="17">
        <v>0.197359078429515</v>
      </c>
      <c r="AD112" s="17">
        <v>0.10527994196582099</v>
      </c>
      <c r="AE112" s="17"/>
      <c r="AF112" s="17">
        <v>0</v>
      </c>
      <c r="AG112" s="17">
        <v>9.06338934556601E-2</v>
      </c>
      <c r="AH112" s="17">
        <v>9.9853034042963806E-2</v>
      </c>
      <c r="AI112" s="17">
        <v>8.4635507084350303E-2</v>
      </c>
      <c r="AJ112" s="17">
        <v>0.14117794023132901</v>
      </c>
      <c r="AK112" s="17">
        <v>0.211513029850322</v>
      </c>
      <c r="AL112" s="17">
        <v>0.16051659944146399</v>
      </c>
      <c r="AM112" s="17">
        <v>0.14739162406574499</v>
      </c>
      <c r="AN112" s="17">
        <v>0.17386455850473401</v>
      </c>
      <c r="AO112" s="17">
        <v>0.18589614872200599</v>
      </c>
      <c r="AP112" s="17">
        <v>0.16393379287184801</v>
      </c>
      <c r="AQ112" s="17">
        <v>0.27666950819488301</v>
      </c>
      <c r="AR112" s="17">
        <v>0.211941911890206</v>
      </c>
      <c r="AS112" s="17">
        <v>0.218841778164232</v>
      </c>
      <c r="AT112" s="17">
        <v>0.33452496307590301</v>
      </c>
      <c r="AU112" s="17">
        <v>0.39472153326773102</v>
      </c>
      <c r="AV112" s="17"/>
      <c r="AW112" s="17">
        <v>0.15655199734498401</v>
      </c>
      <c r="AX112" s="17">
        <v>0.131316963879861</v>
      </c>
      <c r="AY112" s="17">
        <v>0.20257817178909501</v>
      </c>
      <c r="AZ112" s="17">
        <v>0.26333252227373199</v>
      </c>
      <c r="BA112" s="17">
        <v>0.29815650407058603</v>
      </c>
      <c r="BB112" s="17"/>
      <c r="BC112" s="17">
        <v>0.50935583508544302</v>
      </c>
      <c r="BD112" s="17">
        <v>0.28535282453866601</v>
      </c>
      <c r="BE112" s="17">
        <v>5.7851736193239099E-2</v>
      </c>
      <c r="BF112" s="17">
        <v>1.9050550645057798E-2</v>
      </c>
      <c r="BG112" s="17">
        <v>1.2649045878736E-2</v>
      </c>
      <c r="BH112" s="17"/>
      <c r="BI112" s="17">
        <v>0.190989677839495</v>
      </c>
      <c r="BJ112" s="17">
        <v>0.133223998341825</v>
      </c>
      <c r="BK112" s="17"/>
      <c r="BL112" s="17">
        <v>0.18561390688825899</v>
      </c>
      <c r="BM112" s="17">
        <v>0.22486093082516101</v>
      </c>
      <c r="BN112" s="17">
        <v>0.15632542965476001</v>
      </c>
      <c r="BO112" s="17">
        <v>0.108805968821159</v>
      </c>
      <c r="BP112" s="17"/>
      <c r="BQ112" s="17">
        <v>0.256566498246314</v>
      </c>
      <c r="BR112" s="17">
        <v>0.171549197865729</v>
      </c>
      <c r="BS112" s="17">
        <v>0.167662083483056</v>
      </c>
      <c r="BT112" s="17">
        <v>0.109629290542094</v>
      </c>
      <c r="BU112" s="17">
        <v>0.30581823123965801</v>
      </c>
      <c r="BV112" s="17"/>
      <c r="BW112" s="17">
        <v>0.25355594712471602</v>
      </c>
      <c r="BX112" s="17">
        <v>0.211380864307707</v>
      </c>
      <c r="BY112" s="17">
        <v>0.14272083986422199</v>
      </c>
      <c r="BZ112" s="17">
        <v>0.125077220200598</v>
      </c>
      <c r="CA112" s="17">
        <v>0.20287932649454499</v>
      </c>
      <c r="CB112" s="17"/>
      <c r="CC112" s="17">
        <v>0.15972858193130901</v>
      </c>
      <c r="CD112" s="17">
        <v>0.19122178154267699</v>
      </c>
      <c r="CE112" s="17"/>
      <c r="CF112" s="17">
        <v>0.226897147058717</v>
      </c>
      <c r="CG112" s="17"/>
      <c r="CH112" s="17">
        <v>0.188108866310878</v>
      </c>
    </row>
    <row r="113" spans="2:86" x14ac:dyDescent="0.35">
      <c r="B113" t="s">
        <v>155</v>
      </c>
      <c r="C113" s="17">
        <v>0.46591846625404298</v>
      </c>
      <c r="D113" s="17">
        <v>0.46923582424596999</v>
      </c>
      <c r="E113" s="17">
        <v>0.46304636363826501</v>
      </c>
      <c r="F113" s="17"/>
      <c r="G113" s="17">
        <v>0.52931258703407102</v>
      </c>
      <c r="H113" s="17">
        <v>0.46706447909246201</v>
      </c>
      <c r="I113" s="17">
        <v>0.46699646140203199</v>
      </c>
      <c r="J113" s="17">
        <v>0.39772992261738699</v>
      </c>
      <c r="K113" s="17">
        <v>0.45216818668326703</v>
      </c>
      <c r="L113" s="17">
        <v>0.486685540764911</v>
      </c>
      <c r="M113" s="17"/>
      <c r="N113" s="17">
        <v>0.53552570374221797</v>
      </c>
      <c r="O113" s="17">
        <v>0.45884914889501099</v>
      </c>
      <c r="P113" s="17">
        <v>0.48474369746311002</v>
      </c>
      <c r="Q113" s="17">
        <v>0.38194425918870201</v>
      </c>
      <c r="R113" s="17"/>
      <c r="S113" s="17">
        <v>0.53606092793552196</v>
      </c>
      <c r="T113" s="17">
        <v>0.47335752997372699</v>
      </c>
      <c r="U113" s="17">
        <v>0.444147840111276</v>
      </c>
      <c r="V113" s="17">
        <v>0.44437033971260798</v>
      </c>
      <c r="W113" s="17">
        <v>0.52256704874693305</v>
      </c>
      <c r="X113" s="17">
        <v>0.54769900390745696</v>
      </c>
      <c r="Y113" s="17">
        <v>0.42615660947684297</v>
      </c>
      <c r="Z113" s="17">
        <v>0.57554694032533404</v>
      </c>
      <c r="AA113" s="17">
        <v>0.40228665266834901</v>
      </c>
      <c r="AB113" s="17">
        <v>0.35372572342813302</v>
      </c>
      <c r="AC113" s="17">
        <v>0.39240412183590301</v>
      </c>
      <c r="AD113" s="17">
        <v>0.50631999714928799</v>
      </c>
      <c r="AE113" s="17"/>
      <c r="AF113" s="17">
        <v>0.50332136069450495</v>
      </c>
      <c r="AG113" s="17">
        <v>0.27101119646344402</v>
      </c>
      <c r="AH113" s="17">
        <v>0.33036670891712699</v>
      </c>
      <c r="AI113" s="17">
        <v>0.32920647898343303</v>
      </c>
      <c r="AJ113" s="17">
        <v>0.40348426984806801</v>
      </c>
      <c r="AK113" s="17">
        <v>0.42649870592059003</v>
      </c>
      <c r="AL113" s="17">
        <v>0.47912048491992798</v>
      </c>
      <c r="AM113" s="17">
        <v>0.48531959893119198</v>
      </c>
      <c r="AN113" s="17">
        <v>0.52511580295899896</v>
      </c>
      <c r="AO113" s="17">
        <v>0.49454991580012397</v>
      </c>
      <c r="AP113" s="17">
        <v>0.54745029177520199</v>
      </c>
      <c r="AQ113" s="17">
        <v>0.53089477074862101</v>
      </c>
      <c r="AR113" s="17">
        <v>0.58919725913587295</v>
      </c>
      <c r="AS113" s="17">
        <v>0.59652999783824201</v>
      </c>
      <c r="AT113" s="17">
        <v>0.58029680880804801</v>
      </c>
      <c r="AU113" s="17">
        <v>0.49016983421950899</v>
      </c>
      <c r="AV113" s="17"/>
      <c r="AW113" s="17">
        <v>0.41482860327622501</v>
      </c>
      <c r="AX113" s="17">
        <v>0.46747940294259099</v>
      </c>
      <c r="AY113" s="17">
        <v>0.52095673062697401</v>
      </c>
      <c r="AZ113" s="17">
        <v>0.47062395179389799</v>
      </c>
      <c r="BA113" s="17">
        <v>0.51203164497133902</v>
      </c>
      <c r="BB113" s="17"/>
      <c r="BC113" s="17">
        <v>0.37788697228670998</v>
      </c>
      <c r="BD113" s="17">
        <v>0.61585964586334196</v>
      </c>
      <c r="BE113" s="17">
        <v>0.50084579230889903</v>
      </c>
      <c r="BF113" s="17">
        <v>0.17391021878402399</v>
      </c>
      <c r="BG113" s="17">
        <v>2.52047669121187E-2</v>
      </c>
      <c r="BH113" s="17"/>
      <c r="BI113" s="17">
        <v>0.488631610655063</v>
      </c>
      <c r="BJ113" s="17">
        <v>0.373542479681439</v>
      </c>
      <c r="BK113" s="17"/>
      <c r="BL113" s="17">
        <v>0.42380018035678502</v>
      </c>
      <c r="BM113" s="17">
        <v>0.46957922924102702</v>
      </c>
      <c r="BN113" s="17">
        <v>0.47340303174868298</v>
      </c>
      <c r="BO113" s="17">
        <v>0.58281587211810504</v>
      </c>
      <c r="BP113" s="17"/>
      <c r="BQ113" s="17">
        <v>0.48409440629543898</v>
      </c>
      <c r="BR113" s="17">
        <v>0.47711061570053098</v>
      </c>
      <c r="BS113" s="17">
        <v>0.54562327911602504</v>
      </c>
      <c r="BT113" s="17">
        <v>0.47873238109840299</v>
      </c>
      <c r="BU113" s="17">
        <v>0.37815794831768501</v>
      </c>
      <c r="BV113" s="17"/>
      <c r="BW113" s="17">
        <v>0.48556474633001601</v>
      </c>
      <c r="BX113" s="17">
        <v>0.50193827616567399</v>
      </c>
      <c r="BY113" s="17">
        <v>0.538611993291222</v>
      </c>
      <c r="BZ113" s="17">
        <v>0.46534813941499198</v>
      </c>
      <c r="CA113" s="17">
        <v>0.41179128362210898</v>
      </c>
      <c r="CB113" s="17"/>
      <c r="CC113" s="17">
        <v>0.49868633867457501</v>
      </c>
      <c r="CD113" s="17">
        <v>0.446726666140077</v>
      </c>
      <c r="CE113" s="17"/>
      <c r="CF113" s="17">
        <v>0.47498447393892601</v>
      </c>
      <c r="CG113" s="17"/>
      <c r="CH113" s="17">
        <v>0.48488797084193502</v>
      </c>
    </row>
    <row r="114" spans="2:86" x14ac:dyDescent="0.35">
      <c r="B114" t="s">
        <v>156</v>
      </c>
      <c r="C114" s="17">
        <v>0.25304297775549101</v>
      </c>
      <c r="D114" s="17">
        <v>0.21494379014907899</v>
      </c>
      <c r="E114" s="17">
        <v>0.290383539010928</v>
      </c>
      <c r="F114" s="17"/>
      <c r="G114" s="17">
        <v>0.24583751752308799</v>
      </c>
      <c r="H114" s="17">
        <v>0.23222325704358299</v>
      </c>
      <c r="I114" s="17">
        <v>0.32448840009607399</v>
      </c>
      <c r="J114" s="17">
        <v>0.324758253910573</v>
      </c>
      <c r="K114" s="17">
        <v>0.22730389679791099</v>
      </c>
      <c r="L114" s="17">
        <v>0.175704405362755</v>
      </c>
      <c r="M114" s="17"/>
      <c r="N114" s="17">
        <v>0.16472104067017901</v>
      </c>
      <c r="O114" s="17">
        <v>0.29355108269484897</v>
      </c>
      <c r="P114" s="17">
        <v>0.26641014172328698</v>
      </c>
      <c r="Q114" s="17">
        <v>0.29656348020107698</v>
      </c>
      <c r="R114" s="17"/>
      <c r="S114" s="17">
        <v>0.172029568051281</v>
      </c>
      <c r="T114" s="17">
        <v>0.227936227025476</v>
      </c>
      <c r="U114" s="17">
        <v>0.26162473402877001</v>
      </c>
      <c r="V114" s="17">
        <v>0.22709701019542999</v>
      </c>
      <c r="W114" s="17">
        <v>0.21171814965347499</v>
      </c>
      <c r="X114" s="17">
        <v>0.22829053742517599</v>
      </c>
      <c r="Y114" s="17">
        <v>0.30855966740797097</v>
      </c>
      <c r="Z114" s="17">
        <v>0.18869481812064601</v>
      </c>
      <c r="AA114" s="17">
        <v>0.33339306248819001</v>
      </c>
      <c r="AB114" s="17">
        <v>0.349659314626455</v>
      </c>
      <c r="AC114" s="17">
        <v>0.24671485133658599</v>
      </c>
      <c r="AD114" s="17">
        <v>0.32720589959026303</v>
      </c>
      <c r="AE114" s="17"/>
      <c r="AF114" s="17">
        <v>0.312999057539113</v>
      </c>
      <c r="AG114" s="17">
        <v>0.30853591820544501</v>
      </c>
      <c r="AH114" s="17">
        <v>0.37461323513030398</v>
      </c>
      <c r="AI114" s="17">
        <v>0.38363902372870201</v>
      </c>
      <c r="AJ114" s="17">
        <v>0.31894820943056701</v>
      </c>
      <c r="AK114" s="17">
        <v>0.252521256585302</v>
      </c>
      <c r="AL114" s="17">
        <v>0.27117240570114198</v>
      </c>
      <c r="AM114" s="17">
        <v>0.25899112066660501</v>
      </c>
      <c r="AN114" s="17">
        <v>0.22126558817772901</v>
      </c>
      <c r="AO114" s="17">
        <v>0.28458106092747798</v>
      </c>
      <c r="AP114" s="17">
        <v>0.25171379971434299</v>
      </c>
      <c r="AQ114" s="17">
        <v>0.169873794789556</v>
      </c>
      <c r="AR114" s="17">
        <v>0.19002016178306999</v>
      </c>
      <c r="AS114" s="17">
        <v>0.18462822399752499</v>
      </c>
      <c r="AT114" s="17">
        <v>6.8483155426265194E-2</v>
      </c>
      <c r="AU114" s="17">
        <v>9.5292143686328906E-2</v>
      </c>
      <c r="AV114" s="17"/>
      <c r="AW114" s="17">
        <v>0.27821962611266499</v>
      </c>
      <c r="AX114" s="17">
        <v>0.285782283011209</v>
      </c>
      <c r="AY114" s="17">
        <v>0.21864345266056001</v>
      </c>
      <c r="AZ114" s="17">
        <v>0.20056025802764499</v>
      </c>
      <c r="BA114" s="17">
        <v>3.5645585212716199E-2</v>
      </c>
      <c r="BB114" s="17"/>
      <c r="BC114" s="17">
        <v>8.9655757754864299E-2</v>
      </c>
      <c r="BD114" s="17">
        <v>9.0792272058315596E-2</v>
      </c>
      <c r="BE114" s="17">
        <v>0.347218561637333</v>
      </c>
      <c r="BF114" s="17">
        <v>0.54093054246721095</v>
      </c>
      <c r="BG114" s="17">
        <v>0.23936011896906201</v>
      </c>
      <c r="BH114" s="17"/>
      <c r="BI114" s="17">
        <v>0.24177372582212001</v>
      </c>
      <c r="BJ114" s="17">
        <v>0.29887583325539202</v>
      </c>
      <c r="BK114" s="17"/>
      <c r="BL114" s="17">
        <v>0.26191819365198898</v>
      </c>
      <c r="BM114" s="17">
        <v>0.21355287768079401</v>
      </c>
      <c r="BN114" s="17">
        <v>0.27537988848432898</v>
      </c>
      <c r="BO114" s="17">
        <v>0.151573659268219</v>
      </c>
      <c r="BP114" s="17"/>
      <c r="BQ114" s="17">
        <v>0.19490119839760001</v>
      </c>
      <c r="BR114" s="17">
        <v>0.26914002440225598</v>
      </c>
      <c r="BS114" s="17">
        <v>0.22107221349325801</v>
      </c>
      <c r="BT114" s="17">
        <v>0.27378692199076099</v>
      </c>
      <c r="BU114" s="17">
        <v>0.21713968732417399</v>
      </c>
      <c r="BV114" s="17"/>
      <c r="BW114" s="17">
        <v>0.19157550715920399</v>
      </c>
      <c r="BX114" s="17">
        <v>0.230947004699564</v>
      </c>
      <c r="BY114" s="17">
        <v>0.22177484695788899</v>
      </c>
      <c r="BZ114" s="17">
        <v>0.27280069779366201</v>
      </c>
      <c r="CA114" s="17">
        <v>0.29759846780601301</v>
      </c>
      <c r="CB114" s="17"/>
      <c r="CC114" s="17">
        <v>0.241213075056635</v>
      </c>
      <c r="CD114" s="17">
        <v>0.25997162802153201</v>
      </c>
      <c r="CE114" s="17"/>
      <c r="CF114" s="17">
        <v>0.23771221888653901</v>
      </c>
      <c r="CG114" s="17"/>
      <c r="CH114" s="17">
        <v>0.24043761098845901</v>
      </c>
    </row>
    <row r="115" spans="2:86" x14ac:dyDescent="0.35">
      <c r="B115" t="s">
        <v>157</v>
      </c>
      <c r="C115" s="17">
        <v>9.3287021491661501E-2</v>
      </c>
      <c r="D115" s="17">
        <v>7.1454431953504496E-2</v>
      </c>
      <c r="E115" s="17">
        <v>0.114857420766944</v>
      </c>
      <c r="F115" s="17"/>
      <c r="G115" s="17">
        <v>4.0510425562545499E-2</v>
      </c>
      <c r="H115" s="17">
        <v>6.7554352692201905E-2</v>
      </c>
      <c r="I115" s="17">
        <v>7.2434865551973801E-2</v>
      </c>
      <c r="J115" s="17">
        <v>0.15980558497914299</v>
      </c>
      <c r="K115" s="17">
        <v>0.14947605072533701</v>
      </c>
      <c r="L115" s="17">
        <v>7.4441355853625699E-2</v>
      </c>
      <c r="M115" s="17"/>
      <c r="N115" s="17">
        <v>3.81192549455069E-2</v>
      </c>
      <c r="O115" s="17">
        <v>5.6447384367569201E-2</v>
      </c>
      <c r="P115" s="17">
        <v>8.8630767030662E-2</v>
      </c>
      <c r="Q115" s="17">
        <v>0.19276444253575001</v>
      </c>
      <c r="R115" s="17"/>
      <c r="S115" s="17">
        <v>7.1634830112201606E-2</v>
      </c>
      <c r="T115" s="17">
        <v>9.8510136167638901E-2</v>
      </c>
      <c r="U115" s="17">
        <v>0.13376690330147001</v>
      </c>
      <c r="V115" s="17">
        <v>0.11231480549770401</v>
      </c>
      <c r="W115" s="17">
        <v>8.9397374201565294E-2</v>
      </c>
      <c r="X115" s="17">
        <v>5.4682826931794E-2</v>
      </c>
      <c r="Y115" s="17">
        <v>0.102993667334445</v>
      </c>
      <c r="Z115" s="17">
        <v>6.6528607265645898E-2</v>
      </c>
      <c r="AA115" s="17">
        <v>9.4865600993439603E-2</v>
      </c>
      <c r="AB115" s="17">
        <v>8.4034436971828094E-2</v>
      </c>
      <c r="AC115" s="17">
        <v>0.15463721672408701</v>
      </c>
      <c r="AD115" s="17">
        <v>6.1194161294628797E-2</v>
      </c>
      <c r="AE115" s="17"/>
      <c r="AF115" s="17">
        <v>0.113217039588732</v>
      </c>
      <c r="AG115" s="17">
        <v>0.30715941964304</v>
      </c>
      <c r="AH115" s="17">
        <v>0.184125554625582</v>
      </c>
      <c r="AI115" s="17">
        <v>0.19018083741312999</v>
      </c>
      <c r="AJ115" s="17">
        <v>0.131262462696774</v>
      </c>
      <c r="AK115" s="17">
        <v>0.109467007643785</v>
      </c>
      <c r="AL115" s="17">
        <v>7.5440059891794101E-2</v>
      </c>
      <c r="AM115" s="17">
        <v>9.5033440167758804E-2</v>
      </c>
      <c r="AN115" s="17">
        <v>7.9754050358537804E-2</v>
      </c>
      <c r="AO115" s="17">
        <v>3.49728745503914E-2</v>
      </c>
      <c r="AP115" s="17">
        <v>3.6902115638607298E-2</v>
      </c>
      <c r="AQ115" s="17">
        <v>2.2561926266940199E-2</v>
      </c>
      <c r="AR115" s="17">
        <v>8.8406671908512306E-3</v>
      </c>
      <c r="AS115" s="17">
        <v>0</v>
      </c>
      <c r="AT115" s="17">
        <v>1.6695072689783898E-2</v>
      </c>
      <c r="AU115" s="17">
        <v>1.2711596065365699E-2</v>
      </c>
      <c r="AV115" s="17"/>
      <c r="AW115" s="17">
        <v>0.13609278644404901</v>
      </c>
      <c r="AX115" s="17">
        <v>0.11163926582031999</v>
      </c>
      <c r="AY115" s="17">
        <v>5.7821644923370601E-2</v>
      </c>
      <c r="AZ115" s="17">
        <v>6.2462802911996303E-2</v>
      </c>
      <c r="BA115" s="17">
        <v>0.15416626574535899</v>
      </c>
      <c r="BB115" s="17"/>
      <c r="BC115" s="17">
        <v>1.7647208495572001E-2</v>
      </c>
      <c r="BD115" s="17">
        <v>5.0670411432870901E-3</v>
      </c>
      <c r="BE115" s="17">
        <v>8.2086160235645897E-2</v>
      </c>
      <c r="BF115" s="17">
        <v>0.25381382993558199</v>
      </c>
      <c r="BG115" s="17">
        <v>0.70973696389958696</v>
      </c>
      <c r="BH115" s="17"/>
      <c r="BI115" s="17">
        <v>7.3844293560253599E-2</v>
      </c>
      <c r="BJ115" s="17">
        <v>0.17236198982787601</v>
      </c>
      <c r="BK115" s="17"/>
      <c r="BL115" s="17">
        <v>0.12031251726756299</v>
      </c>
      <c r="BM115" s="17">
        <v>8.6175597582823005E-2</v>
      </c>
      <c r="BN115" s="17">
        <v>8.8713357919635E-2</v>
      </c>
      <c r="BO115" s="17">
        <v>7.3375354118014893E-2</v>
      </c>
      <c r="BP115" s="17"/>
      <c r="BQ115" s="17">
        <v>6.4437897060646898E-2</v>
      </c>
      <c r="BR115" s="17">
        <v>8.2200162031483906E-2</v>
      </c>
      <c r="BS115" s="17">
        <v>6.5642423907661104E-2</v>
      </c>
      <c r="BT115" s="17">
        <v>0.13466117371849001</v>
      </c>
      <c r="BU115" s="17">
        <v>7.5941062472575704E-2</v>
      </c>
      <c r="BV115" s="17"/>
      <c r="BW115" s="17">
        <v>6.9303799386064693E-2</v>
      </c>
      <c r="BX115" s="17">
        <v>5.5733854827055097E-2</v>
      </c>
      <c r="BY115" s="17">
        <v>8.7258746030871207E-2</v>
      </c>
      <c r="BZ115" s="17">
        <v>0.13310531432242501</v>
      </c>
      <c r="CA115" s="17">
        <v>8.1369917545664097E-2</v>
      </c>
      <c r="CB115" s="17"/>
      <c r="CC115" s="17">
        <v>9.80882883599387E-2</v>
      </c>
      <c r="CD115" s="17">
        <v>9.0474969709744404E-2</v>
      </c>
      <c r="CE115" s="17"/>
      <c r="CF115" s="17">
        <v>6.04061601158178E-2</v>
      </c>
      <c r="CG115" s="17"/>
      <c r="CH115" s="17">
        <v>8.6565551858727399E-2</v>
      </c>
    </row>
    <row r="116" spans="2:86" x14ac:dyDescent="0.35">
      <c r="B116" t="s">
        <v>140</v>
      </c>
      <c r="C116" s="17">
        <v>8.1620662946948908E-3</v>
      </c>
      <c r="D116" s="17">
        <v>7.0633021202516398E-3</v>
      </c>
      <c r="E116" s="17">
        <v>9.2579174163009807E-3</v>
      </c>
      <c r="F116" s="17"/>
      <c r="G116" s="17">
        <v>7.1840860475998001E-3</v>
      </c>
      <c r="H116" s="17">
        <v>1.5445120102983399E-2</v>
      </c>
      <c r="I116" s="17">
        <v>8.5643598421653502E-3</v>
      </c>
      <c r="J116" s="17">
        <v>7.91233472694855E-3</v>
      </c>
      <c r="K116" s="17">
        <v>0</v>
      </c>
      <c r="L116" s="17">
        <v>8.2360069216283801E-3</v>
      </c>
      <c r="M116" s="17"/>
      <c r="N116" s="17">
        <v>4.50894569402417E-3</v>
      </c>
      <c r="O116" s="17">
        <v>5.0413522026110302E-3</v>
      </c>
      <c r="P116" s="17">
        <v>6.0766636547152503E-3</v>
      </c>
      <c r="Q116" s="17">
        <v>1.7253430052726101E-2</v>
      </c>
      <c r="R116" s="17"/>
      <c r="S116" s="17">
        <v>0</v>
      </c>
      <c r="T116" s="17">
        <v>2.3580472225025299E-2</v>
      </c>
      <c r="U116" s="17">
        <v>1.25055303097118E-2</v>
      </c>
      <c r="V116" s="17">
        <v>0</v>
      </c>
      <c r="W116" s="17">
        <v>5.6869532728001902E-3</v>
      </c>
      <c r="X116" s="17">
        <v>1.30562368198247E-2</v>
      </c>
      <c r="Y116" s="17">
        <v>1.32741200233292E-2</v>
      </c>
      <c r="Z116" s="17">
        <v>0</v>
      </c>
      <c r="AA116" s="17">
        <v>9.2406776604573304E-3</v>
      </c>
      <c r="AB116" s="17">
        <v>0</v>
      </c>
      <c r="AC116" s="17">
        <v>8.8847316739092894E-3</v>
      </c>
      <c r="AD116" s="17">
        <v>0</v>
      </c>
      <c r="AE116" s="17"/>
      <c r="AF116" s="17">
        <v>7.0462542177649606E-2</v>
      </c>
      <c r="AG116" s="17">
        <v>2.2659572232410601E-2</v>
      </c>
      <c r="AH116" s="17">
        <v>1.10414672840223E-2</v>
      </c>
      <c r="AI116" s="17">
        <v>1.23381527903849E-2</v>
      </c>
      <c r="AJ116" s="17">
        <v>5.1271177932620303E-3</v>
      </c>
      <c r="AK116" s="17">
        <v>0</v>
      </c>
      <c r="AL116" s="17">
        <v>1.3750450045672101E-2</v>
      </c>
      <c r="AM116" s="17">
        <v>1.32642161686988E-2</v>
      </c>
      <c r="AN116" s="17">
        <v>0</v>
      </c>
      <c r="AO116" s="17">
        <v>0</v>
      </c>
      <c r="AP116" s="17">
        <v>0</v>
      </c>
      <c r="AQ116" s="17">
        <v>0</v>
      </c>
      <c r="AR116" s="17">
        <v>0</v>
      </c>
      <c r="AS116" s="17">
        <v>0</v>
      </c>
      <c r="AT116" s="17">
        <v>0</v>
      </c>
      <c r="AU116" s="17">
        <v>7.10489276106564E-3</v>
      </c>
      <c r="AV116" s="17"/>
      <c r="AW116" s="17">
        <v>1.43069868220779E-2</v>
      </c>
      <c r="AX116" s="17">
        <v>3.7820843460195201E-3</v>
      </c>
      <c r="AY116" s="17">
        <v>0</v>
      </c>
      <c r="AZ116" s="17">
        <v>3.0204649927282898E-3</v>
      </c>
      <c r="BA116" s="17">
        <v>0</v>
      </c>
      <c r="BB116" s="17"/>
      <c r="BC116" s="17">
        <v>5.45422637741116E-3</v>
      </c>
      <c r="BD116" s="17">
        <v>2.9282163963896498E-3</v>
      </c>
      <c r="BE116" s="17">
        <v>1.1997749624883199E-2</v>
      </c>
      <c r="BF116" s="17">
        <v>1.2294858168125001E-2</v>
      </c>
      <c r="BG116" s="17">
        <v>1.30491043404966E-2</v>
      </c>
      <c r="BH116" s="17"/>
      <c r="BI116" s="17">
        <v>4.7606921230681299E-3</v>
      </c>
      <c r="BJ116" s="17">
        <v>2.19956988934682E-2</v>
      </c>
      <c r="BK116" s="17"/>
      <c r="BL116" s="17">
        <v>8.3552018354040008E-3</v>
      </c>
      <c r="BM116" s="17">
        <v>5.8313646701955296E-3</v>
      </c>
      <c r="BN116" s="17">
        <v>6.1782921925933503E-3</v>
      </c>
      <c r="BO116" s="17">
        <v>8.3429145674502297E-2</v>
      </c>
      <c r="BP116" s="17"/>
      <c r="BQ116" s="17">
        <v>0</v>
      </c>
      <c r="BR116" s="17">
        <v>0</v>
      </c>
      <c r="BS116" s="17">
        <v>0</v>
      </c>
      <c r="BT116" s="17">
        <v>3.1902326502513999E-3</v>
      </c>
      <c r="BU116" s="17">
        <v>2.2943070645906501E-2</v>
      </c>
      <c r="BV116" s="17"/>
      <c r="BW116" s="17">
        <v>0</v>
      </c>
      <c r="BX116" s="17">
        <v>0</v>
      </c>
      <c r="BY116" s="17">
        <v>9.6335738557960793E-3</v>
      </c>
      <c r="BZ116" s="17">
        <v>3.6686282683231E-3</v>
      </c>
      <c r="CA116" s="17">
        <v>6.3610045316687697E-3</v>
      </c>
      <c r="CB116" s="17"/>
      <c r="CC116" s="17">
        <v>2.2837159775428799E-3</v>
      </c>
      <c r="CD116" s="17">
        <v>1.16049545859702E-2</v>
      </c>
      <c r="CE116" s="17"/>
      <c r="CF116" s="17">
        <v>0</v>
      </c>
      <c r="CG116" s="17"/>
      <c r="CH116" s="17">
        <v>0</v>
      </c>
    </row>
    <row r="117" spans="2:86" x14ac:dyDescent="0.35">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row>
    <row r="118" spans="2:86" x14ac:dyDescent="0.35">
      <c r="B118" s="6" t="s">
        <v>164</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row>
    <row r="119" spans="2:86" x14ac:dyDescent="0.35">
      <c r="B119" s="21" t="s">
        <v>123</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row>
    <row r="120" spans="2:86" x14ac:dyDescent="0.35">
      <c r="B120" t="s">
        <v>159</v>
      </c>
      <c r="C120" s="17">
        <v>0.23167596596485801</v>
      </c>
      <c r="D120" s="17">
        <v>0.203609223410879</v>
      </c>
      <c r="E120" s="17">
        <v>0.25973705276630699</v>
      </c>
      <c r="F120" s="17"/>
      <c r="G120" s="17">
        <v>0.13440680741406699</v>
      </c>
      <c r="H120" s="17">
        <v>0.21178073208918</v>
      </c>
      <c r="I120" s="17">
        <v>0.24362055792963799</v>
      </c>
      <c r="J120" s="17">
        <v>0.27404946767532501</v>
      </c>
      <c r="K120" s="17">
        <v>0.28707710786593998</v>
      </c>
      <c r="L120" s="17">
        <v>0.23110653208813201</v>
      </c>
      <c r="M120" s="17"/>
      <c r="N120" s="17">
        <v>0.191025990358974</v>
      </c>
      <c r="O120" s="17">
        <v>0.24271382350241799</v>
      </c>
      <c r="P120" s="17">
        <v>0.24783236187770999</v>
      </c>
      <c r="Q120" s="17">
        <v>0.251734347104561</v>
      </c>
      <c r="R120" s="17"/>
      <c r="S120" s="17">
        <v>0.249057150514951</v>
      </c>
      <c r="T120" s="17">
        <v>0.24520545215011699</v>
      </c>
      <c r="U120" s="17">
        <v>0.216343578647514</v>
      </c>
      <c r="V120" s="17">
        <v>0.22137363640129001</v>
      </c>
      <c r="W120" s="17">
        <v>0.183758281758133</v>
      </c>
      <c r="X120" s="17">
        <v>0.215951263980588</v>
      </c>
      <c r="Y120" s="17">
        <v>0.31312440664506203</v>
      </c>
      <c r="Z120" s="17">
        <v>0.20900631818933499</v>
      </c>
      <c r="AA120" s="17">
        <v>0.200963965223284</v>
      </c>
      <c r="AB120" s="17">
        <v>0.24932549145338101</v>
      </c>
      <c r="AC120" s="17">
        <v>0.28657562534692299</v>
      </c>
      <c r="AD120" s="17">
        <v>0.103743555824042</v>
      </c>
      <c r="AE120" s="17"/>
      <c r="AF120" s="17">
        <v>0.14101620528982001</v>
      </c>
      <c r="AG120" s="17">
        <v>0.39417440570531898</v>
      </c>
      <c r="AH120" s="17">
        <v>0.20811231787519299</v>
      </c>
      <c r="AI120" s="17">
        <v>0.24652582573939</v>
      </c>
      <c r="AJ120" s="17">
        <v>0.23899522722313099</v>
      </c>
      <c r="AK120" s="17">
        <v>0.232129688072435</v>
      </c>
      <c r="AL120" s="17">
        <v>0.20954673652304001</v>
      </c>
      <c r="AM120" s="17">
        <v>0.239353580744851</v>
      </c>
      <c r="AN120" s="17">
        <v>0.21812639774598699</v>
      </c>
      <c r="AO120" s="17">
        <v>0.25195057568274998</v>
      </c>
      <c r="AP120" s="17">
        <v>0.231214025675295</v>
      </c>
      <c r="AQ120" s="17">
        <v>0.189963817026855</v>
      </c>
      <c r="AR120" s="17">
        <v>0.20679209018942399</v>
      </c>
      <c r="AS120" s="17">
        <v>0.225463085233675</v>
      </c>
      <c r="AT120" s="17">
        <v>0.21471282351253199</v>
      </c>
      <c r="AU120" s="17">
        <v>0.211321532952566</v>
      </c>
      <c r="AV120" s="17"/>
      <c r="AW120" s="17">
        <v>0.252876836283638</v>
      </c>
      <c r="AX120" s="17">
        <v>0.25069079480212603</v>
      </c>
      <c r="AY120" s="17">
        <v>0.17924113253191101</v>
      </c>
      <c r="AZ120" s="17">
        <v>0.243551097794765</v>
      </c>
      <c r="BA120" s="17">
        <v>0.25304299842205902</v>
      </c>
      <c r="BB120" s="17"/>
      <c r="BC120" s="17">
        <v>0.222214048081564</v>
      </c>
      <c r="BD120" s="17">
        <v>0.14343759724226299</v>
      </c>
      <c r="BE120" s="17">
        <v>0.25739954009567201</v>
      </c>
      <c r="BF120" s="17">
        <v>0.33790724248001502</v>
      </c>
      <c r="BG120" s="17">
        <v>0.46571855775421001</v>
      </c>
      <c r="BH120" s="17"/>
      <c r="BI120" s="17">
        <v>0.224882363132789</v>
      </c>
      <c r="BJ120" s="17">
        <v>0.25930603571278299</v>
      </c>
      <c r="BK120" s="17"/>
      <c r="BL120" s="17">
        <v>0.197239221230363</v>
      </c>
      <c r="BM120" s="17">
        <v>0.21318955394873901</v>
      </c>
      <c r="BN120" s="17">
        <v>0.25724033579327299</v>
      </c>
      <c r="BO120" s="17">
        <v>0.13761314288611301</v>
      </c>
      <c r="BP120" s="17"/>
      <c r="BQ120" s="17">
        <v>0.17623428340903899</v>
      </c>
      <c r="BR120" s="17">
        <v>0.25861371746045497</v>
      </c>
      <c r="BS120" s="17">
        <v>0.16481256373861</v>
      </c>
      <c r="BT120" s="17">
        <v>0.29255299574952698</v>
      </c>
      <c r="BU120" s="17">
        <v>0.165919806899644</v>
      </c>
      <c r="BV120" s="17"/>
      <c r="BW120" s="17">
        <v>0.19401582897797801</v>
      </c>
      <c r="BX120" s="17">
        <v>0.21935654462722201</v>
      </c>
      <c r="BY120" s="17">
        <v>0.206466547234507</v>
      </c>
      <c r="BZ120" s="17">
        <v>0.284733185088206</v>
      </c>
      <c r="CA120" s="17">
        <v>0.224631256633395</v>
      </c>
      <c r="CB120" s="17"/>
      <c r="CC120" s="17">
        <v>0.25128495468324702</v>
      </c>
      <c r="CD120" s="17">
        <v>0.220191186388979</v>
      </c>
      <c r="CE120" s="17"/>
      <c r="CF120" s="17">
        <v>0.221375953794059</v>
      </c>
      <c r="CG120" s="17"/>
      <c r="CH120" s="17">
        <v>0.28638826802485801</v>
      </c>
    </row>
    <row r="121" spans="2:86" x14ac:dyDescent="0.35">
      <c r="B121" t="s">
        <v>160</v>
      </c>
      <c r="C121" s="17">
        <v>0.53652194567485101</v>
      </c>
      <c r="D121" s="17">
        <v>0.55846779521610601</v>
      </c>
      <c r="E121" s="17">
        <v>0.51431200369070096</v>
      </c>
      <c r="F121" s="17"/>
      <c r="G121" s="17">
        <v>0.53841016457536695</v>
      </c>
      <c r="H121" s="17">
        <v>0.56329324073261999</v>
      </c>
      <c r="I121" s="17">
        <v>0.526214680000619</v>
      </c>
      <c r="J121" s="17">
        <v>0.50188999776503296</v>
      </c>
      <c r="K121" s="17">
        <v>0.50654875890746898</v>
      </c>
      <c r="L121" s="17">
        <v>0.57010174587039197</v>
      </c>
      <c r="M121" s="17"/>
      <c r="N121" s="17">
        <v>0.59208448285350501</v>
      </c>
      <c r="O121" s="17">
        <v>0.53205565393945198</v>
      </c>
      <c r="P121" s="17">
        <v>0.52689481469354305</v>
      </c>
      <c r="Q121" s="17">
        <v>0.490582476659222</v>
      </c>
      <c r="R121" s="17"/>
      <c r="S121" s="17">
        <v>0.54332459278342404</v>
      </c>
      <c r="T121" s="17">
        <v>0.52572212428452103</v>
      </c>
      <c r="U121" s="17">
        <v>0.50735053784590001</v>
      </c>
      <c r="V121" s="17">
        <v>0.53802124087022896</v>
      </c>
      <c r="W121" s="17">
        <v>0.54606179662988097</v>
      </c>
      <c r="X121" s="17">
        <v>0.53838938146673798</v>
      </c>
      <c r="Y121" s="17">
        <v>0.48077981666816899</v>
      </c>
      <c r="Z121" s="17">
        <v>0.49459716076551102</v>
      </c>
      <c r="AA121" s="17">
        <v>0.60641014891712997</v>
      </c>
      <c r="AB121" s="17">
        <v>0.50026316530978199</v>
      </c>
      <c r="AC121" s="17">
        <v>0.56867172864719295</v>
      </c>
      <c r="AD121" s="17">
        <v>0.60002459154034005</v>
      </c>
      <c r="AE121" s="17"/>
      <c r="AF121" s="17">
        <v>0.51680050291455903</v>
      </c>
      <c r="AG121" s="17">
        <v>0.38366735403493202</v>
      </c>
      <c r="AH121" s="17">
        <v>0.536529190152921</v>
      </c>
      <c r="AI121" s="17">
        <v>0.49760257685490999</v>
      </c>
      <c r="AJ121" s="17">
        <v>0.534598174601712</v>
      </c>
      <c r="AK121" s="17">
        <v>0.47769418030826299</v>
      </c>
      <c r="AL121" s="17">
        <v>0.57628330148206597</v>
      </c>
      <c r="AM121" s="17">
        <v>0.57049552557051597</v>
      </c>
      <c r="AN121" s="17">
        <v>0.513116465885886</v>
      </c>
      <c r="AO121" s="17">
        <v>0.52692617421529098</v>
      </c>
      <c r="AP121" s="17">
        <v>0.58601288578850097</v>
      </c>
      <c r="AQ121" s="17">
        <v>0.633717064722916</v>
      </c>
      <c r="AR121" s="17">
        <v>0.56234506491667102</v>
      </c>
      <c r="AS121" s="17">
        <v>0.55710952659783697</v>
      </c>
      <c r="AT121" s="17">
        <v>0.52972610813384202</v>
      </c>
      <c r="AU121" s="17">
        <v>0.58540401383731</v>
      </c>
      <c r="AV121" s="17"/>
      <c r="AW121" s="17">
        <v>0.49884970623116498</v>
      </c>
      <c r="AX121" s="17">
        <v>0.51159624703045203</v>
      </c>
      <c r="AY121" s="17">
        <v>0.59748845178446597</v>
      </c>
      <c r="AZ121" s="17">
        <v>0.55053520468834005</v>
      </c>
      <c r="BA121" s="17">
        <v>0.546932788708131</v>
      </c>
      <c r="BB121" s="17"/>
      <c r="BC121" s="17">
        <v>0.47411671319197501</v>
      </c>
      <c r="BD121" s="17">
        <v>0.62782063137987298</v>
      </c>
      <c r="BE121" s="17">
        <v>0.52017739872571001</v>
      </c>
      <c r="BF121" s="17">
        <v>0.45151195843372799</v>
      </c>
      <c r="BG121" s="17">
        <v>0.30660842703262198</v>
      </c>
      <c r="BH121" s="17"/>
      <c r="BI121" s="17">
        <v>0.54979720508676899</v>
      </c>
      <c r="BJ121" s="17">
        <v>0.48253051395005098</v>
      </c>
      <c r="BK121" s="17"/>
      <c r="BL121" s="17">
        <v>0.56020424275698899</v>
      </c>
      <c r="BM121" s="17">
        <v>0.54378423385219299</v>
      </c>
      <c r="BN121" s="17">
        <v>0.52683742243869003</v>
      </c>
      <c r="BO121" s="17">
        <v>0.48261057331872398</v>
      </c>
      <c r="BP121" s="17"/>
      <c r="BQ121" s="17">
        <v>0.604382329941892</v>
      </c>
      <c r="BR121" s="17">
        <v>0.52320137004575995</v>
      </c>
      <c r="BS121" s="17">
        <v>0.56778992518526605</v>
      </c>
      <c r="BT121" s="17">
        <v>0.54007066277042204</v>
      </c>
      <c r="BU121" s="17">
        <v>0.49998130975239302</v>
      </c>
      <c r="BV121" s="17"/>
      <c r="BW121" s="17">
        <v>0.59525981543379902</v>
      </c>
      <c r="BX121" s="17">
        <v>0.52406946551315303</v>
      </c>
      <c r="BY121" s="17">
        <v>0.55600044506967605</v>
      </c>
      <c r="BZ121" s="17">
        <v>0.53015336887729103</v>
      </c>
      <c r="CA121" s="17">
        <v>0.51063892629187102</v>
      </c>
      <c r="CB121" s="17"/>
      <c r="CC121" s="17">
        <v>0.55977798101446397</v>
      </c>
      <c r="CD121" s="17">
        <v>0.52290112904222896</v>
      </c>
      <c r="CE121" s="17"/>
      <c r="CF121" s="17">
        <v>0.524988387858906</v>
      </c>
      <c r="CG121" s="17"/>
      <c r="CH121" s="17">
        <v>0.55431325755670002</v>
      </c>
    </row>
    <row r="122" spans="2:86" x14ac:dyDescent="0.35">
      <c r="B122" t="s">
        <v>161</v>
      </c>
      <c r="C122" s="17">
        <v>0.16684539422958999</v>
      </c>
      <c r="D122" s="17">
        <v>0.18100939175064901</v>
      </c>
      <c r="E122" s="17">
        <v>0.15295702071478501</v>
      </c>
      <c r="F122" s="17"/>
      <c r="G122" s="17">
        <v>0.232969527759221</v>
      </c>
      <c r="H122" s="17">
        <v>0.14990456772805599</v>
      </c>
      <c r="I122" s="17">
        <v>0.15486010761598501</v>
      </c>
      <c r="J122" s="17">
        <v>0.17405443714777999</v>
      </c>
      <c r="K122" s="17">
        <v>0.15838419071873799</v>
      </c>
      <c r="L122" s="17">
        <v>0.14630637457394399</v>
      </c>
      <c r="M122" s="17"/>
      <c r="N122" s="17">
        <v>0.17388165144682199</v>
      </c>
      <c r="O122" s="17">
        <v>0.15941711506207401</v>
      </c>
      <c r="P122" s="17">
        <v>0.16595653302155</v>
      </c>
      <c r="Q122" s="17">
        <v>0.16442953088255299</v>
      </c>
      <c r="R122" s="17"/>
      <c r="S122" s="17">
        <v>0.179512634656076</v>
      </c>
      <c r="T122" s="17">
        <v>0.15629272557747001</v>
      </c>
      <c r="U122" s="17">
        <v>0.16592362060492999</v>
      </c>
      <c r="V122" s="17">
        <v>0.19013285035691599</v>
      </c>
      <c r="W122" s="17">
        <v>0.20307848056154101</v>
      </c>
      <c r="X122" s="17">
        <v>0.15233902282499601</v>
      </c>
      <c r="Y122" s="17">
        <v>0.12980916940038401</v>
      </c>
      <c r="Z122" s="17">
        <v>0.22137597605311701</v>
      </c>
      <c r="AA122" s="17">
        <v>0.14050980577352901</v>
      </c>
      <c r="AB122" s="17">
        <v>0.18763650101430401</v>
      </c>
      <c r="AC122" s="17">
        <v>8.3717907782720896E-2</v>
      </c>
      <c r="AD122" s="17">
        <v>0.24401007829400101</v>
      </c>
      <c r="AE122" s="17"/>
      <c r="AF122" s="17">
        <v>0.21282490890140701</v>
      </c>
      <c r="AG122" s="17">
        <v>0.15194659697263299</v>
      </c>
      <c r="AH122" s="17">
        <v>0.15987094074184099</v>
      </c>
      <c r="AI122" s="17">
        <v>0.16500442263923801</v>
      </c>
      <c r="AJ122" s="17">
        <v>0.18597278430637201</v>
      </c>
      <c r="AK122" s="17">
        <v>0.223740291935242</v>
      </c>
      <c r="AL122" s="17">
        <v>0.16485043327739199</v>
      </c>
      <c r="AM122" s="17">
        <v>0.112006440154178</v>
      </c>
      <c r="AN122" s="17">
        <v>0.196361445060308</v>
      </c>
      <c r="AO122" s="17">
        <v>0.15227332284580899</v>
      </c>
      <c r="AP122" s="17">
        <v>0.15063851500159001</v>
      </c>
      <c r="AQ122" s="17">
        <v>0.106073785729974</v>
      </c>
      <c r="AR122" s="17">
        <v>0.15334873475945501</v>
      </c>
      <c r="AS122" s="17">
        <v>0.217427388168488</v>
      </c>
      <c r="AT122" s="17">
        <v>0.22377702011804501</v>
      </c>
      <c r="AU122" s="17">
        <v>0.17014816699822</v>
      </c>
      <c r="AV122" s="17"/>
      <c r="AW122" s="17">
        <v>0.16977037001430001</v>
      </c>
      <c r="AX122" s="17">
        <v>0.166916904607877</v>
      </c>
      <c r="AY122" s="17">
        <v>0.17870166841378199</v>
      </c>
      <c r="AZ122" s="17">
        <v>0.129843633258859</v>
      </c>
      <c r="BA122" s="17">
        <v>0.12779013018087701</v>
      </c>
      <c r="BB122" s="17"/>
      <c r="BC122" s="17">
        <v>0.22504510730794</v>
      </c>
      <c r="BD122" s="17">
        <v>0.18177037390067699</v>
      </c>
      <c r="BE122" s="17">
        <v>0.15759909349215701</v>
      </c>
      <c r="BF122" s="17">
        <v>0.122773398788858</v>
      </c>
      <c r="BG122" s="17">
        <v>0.111568441812292</v>
      </c>
      <c r="BH122" s="17"/>
      <c r="BI122" s="17">
        <v>0.168631169957873</v>
      </c>
      <c r="BJ122" s="17">
        <v>0.15958251632131701</v>
      </c>
      <c r="BK122" s="17"/>
      <c r="BL122" s="17">
        <v>0.174127307361749</v>
      </c>
      <c r="BM122" s="17">
        <v>0.180594976443848</v>
      </c>
      <c r="BN122" s="17">
        <v>0.158288518695755</v>
      </c>
      <c r="BO122" s="17">
        <v>0.13662114903424599</v>
      </c>
      <c r="BP122" s="17"/>
      <c r="BQ122" s="17">
        <v>0.17956059428881299</v>
      </c>
      <c r="BR122" s="17">
        <v>0.16694048717573901</v>
      </c>
      <c r="BS122" s="17">
        <v>0.201814044727117</v>
      </c>
      <c r="BT122" s="17">
        <v>0.122399880368953</v>
      </c>
      <c r="BU122" s="17">
        <v>0.22447247927092601</v>
      </c>
      <c r="BV122" s="17"/>
      <c r="BW122" s="17">
        <v>0.16351307763238601</v>
      </c>
      <c r="BX122" s="17">
        <v>0.204144226506564</v>
      </c>
      <c r="BY122" s="17">
        <v>0.15796095426330101</v>
      </c>
      <c r="BZ122" s="17">
        <v>0.132696210496347</v>
      </c>
      <c r="CA122" s="17">
        <v>0.16449406657614801</v>
      </c>
      <c r="CB122" s="17"/>
      <c r="CC122" s="17">
        <v>0.14310314095615001</v>
      </c>
      <c r="CD122" s="17">
        <v>0.18075098362005401</v>
      </c>
      <c r="CE122" s="17"/>
      <c r="CF122" s="17">
        <v>0.20904344188701501</v>
      </c>
      <c r="CG122" s="17"/>
      <c r="CH122" s="17">
        <v>0.13528923007938401</v>
      </c>
    </row>
    <row r="123" spans="2:86" x14ac:dyDescent="0.35">
      <c r="B123" t="s">
        <v>162</v>
      </c>
      <c r="C123" s="17">
        <v>2.4609482651767701E-2</v>
      </c>
      <c r="D123" s="17">
        <v>2.99309135296255E-2</v>
      </c>
      <c r="E123" s="17">
        <v>1.94923662123292E-2</v>
      </c>
      <c r="F123" s="17"/>
      <c r="G123" s="17">
        <v>1.8421139083241299E-2</v>
      </c>
      <c r="H123" s="17">
        <v>2.8119561867383801E-2</v>
      </c>
      <c r="I123" s="17">
        <v>2.7164896664070001E-2</v>
      </c>
      <c r="J123" s="17">
        <v>2.2542101558174401E-2</v>
      </c>
      <c r="K123" s="17">
        <v>2.88802371559864E-2</v>
      </c>
      <c r="L123" s="17">
        <v>2.2603407968832999E-2</v>
      </c>
      <c r="M123" s="17"/>
      <c r="N123" s="17">
        <v>1.9480623223852099E-2</v>
      </c>
      <c r="O123" s="17">
        <v>3.5217857604152303E-2</v>
      </c>
      <c r="P123" s="17">
        <v>2.2904503813289401E-2</v>
      </c>
      <c r="Q123" s="17">
        <v>2.0813198122511499E-2</v>
      </c>
      <c r="R123" s="17"/>
      <c r="S123" s="17">
        <v>5.7237583860689197E-3</v>
      </c>
      <c r="T123" s="17">
        <v>2.2886884797522999E-2</v>
      </c>
      <c r="U123" s="17">
        <v>4.72804633161985E-2</v>
      </c>
      <c r="V123" s="17">
        <v>1.7939509419742601E-2</v>
      </c>
      <c r="W123" s="17">
        <v>5.3112068195341498E-2</v>
      </c>
      <c r="X123" s="17">
        <v>4.1672126166814899E-2</v>
      </c>
      <c r="Y123" s="17">
        <v>3.0894364016942701E-2</v>
      </c>
      <c r="Z123" s="17">
        <v>3.7502305707347201E-2</v>
      </c>
      <c r="AA123" s="17">
        <v>1.2210312916238E-2</v>
      </c>
      <c r="AB123" s="17">
        <v>6.9584308478258302E-3</v>
      </c>
      <c r="AC123" s="17">
        <v>2.51970914035008E-2</v>
      </c>
      <c r="AD123" s="17">
        <v>2.6222596622603699E-2</v>
      </c>
      <c r="AE123" s="17"/>
      <c r="AF123" s="17">
        <v>6.1602218992134597E-2</v>
      </c>
      <c r="AG123" s="17">
        <v>0</v>
      </c>
      <c r="AH123" s="17">
        <v>1.0559532164049701E-2</v>
      </c>
      <c r="AI123" s="17">
        <v>1.4184347876901499E-2</v>
      </c>
      <c r="AJ123" s="17">
        <v>2.51748270375859E-2</v>
      </c>
      <c r="AK123" s="17">
        <v>4.5585166811620399E-2</v>
      </c>
      <c r="AL123" s="17">
        <v>3.1395265856767003E-2</v>
      </c>
      <c r="AM123" s="17">
        <v>2.8563343458652701E-2</v>
      </c>
      <c r="AN123" s="17">
        <v>3.9146755947364102E-2</v>
      </c>
      <c r="AO123" s="17">
        <v>4.6926551171106903E-2</v>
      </c>
      <c r="AP123" s="17">
        <v>9.9953758109944408E-3</v>
      </c>
      <c r="AQ123" s="17">
        <v>4.4698154423748901E-2</v>
      </c>
      <c r="AR123" s="17">
        <v>2.5964559869525401E-2</v>
      </c>
      <c r="AS123" s="17">
        <v>0</v>
      </c>
      <c r="AT123" s="17">
        <v>1.7406839629082401E-2</v>
      </c>
      <c r="AU123" s="17">
        <v>0</v>
      </c>
      <c r="AV123" s="17"/>
      <c r="AW123" s="17">
        <v>2.9154029272895201E-2</v>
      </c>
      <c r="AX123" s="17">
        <v>1.30941583632352E-2</v>
      </c>
      <c r="AY123" s="17">
        <v>2.5937076363840902E-2</v>
      </c>
      <c r="AZ123" s="17">
        <v>3.3377259062240497E-2</v>
      </c>
      <c r="BA123" s="17">
        <v>1.9324324418671601E-2</v>
      </c>
      <c r="BB123" s="17"/>
      <c r="BC123" s="17">
        <v>3.6665554544185602E-2</v>
      </c>
      <c r="BD123" s="17">
        <v>2.1231968434423602E-2</v>
      </c>
      <c r="BE123" s="17">
        <v>2.41192201044917E-2</v>
      </c>
      <c r="BF123" s="17">
        <v>2.7903623046752101E-2</v>
      </c>
      <c r="BG123" s="17">
        <v>1.30491043404966E-2</v>
      </c>
      <c r="BH123" s="17"/>
      <c r="BI123" s="17">
        <v>2.41186642352029E-2</v>
      </c>
      <c r="BJ123" s="17">
        <v>2.6605676338456698E-2</v>
      </c>
      <c r="BK123" s="17"/>
      <c r="BL123" s="17">
        <v>2.9260716921187799E-2</v>
      </c>
      <c r="BM123" s="17">
        <v>2.15869837473282E-2</v>
      </c>
      <c r="BN123" s="17">
        <v>2.4268319155732E-2</v>
      </c>
      <c r="BO123" s="17">
        <v>3.3434378866898998E-2</v>
      </c>
      <c r="BP123" s="17"/>
      <c r="BQ123" s="17">
        <v>3.0914712415849602E-2</v>
      </c>
      <c r="BR123" s="17">
        <v>2.3909405931648201E-2</v>
      </c>
      <c r="BS123" s="17">
        <v>1.9916766520513999E-2</v>
      </c>
      <c r="BT123" s="17">
        <v>1.8864533660848601E-2</v>
      </c>
      <c r="BU123" s="17">
        <v>3.6397089281206503E-2</v>
      </c>
      <c r="BV123" s="17"/>
      <c r="BW123" s="17">
        <v>3.3588629126640797E-2</v>
      </c>
      <c r="BX123" s="17">
        <v>2.3626031308285202E-2</v>
      </c>
      <c r="BY123" s="17">
        <v>4.3861474984330497E-2</v>
      </c>
      <c r="BZ123" s="17">
        <v>2.0292960666317601E-2</v>
      </c>
      <c r="CA123" s="17">
        <v>3.1033822777240198E-2</v>
      </c>
      <c r="CB123" s="17"/>
      <c r="CC123" s="17">
        <v>1.8390234715496199E-2</v>
      </c>
      <c r="CD123" s="17">
        <v>2.8252031112659899E-2</v>
      </c>
      <c r="CE123" s="17"/>
      <c r="CF123" s="17">
        <v>2.04280526267894E-2</v>
      </c>
      <c r="CG123" s="17"/>
      <c r="CH123" s="17">
        <v>1.4032594888413101E-2</v>
      </c>
    </row>
    <row r="124" spans="2:86" x14ac:dyDescent="0.35">
      <c r="B124" t="s">
        <v>163</v>
      </c>
      <c r="C124" s="17">
        <v>7.3959833957173097E-3</v>
      </c>
      <c r="D124" s="17">
        <v>5.8335849300356997E-3</v>
      </c>
      <c r="E124" s="17">
        <v>8.9417543406264E-3</v>
      </c>
      <c r="F124" s="17"/>
      <c r="G124" s="17">
        <v>0</v>
      </c>
      <c r="H124" s="17">
        <v>1.47628314932406E-2</v>
      </c>
      <c r="I124" s="17">
        <v>7.55025702205399E-3</v>
      </c>
      <c r="J124" s="17">
        <v>1.0887506891190999E-2</v>
      </c>
      <c r="K124" s="17">
        <v>1.2396555599641401E-2</v>
      </c>
      <c r="L124" s="17">
        <v>0</v>
      </c>
      <c r="M124" s="17"/>
      <c r="N124" s="17">
        <v>6.97576461180229E-3</v>
      </c>
      <c r="O124" s="17">
        <v>1.6867899114230401E-3</v>
      </c>
      <c r="P124" s="17">
        <v>0</v>
      </c>
      <c r="Q124" s="17">
        <v>2.0355014161408599E-2</v>
      </c>
      <c r="R124" s="17"/>
      <c r="S124" s="17">
        <v>5.3396340858733599E-3</v>
      </c>
      <c r="T124" s="17">
        <v>0</v>
      </c>
      <c r="U124" s="17">
        <v>0</v>
      </c>
      <c r="V124" s="17">
        <v>8.9474263812493304E-3</v>
      </c>
      <c r="W124" s="17">
        <v>0</v>
      </c>
      <c r="X124" s="17">
        <v>1.0636645851899501E-2</v>
      </c>
      <c r="Y124" s="17">
        <v>7.7567958418994403E-3</v>
      </c>
      <c r="Z124" s="17">
        <v>0</v>
      </c>
      <c r="AA124" s="17">
        <v>1.14835657891958E-2</v>
      </c>
      <c r="AB124" s="17">
        <v>1.8003201291823999E-2</v>
      </c>
      <c r="AC124" s="17">
        <v>1.19397672377005E-2</v>
      </c>
      <c r="AD124" s="17">
        <v>2.59991777190129E-2</v>
      </c>
      <c r="AE124" s="17"/>
      <c r="AF124" s="17">
        <v>0</v>
      </c>
      <c r="AG124" s="17">
        <v>2.6176443761563702E-2</v>
      </c>
      <c r="AH124" s="17">
        <v>2.69878899023944E-2</v>
      </c>
      <c r="AI124" s="17">
        <v>6.7639396485979298E-3</v>
      </c>
      <c r="AJ124" s="17">
        <v>4.9000710312434798E-3</v>
      </c>
      <c r="AK124" s="17">
        <v>4.0823153039641598E-3</v>
      </c>
      <c r="AL124" s="17">
        <v>0</v>
      </c>
      <c r="AM124" s="17">
        <v>1.8272243204602499E-2</v>
      </c>
      <c r="AN124" s="17">
        <v>0</v>
      </c>
      <c r="AO124" s="17">
        <v>0</v>
      </c>
      <c r="AP124" s="17">
        <v>0</v>
      </c>
      <c r="AQ124" s="17">
        <v>9.3415677268934294E-3</v>
      </c>
      <c r="AR124" s="17">
        <v>0</v>
      </c>
      <c r="AS124" s="17">
        <v>0</v>
      </c>
      <c r="AT124" s="17">
        <v>1.4377208606498E-2</v>
      </c>
      <c r="AU124" s="17">
        <v>1.16892376520672E-2</v>
      </c>
      <c r="AV124" s="17"/>
      <c r="AW124" s="17">
        <v>8.6220277482934801E-3</v>
      </c>
      <c r="AX124" s="17">
        <v>6.7766744948518001E-3</v>
      </c>
      <c r="AY124" s="17">
        <v>5.8847079518532103E-3</v>
      </c>
      <c r="AZ124" s="17">
        <v>1.13912272896141E-2</v>
      </c>
      <c r="BA124" s="17">
        <v>1.5216239221852199E-2</v>
      </c>
      <c r="BB124" s="17"/>
      <c r="BC124" s="17">
        <v>1.6458426647948901E-2</v>
      </c>
      <c r="BD124" s="17">
        <v>3.8583754971325199E-3</v>
      </c>
      <c r="BE124" s="17">
        <v>4.4879404814196101E-3</v>
      </c>
      <c r="BF124" s="17">
        <v>5.7789424061972803E-3</v>
      </c>
      <c r="BG124" s="17">
        <v>5.4965953495577202E-2</v>
      </c>
      <c r="BH124" s="17"/>
      <c r="BI124" s="17">
        <v>6.3589695690661899E-3</v>
      </c>
      <c r="BJ124" s="17">
        <v>1.1613592971696E-2</v>
      </c>
      <c r="BK124" s="17"/>
      <c r="BL124" s="17">
        <v>5.70980018923697E-3</v>
      </c>
      <c r="BM124" s="17">
        <v>9.4810173952276002E-3</v>
      </c>
      <c r="BN124" s="17">
        <v>7.1675071297757596E-3</v>
      </c>
      <c r="BO124" s="17">
        <v>0</v>
      </c>
      <c r="BP124" s="17"/>
      <c r="BQ124" s="17">
        <v>0</v>
      </c>
      <c r="BR124" s="17">
        <v>4.6914133862856798E-3</v>
      </c>
      <c r="BS124" s="17">
        <v>7.3827326480303303E-3</v>
      </c>
      <c r="BT124" s="17">
        <v>1.9687205193720001E-2</v>
      </c>
      <c r="BU124" s="17">
        <v>1.43015515967218E-2</v>
      </c>
      <c r="BV124" s="17"/>
      <c r="BW124" s="17">
        <v>3.24571552413359E-3</v>
      </c>
      <c r="BX124" s="17">
        <v>8.9530247528411804E-3</v>
      </c>
      <c r="BY124" s="17">
        <v>5.6956193206065698E-3</v>
      </c>
      <c r="BZ124" s="17">
        <v>1.3360855381773401E-2</v>
      </c>
      <c r="CA124" s="17">
        <v>4.9773997380658996E-3</v>
      </c>
      <c r="CB124" s="17"/>
      <c r="CC124" s="17">
        <v>1.06350305133384E-2</v>
      </c>
      <c r="CD124" s="17">
        <v>5.49890738042639E-3</v>
      </c>
      <c r="CE124" s="17"/>
      <c r="CF124" s="17">
        <v>5.8676709204544602E-3</v>
      </c>
      <c r="CG124" s="17"/>
      <c r="CH124" s="17">
        <v>3.5422776468049498E-3</v>
      </c>
    </row>
    <row r="125" spans="2:86" x14ac:dyDescent="0.35">
      <c r="B125" t="s">
        <v>140</v>
      </c>
      <c r="C125" s="17">
        <v>3.2951228083216301E-2</v>
      </c>
      <c r="D125" s="17">
        <v>2.1149091162705799E-2</v>
      </c>
      <c r="E125" s="17">
        <v>4.4559802275251303E-2</v>
      </c>
      <c r="F125" s="17"/>
      <c r="G125" s="17">
        <v>7.5792361168102507E-2</v>
      </c>
      <c r="H125" s="17">
        <v>3.21390660895194E-2</v>
      </c>
      <c r="I125" s="17">
        <v>4.0589500767634498E-2</v>
      </c>
      <c r="J125" s="17">
        <v>1.6576488962497301E-2</v>
      </c>
      <c r="K125" s="17">
        <v>6.7131497522250798E-3</v>
      </c>
      <c r="L125" s="17">
        <v>2.9881939498698901E-2</v>
      </c>
      <c r="M125" s="17"/>
      <c r="N125" s="17">
        <v>1.6551487505044999E-2</v>
      </c>
      <c r="O125" s="17">
        <v>2.8908759980480401E-2</v>
      </c>
      <c r="P125" s="17">
        <v>3.6411786593908202E-2</v>
      </c>
      <c r="Q125" s="17">
        <v>5.20854330697436E-2</v>
      </c>
      <c r="R125" s="17"/>
      <c r="S125" s="17">
        <v>1.7042229573605999E-2</v>
      </c>
      <c r="T125" s="17">
        <v>4.9892813190368097E-2</v>
      </c>
      <c r="U125" s="17">
        <v>6.3101799585456794E-2</v>
      </c>
      <c r="V125" s="17">
        <v>2.3585336570573E-2</v>
      </c>
      <c r="W125" s="17">
        <v>1.39893728551038E-2</v>
      </c>
      <c r="X125" s="17">
        <v>4.1011559708964598E-2</v>
      </c>
      <c r="Y125" s="17">
        <v>3.7635447427542802E-2</v>
      </c>
      <c r="Z125" s="17">
        <v>3.7518239284690197E-2</v>
      </c>
      <c r="AA125" s="17">
        <v>2.84222013806231E-2</v>
      </c>
      <c r="AB125" s="17">
        <v>3.7813210082882701E-2</v>
      </c>
      <c r="AC125" s="17">
        <v>2.3897879581961601E-2</v>
      </c>
      <c r="AD125" s="17">
        <v>0</v>
      </c>
      <c r="AE125" s="17"/>
      <c r="AF125" s="17">
        <v>6.7756163902078906E-2</v>
      </c>
      <c r="AG125" s="17">
        <v>4.4035199525551801E-2</v>
      </c>
      <c r="AH125" s="17">
        <v>5.7940129163600702E-2</v>
      </c>
      <c r="AI125" s="17">
        <v>6.9918887240963096E-2</v>
      </c>
      <c r="AJ125" s="17">
        <v>1.0358915799955499E-2</v>
      </c>
      <c r="AK125" s="17">
        <v>1.6768357568476101E-2</v>
      </c>
      <c r="AL125" s="17">
        <v>1.79242628607355E-2</v>
      </c>
      <c r="AM125" s="17">
        <v>3.1308866867200899E-2</v>
      </c>
      <c r="AN125" s="17">
        <v>3.3248935360454403E-2</v>
      </c>
      <c r="AO125" s="17">
        <v>2.1923376085042499E-2</v>
      </c>
      <c r="AP125" s="17">
        <v>2.2139197723619702E-2</v>
      </c>
      <c r="AQ125" s="17">
        <v>1.6205610369611899E-2</v>
      </c>
      <c r="AR125" s="17">
        <v>5.1549550264923603E-2</v>
      </c>
      <c r="AS125" s="17">
        <v>0</v>
      </c>
      <c r="AT125" s="17">
        <v>0</v>
      </c>
      <c r="AU125" s="17">
        <v>2.1437048559836899E-2</v>
      </c>
      <c r="AV125" s="17"/>
      <c r="AW125" s="17">
        <v>4.0727030449708997E-2</v>
      </c>
      <c r="AX125" s="17">
        <v>5.0925220701459398E-2</v>
      </c>
      <c r="AY125" s="17">
        <v>1.27469629541459E-2</v>
      </c>
      <c r="AZ125" s="17">
        <v>3.1301577906180697E-2</v>
      </c>
      <c r="BA125" s="17">
        <v>3.76935190484088E-2</v>
      </c>
      <c r="BB125" s="17"/>
      <c r="BC125" s="17">
        <v>2.55001502263861E-2</v>
      </c>
      <c r="BD125" s="17">
        <v>2.1881053545630798E-2</v>
      </c>
      <c r="BE125" s="17">
        <v>3.62168071005496E-2</v>
      </c>
      <c r="BF125" s="17">
        <v>5.4124834844449597E-2</v>
      </c>
      <c r="BG125" s="17">
        <v>4.8089515564802898E-2</v>
      </c>
      <c r="BH125" s="17"/>
      <c r="BI125" s="17">
        <v>2.6211628018300501E-2</v>
      </c>
      <c r="BJ125" s="17">
        <v>6.03616647056959E-2</v>
      </c>
      <c r="BK125" s="17"/>
      <c r="BL125" s="17">
        <v>3.34587115404738E-2</v>
      </c>
      <c r="BM125" s="17">
        <v>3.13632346126652E-2</v>
      </c>
      <c r="BN125" s="17">
        <v>2.6197896786773801E-2</v>
      </c>
      <c r="BO125" s="17">
        <v>0.20972075589401901</v>
      </c>
      <c r="BP125" s="17"/>
      <c r="BQ125" s="17">
        <v>8.9080799444074092E-3</v>
      </c>
      <c r="BR125" s="17">
        <v>2.2643606000112001E-2</v>
      </c>
      <c r="BS125" s="17">
        <v>3.8283967180463001E-2</v>
      </c>
      <c r="BT125" s="17">
        <v>6.4247222565285101E-3</v>
      </c>
      <c r="BU125" s="17">
        <v>5.8927763199108599E-2</v>
      </c>
      <c r="BV125" s="17"/>
      <c r="BW125" s="17">
        <v>1.0376933305063099E-2</v>
      </c>
      <c r="BX125" s="17">
        <v>1.9850707291934899E-2</v>
      </c>
      <c r="BY125" s="17">
        <v>3.00149591275789E-2</v>
      </c>
      <c r="BZ125" s="17">
        <v>1.8763419490064302E-2</v>
      </c>
      <c r="CA125" s="17">
        <v>6.4224527983278906E-2</v>
      </c>
      <c r="CB125" s="17"/>
      <c r="CC125" s="17">
        <v>1.6808658117304E-2</v>
      </c>
      <c r="CD125" s="17">
        <v>4.2405762455652099E-2</v>
      </c>
      <c r="CE125" s="17"/>
      <c r="CF125" s="17">
        <v>1.8296492912777001E-2</v>
      </c>
      <c r="CG125" s="17"/>
      <c r="CH125" s="17">
        <v>6.43437180384108E-3</v>
      </c>
    </row>
    <row r="126" spans="2:86" x14ac:dyDescent="0.35">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row>
    <row r="127" spans="2:86" x14ac:dyDescent="0.35">
      <c r="B127" s="6" t="s">
        <v>167</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row>
    <row r="128" spans="2:86" x14ac:dyDescent="0.35">
      <c r="B128" s="21" t="s">
        <v>123</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row>
    <row r="129" spans="2:86" x14ac:dyDescent="0.35">
      <c r="B129" t="s">
        <v>165</v>
      </c>
      <c r="C129" s="17">
        <v>0.18347130511406501</v>
      </c>
      <c r="D129" s="17">
        <v>0.18948298705397701</v>
      </c>
      <c r="E129" s="17">
        <v>0.17815208123371301</v>
      </c>
      <c r="F129" s="17"/>
      <c r="G129" s="17">
        <v>0.142414668973188</v>
      </c>
      <c r="H129" s="17">
        <v>0.16946741606924901</v>
      </c>
      <c r="I129" s="17">
        <v>0.22741216891030699</v>
      </c>
      <c r="J129" s="17">
        <v>0.18479435487218701</v>
      </c>
      <c r="K129" s="17">
        <v>0.22615289310022299</v>
      </c>
      <c r="L129" s="17">
        <v>0.15672635043444899</v>
      </c>
      <c r="M129" s="17"/>
      <c r="N129" s="17">
        <v>0.158918593912836</v>
      </c>
      <c r="O129" s="17">
        <v>0.18724589481877099</v>
      </c>
      <c r="P129" s="17">
        <v>0.21887458774047</v>
      </c>
      <c r="Q129" s="17">
        <v>0.174977254277047</v>
      </c>
      <c r="R129" s="17"/>
      <c r="S129" s="17">
        <v>0.17126350364309201</v>
      </c>
      <c r="T129" s="17">
        <v>0.160171292407884</v>
      </c>
      <c r="U129" s="17">
        <v>0.16930083717948</v>
      </c>
      <c r="V129" s="17">
        <v>0.22330762719845801</v>
      </c>
      <c r="W129" s="17">
        <v>0.210526096569289</v>
      </c>
      <c r="X129" s="17">
        <v>0.170967001455506</v>
      </c>
      <c r="Y129" s="17">
        <v>0.185405312621711</v>
      </c>
      <c r="Z129" s="17">
        <v>9.4822751651073303E-2</v>
      </c>
      <c r="AA129" s="17">
        <v>0.232838673426917</v>
      </c>
      <c r="AB129" s="17">
        <v>0.18330385401395999</v>
      </c>
      <c r="AC129" s="17">
        <v>0.205153556996925</v>
      </c>
      <c r="AD129" s="17">
        <v>0.13002107277587499</v>
      </c>
      <c r="AE129" s="17"/>
      <c r="AF129" s="17">
        <v>6.9855395540407206E-2</v>
      </c>
      <c r="AG129" s="17">
        <v>0.157661545814888</v>
      </c>
      <c r="AH129" s="17">
        <v>0.219492799469722</v>
      </c>
      <c r="AI129" s="17">
        <v>0.16872571558302199</v>
      </c>
      <c r="AJ129" s="17">
        <v>0.17483471799040701</v>
      </c>
      <c r="AK129" s="17">
        <v>0.196203541850554</v>
      </c>
      <c r="AL129" s="17">
        <v>0.25214486464320601</v>
      </c>
      <c r="AM129" s="17">
        <v>0.22281048548851801</v>
      </c>
      <c r="AN129" s="17">
        <v>0.18808319477926</v>
      </c>
      <c r="AO129" s="17">
        <v>0.212407680127149</v>
      </c>
      <c r="AP129" s="17">
        <v>0.19275763614357599</v>
      </c>
      <c r="AQ129" s="17">
        <v>0.147432026023327</v>
      </c>
      <c r="AR129" s="17">
        <v>0.14471277468473701</v>
      </c>
      <c r="AS129" s="17">
        <v>0.123637316647585</v>
      </c>
      <c r="AT129" s="17">
        <v>0.105238022482934</v>
      </c>
      <c r="AU129" s="17">
        <v>0.14737496875195599</v>
      </c>
      <c r="AV129" s="17"/>
      <c r="AW129" s="17">
        <v>0.16890060647463501</v>
      </c>
      <c r="AX129" s="17">
        <v>0.17798678413403399</v>
      </c>
      <c r="AY129" s="17">
        <v>0.17293853939241799</v>
      </c>
      <c r="AZ129" s="17">
        <v>0.209661924846713</v>
      </c>
      <c r="BA129" s="17">
        <v>9.3880779813984405E-2</v>
      </c>
      <c r="BB129" s="17"/>
      <c r="BC129" s="17">
        <v>0.241029169691241</v>
      </c>
      <c r="BD129" s="17">
        <v>0.16101453622421499</v>
      </c>
      <c r="BE129" s="17">
        <v>0.17901227474994699</v>
      </c>
      <c r="BF129" s="17">
        <v>0.20274459206501</v>
      </c>
      <c r="BG129" s="17">
        <v>0.20398127458843099</v>
      </c>
      <c r="BH129" s="17"/>
      <c r="BI129" s="17">
        <v>0.192242685305344</v>
      </c>
      <c r="BJ129" s="17">
        <v>0.14779747306039301</v>
      </c>
      <c r="BK129" s="17"/>
      <c r="BL129" s="17">
        <v>0.185745831530958</v>
      </c>
      <c r="BM129" s="17">
        <v>0.171863806194858</v>
      </c>
      <c r="BN129" s="17">
        <v>0.192010431271324</v>
      </c>
      <c r="BO129" s="17">
        <v>0.109395046115721</v>
      </c>
      <c r="BP129" s="17"/>
      <c r="BQ129" s="17">
        <v>0.19715349147466399</v>
      </c>
      <c r="BR129" s="17">
        <v>0.17721888707481401</v>
      </c>
      <c r="BS129" s="17">
        <v>0.163479457929054</v>
      </c>
      <c r="BT129" s="17">
        <v>0.21947762346966199</v>
      </c>
      <c r="BU129" s="17">
        <v>0.21573412444740001</v>
      </c>
      <c r="BV129" s="17"/>
      <c r="BW129" s="17">
        <v>0.20250820888588</v>
      </c>
      <c r="BX129" s="17">
        <v>0.16201891359260601</v>
      </c>
      <c r="BY129" s="17">
        <v>0.18649716558294199</v>
      </c>
      <c r="BZ129" s="17">
        <v>0.20896301038853601</v>
      </c>
      <c r="CA129" s="17">
        <v>0.189756093955738</v>
      </c>
      <c r="CB129" s="17"/>
      <c r="CC129" s="17">
        <v>0.212717499794425</v>
      </c>
      <c r="CD129" s="17">
        <v>0.16634211481460801</v>
      </c>
      <c r="CE129" s="17"/>
      <c r="CF129" s="17">
        <v>0.17444808875040399</v>
      </c>
      <c r="CG129" s="17"/>
      <c r="CH129" s="17">
        <v>0.203650123128302</v>
      </c>
    </row>
    <row r="130" spans="2:86" x14ac:dyDescent="0.35">
      <c r="B130" t="s">
        <v>166</v>
      </c>
      <c r="C130" s="17">
        <v>0.73108500787253605</v>
      </c>
      <c r="D130" s="17">
        <v>0.75169736907510598</v>
      </c>
      <c r="E130" s="17">
        <v>0.710183892954798</v>
      </c>
      <c r="F130" s="17"/>
      <c r="G130" s="17">
        <v>0.80170070748297195</v>
      </c>
      <c r="H130" s="17">
        <v>0.78260423561606995</v>
      </c>
      <c r="I130" s="17">
        <v>0.69551547530275404</v>
      </c>
      <c r="J130" s="17">
        <v>0.72470876046351096</v>
      </c>
      <c r="K130" s="17">
        <v>0.68384166563998705</v>
      </c>
      <c r="L130" s="17">
        <v>0.70809601397883903</v>
      </c>
      <c r="M130" s="17"/>
      <c r="N130" s="17">
        <v>0.76068722960199497</v>
      </c>
      <c r="O130" s="17">
        <v>0.71543544602340203</v>
      </c>
      <c r="P130" s="17">
        <v>0.70309912739667502</v>
      </c>
      <c r="Q130" s="17">
        <v>0.73926469498068403</v>
      </c>
      <c r="R130" s="17"/>
      <c r="S130" s="17">
        <v>0.736030544218508</v>
      </c>
      <c r="T130" s="17">
        <v>0.725056362206418</v>
      </c>
      <c r="U130" s="17">
        <v>0.76240553566653202</v>
      </c>
      <c r="V130" s="17">
        <v>0.67723643800185096</v>
      </c>
      <c r="W130" s="17">
        <v>0.726597470806987</v>
      </c>
      <c r="X130" s="17">
        <v>0.79606506747586703</v>
      </c>
      <c r="Y130" s="17">
        <v>0.73049705140713606</v>
      </c>
      <c r="Z130" s="17">
        <v>0.82321787414786296</v>
      </c>
      <c r="AA130" s="17">
        <v>0.65852945979867605</v>
      </c>
      <c r="AB130" s="17">
        <v>0.761050835596083</v>
      </c>
      <c r="AC130" s="17">
        <v>0.67967883684390795</v>
      </c>
      <c r="AD130" s="17">
        <v>0.769057036718926</v>
      </c>
      <c r="AE130" s="17"/>
      <c r="AF130" s="17">
        <v>0.81490099377020397</v>
      </c>
      <c r="AG130" s="17">
        <v>0.64177996121582603</v>
      </c>
      <c r="AH130" s="17">
        <v>0.69048515003990696</v>
      </c>
      <c r="AI130" s="17">
        <v>0.69220366731169403</v>
      </c>
      <c r="AJ130" s="17">
        <v>0.74780762609890095</v>
      </c>
      <c r="AK130" s="17">
        <v>0.76417462729088403</v>
      </c>
      <c r="AL130" s="17">
        <v>0.67734587345365305</v>
      </c>
      <c r="AM130" s="17">
        <v>0.71877014300392705</v>
      </c>
      <c r="AN130" s="17">
        <v>0.70191384471948004</v>
      </c>
      <c r="AO130" s="17">
        <v>0.73197627049092795</v>
      </c>
      <c r="AP130" s="17">
        <v>0.67525638741799099</v>
      </c>
      <c r="AQ130" s="17">
        <v>0.78946886648467096</v>
      </c>
      <c r="AR130" s="17">
        <v>0.82093603302742002</v>
      </c>
      <c r="AS130" s="17">
        <v>0.81150358289260405</v>
      </c>
      <c r="AT130" s="17">
        <v>0.80371333874552198</v>
      </c>
      <c r="AU130" s="17">
        <v>0.82050082453614204</v>
      </c>
      <c r="AV130" s="17"/>
      <c r="AW130" s="17">
        <v>0.74415458012688596</v>
      </c>
      <c r="AX130" s="17">
        <v>0.731487715460298</v>
      </c>
      <c r="AY130" s="17">
        <v>0.73342860181674396</v>
      </c>
      <c r="AZ130" s="17">
        <v>0.70793155234935501</v>
      </c>
      <c r="BA130" s="17">
        <v>0.87024860504429102</v>
      </c>
      <c r="BB130" s="17"/>
      <c r="BC130" s="17">
        <v>0.69389746352216097</v>
      </c>
      <c r="BD130" s="17">
        <v>0.76514486577543095</v>
      </c>
      <c r="BE130" s="17">
        <v>0.72343451280806004</v>
      </c>
      <c r="BF130" s="17">
        <v>0.70681262385047805</v>
      </c>
      <c r="BG130" s="17">
        <v>0.67490933059155001</v>
      </c>
      <c r="BH130" s="17"/>
      <c r="BI130" s="17">
        <v>0.727899627435729</v>
      </c>
      <c r="BJ130" s="17">
        <v>0.74404017846731696</v>
      </c>
      <c r="BK130" s="17"/>
      <c r="BL130" s="17">
        <v>0.71025879325401597</v>
      </c>
      <c r="BM130" s="17">
        <v>0.737980369681148</v>
      </c>
      <c r="BN130" s="17">
        <v>0.73389640488794905</v>
      </c>
      <c r="BO130" s="17">
        <v>0.74540781287272795</v>
      </c>
      <c r="BP130" s="17"/>
      <c r="BQ130" s="17">
        <v>0.70387203681445099</v>
      </c>
      <c r="BR130" s="17">
        <v>0.76284490007629002</v>
      </c>
      <c r="BS130" s="17">
        <v>0.70709010639861902</v>
      </c>
      <c r="BT130" s="17">
        <v>0.71760998366884698</v>
      </c>
      <c r="BU130" s="17">
        <v>0.71738766561132605</v>
      </c>
      <c r="BV130" s="17"/>
      <c r="BW130" s="17">
        <v>0.725346391706302</v>
      </c>
      <c r="BX130" s="17">
        <v>0.77314382925332004</v>
      </c>
      <c r="BY130" s="17">
        <v>0.72894111704670195</v>
      </c>
      <c r="BZ130" s="17">
        <v>0.71265204545419303</v>
      </c>
      <c r="CA130" s="17">
        <v>0.76368111312857601</v>
      </c>
      <c r="CB130" s="17"/>
      <c r="CC130" s="17">
        <v>0.72261672837763902</v>
      </c>
      <c r="CD130" s="17">
        <v>0.73604479059170402</v>
      </c>
      <c r="CE130" s="17"/>
      <c r="CF130" s="17">
        <v>0.76130445596144303</v>
      </c>
      <c r="CG130" s="17"/>
      <c r="CH130" s="17">
        <v>0.77082155875887703</v>
      </c>
    </row>
    <row r="131" spans="2:86" x14ac:dyDescent="0.35">
      <c r="B131" t="s">
        <v>140</v>
      </c>
      <c r="C131" s="17">
        <v>8.5443687013399203E-2</v>
      </c>
      <c r="D131" s="17">
        <v>5.88196438709171E-2</v>
      </c>
      <c r="E131" s="17">
        <v>0.111664025811489</v>
      </c>
      <c r="F131" s="17"/>
      <c r="G131" s="17">
        <v>5.5884623543839697E-2</v>
      </c>
      <c r="H131" s="17">
        <v>4.7928348314681103E-2</v>
      </c>
      <c r="I131" s="17">
        <v>7.7072355786939203E-2</v>
      </c>
      <c r="J131" s="17">
        <v>9.0496884664301794E-2</v>
      </c>
      <c r="K131" s="17">
        <v>9.0005441259790001E-2</v>
      </c>
      <c r="L131" s="17">
        <v>0.135177635586712</v>
      </c>
      <c r="M131" s="17"/>
      <c r="N131" s="17">
        <v>8.03941764851695E-2</v>
      </c>
      <c r="O131" s="17">
        <v>9.7318659157827503E-2</v>
      </c>
      <c r="P131" s="17">
        <v>7.8026284862854595E-2</v>
      </c>
      <c r="Q131" s="17">
        <v>8.5758050742268499E-2</v>
      </c>
      <c r="R131" s="17"/>
      <c r="S131" s="17">
        <v>9.2705952138399703E-2</v>
      </c>
      <c r="T131" s="17">
        <v>0.114772345385698</v>
      </c>
      <c r="U131" s="17">
        <v>6.8293627153987901E-2</v>
      </c>
      <c r="V131" s="17">
        <v>9.94559347996916E-2</v>
      </c>
      <c r="W131" s="17">
        <v>6.2876432623723305E-2</v>
      </c>
      <c r="X131" s="17">
        <v>3.2967931068626798E-2</v>
      </c>
      <c r="Y131" s="17">
        <v>8.4097635971153398E-2</v>
      </c>
      <c r="Z131" s="17">
        <v>8.1959374201064097E-2</v>
      </c>
      <c r="AA131" s="17">
        <v>0.108631866774407</v>
      </c>
      <c r="AB131" s="17">
        <v>5.5645310389956702E-2</v>
      </c>
      <c r="AC131" s="17">
        <v>0.11516760615916601</v>
      </c>
      <c r="AD131" s="17">
        <v>0.10092189050519999</v>
      </c>
      <c r="AE131" s="17"/>
      <c r="AF131" s="17">
        <v>0.115243610689389</v>
      </c>
      <c r="AG131" s="17">
        <v>0.20055849296928599</v>
      </c>
      <c r="AH131" s="17">
        <v>9.0022050490371305E-2</v>
      </c>
      <c r="AI131" s="17">
        <v>0.13907061710528301</v>
      </c>
      <c r="AJ131" s="17">
        <v>7.73576559106922E-2</v>
      </c>
      <c r="AK131" s="17">
        <v>3.9621830858562697E-2</v>
      </c>
      <c r="AL131" s="17">
        <v>7.0509261903141801E-2</v>
      </c>
      <c r="AM131" s="17">
        <v>5.8419371507554899E-2</v>
      </c>
      <c r="AN131" s="17">
        <v>0.110002960501259</v>
      </c>
      <c r="AO131" s="17">
        <v>5.5616049381923501E-2</v>
      </c>
      <c r="AP131" s="17">
        <v>0.13198597643843399</v>
      </c>
      <c r="AQ131" s="17">
        <v>6.3099107492002093E-2</v>
      </c>
      <c r="AR131" s="17">
        <v>3.4351192287842801E-2</v>
      </c>
      <c r="AS131" s="17">
        <v>6.4859100459810595E-2</v>
      </c>
      <c r="AT131" s="17">
        <v>9.1048638771544094E-2</v>
      </c>
      <c r="AU131" s="17">
        <v>3.2124206711902303E-2</v>
      </c>
      <c r="AV131" s="17"/>
      <c r="AW131" s="17">
        <v>8.6944813398478996E-2</v>
      </c>
      <c r="AX131" s="17">
        <v>9.0525500405667703E-2</v>
      </c>
      <c r="AY131" s="17">
        <v>9.3632858790838505E-2</v>
      </c>
      <c r="AZ131" s="17">
        <v>8.2406522803931903E-2</v>
      </c>
      <c r="BA131" s="17">
        <v>3.5870615141724398E-2</v>
      </c>
      <c r="BB131" s="17"/>
      <c r="BC131" s="17">
        <v>6.5073366786598003E-2</v>
      </c>
      <c r="BD131" s="17">
        <v>7.3840598000353697E-2</v>
      </c>
      <c r="BE131" s="17">
        <v>9.7553212441992901E-2</v>
      </c>
      <c r="BF131" s="17">
        <v>9.0442784084511799E-2</v>
      </c>
      <c r="BG131" s="17">
        <v>0.12110939482001901</v>
      </c>
      <c r="BH131" s="17"/>
      <c r="BI131" s="17">
        <v>7.9857687258927404E-2</v>
      </c>
      <c r="BJ131" s="17">
        <v>0.10816234847229</v>
      </c>
      <c r="BK131" s="17"/>
      <c r="BL131" s="17">
        <v>0.103995375215026</v>
      </c>
      <c r="BM131" s="17">
        <v>9.0155824123993505E-2</v>
      </c>
      <c r="BN131" s="17">
        <v>7.4093163840727699E-2</v>
      </c>
      <c r="BO131" s="17">
        <v>0.14519714101155101</v>
      </c>
      <c r="BP131" s="17"/>
      <c r="BQ131" s="17">
        <v>9.8974471710885206E-2</v>
      </c>
      <c r="BR131" s="17">
        <v>5.9936212848895699E-2</v>
      </c>
      <c r="BS131" s="17">
        <v>0.12943043567232701</v>
      </c>
      <c r="BT131" s="17">
        <v>6.2912392861491501E-2</v>
      </c>
      <c r="BU131" s="17">
        <v>6.6878209941274094E-2</v>
      </c>
      <c r="BV131" s="17"/>
      <c r="BW131" s="17">
        <v>7.2145399407818001E-2</v>
      </c>
      <c r="BX131" s="17">
        <v>6.4837257154073902E-2</v>
      </c>
      <c r="BY131" s="17">
        <v>8.4561717370356795E-2</v>
      </c>
      <c r="BZ131" s="17">
        <v>7.8384944157270195E-2</v>
      </c>
      <c r="CA131" s="17">
        <v>4.6562792915686102E-2</v>
      </c>
      <c r="CB131" s="17"/>
      <c r="CC131" s="17">
        <v>6.46657718279363E-2</v>
      </c>
      <c r="CD131" s="17">
        <v>9.7613094593687999E-2</v>
      </c>
      <c r="CE131" s="17"/>
      <c r="CF131" s="17">
        <v>6.4247455288153205E-2</v>
      </c>
      <c r="CG131" s="17"/>
      <c r="CH131" s="17">
        <v>2.5528318112820199E-2</v>
      </c>
    </row>
    <row r="132" spans="2:86" x14ac:dyDescent="0.35">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row>
    <row r="133" spans="2:86" x14ac:dyDescent="0.35">
      <c r="B133" s="6" t="s">
        <v>170</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row>
    <row r="134" spans="2:86" x14ac:dyDescent="0.35">
      <c r="B134" s="21" t="s">
        <v>123</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row>
    <row r="135" spans="2:86" x14ac:dyDescent="0.35">
      <c r="B135" t="s">
        <v>143</v>
      </c>
      <c r="C135" s="17">
        <v>0.24560965284858599</v>
      </c>
      <c r="D135" s="17">
        <v>0.28006179826560001</v>
      </c>
      <c r="E135" s="17">
        <v>0.212736157208228</v>
      </c>
      <c r="F135" s="17"/>
      <c r="G135" s="17">
        <v>0.18671552450867501</v>
      </c>
      <c r="H135" s="17">
        <v>0.130304026896258</v>
      </c>
      <c r="I135" s="17">
        <v>0.18871386420390199</v>
      </c>
      <c r="J135" s="17">
        <v>0.28754284449728901</v>
      </c>
      <c r="K135" s="17">
        <v>0.32785102928638299</v>
      </c>
      <c r="L135" s="17">
        <v>0.33541954527467399</v>
      </c>
      <c r="M135" s="17"/>
      <c r="N135" s="17">
        <v>0.23348614622383601</v>
      </c>
      <c r="O135" s="17">
        <v>0.23863025104569499</v>
      </c>
      <c r="P135" s="17">
        <v>0.281179566016378</v>
      </c>
      <c r="Q135" s="17">
        <v>0.2319658946099</v>
      </c>
      <c r="R135" s="17"/>
      <c r="S135" s="17">
        <v>0.17249543781646101</v>
      </c>
      <c r="T135" s="17">
        <v>0.23810142447851401</v>
      </c>
      <c r="U135" s="17">
        <v>0.24205148256640399</v>
      </c>
      <c r="V135" s="17">
        <v>0.23599039908868</v>
      </c>
      <c r="W135" s="17">
        <v>0.21486015919829399</v>
      </c>
      <c r="X135" s="17">
        <v>0.23931747781513099</v>
      </c>
      <c r="Y135" s="17">
        <v>0.28131713656346902</v>
      </c>
      <c r="Z135" s="17">
        <v>0.27474843942859101</v>
      </c>
      <c r="AA135" s="17">
        <v>0.248634611157001</v>
      </c>
      <c r="AB135" s="17">
        <v>0.299534057251922</v>
      </c>
      <c r="AC135" s="17">
        <v>0.29509549425653703</v>
      </c>
      <c r="AD135" s="17">
        <v>0.35835619674882802</v>
      </c>
      <c r="AE135" s="17"/>
      <c r="AF135" s="17">
        <v>0.25215628617713598</v>
      </c>
      <c r="AG135" s="17">
        <v>0.155869114516588</v>
      </c>
      <c r="AH135" s="17">
        <v>0.28192562309193703</v>
      </c>
      <c r="AI135" s="17">
        <v>0.19604562548878099</v>
      </c>
      <c r="AJ135" s="17">
        <v>0.22007137513904901</v>
      </c>
      <c r="AK135" s="17">
        <v>0.31045215661776299</v>
      </c>
      <c r="AL135" s="17">
        <v>0.31005407057413598</v>
      </c>
      <c r="AM135" s="17">
        <v>0.26883626268869598</v>
      </c>
      <c r="AN135" s="17">
        <v>0.21629677151486301</v>
      </c>
      <c r="AO135" s="17">
        <v>0.22965868397465</v>
      </c>
      <c r="AP135" s="17">
        <v>0.24119265035863599</v>
      </c>
      <c r="AQ135" s="17">
        <v>0.27581443728977101</v>
      </c>
      <c r="AR135" s="17">
        <v>0.239447951471604</v>
      </c>
      <c r="AS135" s="17">
        <v>0.162999647645306</v>
      </c>
      <c r="AT135" s="17">
        <v>0.15837726087238099</v>
      </c>
      <c r="AU135" s="17">
        <v>0.20707058476281701</v>
      </c>
      <c r="AV135" s="17"/>
      <c r="AW135" s="17">
        <v>0.28919282537879898</v>
      </c>
      <c r="AX135" s="17">
        <v>0.228275829537083</v>
      </c>
      <c r="AY135" s="17">
        <v>0.21714680444763401</v>
      </c>
      <c r="AZ135" s="17">
        <v>0.21544398522307501</v>
      </c>
      <c r="BA135" s="17">
        <v>8.0110988797932894E-2</v>
      </c>
      <c r="BB135" s="17"/>
      <c r="BC135" s="17">
        <v>0.19045387796361701</v>
      </c>
      <c r="BD135" s="17">
        <v>0.26136198450680898</v>
      </c>
      <c r="BE135" s="17">
        <v>0.25957925414503502</v>
      </c>
      <c r="BF135" s="17">
        <v>0.209213474116973</v>
      </c>
      <c r="BG135" s="17">
        <v>0.25919046103890098</v>
      </c>
      <c r="BH135" s="17"/>
      <c r="BI135" s="17">
        <v>0.25313766880289101</v>
      </c>
      <c r="BJ135" s="17">
        <v>0.214992672282833</v>
      </c>
      <c r="BK135" s="17"/>
      <c r="BL135" s="17">
        <v>9.5478287710130699E-2</v>
      </c>
      <c r="BM135" s="17">
        <v>0.444887339659229</v>
      </c>
      <c r="BN135" s="17">
        <v>0.19907126102550099</v>
      </c>
      <c r="BO135" s="17">
        <v>3.7112242373158598E-2</v>
      </c>
      <c r="BP135" s="17"/>
      <c r="BQ135" s="17">
        <v>0.28329893027354403</v>
      </c>
      <c r="BR135" s="17">
        <v>0.23646429925482099</v>
      </c>
      <c r="BS135" s="17">
        <v>0.197569397759078</v>
      </c>
      <c r="BT135" s="17">
        <v>0.30648573041265098</v>
      </c>
      <c r="BU135" s="17">
        <v>0.191731478317968</v>
      </c>
      <c r="BV135" s="17"/>
      <c r="BW135" s="17">
        <v>0.29759354695526702</v>
      </c>
      <c r="BX135" s="17">
        <v>0.19844120243964899</v>
      </c>
      <c r="BY135" s="17">
        <v>0.20399964361203901</v>
      </c>
      <c r="BZ135" s="17">
        <v>0.327444632569242</v>
      </c>
      <c r="CA135" s="17">
        <v>0.19992258525033799</v>
      </c>
      <c r="CB135" s="17"/>
      <c r="CC135" s="17">
        <v>0.26070500527212598</v>
      </c>
      <c r="CD135" s="17">
        <v>0.23676846283647701</v>
      </c>
      <c r="CE135" s="17"/>
      <c r="CF135" s="17">
        <v>0.20494252260905399</v>
      </c>
      <c r="CG135" s="17"/>
      <c r="CH135" s="17">
        <v>0.23919203516823501</v>
      </c>
    </row>
    <row r="136" spans="2:86" x14ac:dyDescent="0.35">
      <c r="B136" t="s">
        <v>144</v>
      </c>
      <c r="C136" s="17">
        <v>0.27125108706384299</v>
      </c>
      <c r="D136" s="17">
        <v>0.28142042641895798</v>
      </c>
      <c r="E136" s="17">
        <v>0.26213713075709899</v>
      </c>
      <c r="F136" s="17"/>
      <c r="G136" s="17">
        <v>0.337519009467658</v>
      </c>
      <c r="H136" s="17">
        <v>0.35185382836933699</v>
      </c>
      <c r="I136" s="17">
        <v>0.29372499323721502</v>
      </c>
      <c r="J136" s="17">
        <v>0.24012532296531899</v>
      </c>
      <c r="K136" s="17">
        <v>0.220493251696848</v>
      </c>
      <c r="L136" s="17">
        <v>0.202834436948087</v>
      </c>
      <c r="M136" s="17"/>
      <c r="N136" s="17">
        <v>0.29449841501553498</v>
      </c>
      <c r="O136" s="17">
        <v>0.271817167314932</v>
      </c>
      <c r="P136" s="17">
        <v>0.251803400121829</v>
      </c>
      <c r="Q136" s="17">
        <v>0.26341163705035298</v>
      </c>
      <c r="R136" s="17"/>
      <c r="S136" s="17">
        <v>0.34477179172959599</v>
      </c>
      <c r="T136" s="17">
        <v>0.25255376720963402</v>
      </c>
      <c r="U136" s="17">
        <v>0.23118717260983601</v>
      </c>
      <c r="V136" s="17">
        <v>0.32721034491494899</v>
      </c>
      <c r="W136" s="17">
        <v>0.196699500846194</v>
      </c>
      <c r="X136" s="17">
        <v>0.227772649167092</v>
      </c>
      <c r="Y136" s="17">
        <v>0.25481830810457101</v>
      </c>
      <c r="Z136" s="17">
        <v>0.16049444461602599</v>
      </c>
      <c r="AA136" s="17">
        <v>0.29149033470221503</v>
      </c>
      <c r="AB136" s="17">
        <v>0.28537936693970001</v>
      </c>
      <c r="AC136" s="17">
        <v>0.26545145660521802</v>
      </c>
      <c r="AD136" s="17">
        <v>0.33610064840884901</v>
      </c>
      <c r="AE136" s="17"/>
      <c r="AF136" s="17">
        <v>0.25935933153074098</v>
      </c>
      <c r="AG136" s="17">
        <v>0.25263517842080702</v>
      </c>
      <c r="AH136" s="17">
        <v>0.244564070893378</v>
      </c>
      <c r="AI136" s="17">
        <v>0.24992674381452001</v>
      </c>
      <c r="AJ136" s="17">
        <v>0.30793479778738603</v>
      </c>
      <c r="AK136" s="17">
        <v>0.222458712036467</v>
      </c>
      <c r="AL136" s="17">
        <v>0.225934409172076</v>
      </c>
      <c r="AM136" s="17">
        <v>0.27514430476273799</v>
      </c>
      <c r="AN136" s="17">
        <v>0.25521220256317401</v>
      </c>
      <c r="AO136" s="17">
        <v>0.220836940221351</v>
      </c>
      <c r="AP136" s="17">
        <v>0.25994902412702398</v>
      </c>
      <c r="AQ136" s="17">
        <v>0.33575115103917402</v>
      </c>
      <c r="AR136" s="17">
        <v>0.34578963482546099</v>
      </c>
      <c r="AS136" s="17">
        <v>0.39136913331620299</v>
      </c>
      <c r="AT136" s="17">
        <v>0.40287413562012703</v>
      </c>
      <c r="AU136" s="17">
        <v>0.29300737590847598</v>
      </c>
      <c r="AV136" s="17"/>
      <c r="AW136" s="17">
        <v>0.224518992913257</v>
      </c>
      <c r="AX136" s="17">
        <v>0.26651777472638</v>
      </c>
      <c r="AY136" s="17">
        <v>0.29136436041610603</v>
      </c>
      <c r="AZ136" s="17">
        <v>0.35051527280926598</v>
      </c>
      <c r="BA136" s="17">
        <v>0.42407534452476597</v>
      </c>
      <c r="BB136" s="17"/>
      <c r="BC136" s="17">
        <v>0.25904003937819398</v>
      </c>
      <c r="BD136" s="17">
        <v>0.29201870951535103</v>
      </c>
      <c r="BE136" s="17">
        <v>0.25849773604531801</v>
      </c>
      <c r="BF136" s="17">
        <v>0.25016699396091602</v>
      </c>
      <c r="BG136" s="17">
        <v>0.31911993432945601</v>
      </c>
      <c r="BH136" s="17"/>
      <c r="BI136" s="17">
        <v>0.25934254358083098</v>
      </c>
      <c r="BJ136" s="17">
        <v>0.319683987126618</v>
      </c>
      <c r="BK136" s="17"/>
      <c r="BL136" s="17">
        <v>0.60067809759952995</v>
      </c>
      <c r="BM136" s="17">
        <v>0.184493039591968</v>
      </c>
      <c r="BN136" s="17">
        <v>0.20932862170724401</v>
      </c>
      <c r="BO136" s="17">
        <v>0.17633204962294899</v>
      </c>
      <c r="BP136" s="17"/>
      <c r="BQ136" s="17">
        <v>0.23618464581656401</v>
      </c>
      <c r="BR136" s="17">
        <v>0.30436666416631197</v>
      </c>
      <c r="BS136" s="17">
        <v>0.32286761079089799</v>
      </c>
      <c r="BT136" s="17">
        <v>0.22095699481657499</v>
      </c>
      <c r="BU136" s="17">
        <v>0.36152107892656599</v>
      </c>
      <c r="BV136" s="17"/>
      <c r="BW136" s="17">
        <v>0.22817850321333799</v>
      </c>
      <c r="BX136" s="17">
        <v>0.340461416830032</v>
      </c>
      <c r="BY136" s="17">
        <v>0.28518152027721499</v>
      </c>
      <c r="BZ136" s="17">
        <v>0.20700548494861601</v>
      </c>
      <c r="CA136" s="17">
        <v>0.379229135657974</v>
      </c>
      <c r="CB136" s="17"/>
      <c r="CC136" s="17">
        <v>0.23750910809987599</v>
      </c>
      <c r="CD136" s="17">
        <v>0.29101341119082402</v>
      </c>
      <c r="CE136" s="17"/>
      <c r="CF136" s="17">
        <v>0.33440827387321298</v>
      </c>
      <c r="CG136" s="17"/>
      <c r="CH136" s="17">
        <v>0.279680404909947</v>
      </c>
    </row>
    <row r="137" spans="2:86" x14ac:dyDescent="0.35">
      <c r="B137" t="s">
        <v>168</v>
      </c>
      <c r="C137" s="17">
        <v>0.34593638108455099</v>
      </c>
      <c r="D137" s="17">
        <v>0.34079465244465901</v>
      </c>
      <c r="E137" s="17">
        <v>0.35140836064608399</v>
      </c>
      <c r="F137" s="17"/>
      <c r="G137" s="17">
        <v>0.37402470268205101</v>
      </c>
      <c r="H137" s="17">
        <v>0.40828441122974601</v>
      </c>
      <c r="I137" s="17">
        <v>0.37458317977341099</v>
      </c>
      <c r="J137" s="17">
        <v>0.31216932833594302</v>
      </c>
      <c r="K137" s="17">
        <v>0.31781191464460901</v>
      </c>
      <c r="L137" s="17">
        <v>0.29964668739994499</v>
      </c>
      <c r="M137" s="17"/>
      <c r="N137" s="17">
        <v>0.35126378671957798</v>
      </c>
      <c r="O137" s="17">
        <v>0.338182783020752</v>
      </c>
      <c r="P137" s="17">
        <v>0.340266293637568</v>
      </c>
      <c r="Q137" s="17">
        <v>0.35409035546066397</v>
      </c>
      <c r="R137" s="17"/>
      <c r="S137" s="17">
        <v>0.393845288701407</v>
      </c>
      <c r="T137" s="17">
        <v>0.32391004792853001</v>
      </c>
      <c r="U137" s="17">
        <v>0.33652213315547802</v>
      </c>
      <c r="V137" s="17">
        <v>0.30017754820992398</v>
      </c>
      <c r="W137" s="17">
        <v>0.46876806882903699</v>
      </c>
      <c r="X137" s="17">
        <v>0.45649266419115198</v>
      </c>
      <c r="Y137" s="17">
        <v>0.289295553312158</v>
      </c>
      <c r="Z137" s="17">
        <v>0.43201717265441902</v>
      </c>
      <c r="AA137" s="17">
        <v>0.33785340982693002</v>
      </c>
      <c r="AB137" s="17">
        <v>0.30521500423512699</v>
      </c>
      <c r="AC137" s="17">
        <v>0.263892362587545</v>
      </c>
      <c r="AD137" s="17">
        <v>8.8022077075305696E-2</v>
      </c>
      <c r="AE137" s="17"/>
      <c r="AF137" s="17">
        <v>0.29431114719617002</v>
      </c>
      <c r="AG137" s="17">
        <v>0.35361665459165298</v>
      </c>
      <c r="AH137" s="17">
        <v>0.352461254921001</v>
      </c>
      <c r="AI137" s="17">
        <v>0.44638773351593802</v>
      </c>
      <c r="AJ137" s="17">
        <v>0.33799668768477598</v>
      </c>
      <c r="AK137" s="17">
        <v>0.35209717860059098</v>
      </c>
      <c r="AL137" s="17">
        <v>0.28033344313402098</v>
      </c>
      <c r="AM137" s="17">
        <v>0.29941595288002998</v>
      </c>
      <c r="AN137" s="17">
        <v>0.29032985822936402</v>
      </c>
      <c r="AO137" s="17">
        <v>0.42928646953812399</v>
      </c>
      <c r="AP137" s="17">
        <v>0.36590516791070499</v>
      </c>
      <c r="AQ137" s="17">
        <v>0.27862236520646599</v>
      </c>
      <c r="AR137" s="17">
        <v>0.34726595566176599</v>
      </c>
      <c r="AS137" s="17">
        <v>0.284099853668911</v>
      </c>
      <c r="AT137" s="17">
        <v>0.324833957186552</v>
      </c>
      <c r="AU137" s="17">
        <v>0.44405742448122199</v>
      </c>
      <c r="AV137" s="17"/>
      <c r="AW137" s="17">
        <v>0.33541955905413401</v>
      </c>
      <c r="AX137" s="17">
        <v>0.33765847205132998</v>
      </c>
      <c r="AY137" s="17">
        <v>0.35287479626469798</v>
      </c>
      <c r="AZ137" s="17">
        <v>0.344825033859187</v>
      </c>
      <c r="BA137" s="17">
        <v>0.43902705473519998</v>
      </c>
      <c r="BB137" s="17"/>
      <c r="BC137" s="17">
        <v>0.49598400162973399</v>
      </c>
      <c r="BD137" s="17">
        <v>0.34372771782281297</v>
      </c>
      <c r="BE137" s="17">
        <v>0.31517213694845603</v>
      </c>
      <c r="BF137" s="17">
        <v>0.32994093398222402</v>
      </c>
      <c r="BG137" s="17">
        <v>0.29237026575817399</v>
      </c>
      <c r="BH137" s="17"/>
      <c r="BI137" s="17">
        <v>0.352203747044113</v>
      </c>
      <c r="BJ137" s="17">
        <v>0.32044655442276698</v>
      </c>
      <c r="BK137" s="17"/>
      <c r="BL137" s="17">
        <v>0.180560926954111</v>
      </c>
      <c r="BM137" s="17">
        <v>0.22160772403137299</v>
      </c>
      <c r="BN137" s="17">
        <v>0.47312604636149302</v>
      </c>
      <c r="BO137" s="17">
        <v>0.24093865720441601</v>
      </c>
      <c r="BP137" s="17"/>
      <c r="BQ137" s="17">
        <v>0.36528144650690503</v>
      </c>
      <c r="BR137" s="17">
        <v>0.36018954819247001</v>
      </c>
      <c r="BS137" s="17">
        <v>0.33693728133505302</v>
      </c>
      <c r="BT137" s="17">
        <v>0.37230217886510703</v>
      </c>
      <c r="BU137" s="17">
        <v>0.31492463158512801</v>
      </c>
      <c r="BV137" s="17"/>
      <c r="BW137" s="17">
        <v>0.36704219291026202</v>
      </c>
      <c r="BX137" s="17">
        <v>0.387508486807982</v>
      </c>
      <c r="BY137" s="17">
        <v>0.34623089455535799</v>
      </c>
      <c r="BZ137" s="17">
        <v>0.35581357717352002</v>
      </c>
      <c r="CA137" s="17">
        <v>0.29946129864676202</v>
      </c>
      <c r="CB137" s="17"/>
      <c r="CC137" s="17">
        <v>0.405897784907985</v>
      </c>
      <c r="CD137" s="17">
        <v>0.31081761408120101</v>
      </c>
      <c r="CE137" s="17"/>
      <c r="CF137" s="17">
        <v>0.38893331974616002</v>
      </c>
      <c r="CG137" s="17"/>
      <c r="CH137" s="17">
        <v>0.425978990216963</v>
      </c>
    </row>
    <row r="138" spans="2:86" x14ac:dyDescent="0.35">
      <c r="B138" t="s">
        <v>169</v>
      </c>
      <c r="C138" s="17">
        <v>3.0922460935711799E-2</v>
      </c>
      <c r="D138" s="17">
        <v>2.5164268642318199E-2</v>
      </c>
      <c r="E138" s="17">
        <v>3.6630240514556101E-2</v>
      </c>
      <c r="F138" s="17"/>
      <c r="G138" s="17">
        <v>1.29006468502649E-2</v>
      </c>
      <c r="H138" s="17">
        <v>2.29238672635729E-2</v>
      </c>
      <c r="I138" s="17">
        <v>3.18429059279694E-2</v>
      </c>
      <c r="J138" s="17">
        <v>2.83712737019008E-2</v>
      </c>
      <c r="K138" s="17">
        <v>4.30327454248257E-2</v>
      </c>
      <c r="L138" s="17">
        <v>4.2587109782527E-2</v>
      </c>
      <c r="M138" s="17"/>
      <c r="N138" s="17">
        <v>2.1673456909951701E-2</v>
      </c>
      <c r="O138" s="17">
        <v>5.1928814181779998E-2</v>
      </c>
      <c r="P138" s="17">
        <v>2.2825791379835599E-2</v>
      </c>
      <c r="Q138" s="17">
        <v>2.6437226804278399E-2</v>
      </c>
      <c r="R138" s="17"/>
      <c r="S138" s="17">
        <v>1.56245019218873E-2</v>
      </c>
      <c r="T138" s="17">
        <v>1.4507619319360201E-2</v>
      </c>
      <c r="U138" s="17">
        <v>4.0126986753282801E-2</v>
      </c>
      <c r="V138" s="17">
        <v>2.90116462358673E-2</v>
      </c>
      <c r="W138" s="17">
        <v>4.0918144901994698E-2</v>
      </c>
      <c r="X138" s="17">
        <v>2.0407983813018098E-2</v>
      </c>
      <c r="Y138" s="17">
        <v>2.67501941480567E-2</v>
      </c>
      <c r="Z138" s="17">
        <v>2.5886684330949601E-2</v>
      </c>
      <c r="AA138" s="17">
        <v>7.5669508308985204E-3</v>
      </c>
      <c r="AB138" s="17">
        <v>3.78724971160114E-2</v>
      </c>
      <c r="AC138" s="17">
        <v>6.8604199306633598E-2</v>
      </c>
      <c r="AD138" s="17">
        <v>0.18307424650260601</v>
      </c>
      <c r="AE138" s="17"/>
      <c r="AF138" s="17">
        <v>0.122608937392838</v>
      </c>
      <c r="AG138" s="17">
        <v>1.9948049491291701E-2</v>
      </c>
      <c r="AH138" s="17">
        <v>1.82376239154061E-2</v>
      </c>
      <c r="AI138" s="17">
        <v>2.8266626121706499E-2</v>
      </c>
      <c r="AJ138" s="17">
        <v>3.2777445731326203E-2</v>
      </c>
      <c r="AK138" s="17">
        <v>1.71581801579473E-2</v>
      </c>
      <c r="AL138" s="17">
        <v>5.71887575544743E-2</v>
      </c>
      <c r="AM138" s="17">
        <v>7.8870545410066703E-2</v>
      </c>
      <c r="AN138" s="17">
        <v>4.0672746677214801E-2</v>
      </c>
      <c r="AO138" s="17">
        <v>1.2470073233495201E-2</v>
      </c>
      <c r="AP138" s="17">
        <v>2.6621642564918498E-2</v>
      </c>
      <c r="AQ138" s="17">
        <v>4.0790756995819202E-2</v>
      </c>
      <c r="AR138" s="17">
        <v>1.7891852999973201E-2</v>
      </c>
      <c r="AS138" s="17">
        <v>3.7596369077604497E-2</v>
      </c>
      <c r="AT138" s="17">
        <v>0</v>
      </c>
      <c r="AU138" s="17">
        <v>0</v>
      </c>
      <c r="AV138" s="17"/>
      <c r="AW138" s="17">
        <v>3.6209059927860297E-2</v>
      </c>
      <c r="AX138" s="17">
        <v>3.3945236443069099E-2</v>
      </c>
      <c r="AY138" s="17">
        <v>2.7206029859281101E-2</v>
      </c>
      <c r="AZ138" s="17">
        <v>2.9237168648676901E-2</v>
      </c>
      <c r="BA138" s="17">
        <v>0</v>
      </c>
      <c r="BB138" s="17"/>
      <c r="BC138" s="17">
        <v>1.7557707150171999E-2</v>
      </c>
      <c r="BD138" s="17">
        <v>2.3406160287098101E-2</v>
      </c>
      <c r="BE138" s="17">
        <v>4.3808556810635703E-2</v>
      </c>
      <c r="BF138" s="17">
        <v>3.0327535479561001E-2</v>
      </c>
      <c r="BG138" s="17">
        <v>1.5940800526949999E-2</v>
      </c>
      <c r="BH138" s="17"/>
      <c r="BI138" s="17">
        <v>3.2684491115026498E-2</v>
      </c>
      <c r="BJ138" s="17">
        <v>2.3756157877400499E-2</v>
      </c>
      <c r="BK138" s="17"/>
      <c r="BL138" s="17">
        <v>5.9769033095316101E-2</v>
      </c>
      <c r="BM138" s="17">
        <v>1.55030773924907E-2</v>
      </c>
      <c r="BN138" s="17">
        <v>1.9492546660380999E-2</v>
      </c>
      <c r="BO138" s="17">
        <v>0.26500413899005898</v>
      </c>
      <c r="BP138" s="17"/>
      <c r="BQ138" s="17">
        <v>2.6307587448327601E-2</v>
      </c>
      <c r="BR138" s="17">
        <v>2.5281750385767899E-2</v>
      </c>
      <c r="BS138" s="17">
        <v>3.3065813541844402E-2</v>
      </c>
      <c r="BT138" s="17">
        <v>1.9707392758024401E-2</v>
      </c>
      <c r="BU138" s="17">
        <v>2.98518388716702E-2</v>
      </c>
      <c r="BV138" s="17"/>
      <c r="BW138" s="17">
        <v>2.21560463137363E-2</v>
      </c>
      <c r="BX138" s="17">
        <v>2.40453990570101E-2</v>
      </c>
      <c r="BY138" s="17">
        <v>3.0520006050025299E-2</v>
      </c>
      <c r="BZ138" s="17">
        <v>2.4929942631707998E-2</v>
      </c>
      <c r="CA138" s="17">
        <v>3.0663465226663699E-2</v>
      </c>
      <c r="CB138" s="17"/>
      <c r="CC138" s="17">
        <v>2.2303824981245699E-2</v>
      </c>
      <c r="CD138" s="17">
        <v>3.5970305860471598E-2</v>
      </c>
      <c r="CE138" s="17"/>
      <c r="CF138" s="17">
        <v>2.4192683014999002E-2</v>
      </c>
      <c r="CG138" s="17"/>
      <c r="CH138" s="17">
        <v>2.1072221168608501E-2</v>
      </c>
    </row>
    <row r="139" spans="2:86" x14ac:dyDescent="0.35">
      <c r="B139" t="s">
        <v>140</v>
      </c>
      <c r="C139" s="17">
        <v>0.10628041806730799</v>
      </c>
      <c r="D139" s="17">
        <v>7.2558854228465905E-2</v>
      </c>
      <c r="E139" s="17">
        <v>0.137088110874033</v>
      </c>
      <c r="F139" s="17"/>
      <c r="G139" s="17">
        <v>8.8840116491350596E-2</v>
      </c>
      <c r="H139" s="17">
        <v>8.6633866241085905E-2</v>
      </c>
      <c r="I139" s="17">
        <v>0.111135056857502</v>
      </c>
      <c r="J139" s="17">
        <v>0.131791230499547</v>
      </c>
      <c r="K139" s="17">
        <v>9.0811058947335294E-2</v>
      </c>
      <c r="L139" s="17">
        <v>0.119512220594767</v>
      </c>
      <c r="M139" s="17"/>
      <c r="N139" s="17">
        <v>9.90781951310995E-2</v>
      </c>
      <c r="O139" s="17">
        <v>9.9440984436841406E-2</v>
      </c>
      <c r="P139" s="17">
        <v>0.10392494884438901</v>
      </c>
      <c r="Q139" s="17">
        <v>0.124094886074805</v>
      </c>
      <c r="R139" s="17"/>
      <c r="S139" s="17">
        <v>7.3262979830649597E-2</v>
      </c>
      <c r="T139" s="17">
        <v>0.17092714106396301</v>
      </c>
      <c r="U139" s="17">
        <v>0.15011222491499901</v>
      </c>
      <c r="V139" s="17">
        <v>0.10761006155058001</v>
      </c>
      <c r="W139" s="17">
        <v>7.8754126224481205E-2</v>
      </c>
      <c r="X139" s="17">
        <v>5.6009225013606702E-2</v>
      </c>
      <c r="Y139" s="17">
        <v>0.14781880787174601</v>
      </c>
      <c r="Z139" s="17">
        <v>0.10685325897001401</v>
      </c>
      <c r="AA139" s="17">
        <v>0.11445469348295501</v>
      </c>
      <c r="AB139" s="17">
        <v>7.1999074457240506E-2</v>
      </c>
      <c r="AC139" s="17">
        <v>0.10695648724406499</v>
      </c>
      <c r="AD139" s="17">
        <v>3.4446831264410699E-2</v>
      </c>
      <c r="AE139" s="17"/>
      <c r="AF139" s="17">
        <v>7.1564297703115703E-2</v>
      </c>
      <c r="AG139" s="17">
        <v>0.21793100297966</v>
      </c>
      <c r="AH139" s="17">
        <v>0.102811427178278</v>
      </c>
      <c r="AI139" s="17">
        <v>7.9373271059054298E-2</v>
      </c>
      <c r="AJ139" s="17">
        <v>0.101219693657464</v>
      </c>
      <c r="AK139" s="17">
        <v>9.7833772587231096E-2</v>
      </c>
      <c r="AL139" s="17">
        <v>0.126489319565293</v>
      </c>
      <c r="AM139" s="17">
        <v>7.7732934258469194E-2</v>
      </c>
      <c r="AN139" s="17">
        <v>0.197488421015384</v>
      </c>
      <c r="AO139" s="17">
        <v>0.107747833032381</v>
      </c>
      <c r="AP139" s="17">
        <v>0.106331515038717</v>
      </c>
      <c r="AQ139" s="17">
        <v>6.9021289468770203E-2</v>
      </c>
      <c r="AR139" s="17">
        <v>4.9604605041195897E-2</v>
      </c>
      <c r="AS139" s="17">
        <v>0.123934996291977</v>
      </c>
      <c r="AT139" s="17">
        <v>0.113914646320941</v>
      </c>
      <c r="AU139" s="17">
        <v>5.58646148474852E-2</v>
      </c>
      <c r="AV139" s="17"/>
      <c r="AW139" s="17">
        <v>0.114659562725951</v>
      </c>
      <c r="AX139" s="17">
        <v>0.133602687242138</v>
      </c>
      <c r="AY139" s="17">
        <v>0.111408009012281</v>
      </c>
      <c r="AZ139" s="17">
        <v>5.9978539459795102E-2</v>
      </c>
      <c r="BA139" s="17">
        <v>5.6786611942101398E-2</v>
      </c>
      <c r="BB139" s="17"/>
      <c r="BC139" s="17">
        <v>3.6964373878282698E-2</v>
      </c>
      <c r="BD139" s="17">
        <v>7.9485427867928796E-2</v>
      </c>
      <c r="BE139" s="17">
        <v>0.122942316050555</v>
      </c>
      <c r="BF139" s="17">
        <v>0.18035106246032601</v>
      </c>
      <c r="BG139" s="17">
        <v>0.11337853834651899</v>
      </c>
      <c r="BH139" s="17"/>
      <c r="BI139" s="17">
        <v>0.102631549457139</v>
      </c>
      <c r="BJ139" s="17">
        <v>0.121120628290381</v>
      </c>
      <c r="BK139" s="17"/>
      <c r="BL139" s="17">
        <v>6.3513654640912395E-2</v>
      </c>
      <c r="BM139" s="17">
        <v>0.13350881932493899</v>
      </c>
      <c r="BN139" s="17">
        <v>9.89815242453808E-2</v>
      </c>
      <c r="BO139" s="17">
        <v>0.280612911809417</v>
      </c>
      <c r="BP139" s="17"/>
      <c r="BQ139" s="17">
        <v>8.8927389954658695E-2</v>
      </c>
      <c r="BR139" s="17">
        <v>7.3697738000629495E-2</v>
      </c>
      <c r="BS139" s="17">
        <v>0.10955989657312699</v>
      </c>
      <c r="BT139" s="17">
        <v>8.0547703147642605E-2</v>
      </c>
      <c r="BU139" s="17">
        <v>0.101970972298668</v>
      </c>
      <c r="BV139" s="17"/>
      <c r="BW139" s="17">
        <v>8.5029710607397294E-2</v>
      </c>
      <c r="BX139" s="17">
        <v>4.9543494865326901E-2</v>
      </c>
      <c r="BY139" s="17">
        <v>0.134067935505362</v>
      </c>
      <c r="BZ139" s="17">
        <v>8.4806362676914396E-2</v>
      </c>
      <c r="CA139" s="17">
        <v>9.0723515218262302E-2</v>
      </c>
      <c r="CB139" s="17"/>
      <c r="CC139" s="17">
        <v>7.3584276738767204E-2</v>
      </c>
      <c r="CD139" s="17">
        <v>0.125430206031026</v>
      </c>
      <c r="CE139" s="17"/>
      <c r="CF139" s="17">
        <v>4.7523200756573201E-2</v>
      </c>
      <c r="CG139" s="17"/>
      <c r="CH139" s="17">
        <v>3.4076348536246102E-2</v>
      </c>
    </row>
    <row r="140" spans="2:86" x14ac:dyDescent="0.35">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row>
    <row r="141" spans="2:86" x14ac:dyDescent="0.35">
      <c r="B141" s="6" t="s">
        <v>173</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row>
    <row r="142" spans="2:86" x14ac:dyDescent="0.35">
      <c r="B142" s="21" t="s">
        <v>174</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row>
    <row r="143" spans="2:86" x14ac:dyDescent="0.35">
      <c r="B143" t="s">
        <v>171</v>
      </c>
      <c r="C143" s="17">
        <v>0.464823500917315</v>
      </c>
      <c r="D143" s="17">
        <v>0.42677397416388502</v>
      </c>
      <c r="E143" s="17">
        <v>0.50454899605459003</v>
      </c>
      <c r="F143" s="17"/>
      <c r="G143" s="17">
        <v>0.388480855609183</v>
      </c>
      <c r="H143" s="17">
        <v>0.367474188190969</v>
      </c>
      <c r="I143" s="17">
        <v>0.42410862344886502</v>
      </c>
      <c r="J143" s="17">
        <v>0.48747056141689399</v>
      </c>
      <c r="K143" s="17">
        <v>0.55037641191922504</v>
      </c>
      <c r="L143" s="17">
        <v>0.55836811234296901</v>
      </c>
      <c r="M143" s="17"/>
      <c r="N143" s="17">
        <v>0.35126726660436203</v>
      </c>
      <c r="O143" s="17">
        <v>0.46570098173650498</v>
      </c>
      <c r="P143" s="17">
        <v>0.52269550665244202</v>
      </c>
      <c r="Q143" s="17">
        <v>0.566934719434805</v>
      </c>
      <c r="R143" s="17"/>
      <c r="S143" s="17">
        <v>0.35353027689323302</v>
      </c>
      <c r="T143" s="17">
        <v>0.52016022483576196</v>
      </c>
      <c r="U143" s="17">
        <v>0.56336719619666298</v>
      </c>
      <c r="V143" s="17">
        <v>0.411077932097415</v>
      </c>
      <c r="W143" s="17">
        <v>0.52694568566168598</v>
      </c>
      <c r="X143" s="17">
        <v>0.45340076132031598</v>
      </c>
      <c r="Y143" s="17">
        <v>0.39911424921469502</v>
      </c>
      <c r="Z143" s="17">
        <v>0.49376706321705999</v>
      </c>
      <c r="AA143" s="17">
        <v>0.45171449307373701</v>
      </c>
      <c r="AB143" s="17">
        <v>0.41183388200375998</v>
      </c>
      <c r="AC143" s="17">
        <v>0.53699400666427799</v>
      </c>
      <c r="AD143" s="17">
        <v>0.65056416974868203</v>
      </c>
      <c r="AE143" s="17"/>
      <c r="AF143" s="17">
        <v>0.69260192299018697</v>
      </c>
      <c r="AG143" s="17">
        <v>0.81376537106417102</v>
      </c>
      <c r="AH143" s="17">
        <v>0.59327374089035001</v>
      </c>
      <c r="AI143" s="17">
        <v>0.51133610160921406</v>
      </c>
      <c r="AJ143" s="17">
        <v>0.48728238624624298</v>
      </c>
      <c r="AK143" s="17">
        <v>0.50664591947443205</v>
      </c>
      <c r="AL143" s="17">
        <v>0.50715966004769397</v>
      </c>
      <c r="AM143" s="17">
        <v>0.46396056702504701</v>
      </c>
      <c r="AN143" s="17">
        <v>0.55841481394991699</v>
      </c>
      <c r="AO143" s="17">
        <v>0.34675801965379099</v>
      </c>
      <c r="AP143" s="17">
        <v>0.455746537753079</v>
      </c>
      <c r="AQ143" s="17">
        <v>0.432638565144284</v>
      </c>
      <c r="AR143" s="17">
        <v>0.32976389342795098</v>
      </c>
      <c r="AS143" s="17">
        <v>0.35378016883775298</v>
      </c>
      <c r="AT143" s="17">
        <v>0.27087972131814197</v>
      </c>
      <c r="AU143" s="17">
        <v>0.30551784674337801</v>
      </c>
      <c r="AV143" s="17"/>
      <c r="AW143" s="17">
        <v>0.564720423160749</v>
      </c>
      <c r="AX143" s="17">
        <v>0.55717846720347697</v>
      </c>
      <c r="AY143" s="17">
        <v>0.36879367339142399</v>
      </c>
      <c r="AZ143" s="17">
        <v>0.30581521535942702</v>
      </c>
      <c r="BA143" s="17">
        <v>0.26130792715114198</v>
      </c>
      <c r="BB143" s="17"/>
      <c r="BC143" s="17">
        <v>0.33816452374864198</v>
      </c>
      <c r="BD143" s="17">
        <v>0.39473058545970502</v>
      </c>
      <c r="BE143" s="17">
        <v>0.52005880003247396</v>
      </c>
      <c r="BF143" s="17">
        <v>0.615920214458063</v>
      </c>
      <c r="BG143" s="17">
        <v>0.64342369490184304</v>
      </c>
      <c r="BH143" s="17"/>
      <c r="BI143" s="17">
        <v>0.464823500917315</v>
      </c>
      <c r="BJ143" s="17">
        <v>0</v>
      </c>
      <c r="BK143" s="17"/>
      <c r="BL143" s="17">
        <v>0.46362946345133599</v>
      </c>
      <c r="BM143" s="17">
        <v>0.48502382970119101</v>
      </c>
      <c r="BN143" s="17">
        <v>0.45106877901175102</v>
      </c>
      <c r="BO143" s="17">
        <v>0.53570206183538704</v>
      </c>
      <c r="BP143" s="17"/>
      <c r="BQ143" s="17">
        <v>0.51180776879622003</v>
      </c>
      <c r="BR143" s="17">
        <v>0.37368940139189599</v>
      </c>
      <c r="BS143" s="17">
        <v>0.34758184067491898</v>
      </c>
      <c r="BT143" s="17">
        <v>0.61592889868392198</v>
      </c>
      <c r="BU143" s="17">
        <v>0.31524892738388</v>
      </c>
      <c r="BV143" s="17"/>
      <c r="BW143" s="17">
        <v>0.50887909368117901</v>
      </c>
      <c r="BX143" s="17">
        <v>0.313217201644648</v>
      </c>
      <c r="BY143" s="17">
        <v>0.33289020249204598</v>
      </c>
      <c r="BZ143" s="17">
        <v>0.61649176440493403</v>
      </c>
      <c r="CA143" s="17">
        <v>0.31272272777343002</v>
      </c>
      <c r="CB143" s="17"/>
      <c r="CC143" s="17">
        <v>0.52332968035586303</v>
      </c>
      <c r="CD143" s="17">
        <v>0.427397207662913</v>
      </c>
      <c r="CE143" s="17"/>
      <c r="CF143" s="17">
        <v>0.31715890002213698</v>
      </c>
      <c r="CG143" s="17"/>
      <c r="CH143" s="17">
        <v>0.41676397895347</v>
      </c>
    </row>
    <row r="144" spans="2:86" x14ac:dyDescent="0.35">
      <c r="B144" t="s">
        <v>99</v>
      </c>
      <c r="C144" s="17">
        <v>0.22196882020625899</v>
      </c>
      <c r="D144" s="17">
        <v>0.22383951096020399</v>
      </c>
      <c r="E144" s="17">
        <v>0.22093115987748099</v>
      </c>
      <c r="F144" s="17"/>
      <c r="G144" s="17">
        <v>0.20259421987998799</v>
      </c>
      <c r="H144" s="17">
        <v>0.24104865677655701</v>
      </c>
      <c r="I144" s="17">
        <v>0.199018390125664</v>
      </c>
      <c r="J144" s="17">
        <v>0.20550804885764701</v>
      </c>
      <c r="K144" s="17">
        <v>0.22071788507818299</v>
      </c>
      <c r="L144" s="17">
        <v>0.251038721083929</v>
      </c>
      <c r="M144" s="17"/>
      <c r="N144" s="17">
        <v>0.263961887753632</v>
      </c>
      <c r="O144" s="17">
        <v>0.235398276639187</v>
      </c>
      <c r="P144" s="17">
        <v>0.18812138899463501</v>
      </c>
      <c r="Q144" s="17">
        <v>0.184085855071567</v>
      </c>
      <c r="R144" s="17"/>
      <c r="S144" s="17">
        <v>0.22532816520485799</v>
      </c>
      <c r="T144" s="17">
        <v>0.22579211981087899</v>
      </c>
      <c r="U144" s="17">
        <v>0.15786645343964401</v>
      </c>
      <c r="V144" s="17">
        <v>0.243950763738249</v>
      </c>
      <c r="W144" s="17">
        <v>0.22087640200380201</v>
      </c>
      <c r="X144" s="17">
        <v>0.17796900817501801</v>
      </c>
      <c r="Y144" s="17">
        <v>0.25274822190752999</v>
      </c>
      <c r="Z144" s="17">
        <v>0.35683938396292703</v>
      </c>
      <c r="AA144" s="17">
        <v>0.199365374755717</v>
      </c>
      <c r="AB144" s="17">
        <v>0.30427841158930802</v>
      </c>
      <c r="AC144" s="17">
        <v>0.17377100278556801</v>
      </c>
      <c r="AD144" s="17">
        <v>0.107182273445894</v>
      </c>
      <c r="AE144" s="17"/>
      <c r="AF144" s="17">
        <v>0.30739807700981298</v>
      </c>
      <c r="AG144" s="17">
        <v>6.0165723375412102E-2</v>
      </c>
      <c r="AH144" s="17">
        <v>0.11454435915087099</v>
      </c>
      <c r="AI144" s="17">
        <v>0.26199740484008199</v>
      </c>
      <c r="AJ144" s="17">
        <v>0.19367345578457601</v>
      </c>
      <c r="AK144" s="17">
        <v>0.220307071340408</v>
      </c>
      <c r="AL144" s="17">
        <v>0.227084245972487</v>
      </c>
      <c r="AM144" s="17">
        <v>0.239029976372192</v>
      </c>
      <c r="AN144" s="17">
        <v>0.18667271650082701</v>
      </c>
      <c r="AO144" s="17">
        <v>0.30715134946092698</v>
      </c>
      <c r="AP144" s="17">
        <v>0.215932715277322</v>
      </c>
      <c r="AQ144" s="17">
        <v>0.21617530686153499</v>
      </c>
      <c r="AR144" s="17">
        <v>0.26197820028603902</v>
      </c>
      <c r="AS144" s="17">
        <v>0.27249384844826002</v>
      </c>
      <c r="AT144" s="17">
        <v>0.235312499644207</v>
      </c>
      <c r="AU144" s="17">
        <v>0.23997164921856501</v>
      </c>
      <c r="AV144" s="17"/>
      <c r="AW144" s="17">
        <v>0.16133921962026801</v>
      </c>
      <c r="AX144" s="17">
        <v>0.205426450664949</v>
      </c>
      <c r="AY144" s="17">
        <v>0.26133954675667598</v>
      </c>
      <c r="AZ144" s="17">
        <v>0.23679126974169501</v>
      </c>
      <c r="BA144" s="17">
        <v>0.33134016353583601</v>
      </c>
      <c r="BB144" s="17"/>
      <c r="BC144" s="17">
        <v>0.26956889879081802</v>
      </c>
      <c r="BD144" s="17">
        <v>0.25313426849673498</v>
      </c>
      <c r="BE144" s="17">
        <v>0.208869371400971</v>
      </c>
      <c r="BF144" s="17">
        <v>0.14990973424770199</v>
      </c>
      <c r="BG144" s="17">
        <v>4.6746665489854199E-2</v>
      </c>
      <c r="BH144" s="17"/>
      <c r="BI144" s="17">
        <v>0.22196882020625899</v>
      </c>
      <c r="BJ144" s="17">
        <v>0</v>
      </c>
      <c r="BK144" s="17"/>
      <c r="BL144" s="17">
        <v>0.19962963371324699</v>
      </c>
      <c r="BM144" s="17">
        <v>0.226265531664989</v>
      </c>
      <c r="BN144" s="17">
        <v>0.229342155259154</v>
      </c>
      <c r="BO144" s="17">
        <v>0.15147955679393599</v>
      </c>
      <c r="BP144" s="17"/>
      <c r="BQ144" s="17">
        <v>0.21886535716296801</v>
      </c>
      <c r="BR144" s="17">
        <v>0.25444971454629101</v>
      </c>
      <c r="BS144" s="17">
        <v>0.29423837176279199</v>
      </c>
      <c r="BT144" s="17">
        <v>0.164535349394031</v>
      </c>
      <c r="BU144" s="17">
        <v>0.25813864755363802</v>
      </c>
      <c r="BV144" s="17"/>
      <c r="BW144" s="17">
        <v>0.218729693498218</v>
      </c>
      <c r="BX144" s="17">
        <v>0.27886498698710999</v>
      </c>
      <c r="BY144" s="17">
        <v>0.31223958199819801</v>
      </c>
      <c r="BZ144" s="17">
        <v>0.16763587044200801</v>
      </c>
      <c r="CA144" s="17">
        <v>0.209595771693218</v>
      </c>
      <c r="CB144" s="17"/>
      <c r="CC144" s="17">
        <v>0.202331893170279</v>
      </c>
      <c r="CD144" s="17">
        <v>0.234530525600743</v>
      </c>
      <c r="CE144" s="17"/>
      <c r="CF144" s="17">
        <v>0.26856306285436299</v>
      </c>
      <c r="CG144" s="17"/>
      <c r="CH144" s="17">
        <v>0.207788418922601</v>
      </c>
    </row>
    <row r="145" spans="2:86" x14ac:dyDescent="0.35">
      <c r="B145" t="s">
        <v>172</v>
      </c>
      <c r="C145" s="17">
        <v>0.26630816816969399</v>
      </c>
      <c r="D145" s="17">
        <v>0.31530553452529803</v>
      </c>
      <c r="E145" s="17">
        <v>0.21593131847576499</v>
      </c>
      <c r="F145" s="17"/>
      <c r="G145" s="17">
        <v>0.36295651128065498</v>
      </c>
      <c r="H145" s="17">
        <v>0.35690264751156697</v>
      </c>
      <c r="I145" s="17">
        <v>0.353093817538983</v>
      </c>
      <c r="J145" s="17">
        <v>0.25607437065678501</v>
      </c>
      <c r="K145" s="17">
        <v>0.173837558132937</v>
      </c>
      <c r="L145" s="17">
        <v>0.121877137395179</v>
      </c>
      <c r="M145" s="17"/>
      <c r="N145" s="17">
        <v>0.345012901169721</v>
      </c>
      <c r="O145" s="17">
        <v>0.258222817582694</v>
      </c>
      <c r="P145" s="17">
        <v>0.23515531348420099</v>
      </c>
      <c r="Q145" s="17">
        <v>0.196531928490809</v>
      </c>
      <c r="R145" s="17"/>
      <c r="S145" s="17">
        <v>0.38423884339941999</v>
      </c>
      <c r="T145" s="17">
        <v>0.22583360487759799</v>
      </c>
      <c r="U145" s="17">
        <v>0.21241552672958799</v>
      </c>
      <c r="V145" s="17">
        <v>0.30462397995164803</v>
      </c>
      <c r="W145" s="17">
        <v>0.21591361272915699</v>
      </c>
      <c r="X145" s="17">
        <v>0.31987269035875399</v>
      </c>
      <c r="Y145" s="17">
        <v>0.271404644436257</v>
      </c>
      <c r="Z145" s="17">
        <v>0.13284844853463501</v>
      </c>
      <c r="AA145" s="17">
        <v>0.26842291263539397</v>
      </c>
      <c r="AB145" s="17">
        <v>0.23488393068218999</v>
      </c>
      <c r="AC145" s="17">
        <v>0.24429432050759101</v>
      </c>
      <c r="AD145" s="17">
        <v>0.24225355680542399</v>
      </c>
      <c r="AE145" s="17"/>
      <c r="AF145" s="17">
        <v>0</v>
      </c>
      <c r="AG145" s="17">
        <v>9.3346520657594897E-2</v>
      </c>
      <c r="AH145" s="17">
        <v>0.17244429320180399</v>
      </c>
      <c r="AI145" s="17">
        <v>0.18843942309478601</v>
      </c>
      <c r="AJ145" s="17">
        <v>0.21657335387495</v>
      </c>
      <c r="AK145" s="17">
        <v>0.25231548675406101</v>
      </c>
      <c r="AL145" s="17">
        <v>0.229078270668227</v>
      </c>
      <c r="AM145" s="17">
        <v>0.250670052781439</v>
      </c>
      <c r="AN145" s="17">
        <v>0.18740557078369299</v>
      </c>
      <c r="AO145" s="17">
        <v>0.309122149170313</v>
      </c>
      <c r="AP145" s="17">
        <v>0.30486292896390699</v>
      </c>
      <c r="AQ145" s="17">
        <v>0.31152997388665299</v>
      </c>
      <c r="AR145" s="17">
        <v>0.33471035880695499</v>
      </c>
      <c r="AS145" s="17">
        <v>0.31194709972075502</v>
      </c>
      <c r="AT145" s="17">
        <v>0.493807779037651</v>
      </c>
      <c r="AU145" s="17">
        <v>0.41902869907060403</v>
      </c>
      <c r="AV145" s="17"/>
      <c r="AW145" s="17">
        <v>0.218321498432237</v>
      </c>
      <c r="AX145" s="17">
        <v>0.18701093964625101</v>
      </c>
      <c r="AY145" s="17">
        <v>0.32312484370884498</v>
      </c>
      <c r="AZ145" s="17">
        <v>0.42832102145233703</v>
      </c>
      <c r="BA145" s="17">
        <v>0.40735190931302201</v>
      </c>
      <c r="BB145" s="17"/>
      <c r="BC145" s="17">
        <v>0.37252903891538303</v>
      </c>
      <c r="BD145" s="17">
        <v>0.30279187121126799</v>
      </c>
      <c r="BE145" s="17">
        <v>0.218234320797382</v>
      </c>
      <c r="BF145" s="17">
        <v>0.18174752692732399</v>
      </c>
      <c r="BG145" s="17">
        <v>0.28725458340994497</v>
      </c>
      <c r="BH145" s="17"/>
      <c r="BI145" s="17">
        <v>0.26630816816969399</v>
      </c>
      <c r="BJ145" s="17">
        <v>0</v>
      </c>
      <c r="BK145" s="17"/>
      <c r="BL145" s="17">
        <v>0.29524855497896402</v>
      </c>
      <c r="BM145" s="17">
        <v>0.24294205756203299</v>
      </c>
      <c r="BN145" s="17">
        <v>0.27343456530045002</v>
      </c>
      <c r="BO145" s="17">
        <v>0.19149156413507001</v>
      </c>
      <c r="BP145" s="17"/>
      <c r="BQ145" s="17">
        <v>0.20935744234284401</v>
      </c>
      <c r="BR145" s="17">
        <v>0.32238200425204599</v>
      </c>
      <c r="BS145" s="17">
        <v>0.31526183068958202</v>
      </c>
      <c r="BT145" s="17">
        <v>0.187857807726269</v>
      </c>
      <c r="BU145" s="17">
        <v>0.387907143837323</v>
      </c>
      <c r="BV145" s="17"/>
      <c r="BW145" s="17">
        <v>0.24262500953622901</v>
      </c>
      <c r="BX145" s="17">
        <v>0.374557152868493</v>
      </c>
      <c r="BY145" s="17">
        <v>0.300139209904077</v>
      </c>
      <c r="BZ145" s="17">
        <v>0.18349395601024601</v>
      </c>
      <c r="CA145" s="17">
        <v>0.41983849017678898</v>
      </c>
      <c r="CB145" s="17"/>
      <c r="CC145" s="17">
        <v>0.25138386446044902</v>
      </c>
      <c r="CD145" s="17">
        <v>0.27585521726092099</v>
      </c>
      <c r="CE145" s="17"/>
      <c r="CF145" s="17">
        <v>0.37677998338706697</v>
      </c>
      <c r="CG145" s="17"/>
      <c r="CH145" s="17">
        <v>0.36499439579685</v>
      </c>
    </row>
    <row r="146" spans="2:86" x14ac:dyDescent="0.35">
      <c r="B146" t="s">
        <v>140</v>
      </c>
      <c r="C146" s="17">
        <v>4.6899510706732497E-2</v>
      </c>
      <c r="D146" s="17">
        <v>3.4080980350613299E-2</v>
      </c>
      <c r="E146" s="17">
        <v>5.8588525592163702E-2</v>
      </c>
      <c r="F146" s="17"/>
      <c r="G146" s="17">
        <v>4.5968413230173297E-2</v>
      </c>
      <c r="H146" s="17">
        <v>3.4574507520906399E-2</v>
      </c>
      <c r="I146" s="17">
        <v>2.3779168886488199E-2</v>
      </c>
      <c r="J146" s="17">
        <v>5.0947019068674097E-2</v>
      </c>
      <c r="K146" s="17">
        <v>5.5068144869654903E-2</v>
      </c>
      <c r="L146" s="17">
        <v>6.8716029177923896E-2</v>
      </c>
      <c r="M146" s="17"/>
      <c r="N146" s="17">
        <v>3.9757944472285499E-2</v>
      </c>
      <c r="O146" s="17">
        <v>4.0677924041614001E-2</v>
      </c>
      <c r="P146" s="17">
        <v>5.4027790868721802E-2</v>
      </c>
      <c r="Q146" s="17">
        <v>5.2447497002819303E-2</v>
      </c>
      <c r="R146" s="17"/>
      <c r="S146" s="17">
        <v>3.6902714502488797E-2</v>
      </c>
      <c r="T146" s="17">
        <v>2.82140504757608E-2</v>
      </c>
      <c r="U146" s="17">
        <v>6.6350823634104994E-2</v>
      </c>
      <c r="V146" s="17">
        <v>4.03473242126886E-2</v>
      </c>
      <c r="W146" s="17">
        <v>3.62642996053541E-2</v>
      </c>
      <c r="X146" s="17">
        <v>4.8757540145911799E-2</v>
      </c>
      <c r="Y146" s="17">
        <v>7.6732884441516894E-2</v>
      </c>
      <c r="Z146" s="17">
        <v>1.6545104285378701E-2</v>
      </c>
      <c r="AA146" s="17">
        <v>8.0497219535151807E-2</v>
      </c>
      <c r="AB146" s="17">
        <v>4.9003775724741197E-2</v>
      </c>
      <c r="AC146" s="17">
        <v>4.4940670042563302E-2</v>
      </c>
      <c r="AD146" s="17">
        <v>0</v>
      </c>
      <c r="AE146" s="17"/>
      <c r="AF146" s="17">
        <v>0</v>
      </c>
      <c r="AG146" s="17">
        <v>3.2722384902821602E-2</v>
      </c>
      <c r="AH146" s="17">
        <v>0.11973760675697501</v>
      </c>
      <c r="AI146" s="17">
        <v>3.8227070455918902E-2</v>
      </c>
      <c r="AJ146" s="17">
        <v>0.102470804094231</v>
      </c>
      <c r="AK146" s="17">
        <v>2.0731522431098201E-2</v>
      </c>
      <c r="AL146" s="17">
        <v>3.6677823311590897E-2</v>
      </c>
      <c r="AM146" s="17">
        <v>4.6339403821321998E-2</v>
      </c>
      <c r="AN146" s="17">
        <v>6.7506898765563594E-2</v>
      </c>
      <c r="AO146" s="17">
        <v>3.6968481714968499E-2</v>
      </c>
      <c r="AP146" s="17">
        <v>2.3457818005691002E-2</v>
      </c>
      <c r="AQ146" s="17">
        <v>3.9656154107527597E-2</v>
      </c>
      <c r="AR146" s="17">
        <v>7.3547547479055703E-2</v>
      </c>
      <c r="AS146" s="17">
        <v>6.1778882993231601E-2</v>
      </c>
      <c r="AT146" s="17">
        <v>0</v>
      </c>
      <c r="AU146" s="17">
        <v>3.5481804967452901E-2</v>
      </c>
      <c r="AV146" s="17"/>
      <c r="AW146" s="17">
        <v>5.5618858786746703E-2</v>
      </c>
      <c r="AX146" s="17">
        <v>5.0384142485322303E-2</v>
      </c>
      <c r="AY146" s="17">
        <v>4.6741936143054399E-2</v>
      </c>
      <c r="AZ146" s="17">
        <v>2.9072493446540601E-2</v>
      </c>
      <c r="BA146" s="17">
        <v>0</v>
      </c>
      <c r="BB146" s="17"/>
      <c r="BC146" s="17">
        <v>1.9737538545156801E-2</v>
      </c>
      <c r="BD146" s="17">
        <v>4.9343274832291603E-2</v>
      </c>
      <c r="BE146" s="17">
        <v>5.2837507769173099E-2</v>
      </c>
      <c r="BF146" s="17">
        <v>5.2422524366910403E-2</v>
      </c>
      <c r="BG146" s="17">
        <v>2.2575056198358201E-2</v>
      </c>
      <c r="BH146" s="17"/>
      <c r="BI146" s="17">
        <v>4.6899510706732497E-2</v>
      </c>
      <c r="BJ146" s="17">
        <v>0</v>
      </c>
      <c r="BK146" s="17"/>
      <c r="BL146" s="17">
        <v>4.1492347856452803E-2</v>
      </c>
      <c r="BM146" s="17">
        <v>4.57685810717866E-2</v>
      </c>
      <c r="BN146" s="17">
        <v>4.6154500428644697E-2</v>
      </c>
      <c r="BO146" s="17">
        <v>0.121326817235606</v>
      </c>
      <c r="BP146" s="17"/>
      <c r="BQ146" s="17">
        <v>5.9969431697967902E-2</v>
      </c>
      <c r="BR146" s="17">
        <v>4.9478879809766702E-2</v>
      </c>
      <c r="BS146" s="17">
        <v>4.2917956872706498E-2</v>
      </c>
      <c r="BT146" s="17">
        <v>3.1677944195777401E-2</v>
      </c>
      <c r="BU146" s="17">
        <v>3.8705281225158997E-2</v>
      </c>
      <c r="BV146" s="17"/>
      <c r="BW146" s="17">
        <v>2.9766203284373498E-2</v>
      </c>
      <c r="BX146" s="17">
        <v>3.3360658499749E-2</v>
      </c>
      <c r="BY146" s="17">
        <v>5.4731005605678902E-2</v>
      </c>
      <c r="BZ146" s="17">
        <v>3.2378409142811801E-2</v>
      </c>
      <c r="CA146" s="17">
        <v>5.7843010356563203E-2</v>
      </c>
      <c r="CB146" s="17"/>
      <c r="CC146" s="17">
        <v>2.2954562013409101E-2</v>
      </c>
      <c r="CD146" s="17">
        <v>6.2217049475422899E-2</v>
      </c>
      <c r="CE146" s="17"/>
      <c r="CF146" s="17">
        <v>3.7498053736431801E-2</v>
      </c>
      <c r="CG146" s="17"/>
      <c r="CH146" s="17">
        <v>1.0453206327078701E-2</v>
      </c>
    </row>
    <row r="147" spans="2:86" x14ac:dyDescent="0.3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row>
    <row r="148" spans="2:86" x14ac:dyDescent="0.35">
      <c r="B148" s="6" t="s">
        <v>181</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row>
    <row r="149" spans="2:86" x14ac:dyDescent="0.35">
      <c r="B149" s="21" t="s">
        <v>125</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row>
    <row r="150" spans="2:86" x14ac:dyDescent="0.35">
      <c r="B150" t="s">
        <v>175</v>
      </c>
      <c r="C150" s="17">
        <v>6.0998586032028103E-2</v>
      </c>
      <c r="D150" s="17">
        <v>7.0204648682241105E-2</v>
      </c>
      <c r="E150" s="17">
        <v>4.9404721268855901E-2</v>
      </c>
      <c r="F150" s="17"/>
      <c r="G150" s="17">
        <v>9.8060244990979206E-2</v>
      </c>
      <c r="H150" s="17">
        <v>0.10185684321116301</v>
      </c>
      <c r="I150" s="17">
        <v>5.3978118769971897E-2</v>
      </c>
      <c r="J150" s="17">
        <v>0</v>
      </c>
      <c r="K150" s="17">
        <v>3.41087293776203E-2</v>
      </c>
      <c r="L150" s="17">
        <v>8.7700294678413407E-2</v>
      </c>
      <c r="M150" s="17"/>
      <c r="N150" s="17">
        <v>6.4498532492248697E-2</v>
      </c>
      <c r="O150" s="17">
        <v>0.10100520596047299</v>
      </c>
      <c r="P150" s="17">
        <v>7.8459734800128494E-2</v>
      </c>
      <c r="Q150" s="17">
        <v>0</v>
      </c>
      <c r="R150" s="17"/>
      <c r="S150" s="17">
        <v>0</v>
      </c>
      <c r="T150" s="17">
        <v>0</v>
      </c>
      <c r="U150" s="17">
        <v>0</v>
      </c>
      <c r="V150" s="17">
        <v>0</v>
      </c>
      <c r="W150" s="17">
        <v>0</v>
      </c>
      <c r="X150" s="17">
        <v>0</v>
      </c>
      <c r="Y150" s="17">
        <v>0</v>
      </c>
      <c r="Z150" s="17">
        <v>0</v>
      </c>
      <c r="AA150" s="17">
        <v>0</v>
      </c>
      <c r="AB150" s="17">
        <v>6.0998586032028103E-2</v>
      </c>
      <c r="AC150" s="17">
        <v>0</v>
      </c>
      <c r="AD150" s="17">
        <v>0</v>
      </c>
      <c r="AE150" s="17"/>
      <c r="AF150" s="17">
        <v>0</v>
      </c>
      <c r="AG150" s="17">
        <v>0</v>
      </c>
      <c r="AH150" s="17">
        <v>0</v>
      </c>
      <c r="AI150" s="17">
        <v>8.3108383308528197E-2</v>
      </c>
      <c r="AJ150" s="17">
        <v>0.13141888306578201</v>
      </c>
      <c r="AK150" s="17">
        <v>5.1758944211122003E-2</v>
      </c>
      <c r="AL150" s="17">
        <v>0</v>
      </c>
      <c r="AM150" s="17">
        <v>0</v>
      </c>
      <c r="AN150" s="17">
        <v>0</v>
      </c>
      <c r="AO150" s="17">
        <v>0</v>
      </c>
      <c r="AP150" s="17">
        <v>7.0064065425679806E-2</v>
      </c>
      <c r="AQ150" s="17">
        <v>0.25347845601034802</v>
      </c>
      <c r="AR150" s="17">
        <v>0</v>
      </c>
      <c r="AS150" s="17">
        <v>0</v>
      </c>
      <c r="AT150" s="17">
        <v>0</v>
      </c>
      <c r="AU150" s="17">
        <v>0.27465192630607999</v>
      </c>
      <c r="AV150" s="17"/>
      <c r="AW150" s="17">
        <v>2.3532290214876201E-2</v>
      </c>
      <c r="AX150" s="17">
        <v>0.119966768621712</v>
      </c>
      <c r="AY150" s="17">
        <v>6.3366930976194502E-2</v>
      </c>
      <c r="AZ150" s="17">
        <v>0</v>
      </c>
      <c r="BA150" s="17">
        <v>0</v>
      </c>
      <c r="BB150" s="17"/>
      <c r="BC150" s="17">
        <v>6.0748184756762601E-2</v>
      </c>
      <c r="BD150" s="17">
        <v>0.111010022658139</v>
      </c>
      <c r="BE150" s="17">
        <v>5.4440640783868698E-2</v>
      </c>
      <c r="BF150" s="17">
        <v>0</v>
      </c>
      <c r="BG150" s="17">
        <v>0</v>
      </c>
      <c r="BH150" s="17"/>
      <c r="BI150" s="17">
        <v>7.5849635081051497E-2</v>
      </c>
      <c r="BJ150" s="17">
        <v>0</v>
      </c>
      <c r="BK150" s="17"/>
      <c r="BL150" s="17">
        <v>0</v>
      </c>
      <c r="BM150" s="17">
        <v>1.9462546385004099E-2</v>
      </c>
      <c r="BN150" s="17">
        <v>0.108216399708538</v>
      </c>
      <c r="BO150" s="17">
        <v>0</v>
      </c>
      <c r="BP150" s="17"/>
      <c r="BQ150" s="17">
        <v>0</v>
      </c>
      <c r="BR150" s="17">
        <v>8.0852606930570198E-2</v>
      </c>
      <c r="BS150" s="17">
        <v>0</v>
      </c>
      <c r="BT150" s="17">
        <v>0</v>
      </c>
      <c r="BU150" s="17">
        <v>0</v>
      </c>
      <c r="BV150" s="17"/>
      <c r="BW150" s="17">
        <v>0</v>
      </c>
      <c r="BX150" s="17">
        <v>0.14838429743118101</v>
      </c>
      <c r="BY150" s="17">
        <v>0</v>
      </c>
      <c r="BZ150" s="17">
        <v>0</v>
      </c>
      <c r="CA150" s="17">
        <v>0</v>
      </c>
      <c r="CB150" s="17"/>
      <c r="CC150" s="17">
        <v>8.5764348121600595E-2</v>
      </c>
      <c r="CD150" s="17">
        <v>4.8627023525136599E-2</v>
      </c>
      <c r="CE150" s="17"/>
      <c r="CF150" s="17">
        <v>0.16795109033178099</v>
      </c>
      <c r="CG150" s="17"/>
      <c r="CH150" s="17">
        <v>0.271636441334629</v>
      </c>
    </row>
    <row r="151" spans="2:86" x14ac:dyDescent="0.35">
      <c r="B151" t="s">
        <v>176</v>
      </c>
      <c r="C151" s="17">
        <v>0.29215374719176701</v>
      </c>
      <c r="D151" s="17">
        <v>0.33446778516311698</v>
      </c>
      <c r="E151" s="17">
        <v>0.23926228886588</v>
      </c>
      <c r="F151" s="17"/>
      <c r="G151" s="17">
        <v>0.466085402903477</v>
      </c>
      <c r="H151" s="17">
        <v>0.41842885231128402</v>
      </c>
      <c r="I151" s="17">
        <v>0.36571107331764902</v>
      </c>
      <c r="J151" s="17">
        <v>0.17716206819475699</v>
      </c>
      <c r="K151" s="17">
        <v>0.131873171017024</v>
      </c>
      <c r="L151" s="17">
        <v>0.28468672488039598</v>
      </c>
      <c r="M151" s="17"/>
      <c r="N151" s="17">
        <v>0.33167314146066101</v>
      </c>
      <c r="O151" s="17">
        <v>0.249615993519302</v>
      </c>
      <c r="P151" s="17">
        <v>0.45985666000154601</v>
      </c>
      <c r="Q151" s="17">
        <v>0.13713978432957799</v>
      </c>
      <c r="R151" s="17"/>
      <c r="S151" s="17">
        <v>0</v>
      </c>
      <c r="T151" s="17">
        <v>0</v>
      </c>
      <c r="U151" s="17">
        <v>0</v>
      </c>
      <c r="V151" s="17">
        <v>0</v>
      </c>
      <c r="W151" s="17">
        <v>0</v>
      </c>
      <c r="X151" s="17">
        <v>0</v>
      </c>
      <c r="Y151" s="17">
        <v>0</v>
      </c>
      <c r="Z151" s="17">
        <v>0</v>
      </c>
      <c r="AA151" s="17">
        <v>0</v>
      </c>
      <c r="AB151" s="17">
        <v>0.29215374719176701</v>
      </c>
      <c r="AC151" s="17">
        <v>0</v>
      </c>
      <c r="AD151" s="17">
        <v>0</v>
      </c>
      <c r="AE151" s="17"/>
      <c r="AF151" s="17">
        <v>0</v>
      </c>
      <c r="AG151" s="17">
        <v>0.22727791353555199</v>
      </c>
      <c r="AH151" s="17">
        <v>0.14721962446041101</v>
      </c>
      <c r="AI151" s="17">
        <v>0.20275733542458499</v>
      </c>
      <c r="AJ151" s="17">
        <v>0.131368772519416</v>
      </c>
      <c r="AK151" s="17">
        <v>0.60759321006815903</v>
      </c>
      <c r="AL151" s="17">
        <v>0.38198780561981599</v>
      </c>
      <c r="AM151" s="17">
        <v>0.22835625787800401</v>
      </c>
      <c r="AN151" s="17">
        <v>0</v>
      </c>
      <c r="AO151" s="17">
        <v>0.133695365262853</v>
      </c>
      <c r="AP151" s="17">
        <v>0.429741591187012</v>
      </c>
      <c r="AQ151" s="17">
        <v>0.245390455128985</v>
      </c>
      <c r="AR151" s="17">
        <v>0</v>
      </c>
      <c r="AS151" s="17">
        <v>0.51038135531184603</v>
      </c>
      <c r="AT151" s="17">
        <v>0.73388810230322898</v>
      </c>
      <c r="AU151" s="17">
        <v>0.411465647265009</v>
      </c>
      <c r="AV151" s="17"/>
      <c r="AW151" s="17">
        <v>0.37612802593346301</v>
      </c>
      <c r="AX151" s="17">
        <v>0.27105981578951399</v>
      </c>
      <c r="AY151" s="17">
        <v>0.27521629114111801</v>
      </c>
      <c r="AZ151" s="17">
        <v>0.41682164515219799</v>
      </c>
      <c r="BA151" s="17">
        <v>0</v>
      </c>
      <c r="BB151" s="17"/>
      <c r="BC151" s="17">
        <v>0.55616513882335195</v>
      </c>
      <c r="BD151" s="17">
        <v>0.37858956694839802</v>
      </c>
      <c r="BE151" s="17">
        <v>0.185889325291515</v>
      </c>
      <c r="BF151" s="17">
        <v>0.23713930747260401</v>
      </c>
      <c r="BG151" s="17">
        <v>0.110802930387237</v>
      </c>
      <c r="BH151" s="17"/>
      <c r="BI151" s="17">
        <v>0.325419221586284</v>
      </c>
      <c r="BJ151" s="17">
        <v>0.15552051037112499</v>
      </c>
      <c r="BK151" s="17"/>
      <c r="BL151" s="17">
        <v>0.226963762844552</v>
      </c>
      <c r="BM151" s="17">
        <v>0.37905631909420601</v>
      </c>
      <c r="BN151" s="17">
        <v>0.24187118102271199</v>
      </c>
      <c r="BO151" s="17">
        <v>1</v>
      </c>
      <c r="BP151" s="17"/>
      <c r="BQ151" s="17">
        <v>0.13778470977190099</v>
      </c>
      <c r="BR151" s="17">
        <v>0.29512984714069701</v>
      </c>
      <c r="BS151" s="17">
        <v>0.14137789033144901</v>
      </c>
      <c r="BT151" s="17">
        <v>0</v>
      </c>
      <c r="BU151" s="17">
        <v>0.74487053304214701</v>
      </c>
      <c r="BV151" s="17"/>
      <c r="BW151" s="17">
        <v>0.106432296353187</v>
      </c>
      <c r="BX151" s="17">
        <v>0.36622449287789099</v>
      </c>
      <c r="BY151" s="17">
        <v>0.25090188563349802</v>
      </c>
      <c r="BZ151" s="17">
        <v>0.12296056602149801</v>
      </c>
      <c r="CA151" s="17">
        <v>0.62403871451489001</v>
      </c>
      <c r="CB151" s="17"/>
      <c r="CC151" s="17">
        <v>0.158490819417754</v>
      </c>
      <c r="CD151" s="17">
        <v>0.35892412396553802</v>
      </c>
      <c r="CE151" s="17"/>
      <c r="CF151" s="17">
        <v>0.32300420762290999</v>
      </c>
      <c r="CG151" s="17"/>
      <c r="CH151" s="17">
        <v>6.3463073359615194E-2</v>
      </c>
    </row>
    <row r="152" spans="2:86" x14ac:dyDescent="0.35">
      <c r="B152" t="s">
        <v>177</v>
      </c>
      <c r="C152" s="17">
        <v>0.17856466288528899</v>
      </c>
      <c r="D152" s="17">
        <v>0.18334143549099799</v>
      </c>
      <c r="E152" s="17">
        <v>0.17750679653833401</v>
      </c>
      <c r="F152" s="17"/>
      <c r="G152" s="17">
        <v>0</v>
      </c>
      <c r="H152" s="17">
        <v>0.32593020202341999</v>
      </c>
      <c r="I152" s="17">
        <v>9.43329125260879E-2</v>
      </c>
      <c r="J152" s="17">
        <v>0.32908915224770502</v>
      </c>
      <c r="K152" s="17">
        <v>0.19449195829562599</v>
      </c>
      <c r="L152" s="17">
        <v>0.12876614605675499</v>
      </c>
      <c r="M152" s="17"/>
      <c r="N152" s="17">
        <v>0.12083137776549099</v>
      </c>
      <c r="O152" s="17">
        <v>0.18289342677530801</v>
      </c>
      <c r="P152" s="17">
        <v>0.131801372403164</v>
      </c>
      <c r="Q152" s="17">
        <v>0.280492040820842</v>
      </c>
      <c r="R152" s="17"/>
      <c r="S152" s="17">
        <v>0</v>
      </c>
      <c r="T152" s="17">
        <v>0</v>
      </c>
      <c r="U152" s="17">
        <v>0</v>
      </c>
      <c r="V152" s="17">
        <v>0</v>
      </c>
      <c r="W152" s="17">
        <v>0</v>
      </c>
      <c r="X152" s="17">
        <v>0</v>
      </c>
      <c r="Y152" s="17">
        <v>0</v>
      </c>
      <c r="Z152" s="17">
        <v>0</v>
      </c>
      <c r="AA152" s="17">
        <v>0</v>
      </c>
      <c r="AB152" s="17">
        <v>0.17856466288528899</v>
      </c>
      <c r="AC152" s="17">
        <v>0</v>
      </c>
      <c r="AD152" s="17">
        <v>0</v>
      </c>
      <c r="AE152" s="17"/>
      <c r="AF152" s="17">
        <v>1</v>
      </c>
      <c r="AG152" s="17">
        <v>0</v>
      </c>
      <c r="AH152" s="17">
        <v>0.147912286042992</v>
      </c>
      <c r="AI152" s="17">
        <v>0.19943209872859199</v>
      </c>
      <c r="AJ152" s="17">
        <v>0.18887486136176601</v>
      </c>
      <c r="AK152" s="17">
        <v>4.10585005290258E-2</v>
      </c>
      <c r="AL152" s="17">
        <v>6.6581137796136905E-2</v>
      </c>
      <c r="AM152" s="17">
        <v>0.133978872733994</v>
      </c>
      <c r="AN152" s="17">
        <v>0.72487144437508599</v>
      </c>
      <c r="AO152" s="17">
        <v>0.123033104300719</v>
      </c>
      <c r="AP152" s="17">
        <v>6.8756763010704103E-2</v>
      </c>
      <c r="AQ152" s="17">
        <v>0</v>
      </c>
      <c r="AR152" s="17">
        <v>0.67786778737324005</v>
      </c>
      <c r="AS152" s="17">
        <v>0</v>
      </c>
      <c r="AT152" s="17">
        <v>0</v>
      </c>
      <c r="AU152" s="17">
        <v>0.31388242642891101</v>
      </c>
      <c r="AV152" s="17"/>
      <c r="AW152" s="17">
        <v>0.161515766548674</v>
      </c>
      <c r="AX152" s="17">
        <v>0.15740626898858101</v>
      </c>
      <c r="AY152" s="17">
        <v>0.16465269223440401</v>
      </c>
      <c r="AZ152" s="17">
        <v>0.223379857259808</v>
      </c>
      <c r="BA152" s="17">
        <v>0</v>
      </c>
      <c r="BB152" s="17"/>
      <c r="BC152" s="17">
        <v>5.9632446969520303E-2</v>
      </c>
      <c r="BD152" s="17">
        <v>0.20751829717588599</v>
      </c>
      <c r="BE152" s="17">
        <v>0.20090187618840299</v>
      </c>
      <c r="BF152" s="17">
        <v>0.16108395659614699</v>
      </c>
      <c r="BG152" s="17">
        <v>0.16209731492074</v>
      </c>
      <c r="BH152" s="17"/>
      <c r="BI152" s="17">
        <v>0.18799457311830001</v>
      </c>
      <c r="BJ152" s="17">
        <v>0.139832638721617</v>
      </c>
      <c r="BK152" s="17"/>
      <c r="BL152" s="17">
        <v>0.298615839760764</v>
      </c>
      <c r="BM152" s="17">
        <v>0.19761053522524299</v>
      </c>
      <c r="BN152" s="17">
        <v>0.13284648358434201</v>
      </c>
      <c r="BO152" s="17">
        <v>0</v>
      </c>
      <c r="BP152" s="17"/>
      <c r="BQ152" s="17">
        <v>0.31302114724662899</v>
      </c>
      <c r="BR152" s="17">
        <v>0.15598761204311701</v>
      </c>
      <c r="BS152" s="17">
        <v>0.136418476412032</v>
      </c>
      <c r="BT152" s="17">
        <v>0</v>
      </c>
      <c r="BU152" s="17">
        <v>0.105412906182924</v>
      </c>
      <c r="BV152" s="17"/>
      <c r="BW152" s="17">
        <v>0.47925722755664202</v>
      </c>
      <c r="BX152" s="17">
        <v>0.10514544357165199</v>
      </c>
      <c r="BY152" s="17">
        <v>0.124285865087761</v>
      </c>
      <c r="BZ152" s="17">
        <v>0.19255558228852601</v>
      </c>
      <c r="CA152" s="17">
        <v>0.19257329842073301</v>
      </c>
      <c r="CB152" s="17"/>
      <c r="CC152" s="17">
        <v>0.14568098766368301</v>
      </c>
      <c r="CD152" s="17">
        <v>0.194991471880264</v>
      </c>
      <c r="CE152" s="17"/>
      <c r="CF152" s="17">
        <v>0.11901051659100199</v>
      </c>
      <c r="CG152" s="17"/>
      <c r="CH152" s="17">
        <v>0.209022012053937</v>
      </c>
    </row>
    <row r="153" spans="2:86" x14ac:dyDescent="0.35">
      <c r="B153" t="s">
        <v>178</v>
      </c>
      <c r="C153" s="17">
        <v>0.20966345688646101</v>
      </c>
      <c r="D153" s="17">
        <v>0.17723190501563599</v>
      </c>
      <c r="E153" s="17">
        <v>0.25049635708047602</v>
      </c>
      <c r="F153" s="17"/>
      <c r="G153" s="17">
        <v>0.38724213687438103</v>
      </c>
      <c r="H153" s="17">
        <v>0.102557311077709</v>
      </c>
      <c r="I153" s="17">
        <v>5.3352146475639101E-2</v>
      </c>
      <c r="J153" s="17">
        <v>0.28492231375578397</v>
      </c>
      <c r="K153" s="17">
        <v>0.237222141995166</v>
      </c>
      <c r="L153" s="17">
        <v>0.14427038782735499</v>
      </c>
      <c r="M153" s="17"/>
      <c r="N153" s="17">
        <v>0.21235975911525601</v>
      </c>
      <c r="O153" s="17">
        <v>0.170916724221296</v>
      </c>
      <c r="P153" s="17">
        <v>0.153762791735752</v>
      </c>
      <c r="Q153" s="17">
        <v>0.30737224655350298</v>
      </c>
      <c r="R153" s="17"/>
      <c r="S153" s="17">
        <v>0</v>
      </c>
      <c r="T153" s="17">
        <v>0</v>
      </c>
      <c r="U153" s="17">
        <v>0</v>
      </c>
      <c r="V153" s="17">
        <v>0</v>
      </c>
      <c r="W153" s="17">
        <v>0</v>
      </c>
      <c r="X153" s="17">
        <v>0</v>
      </c>
      <c r="Y153" s="17">
        <v>0</v>
      </c>
      <c r="Z153" s="17">
        <v>0</v>
      </c>
      <c r="AA153" s="17">
        <v>0</v>
      </c>
      <c r="AB153" s="17">
        <v>0.20966345688646101</v>
      </c>
      <c r="AC153" s="17">
        <v>0</v>
      </c>
      <c r="AD153" s="17">
        <v>0</v>
      </c>
      <c r="AE153" s="17"/>
      <c r="AF153" s="17">
        <v>0</v>
      </c>
      <c r="AG153" s="17">
        <v>0</v>
      </c>
      <c r="AH153" s="17">
        <v>0.26165432649409798</v>
      </c>
      <c r="AI153" s="17">
        <v>0.51470218253829503</v>
      </c>
      <c r="AJ153" s="17">
        <v>0.12027039072111501</v>
      </c>
      <c r="AK153" s="17">
        <v>0.15203315674189999</v>
      </c>
      <c r="AL153" s="17">
        <v>0.12610446847303899</v>
      </c>
      <c r="AM153" s="17">
        <v>0.13581088080291001</v>
      </c>
      <c r="AN153" s="17">
        <v>0.27512855562491401</v>
      </c>
      <c r="AO153" s="17">
        <v>0.38114831052516401</v>
      </c>
      <c r="AP153" s="17">
        <v>7.5603237019250605E-2</v>
      </c>
      <c r="AQ153" s="17">
        <v>0.130462163748777</v>
      </c>
      <c r="AR153" s="17">
        <v>0.32213221262676001</v>
      </c>
      <c r="AS153" s="17">
        <v>0.48961864468815303</v>
      </c>
      <c r="AT153" s="17">
        <v>0</v>
      </c>
      <c r="AU153" s="17">
        <v>0</v>
      </c>
      <c r="AV153" s="17"/>
      <c r="AW153" s="17">
        <v>0.217170950806272</v>
      </c>
      <c r="AX153" s="17">
        <v>0.21364673142519899</v>
      </c>
      <c r="AY153" s="17">
        <v>0.23921575467727399</v>
      </c>
      <c r="AZ153" s="17">
        <v>5.8422523710188801E-2</v>
      </c>
      <c r="BA153" s="17">
        <v>1</v>
      </c>
      <c r="BB153" s="17"/>
      <c r="BC153" s="17">
        <v>0.203800647327402</v>
      </c>
      <c r="BD153" s="17">
        <v>0.12140736073738601</v>
      </c>
      <c r="BE153" s="17">
        <v>0.17809163855496701</v>
      </c>
      <c r="BF153" s="17">
        <v>0.39335075909831202</v>
      </c>
      <c r="BG153" s="17">
        <v>0.37800901205449999</v>
      </c>
      <c r="BH153" s="17"/>
      <c r="BI153" s="17">
        <v>0.18292365887904</v>
      </c>
      <c r="BJ153" s="17">
        <v>0.31949339979827002</v>
      </c>
      <c r="BK153" s="17"/>
      <c r="BL153" s="17">
        <v>0.24534729648649101</v>
      </c>
      <c r="BM153" s="17">
        <v>0.15564209119455399</v>
      </c>
      <c r="BN153" s="17">
        <v>0.23938180420865099</v>
      </c>
      <c r="BO153" s="17">
        <v>0</v>
      </c>
      <c r="BP153" s="17"/>
      <c r="BQ153" s="17">
        <v>0.16525941423061599</v>
      </c>
      <c r="BR153" s="17">
        <v>0.21967013335214799</v>
      </c>
      <c r="BS153" s="17">
        <v>0.38241009624834399</v>
      </c>
      <c r="BT153" s="17">
        <v>0.19020378446098599</v>
      </c>
      <c r="BU153" s="17">
        <v>7.8419116572490399E-2</v>
      </c>
      <c r="BV153" s="17"/>
      <c r="BW153" s="17">
        <v>0.109680541896524</v>
      </c>
      <c r="BX153" s="17">
        <v>0.19889673645507899</v>
      </c>
      <c r="BY153" s="17">
        <v>0.37157425170019698</v>
      </c>
      <c r="BZ153" s="17">
        <v>9.5425981847968702E-2</v>
      </c>
      <c r="CA153" s="17">
        <v>0.113156502587705</v>
      </c>
      <c r="CB153" s="17"/>
      <c r="CC153" s="17">
        <v>0.15428045502555399</v>
      </c>
      <c r="CD153" s="17">
        <v>0.237329646477694</v>
      </c>
      <c r="CE153" s="17"/>
      <c r="CF153" s="17">
        <v>0.184771446808809</v>
      </c>
      <c r="CG153" s="17"/>
      <c r="CH153" s="17">
        <v>0.13843687566670701</v>
      </c>
    </row>
    <row r="154" spans="2:86" x14ac:dyDescent="0.35">
      <c r="B154" t="s">
        <v>179</v>
      </c>
      <c r="C154" s="17">
        <v>0.238927532498898</v>
      </c>
      <c r="D154" s="17">
        <v>0.20133538070488799</v>
      </c>
      <c r="E154" s="17">
        <v>0.28332983624645303</v>
      </c>
      <c r="F154" s="17"/>
      <c r="G154" s="17">
        <v>4.8612215231162798E-2</v>
      </c>
      <c r="H154" s="17">
        <v>5.1226791376424302E-2</v>
      </c>
      <c r="I154" s="17">
        <v>0.26924279216622599</v>
      </c>
      <c r="J154" s="17">
        <v>0.20882646580175401</v>
      </c>
      <c r="K154" s="17">
        <v>0.40230399931456401</v>
      </c>
      <c r="L154" s="17">
        <v>0.35457644655707998</v>
      </c>
      <c r="M154" s="17"/>
      <c r="N154" s="17">
        <v>0.21633524959839001</v>
      </c>
      <c r="O154" s="17">
        <v>0.269982730798695</v>
      </c>
      <c r="P154" s="17">
        <v>0.17611944105940999</v>
      </c>
      <c r="Q154" s="17">
        <v>0.274995928296078</v>
      </c>
      <c r="R154" s="17"/>
      <c r="S154" s="17">
        <v>0</v>
      </c>
      <c r="T154" s="17">
        <v>0</v>
      </c>
      <c r="U154" s="17">
        <v>0</v>
      </c>
      <c r="V154" s="17">
        <v>0</v>
      </c>
      <c r="W154" s="17">
        <v>0</v>
      </c>
      <c r="X154" s="17">
        <v>0</v>
      </c>
      <c r="Y154" s="17">
        <v>0</v>
      </c>
      <c r="Z154" s="17">
        <v>0</v>
      </c>
      <c r="AA154" s="17">
        <v>0</v>
      </c>
      <c r="AB154" s="17">
        <v>0.238927532498898</v>
      </c>
      <c r="AC154" s="17">
        <v>0</v>
      </c>
      <c r="AD154" s="17">
        <v>0</v>
      </c>
      <c r="AE154" s="17"/>
      <c r="AF154" s="17">
        <v>0</v>
      </c>
      <c r="AG154" s="17">
        <v>0.77272208646444795</v>
      </c>
      <c r="AH154" s="17">
        <v>0.37969555326962301</v>
      </c>
      <c r="AI154" s="17">
        <v>0</v>
      </c>
      <c r="AJ154" s="17">
        <v>0.42806709233192197</v>
      </c>
      <c r="AK154" s="17">
        <v>0.14755618844979301</v>
      </c>
      <c r="AL154" s="17">
        <v>0.36222514614740497</v>
      </c>
      <c r="AM154" s="17">
        <v>0.501853988585093</v>
      </c>
      <c r="AN154" s="17">
        <v>0</v>
      </c>
      <c r="AO154" s="17">
        <v>0.362123219911264</v>
      </c>
      <c r="AP154" s="17">
        <v>0.35583434335735298</v>
      </c>
      <c r="AQ154" s="17">
        <v>0.2462112792859</v>
      </c>
      <c r="AR154" s="17">
        <v>0</v>
      </c>
      <c r="AS154" s="17">
        <v>0</v>
      </c>
      <c r="AT154" s="17">
        <v>0.26611189769677102</v>
      </c>
      <c r="AU154" s="17">
        <v>0</v>
      </c>
      <c r="AV154" s="17"/>
      <c r="AW154" s="17">
        <v>0.22165296649671401</v>
      </c>
      <c r="AX154" s="17">
        <v>0.202705071899663</v>
      </c>
      <c r="AY154" s="17">
        <v>0.22518330929328001</v>
      </c>
      <c r="AZ154" s="17">
        <v>0.24120836469297199</v>
      </c>
      <c r="BA154" s="17">
        <v>0</v>
      </c>
      <c r="BB154" s="17"/>
      <c r="BC154" s="17">
        <v>0.119653582122963</v>
      </c>
      <c r="BD154" s="17">
        <v>0.160588404599013</v>
      </c>
      <c r="BE154" s="17">
        <v>0.362103715395237</v>
      </c>
      <c r="BF154" s="17">
        <v>0.16868902657373999</v>
      </c>
      <c r="BG154" s="17">
        <v>0.34909074263752299</v>
      </c>
      <c r="BH154" s="17"/>
      <c r="BI154" s="17">
        <v>0.20332657138191901</v>
      </c>
      <c r="BJ154" s="17">
        <v>0.38515345110898802</v>
      </c>
      <c r="BK154" s="17"/>
      <c r="BL154" s="17">
        <v>0.22907310090819299</v>
      </c>
      <c r="BM154" s="17">
        <v>0.22922018143834599</v>
      </c>
      <c r="BN154" s="17">
        <v>0.25155628784771</v>
      </c>
      <c r="BO154" s="17">
        <v>0</v>
      </c>
      <c r="BP154" s="17"/>
      <c r="BQ154" s="17">
        <v>0.38393472875085499</v>
      </c>
      <c r="BR154" s="17">
        <v>0.211295708474417</v>
      </c>
      <c r="BS154" s="17">
        <v>0.339793537008175</v>
      </c>
      <c r="BT154" s="17">
        <v>0.80979621553901404</v>
      </c>
      <c r="BU154" s="17">
        <v>7.1297444202438498E-2</v>
      </c>
      <c r="BV154" s="17"/>
      <c r="BW154" s="17">
        <v>0.30462993419364698</v>
      </c>
      <c r="BX154" s="17">
        <v>0.147338195203226</v>
      </c>
      <c r="BY154" s="17">
        <v>0.25323799757854398</v>
      </c>
      <c r="BZ154" s="17">
        <v>0.55838508930823305</v>
      </c>
      <c r="CA154" s="17">
        <v>7.0231484476671505E-2</v>
      </c>
      <c r="CB154" s="17"/>
      <c r="CC154" s="17">
        <v>0.43598702504353598</v>
      </c>
      <c r="CD154" s="17">
        <v>0.14048784706645301</v>
      </c>
      <c r="CE154" s="17"/>
      <c r="CF154" s="17">
        <v>0.166767043146026</v>
      </c>
      <c r="CG154" s="17"/>
      <c r="CH154" s="17">
        <v>0.31744159758511198</v>
      </c>
    </row>
    <row r="155" spans="2:86" x14ac:dyDescent="0.35">
      <c r="B155" t="s">
        <v>180</v>
      </c>
      <c r="C155" s="17">
        <v>1.9692014505557302E-2</v>
      </c>
      <c r="D155" s="17">
        <v>3.3418844943118801E-2</v>
      </c>
      <c r="E155" s="17">
        <v>0</v>
      </c>
      <c r="F155" s="17"/>
      <c r="G155" s="17">
        <v>0</v>
      </c>
      <c r="H155" s="17">
        <v>0</v>
      </c>
      <c r="I155" s="17">
        <v>0.16338295674442699</v>
      </c>
      <c r="J155" s="17">
        <v>0</v>
      </c>
      <c r="K155" s="17">
        <v>0</v>
      </c>
      <c r="L155" s="17">
        <v>0</v>
      </c>
      <c r="M155" s="17"/>
      <c r="N155" s="17">
        <v>5.43019395679529E-2</v>
      </c>
      <c r="O155" s="17">
        <v>2.5585918724925698E-2</v>
      </c>
      <c r="P155" s="17">
        <v>0</v>
      </c>
      <c r="Q155" s="17">
        <v>0</v>
      </c>
      <c r="R155" s="17"/>
      <c r="S155" s="17">
        <v>0</v>
      </c>
      <c r="T155" s="17">
        <v>0</v>
      </c>
      <c r="U155" s="17">
        <v>0</v>
      </c>
      <c r="V155" s="17">
        <v>0</v>
      </c>
      <c r="W155" s="17">
        <v>0</v>
      </c>
      <c r="X155" s="17">
        <v>0</v>
      </c>
      <c r="Y155" s="17">
        <v>0</v>
      </c>
      <c r="Z155" s="17">
        <v>0</v>
      </c>
      <c r="AA155" s="17">
        <v>0</v>
      </c>
      <c r="AB155" s="17">
        <v>1.9692014505557302E-2</v>
      </c>
      <c r="AC155" s="17">
        <v>0</v>
      </c>
      <c r="AD155" s="17">
        <v>0</v>
      </c>
      <c r="AE155" s="17"/>
      <c r="AF155" s="17">
        <v>0</v>
      </c>
      <c r="AG155" s="17">
        <v>0</v>
      </c>
      <c r="AH155" s="17">
        <v>6.3518209732875294E-2</v>
      </c>
      <c r="AI155" s="17">
        <v>0</v>
      </c>
      <c r="AJ155" s="17">
        <v>0</v>
      </c>
      <c r="AK155" s="17">
        <v>0</v>
      </c>
      <c r="AL155" s="17">
        <v>6.31014419636034E-2</v>
      </c>
      <c r="AM155" s="17">
        <v>0</v>
      </c>
      <c r="AN155" s="17">
        <v>0</v>
      </c>
      <c r="AO155" s="17">
        <v>0</v>
      </c>
      <c r="AP155" s="17">
        <v>0</v>
      </c>
      <c r="AQ155" s="17">
        <v>0.12445764582598901</v>
      </c>
      <c r="AR155" s="17">
        <v>0</v>
      </c>
      <c r="AS155" s="17">
        <v>0</v>
      </c>
      <c r="AT155" s="17">
        <v>0</v>
      </c>
      <c r="AU155" s="17">
        <v>0</v>
      </c>
      <c r="AV155" s="17"/>
      <c r="AW155" s="17">
        <v>0</v>
      </c>
      <c r="AX155" s="17">
        <v>3.5215343275330997E-2</v>
      </c>
      <c r="AY155" s="17">
        <v>3.2365021677729498E-2</v>
      </c>
      <c r="AZ155" s="17">
        <v>6.0167609184833999E-2</v>
      </c>
      <c r="BA155" s="17">
        <v>0</v>
      </c>
      <c r="BB155" s="17"/>
      <c r="BC155" s="17">
        <v>0</v>
      </c>
      <c r="BD155" s="17">
        <v>2.0886347881176999E-2</v>
      </c>
      <c r="BE155" s="17">
        <v>1.8572803786009399E-2</v>
      </c>
      <c r="BF155" s="17">
        <v>3.9736950259196699E-2</v>
      </c>
      <c r="BG155" s="17">
        <v>0</v>
      </c>
      <c r="BH155" s="17"/>
      <c r="BI155" s="17">
        <v>2.44863399534056E-2</v>
      </c>
      <c r="BJ155" s="17">
        <v>0</v>
      </c>
      <c r="BK155" s="17"/>
      <c r="BL155" s="17">
        <v>0</v>
      </c>
      <c r="BM155" s="17">
        <v>1.9008326662646499E-2</v>
      </c>
      <c r="BN155" s="17">
        <v>2.61278436280469E-2</v>
      </c>
      <c r="BO155" s="17">
        <v>0</v>
      </c>
      <c r="BP155" s="17"/>
      <c r="BQ155" s="17">
        <v>0</v>
      </c>
      <c r="BR155" s="17">
        <v>3.70640920590515E-2</v>
      </c>
      <c r="BS155" s="17">
        <v>0</v>
      </c>
      <c r="BT155" s="17">
        <v>0</v>
      </c>
      <c r="BU155" s="17">
        <v>0</v>
      </c>
      <c r="BV155" s="17"/>
      <c r="BW155" s="17">
        <v>0</v>
      </c>
      <c r="BX155" s="17">
        <v>3.4010834460969898E-2</v>
      </c>
      <c r="BY155" s="17">
        <v>0</v>
      </c>
      <c r="BZ155" s="17">
        <v>3.0672780533774702E-2</v>
      </c>
      <c r="CA155" s="17">
        <v>0</v>
      </c>
      <c r="CB155" s="17"/>
      <c r="CC155" s="17">
        <v>1.9796364727871801E-2</v>
      </c>
      <c r="CD155" s="17">
        <v>1.9639887084915E-2</v>
      </c>
      <c r="CE155" s="17"/>
      <c r="CF155" s="17">
        <v>3.8495695499470503E-2</v>
      </c>
      <c r="CG155" s="17"/>
      <c r="CH155" s="17">
        <v>0</v>
      </c>
    </row>
    <row r="156" spans="2:86"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row>
    <row r="157" spans="2:86" x14ac:dyDescent="0.35">
      <c r="B157" s="6" t="s">
        <v>182</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row>
    <row r="158" spans="2:86" x14ac:dyDescent="0.35">
      <c r="B158" s="21" t="s">
        <v>127</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row>
    <row r="159" spans="2:86" x14ac:dyDescent="0.35">
      <c r="B159" t="s">
        <v>175</v>
      </c>
      <c r="C159" s="17">
        <v>1.19397672377005E-2</v>
      </c>
      <c r="D159" s="17">
        <v>0</v>
      </c>
      <c r="E159" s="17">
        <v>2.3741553969357499E-2</v>
      </c>
      <c r="F159" s="17"/>
      <c r="G159" s="17">
        <v>0</v>
      </c>
      <c r="H159" s="17">
        <v>6.3421394002646903E-2</v>
      </c>
      <c r="I159" s="17">
        <v>0</v>
      </c>
      <c r="J159" s="17">
        <v>0</v>
      </c>
      <c r="K159" s="17">
        <v>0</v>
      </c>
      <c r="L159" s="17">
        <v>0</v>
      </c>
      <c r="M159" s="17"/>
      <c r="N159" s="17">
        <v>0</v>
      </c>
      <c r="O159" s="17">
        <v>0</v>
      </c>
      <c r="P159" s="17">
        <v>0</v>
      </c>
      <c r="Q159" s="17">
        <v>3.1272228873876998E-2</v>
      </c>
      <c r="R159" s="17"/>
      <c r="S159" s="17">
        <v>0</v>
      </c>
      <c r="T159" s="17">
        <v>0</v>
      </c>
      <c r="U159" s="17">
        <v>0</v>
      </c>
      <c r="V159" s="17">
        <v>0</v>
      </c>
      <c r="W159" s="17">
        <v>0</v>
      </c>
      <c r="X159" s="17">
        <v>0</v>
      </c>
      <c r="Y159" s="17">
        <v>0</v>
      </c>
      <c r="Z159" s="17">
        <v>0</v>
      </c>
      <c r="AA159" s="17">
        <v>0</v>
      </c>
      <c r="AB159" s="17">
        <v>0</v>
      </c>
      <c r="AC159" s="17">
        <v>1.19397672377005E-2</v>
      </c>
      <c r="AD159" s="17">
        <v>0</v>
      </c>
      <c r="AE159" s="17"/>
      <c r="AF159" s="17">
        <v>0</v>
      </c>
      <c r="AG159" s="17">
        <v>0</v>
      </c>
      <c r="AH159" s="17">
        <v>0</v>
      </c>
      <c r="AI159" s="17">
        <v>0</v>
      </c>
      <c r="AJ159" s="17">
        <v>0</v>
      </c>
      <c r="AK159" s="17">
        <v>0</v>
      </c>
      <c r="AL159" s="17">
        <v>0</v>
      </c>
      <c r="AM159" s="17">
        <v>0.14948695172029999</v>
      </c>
      <c r="AN159" s="17">
        <v>0</v>
      </c>
      <c r="AO159" s="17">
        <v>0</v>
      </c>
      <c r="AP159" s="17">
        <v>0</v>
      </c>
      <c r="AQ159" s="17">
        <v>0</v>
      </c>
      <c r="AR159" s="17">
        <v>0</v>
      </c>
      <c r="AS159" s="17">
        <v>0</v>
      </c>
      <c r="AT159" s="17">
        <v>0</v>
      </c>
      <c r="AU159" s="17">
        <v>0</v>
      </c>
      <c r="AV159" s="17"/>
      <c r="AW159" s="17">
        <v>0</v>
      </c>
      <c r="AX159" s="17">
        <v>5.2997868388884102E-2</v>
      </c>
      <c r="AY159" s="17">
        <v>0</v>
      </c>
      <c r="AZ159" s="17">
        <v>0</v>
      </c>
      <c r="BA159" s="17">
        <v>0</v>
      </c>
      <c r="BB159" s="17"/>
      <c r="BC159" s="17">
        <v>0</v>
      </c>
      <c r="BD159" s="17">
        <v>4.2949033082656601E-2</v>
      </c>
      <c r="BE159" s="17">
        <v>0</v>
      </c>
      <c r="BF159" s="17">
        <v>0</v>
      </c>
      <c r="BG159" s="17">
        <v>0</v>
      </c>
      <c r="BH159" s="17"/>
      <c r="BI159" s="17">
        <v>1.55532518028968E-2</v>
      </c>
      <c r="BJ159" s="17">
        <v>0</v>
      </c>
      <c r="BK159" s="17"/>
      <c r="BL159" s="17">
        <v>4.6965511529742703E-2</v>
      </c>
      <c r="BM159" s="17">
        <v>0</v>
      </c>
      <c r="BN159" s="17">
        <v>0</v>
      </c>
      <c r="BO159" s="17">
        <v>0</v>
      </c>
      <c r="BP159" s="17"/>
      <c r="BQ159" s="17">
        <v>0</v>
      </c>
      <c r="BR159" s="17">
        <v>2.7593955251225401E-2</v>
      </c>
      <c r="BS159" s="17">
        <v>0</v>
      </c>
      <c r="BT159" s="17">
        <v>0</v>
      </c>
      <c r="BU159" s="17">
        <v>0</v>
      </c>
      <c r="BV159" s="17"/>
      <c r="BW159" s="17">
        <v>0</v>
      </c>
      <c r="BX159" s="17">
        <v>0</v>
      </c>
      <c r="BY159" s="17">
        <v>0</v>
      </c>
      <c r="BZ159" s="17">
        <v>0</v>
      </c>
      <c r="CA159" s="17">
        <v>7.3070974579702797E-2</v>
      </c>
      <c r="CB159" s="17"/>
      <c r="CC159" s="17">
        <v>0</v>
      </c>
      <c r="CD159" s="17">
        <v>1.59809657871244E-2</v>
      </c>
      <c r="CE159" s="17"/>
      <c r="CF159" s="17">
        <v>0</v>
      </c>
      <c r="CG159" s="17"/>
      <c r="CH159" s="17">
        <v>0</v>
      </c>
    </row>
    <row r="160" spans="2:86" x14ac:dyDescent="0.35">
      <c r="B160" t="s">
        <v>176</v>
      </c>
      <c r="C160" s="17">
        <v>0.34538496615735198</v>
      </c>
      <c r="D160" s="17">
        <v>0.43961604332322402</v>
      </c>
      <c r="E160" s="17">
        <v>0.25224285927486301</v>
      </c>
      <c r="F160" s="17"/>
      <c r="G160" s="17">
        <v>0.60239234559049204</v>
      </c>
      <c r="H160" s="17">
        <v>0.39656060417247402</v>
      </c>
      <c r="I160" s="17">
        <v>0.375580955013187</v>
      </c>
      <c r="J160" s="17">
        <v>0.239116721839473</v>
      </c>
      <c r="K160" s="17">
        <v>0.222091623100761</v>
      </c>
      <c r="L160" s="17">
        <v>0.286001995178714</v>
      </c>
      <c r="M160" s="17"/>
      <c r="N160" s="17">
        <v>0.51930498346912102</v>
      </c>
      <c r="O160" s="17">
        <v>0.22606248141680799</v>
      </c>
      <c r="P160" s="17">
        <v>0.39894124238504303</v>
      </c>
      <c r="Q160" s="17">
        <v>0.27880140160857603</v>
      </c>
      <c r="R160" s="17"/>
      <c r="S160" s="17">
        <v>0</v>
      </c>
      <c r="T160" s="17">
        <v>0</v>
      </c>
      <c r="U160" s="17">
        <v>0</v>
      </c>
      <c r="V160" s="17">
        <v>0</v>
      </c>
      <c r="W160" s="17">
        <v>0</v>
      </c>
      <c r="X160" s="17">
        <v>0</v>
      </c>
      <c r="Y160" s="17">
        <v>0</v>
      </c>
      <c r="Z160" s="17">
        <v>0</v>
      </c>
      <c r="AA160" s="17">
        <v>0</v>
      </c>
      <c r="AB160" s="17">
        <v>0</v>
      </c>
      <c r="AC160" s="17">
        <v>0.34538496615735198</v>
      </c>
      <c r="AD160" s="17">
        <v>0</v>
      </c>
      <c r="AE160" s="17"/>
      <c r="AF160" s="17">
        <v>0.22047692261139501</v>
      </c>
      <c r="AG160" s="17">
        <v>0.403101440130953</v>
      </c>
      <c r="AH160" s="17">
        <v>0.115583600038395</v>
      </c>
      <c r="AI160" s="17">
        <v>0.27671840076598297</v>
      </c>
      <c r="AJ160" s="17">
        <v>0.50838531100028195</v>
      </c>
      <c r="AK160" s="17">
        <v>0.28280743481062198</v>
      </c>
      <c r="AL160" s="17">
        <v>0.20875851125568501</v>
      </c>
      <c r="AM160" s="17">
        <v>0.102490050623131</v>
      </c>
      <c r="AN160" s="17">
        <v>1</v>
      </c>
      <c r="AO160" s="17">
        <v>0.21804068835073301</v>
      </c>
      <c r="AP160" s="17">
        <v>0.51311394221464002</v>
      </c>
      <c r="AQ160" s="17">
        <v>0.50993964392461599</v>
      </c>
      <c r="AR160" s="17">
        <v>0.65365619118087004</v>
      </c>
      <c r="AS160" s="17">
        <v>0</v>
      </c>
      <c r="AT160" s="17">
        <v>0</v>
      </c>
      <c r="AU160" s="17">
        <v>0.66057183823487398</v>
      </c>
      <c r="AV160" s="17"/>
      <c r="AW160" s="17">
        <v>0.21163815579480899</v>
      </c>
      <c r="AX160" s="17">
        <v>0.25464785525260802</v>
      </c>
      <c r="AY160" s="17">
        <v>0.52992065295481805</v>
      </c>
      <c r="AZ160" s="17">
        <v>0.54208981633392905</v>
      </c>
      <c r="BA160" s="17">
        <v>0.66737962616659097</v>
      </c>
      <c r="BB160" s="17"/>
      <c r="BC160" s="17">
        <v>0.79517594019006999</v>
      </c>
      <c r="BD160" s="17">
        <v>0.397016860149425</v>
      </c>
      <c r="BE160" s="17">
        <v>0.26275044389874103</v>
      </c>
      <c r="BF160" s="17">
        <v>0.322554878681858</v>
      </c>
      <c r="BG160" s="17">
        <v>0.41124155773038401</v>
      </c>
      <c r="BH160" s="17"/>
      <c r="BI160" s="17">
        <v>0.30945384515303698</v>
      </c>
      <c r="BJ160" s="17">
        <v>0.46410948639281402</v>
      </c>
      <c r="BK160" s="17"/>
      <c r="BL160" s="17">
        <v>0.43870018220560397</v>
      </c>
      <c r="BM160" s="17">
        <v>0.37388977910448901</v>
      </c>
      <c r="BN160" s="17">
        <v>0.28680523940644398</v>
      </c>
      <c r="BO160" s="17">
        <v>0</v>
      </c>
      <c r="BP160" s="17"/>
      <c r="BQ160" s="17">
        <v>6.6688177529107107E-2</v>
      </c>
      <c r="BR160" s="17">
        <v>0.56382958040424302</v>
      </c>
      <c r="BS160" s="17">
        <v>0</v>
      </c>
      <c r="BT160" s="17">
        <v>0.50224489730112498</v>
      </c>
      <c r="BU160" s="17">
        <v>0.29608190150119401</v>
      </c>
      <c r="BV160" s="17"/>
      <c r="BW160" s="17">
        <v>0.20794274674823199</v>
      </c>
      <c r="BX160" s="17">
        <v>0.78233180548972303</v>
      </c>
      <c r="BY160" s="17">
        <v>0.32521196743720998</v>
      </c>
      <c r="BZ160" s="17">
        <v>0.11371911630801899</v>
      </c>
      <c r="CA160" s="17">
        <v>0.60556126244930197</v>
      </c>
      <c r="CB160" s="17"/>
      <c r="CC160" s="17">
        <v>0.26133173473310201</v>
      </c>
      <c r="CD160" s="17">
        <v>0.373834079958626</v>
      </c>
      <c r="CE160" s="17"/>
      <c r="CF160" s="17">
        <v>0.77141895702479102</v>
      </c>
      <c r="CG160" s="17"/>
      <c r="CH160" s="17">
        <v>0.56612454357720499</v>
      </c>
    </row>
    <row r="161" spans="2:86" x14ac:dyDescent="0.35">
      <c r="B161" t="s">
        <v>177</v>
      </c>
      <c r="C161" s="17">
        <v>0.169748703391154</v>
      </c>
      <c r="D161" s="17">
        <v>0.220904403347154</v>
      </c>
      <c r="E161" s="17">
        <v>0.119184178223273</v>
      </c>
      <c r="F161" s="17"/>
      <c r="G161" s="17">
        <v>0.39760765440950802</v>
      </c>
      <c r="H161" s="17">
        <v>0.14362104879375701</v>
      </c>
      <c r="I161" s="17">
        <v>7.4200523190996501E-2</v>
      </c>
      <c r="J161" s="17">
        <v>0.12269894469280899</v>
      </c>
      <c r="K161" s="17">
        <v>0.268780423033944</v>
      </c>
      <c r="L161" s="17">
        <v>3.9853180862326802E-2</v>
      </c>
      <c r="M161" s="17"/>
      <c r="N161" s="17">
        <v>0.12049076010269801</v>
      </c>
      <c r="O161" s="17">
        <v>0.231097678684869</v>
      </c>
      <c r="P161" s="17">
        <v>0.33456466016785502</v>
      </c>
      <c r="Q161" s="17">
        <v>7.9823291814402106E-2</v>
      </c>
      <c r="R161" s="17"/>
      <c r="S161" s="17">
        <v>0</v>
      </c>
      <c r="T161" s="17">
        <v>0</v>
      </c>
      <c r="U161" s="17">
        <v>0</v>
      </c>
      <c r="V161" s="17">
        <v>0</v>
      </c>
      <c r="W161" s="17">
        <v>0</v>
      </c>
      <c r="X161" s="17">
        <v>0</v>
      </c>
      <c r="Y161" s="17">
        <v>0</v>
      </c>
      <c r="Z161" s="17">
        <v>0</v>
      </c>
      <c r="AA161" s="17">
        <v>0</v>
      </c>
      <c r="AB161" s="17">
        <v>0</v>
      </c>
      <c r="AC161" s="17">
        <v>0.169748703391154</v>
      </c>
      <c r="AD161" s="17">
        <v>0</v>
      </c>
      <c r="AE161" s="17"/>
      <c r="AF161" s="17">
        <v>0.55200620342866902</v>
      </c>
      <c r="AG161" s="17">
        <v>0</v>
      </c>
      <c r="AH161" s="17">
        <v>0.114963056091464</v>
      </c>
      <c r="AI161" s="17">
        <v>0.13079532387946399</v>
      </c>
      <c r="AJ161" s="17">
        <v>0</v>
      </c>
      <c r="AK161" s="17">
        <v>0.25899194886780402</v>
      </c>
      <c r="AL161" s="17">
        <v>0.25553433681434501</v>
      </c>
      <c r="AM161" s="17">
        <v>0.32322876287741698</v>
      </c>
      <c r="AN161" s="17">
        <v>0</v>
      </c>
      <c r="AO161" s="17">
        <v>0</v>
      </c>
      <c r="AP161" s="17">
        <v>0</v>
      </c>
      <c r="AQ161" s="17">
        <v>0.49006035607538401</v>
      </c>
      <c r="AR161" s="17">
        <v>0</v>
      </c>
      <c r="AS161" s="17">
        <v>0.33451834229316901</v>
      </c>
      <c r="AT161" s="17">
        <v>0</v>
      </c>
      <c r="AU161" s="17">
        <v>0.16769769441941201</v>
      </c>
      <c r="AV161" s="17"/>
      <c r="AW161" s="17">
        <v>0.26827599268938201</v>
      </c>
      <c r="AX161" s="17">
        <v>0.13577687170875899</v>
      </c>
      <c r="AY161" s="17">
        <v>0.167697637097628</v>
      </c>
      <c r="AZ161" s="17">
        <v>0.11019958818259</v>
      </c>
      <c r="BA161" s="17">
        <v>0</v>
      </c>
      <c r="BB161" s="17"/>
      <c r="BC161" s="17">
        <v>0</v>
      </c>
      <c r="BD161" s="17">
        <v>0.24371536993770501</v>
      </c>
      <c r="BE161" s="17">
        <v>0.19212683805369801</v>
      </c>
      <c r="BF161" s="17">
        <v>0.119428235989993</v>
      </c>
      <c r="BG161" s="17">
        <v>0</v>
      </c>
      <c r="BH161" s="17"/>
      <c r="BI161" s="17">
        <v>0.144274976539286</v>
      </c>
      <c r="BJ161" s="17">
        <v>0.25391963695969</v>
      </c>
      <c r="BK161" s="17"/>
      <c r="BL161" s="17">
        <v>3.7355259782179302E-2</v>
      </c>
      <c r="BM161" s="17">
        <v>0.22935225658560199</v>
      </c>
      <c r="BN161" s="17">
        <v>0.21536606654836701</v>
      </c>
      <c r="BO161" s="17">
        <v>0</v>
      </c>
      <c r="BP161" s="17"/>
      <c r="BQ161" s="17">
        <v>0</v>
      </c>
      <c r="BR161" s="17">
        <v>0.10342406024556899</v>
      </c>
      <c r="BS161" s="17">
        <v>0</v>
      </c>
      <c r="BT161" s="17">
        <v>0</v>
      </c>
      <c r="BU161" s="17">
        <v>0.54494920862940999</v>
      </c>
      <c r="BV161" s="17"/>
      <c r="BW161" s="17">
        <v>0</v>
      </c>
      <c r="BX161" s="17">
        <v>0</v>
      </c>
      <c r="BY161" s="17">
        <v>0</v>
      </c>
      <c r="BZ161" s="17">
        <v>0.20429732586873001</v>
      </c>
      <c r="CA161" s="17">
        <v>0.12140522077065601</v>
      </c>
      <c r="CB161" s="17"/>
      <c r="CC161" s="17">
        <v>0.12692453371676601</v>
      </c>
      <c r="CD161" s="17">
        <v>0.18424320474307099</v>
      </c>
      <c r="CE161" s="17"/>
      <c r="CF161" s="17">
        <v>0</v>
      </c>
      <c r="CG161" s="17"/>
      <c r="CH161" s="17">
        <v>0</v>
      </c>
    </row>
    <row r="162" spans="2:86" x14ac:dyDescent="0.35">
      <c r="B162" t="s">
        <v>178</v>
      </c>
      <c r="C162" s="17">
        <v>0.18853976365021399</v>
      </c>
      <c r="D162" s="17">
        <v>0.15020765110995701</v>
      </c>
      <c r="E162" s="17">
        <v>0.22642889567161201</v>
      </c>
      <c r="F162" s="17"/>
      <c r="G162" s="17">
        <v>0</v>
      </c>
      <c r="H162" s="17">
        <v>0.20675397836308901</v>
      </c>
      <c r="I162" s="17">
        <v>7.4723340782273495E-2</v>
      </c>
      <c r="J162" s="17">
        <v>0.357782413853662</v>
      </c>
      <c r="K162" s="17">
        <v>0.15893414474766299</v>
      </c>
      <c r="L162" s="17">
        <v>0.26826784346076499</v>
      </c>
      <c r="M162" s="17"/>
      <c r="N162" s="17">
        <v>0.20422887952089899</v>
      </c>
      <c r="O162" s="17">
        <v>0.22784604275328199</v>
      </c>
      <c r="P162" s="17">
        <v>9.1835765229407507E-2</v>
      </c>
      <c r="Q162" s="17">
        <v>0.20993278794973899</v>
      </c>
      <c r="R162" s="17"/>
      <c r="S162" s="17">
        <v>0</v>
      </c>
      <c r="T162" s="17">
        <v>0</v>
      </c>
      <c r="U162" s="17">
        <v>0</v>
      </c>
      <c r="V162" s="17">
        <v>0</v>
      </c>
      <c r="W162" s="17">
        <v>0</v>
      </c>
      <c r="X162" s="17">
        <v>0</v>
      </c>
      <c r="Y162" s="17">
        <v>0</v>
      </c>
      <c r="Z162" s="17">
        <v>0</v>
      </c>
      <c r="AA162" s="17">
        <v>0</v>
      </c>
      <c r="AB162" s="17">
        <v>0</v>
      </c>
      <c r="AC162" s="17">
        <v>0.18853976365021399</v>
      </c>
      <c r="AD162" s="17">
        <v>0</v>
      </c>
      <c r="AE162" s="17"/>
      <c r="AF162" s="17">
        <v>0.227516873959936</v>
      </c>
      <c r="AG162" s="17">
        <v>0.59689855986904605</v>
      </c>
      <c r="AH162" s="17">
        <v>0.37644641179611299</v>
      </c>
      <c r="AI162" s="17">
        <v>0</v>
      </c>
      <c r="AJ162" s="17">
        <v>0.22780702558605301</v>
      </c>
      <c r="AK162" s="17">
        <v>0</v>
      </c>
      <c r="AL162" s="17">
        <v>0.215661291829402</v>
      </c>
      <c r="AM162" s="17">
        <v>0.15509281420353199</v>
      </c>
      <c r="AN162" s="17">
        <v>0</v>
      </c>
      <c r="AO162" s="17">
        <v>0.47793669669878902</v>
      </c>
      <c r="AP162" s="17">
        <v>0.23217660661778899</v>
      </c>
      <c r="AQ162" s="17">
        <v>0</v>
      </c>
      <c r="AR162" s="17">
        <v>0</v>
      </c>
      <c r="AS162" s="17">
        <v>0.35048808805509901</v>
      </c>
      <c r="AT162" s="17">
        <v>0</v>
      </c>
      <c r="AU162" s="17">
        <v>0.17173046734571401</v>
      </c>
      <c r="AV162" s="17"/>
      <c r="AW162" s="17">
        <v>0.19489159161097699</v>
      </c>
      <c r="AX162" s="17">
        <v>0.25478589203520002</v>
      </c>
      <c r="AY162" s="17">
        <v>0.19141976479408501</v>
      </c>
      <c r="AZ162" s="17">
        <v>0</v>
      </c>
      <c r="BA162" s="17">
        <v>0.33262037383340898</v>
      </c>
      <c r="BB162" s="17"/>
      <c r="BC162" s="17">
        <v>0</v>
      </c>
      <c r="BD162" s="17">
        <v>0.16831047678705799</v>
      </c>
      <c r="BE162" s="17">
        <v>0.21267419519691</v>
      </c>
      <c r="BF162" s="17">
        <v>0.18310224474321099</v>
      </c>
      <c r="BG162" s="17">
        <v>0.23184057669420599</v>
      </c>
      <c r="BH162" s="17"/>
      <c r="BI162" s="17">
        <v>0.21083451934780401</v>
      </c>
      <c r="BJ162" s="17">
        <v>0.114872867099858</v>
      </c>
      <c r="BK162" s="17"/>
      <c r="BL162" s="17">
        <v>0.236553610439727</v>
      </c>
      <c r="BM162" s="17">
        <v>0.121222674569702</v>
      </c>
      <c r="BN162" s="17">
        <v>0.19600712833377901</v>
      </c>
      <c r="BO162" s="17">
        <v>0.41238404729982903</v>
      </c>
      <c r="BP162" s="17"/>
      <c r="BQ162" s="17">
        <v>0.34578755223684798</v>
      </c>
      <c r="BR162" s="17">
        <v>0.12882266120749</v>
      </c>
      <c r="BS162" s="17">
        <v>0</v>
      </c>
      <c r="BT162" s="17">
        <v>0.25104636164987898</v>
      </c>
      <c r="BU162" s="17">
        <v>0.158968889869396</v>
      </c>
      <c r="BV162" s="17"/>
      <c r="BW162" s="17">
        <v>0.41894675464785103</v>
      </c>
      <c r="BX162" s="17">
        <v>0.167651162636967</v>
      </c>
      <c r="BY162" s="17">
        <v>0</v>
      </c>
      <c r="BZ162" s="17">
        <v>0.25368166998315</v>
      </c>
      <c r="CA162" s="17">
        <v>7.3070974579702797E-2</v>
      </c>
      <c r="CB162" s="17"/>
      <c r="CC162" s="17">
        <v>0.157605722630902</v>
      </c>
      <c r="CD162" s="17">
        <v>0.19900986739732399</v>
      </c>
      <c r="CE162" s="17"/>
      <c r="CF162" s="17">
        <v>0.176056394907777</v>
      </c>
      <c r="CG162" s="17"/>
      <c r="CH162" s="17">
        <v>0.13234812652531999</v>
      </c>
    </row>
    <row r="163" spans="2:86" x14ac:dyDescent="0.35">
      <c r="B163" t="s">
        <v>179</v>
      </c>
      <c r="C163" s="17">
        <v>0.21577175784257499</v>
      </c>
      <c r="D163" s="17">
        <v>0.111153578495381</v>
      </c>
      <c r="E163" s="17">
        <v>0.31918092959018202</v>
      </c>
      <c r="F163" s="17"/>
      <c r="G163" s="17">
        <v>0</v>
      </c>
      <c r="H163" s="17">
        <v>4.7180652441674999E-2</v>
      </c>
      <c r="I163" s="17">
        <v>0.47549518101354299</v>
      </c>
      <c r="J163" s="17">
        <v>0.118316882907883</v>
      </c>
      <c r="K163" s="17">
        <v>0.25647722562130398</v>
      </c>
      <c r="L163" s="17">
        <v>0.40587698049819398</v>
      </c>
      <c r="M163" s="17"/>
      <c r="N163" s="17">
        <v>0.11903261000455299</v>
      </c>
      <c r="O163" s="17">
        <v>0.223968262916239</v>
      </c>
      <c r="P163" s="17">
        <v>0.13188475584027601</v>
      </c>
      <c r="Q163" s="17">
        <v>0.31133352128325897</v>
      </c>
      <c r="R163" s="17"/>
      <c r="S163" s="17">
        <v>0</v>
      </c>
      <c r="T163" s="17">
        <v>0</v>
      </c>
      <c r="U163" s="17">
        <v>0</v>
      </c>
      <c r="V163" s="17">
        <v>0</v>
      </c>
      <c r="W163" s="17">
        <v>0</v>
      </c>
      <c r="X163" s="17">
        <v>0</v>
      </c>
      <c r="Y163" s="17">
        <v>0</v>
      </c>
      <c r="Z163" s="17">
        <v>0</v>
      </c>
      <c r="AA163" s="17">
        <v>0</v>
      </c>
      <c r="AB163" s="17">
        <v>0</v>
      </c>
      <c r="AC163" s="17">
        <v>0.21577175784257499</v>
      </c>
      <c r="AD163" s="17">
        <v>0</v>
      </c>
      <c r="AE163" s="17"/>
      <c r="AF163" s="17">
        <v>0</v>
      </c>
      <c r="AG163" s="17">
        <v>0</v>
      </c>
      <c r="AH163" s="17">
        <v>0.115583600038395</v>
      </c>
      <c r="AI163" s="17">
        <v>0.46003297621352202</v>
      </c>
      <c r="AJ163" s="17">
        <v>0.151371576297187</v>
      </c>
      <c r="AK163" s="17">
        <v>0.40127433369313098</v>
      </c>
      <c r="AL163" s="17">
        <v>0.32004586010056801</v>
      </c>
      <c r="AM163" s="17">
        <v>0.109875272977978</v>
      </c>
      <c r="AN163" s="17">
        <v>0</v>
      </c>
      <c r="AO163" s="17">
        <v>0.304022614950478</v>
      </c>
      <c r="AP163" s="17">
        <v>0.25470945116757099</v>
      </c>
      <c r="AQ163" s="17">
        <v>0</v>
      </c>
      <c r="AR163" s="17">
        <v>0.18600664900644001</v>
      </c>
      <c r="AS163" s="17">
        <v>0.31499356965173197</v>
      </c>
      <c r="AT163" s="17">
        <v>0</v>
      </c>
      <c r="AU163" s="17">
        <v>0</v>
      </c>
      <c r="AV163" s="17"/>
      <c r="AW163" s="17">
        <v>0.24316694299056299</v>
      </c>
      <c r="AX163" s="17">
        <v>0.26135500965025199</v>
      </c>
      <c r="AY163" s="17">
        <v>3.7762995441315998E-2</v>
      </c>
      <c r="AZ163" s="17">
        <v>0.24819166719407201</v>
      </c>
      <c r="BA163" s="17">
        <v>0</v>
      </c>
      <c r="BB163" s="17"/>
      <c r="BC163" s="17">
        <v>0.20482405980992999</v>
      </c>
      <c r="BD163" s="17">
        <v>0.11605747380698</v>
      </c>
      <c r="BE163" s="17">
        <v>0.21655685479508799</v>
      </c>
      <c r="BF163" s="17">
        <v>0.31471516671469801</v>
      </c>
      <c r="BG163" s="17">
        <v>0.35691786557541</v>
      </c>
      <c r="BH163" s="17"/>
      <c r="BI163" s="17">
        <v>0.258056523668101</v>
      </c>
      <c r="BJ163" s="17">
        <v>7.6053363437301902E-2</v>
      </c>
      <c r="BK163" s="17"/>
      <c r="BL163" s="17">
        <v>0.13977712495724701</v>
      </c>
      <c r="BM163" s="17">
        <v>0.245035036625319</v>
      </c>
      <c r="BN163" s="17">
        <v>0.22220452395401999</v>
      </c>
      <c r="BO163" s="17">
        <v>0.58761595270017097</v>
      </c>
      <c r="BP163" s="17"/>
      <c r="BQ163" s="17">
        <v>0.58752427023404397</v>
      </c>
      <c r="BR163" s="17">
        <v>0.13772296619633401</v>
      </c>
      <c r="BS163" s="17">
        <v>0</v>
      </c>
      <c r="BT163" s="17">
        <v>0.24670874104899601</v>
      </c>
      <c r="BU163" s="17">
        <v>0</v>
      </c>
      <c r="BV163" s="17"/>
      <c r="BW163" s="17">
        <v>0.37311049860391698</v>
      </c>
      <c r="BX163" s="17">
        <v>0</v>
      </c>
      <c r="BY163" s="17">
        <v>0.67478803256278996</v>
      </c>
      <c r="BZ163" s="17">
        <v>0.42830188784010098</v>
      </c>
      <c r="CA163" s="17">
        <v>0.126891567620637</v>
      </c>
      <c r="CB163" s="17"/>
      <c r="CC163" s="17">
        <v>0.45413800891922901</v>
      </c>
      <c r="CD163" s="17">
        <v>0.135093020233607</v>
      </c>
      <c r="CE163" s="17"/>
      <c r="CF163" s="17">
        <v>0</v>
      </c>
      <c r="CG163" s="17"/>
      <c r="CH163" s="17">
        <v>0.30152732989747499</v>
      </c>
    </row>
    <row r="164" spans="2:86" x14ac:dyDescent="0.35">
      <c r="B164" t="s">
        <v>180</v>
      </c>
      <c r="C164" s="17">
        <v>6.8615041721004702E-2</v>
      </c>
      <c r="D164" s="17">
        <v>7.8118323724283706E-2</v>
      </c>
      <c r="E164" s="17">
        <v>5.9221583270713099E-2</v>
      </c>
      <c r="F164" s="17"/>
      <c r="G164" s="17">
        <v>0</v>
      </c>
      <c r="H164" s="17">
        <v>0.14246232222635899</v>
      </c>
      <c r="I164" s="17">
        <v>0</v>
      </c>
      <c r="J164" s="17">
        <v>0.162085036706173</v>
      </c>
      <c r="K164" s="17">
        <v>9.3716583496328804E-2</v>
      </c>
      <c r="L164" s="17">
        <v>0</v>
      </c>
      <c r="M164" s="17"/>
      <c r="N164" s="17">
        <v>3.69427669027294E-2</v>
      </c>
      <c r="O164" s="17">
        <v>9.1025534228802302E-2</v>
      </c>
      <c r="P164" s="17">
        <v>4.27735763774185E-2</v>
      </c>
      <c r="Q164" s="17">
        <v>8.8836768470146196E-2</v>
      </c>
      <c r="R164" s="17"/>
      <c r="S164" s="17">
        <v>0</v>
      </c>
      <c r="T164" s="17">
        <v>0</v>
      </c>
      <c r="U164" s="17">
        <v>0</v>
      </c>
      <c r="V164" s="17">
        <v>0</v>
      </c>
      <c r="W164" s="17">
        <v>0</v>
      </c>
      <c r="X164" s="17">
        <v>0</v>
      </c>
      <c r="Y164" s="17">
        <v>0</v>
      </c>
      <c r="Z164" s="17">
        <v>0</v>
      </c>
      <c r="AA164" s="17">
        <v>0</v>
      </c>
      <c r="AB164" s="17">
        <v>0</v>
      </c>
      <c r="AC164" s="17">
        <v>6.8615041721004702E-2</v>
      </c>
      <c r="AD164" s="17">
        <v>0</v>
      </c>
      <c r="AE164" s="17"/>
      <c r="AF164" s="17">
        <v>0</v>
      </c>
      <c r="AG164" s="17">
        <v>0</v>
      </c>
      <c r="AH164" s="17">
        <v>0.27742333203563302</v>
      </c>
      <c r="AI164" s="17">
        <v>0.13245329914103099</v>
      </c>
      <c r="AJ164" s="17">
        <v>0.112436087116478</v>
      </c>
      <c r="AK164" s="17">
        <v>5.6926282628443001E-2</v>
      </c>
      <c r="AL164" s="17">
        <v>0</v>
      </c>
      <c r="AM164" s="17">
        <v>0.15982614759764099</v>
      </c>
      <c r="AN164" s="17">
        <v>0</v>
      </c>
      <c r="AO164" s="17">
        <v>0</v>
      </c>
      <c r="AP164" s="17">
        <v>0</v>
      </c>
      <c r="AQ164" s="17">
        <v>0</v>
      </c>
      <c r="AR164" s="17">
        <v>0.16033715981269001</v>
      </c>
      <c r="AS164" s="17">
        <v>0</v>
      </c>
      <c r="AT164" s="17">
        <v>0</v>
      </c>
      <c r="AU164" s="17">
        <v>0</v>
      </c>
      <c r="AV164" s="17"/>
      <c r="AW164" s="17">
        <v>8.2027316914269094E-2</v>
      </c>
      <c r="AX164" s="17">
        <v>4.0436502964296801E-2</v>
      </c>
      <c r="AY164" s="17">
        <v>7.3198949712152503E-2</v>
      </c>
      <c r="AZ164" s="17">
        <v>9.9518928289409003E-2</v>
      </c>
      <c r="BA164" s="17">
        <v>0</v>
      </c>
      <c r="BB164" s="17"/>
      <c r="BC164" s="17">
        <v>0</v>
      </c>
      <c r="BD164" s="17">
        <v>3.1950786236175303E-2</v>
      </c>
      <c r="BE164" s="17">
        <v>0.115891668055563</v>
      </c>
      <c r="BF164" s="17">
        <v>6.0199473870239502E-2</v>
      </c>
      <c r="BG164" s="17">
        <v>0</v>
      </c>
      <c r="BH164" s="17"/>
      <c r="BI164" s="17">
        <v>6.1826883488875099E-2</v>
      </c>
      <c r="BJ164" s="17">
        <v>9.10446461103359E-2</v>
      </c>
      <c r="BK164" s="17"/>
      <c r="BL164" s="17">
        <v>0.100648311085499</v>
      </c>
      <c r="BM164" s="17">
        <v>3.0500253114888298E-2</v>
      </c>
      <c r="BN164" s="17">
        <v>7.9617041757389997E-2</v>
      </c>
      <c r="BO164" s="17">
        <v>0</v>
      </c>
      <c r="BP164" s="17"/>
      <c r="BQ164" s="17">
        <v>0</v>
      </c>
      <c r="BR164" s="17">
        <v>3.8606776695138102E-2</v>
      </c>
      <c r="BS164" s="17">
        <v>0</v>
      </c>
      <c r="BT164" s="17">
        <v>0</v>
      </c>
      <c r="BU164" s="17">
        <v>0</v>
      </c>
      <c r="BV164" s="17"/>
      <c r="BW164" s="17">
        <v>0</v>
      </c>
      <c r="BX164" s="17">
        <v>5.0017031873310303E-2</v>
      </c>
      <c r="BY164" s="17">
        <v>0</v>
      </c>
      <c r="BZ164" s="17">
        <v>0</v>
      </c>
      <c r="CA164" s="17">
        <v>0</v>
      </c>
      <c r="CB164" s="17"/>
      <c r="CC164" s="17">
        <v>0</v>
      </c>
      <c r="CD164" s="17">
        <v>9.1838861880248202E-2</v>
      </c>
      <c r="CE164" s="17"/>
      <c r="CF164" s="17">
        <v>5.2524648067431401E-2</v>
      </c>
      <c r="CG164" s="17"/>
      <c r="CH164" s="17">
        <v>0</v>
      </c>
    </row>
    <row r="165" spans="2:86" x14ac:dyDescent="0.3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row>
    <row r="166" spans="2:86" x14ac:dyDescent="0.35">
      <c r="B166" s="6" t="s">
        <v>203</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row>
    <row r="167" spans="2:86" x14ac:dyDescent="0.35">
      <c r="B167" s="21" t="s">
        <v>125</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row>
    <row r="168" spans="2:86" x14ac:dyDescent="0.35">
      <c r="B168" t="s">
        <v>183</v>
      </c>
      <c r="C168" s="17">
        <v>0.42294683471692401</v>
      </c>
      <c r="D168" s="17">
        <v>0.43509827160472297</v>
      </c>
      <c r="E168" s="17">
        <v>0.41919961675867401</v>
      </c>
      <c r="F168" s="17"/>
      <c r="G168" s="17">
        <v>0.59779845400630605</v>
      </c>
      <c r="H168" s="17">
        <v>0.34735591738157201</v>
      </c>
      <c r="I168" s="17">
        <v>0.41794077675579899</v>
      </c>
      <c r="J168" s="17">
        <v>0.46149947386540802</v>
      </c>
      <c r="K168" s="17">
        <v>0.50249251063516898</v>
      </c>
      <c r="L168" s="17">
        <v>0.24573422745339399</v>
      </c>
      <c r="M168" s="17"/>
      <c r="N168" s="17">
        <v>0.22733948014598199</v>
      </c>
      <c r="O168" s="17">
        <v>0.47339657300497701</v>
      </c>
      <c r="P168" s="17">
        <v>0.61173137784565701</v>
      </c>
      <c r="Q168" s="17">
        <v>0.38153307804499398</v>
      </c>
      <c r="R168" s="17"/>
      <c r="S168" s="17">
        <v>0</v>
      </c>
      <c r="T168" s="17">
        <v>0</v>
      </c>
      <c r="U168" s="17">
        <v>0</v>
      </c>
      <c r="V168" s="17">
        <v>0</v>
      </c>
      <c r="W168" s="17">
        <v>0</v>
      </c>
      <c r="X168" s="17">
        <v>0</v>
      </c>
      <c r="Y168" s="17">
        <v>0</v>
      </c>
      <c r="Z168" s="17">
        <v>0</v>
      </c>
      <c r="AA168" s="17">
        <v>0</v>
      </c>
      <c r="AB168" s="17">
        <v>0.42294683471692401</v>
      </c>
      <c r="AC168" s="17">
        <v>0</v>
      </c>
      <c r="AD168" s="17">
        <v>0</v>
      </c>
      <c r="AE168" s="17"/>
      <c r="AF168" s="17">
        <v>0</v>
      </c>
      <c r="AG168" s="17">
        <v>0.232570963335376</v>
      </c>
      <c r="AH168" s="17">
        <v>0.41524235624689498</v>
      </c>
      <c r="AI168" s="17">
        <v>0.29492999717327201</v>
      </c>
      <c r="AJ168" s="17">
        <v>0.43418412813143598</v>
      </c>
      <c r="AK168" s="17">
        <v>0.74414413314959804</v>
      </c>
      <c r="AL168" s="17">
        <v>0.44616952280214001</v>
      </c>
      <c r="AM168" s="17">
        <v>0.76278832266026297</v>
      </c>
      <c r="AN168" s="17">
        <v>0.582563589660686</v>
      </c>
      <c r="AO168" s="17">
        <v>0.38114831052516401</v>
      </c>
      <c r="AP168" s="17">
        <v>0.20910592665633901</v>
      </c>
      <c r="AQ168" s="17">
        <v>0.37217307909348402</v>
      </c>
      <c r="AR168" s="17">
        <v>0.34207527404939397</v>
      </c>
      <c r="AS168" s="17">
        <v>0.48961864468815303</v>
      </c>
      <c r="AT168" s="17">
        <v>0.20783638844740701</v>
      </c>
      <c r="AU168" s="17">
        <v>0.20872600247467199</v>
      </c>
      <c r="AV168" s="17"/>
      <c r="AW168" s="17">
        <v>0.57466233189421101</v>
      </c>
      <c r="AX168" s="17">
        <v>0.36128471474240598</v>
      </c>
      <c r="AY168" s="17">
        <v>0.522763345571297</v>
      </c>
      <c r="AZ168" s="17">
        <v>0.167606944115721</v>
      </c>
      <c r="BA168" s="17">
        <v>1</v>
      </c>
      <c r="BB168" s="17"/>
      <c r="BC168" s="17">
        <v>0.61337169145459902</v>
      </c>
      <c r="BD168" s="17">
        <v>0.37089547603522899</v>
      </c>
      <c r="BE168" s="17">
        <v>0.42575828451665698</v>
      </c>
      <c r="BF168" s="17">
        <v>0.36508400704822702</v>
      </c>
      <c r="BG168" s="17">
        <v>0.49139241944182299</v>
      </c>
      <c r="BH168" s="17"/>
      <c r="BI168" s="17">
        <v>0.41009613191910599</v>
      </c>
      <c r="BJ168" s="17">
        <v>0.47572928110149598</v>
      </c>
      <c r="BK168" s="17"/>
      <c r="BL168" s="17">
        <v>0.35749483149826</v>
      </c>
      <c r="BM168" s="17">
        <v>0.48792084771676802</v>
      </c>
      <c r="BN168" s="17">
        <v>0.38958817259907202</v>
      </c>
      <c r="BO168" s="17">
        <v>1</v>
      </c>
      <c r="BP168" s="17"/>
      <c r="BQ168" s="17">
        <v>0.26076283604726003</v>
      </c>
      <c r="BR168" s="17">
        <v>0.44005587229149101</v>
      </c>
      <c r="BS168" s="17">
        <v>0.61288699886474396</v>
      </c>
      <c r="BT168" s="17">
        <v>0.14815009419340899</v>
      </c>
      <c r="BU168" s="17">
        <v>0.81616797724458601</v>
      </c>
      <c r="BV168" s="17"/>
      <c r="BW168" s="17">
        <v>0.18988906904141101</v>
      </c>
      <c r="BX168" s="17">
        <v>0.37746681940749599</v>
      </c>
      <c r="BY168" s="17">
        <v>0.64605443736337997</v>
      </c>
      <c r="BZ168" s="17">
        <v>0.40602390197688998</v>
      </c>
      <c r="CA168" s="17">
        <v>0.62294487618791605</v>
      </c>
      <c r="CB168" s="17"/>
      <c r="CC168" s="17">
        <v>0.37780625456873701</v>
      </c>
      <c r="CD168" s="17">
        <v>0.44549649448030298</v>
      </c>
      <c r="CE168" s="17"/>
      <c r="CF168" s="17">
        <v>0.38847479308847399</v>
      </c>
      <c r="CG168" s="17"/>
      <c r="CH168" s="17">
        <v>0.31360029584322602</v>
      </c>
    </row>
    <row r="169" spans="2:86" x14ac:dyDescent="0.35">
      <c r="B169" t="s">
        <v>184</v>
      </c>
      <c r="C169" s="17">
        <v>0.36462162551442701</v>
      </c>
      <c r="D169" s="17">
        <v>0.29087151389270099</v>
      </c>
      <c r="E169" s="17">
        <v>0.48629602830779201</v>
      </c>
      <c r="F169" s="17"/>
      <c r="G169" s="17">
        <v>0.15281813620436899</v>
      </c>
      <c r="H169" s="17">
        <v>0.25753489261521401</v>
      </c>
      <c r="I169" s="17">
        <v>0.20366460017567201</v>
      </c>
      <c r="J169" s="17">
        <v>0.397006945319058</v>
      </c>
      <c r="K169" s="17">
        <v>0.30607353974213503</v>
      </c>
      <c r="L169" s="17">
        <v>0.687798194889776</v>
      </c>
      <c r="M169" s="17"/>
      <c r="N169" s="17">
        <v>0.44699090049299101</v>
      </c>
      <c r="O169" s="17">
        <v>0.32224786111637999</v>
      </c>
      <c r="P169" s="17">
        <v>0.3135009534198</v>
      </c>
      <c r="Q169" s="17">
        <v>0.36600328214172301</v>
      </c>
      <c r="R169" s="17"/>
      <c r="S169" s="17">
        <v>0</v>
      </c>
      <c r="T169" s="17">
        <v>0</v>
      </c>
      <c r="U169" s="17">
        <v>0</v>
      </c>
      <c r="V169" s="17">
        <v>0</v>
      </c>
      <c r="W169" s="17">
        <v>0</v>
      </c>
      <c r="X169" s="17">
        <v>0</v>
      </c>
      <c r="Y169" s="17">
        <v>0</v>
      </c>
      <c r="Z169" s="17">
        <v>0</v>
      </c>
      <c r="AA169" s="17">
        <v>0</v>
      </c>
      <c r="AB169" s="17">
        <v>0.36462162551442701</v>
      </c>
      <c r="AC169" s="17">
        <v>0</v>
      </c>
      <c r="AD169" s="17">
        <v>0</v>
      </c>
      <c r="AE169" s="17"/>
      <c r="AF169" s="17">
        <v>0.5</v>
      </c>
      <c r="AG169" s="17">
        <v>0</v>
      </c>
      <c r="AH169" s="17">
        <v>0.354485024473152</v>
      </c>
      <c r="AI169" s="17">
        <v>0.40969691883635001</v>
      </c>
      <c r="AJ169" s="17">
        <v>0.30858308266614198</v>
      </c>
      <c r="AK169" s="17">
        <v>0.24348094030496201</v>
      </c>
      <c r="AL169" s="17">
        <v>0.380888480698786</v>
      </c>
      <c r="AM169" s="17">
        <v>0.65774095275884004</v>
      </c>
      <c r="AN169" s="17">
        <v>0.72281557179565403</v>
      </c>
      <c r="AO169" s="17">
        <v>0.62582778246572701</v>
      </c>
      <c r="AP169" s="17">
        <v>0.215847359523542</v>
      </c>
      <c r="AQ169" s="17">
        <v>0.49236832970481598</v>
      </c>
      <c r="AR169" s="17">
        <v>0.66420748667615503</v>
      </c>
      <c r="AS169" s="17">
        <v>0</v>
      </c>
      <c r="AT169" s="17">
        <v>0.26302585692791097</v>
      </c>
      <c r="AU169" s="17">
        <v>0.19603451573004599</v>
      </c>
      <c r="AV169" s="17"/>
      <c r="AW169" s="17">
        <v>0.40014434767490598</v>
      </c>
      <c r="AX169" s="17">
        <v>0.33860781993551398</v>
      </c>
      <c r="AY169" s="17">
        <v>0.25071321238767802</v>
      </c>
      <c r="AZ169" s="17">
        <v>0.52213562713560302</v>
      </c>
      <c r="BA169" s="17">
        <v>0</v>
      </c>
      <c r="BB169" s="17"/>
      <c r="BC169" s="17">
        <v>6.03231472879278E-2</v>
      </c>
      <c r="BD169" s="17">
        <v>0.40694004592281502</v>
      </c>
      <c r="BE169" s="17">
        <v>0.39908944173861299</v>
      </c>
      <c r="BF169" s="17">
        <v>0.48350228897397102</v>
      </c>
      <c r="BG169" s="17">
        <v>0.16209731492074</v>
      </c>
      <c r="BH169" s="17"/>
      <c r="BI169" s="17">
        <v>0.36771814140728698</v>
      </c>
      <c r="BJ169" s="17">
        <v>0.35190312391452599</v>
      </c>
      <c r="BK169" s="17"/>
      <c r="BL169" s="17">
        <v>0.42484155865774598</v>
      </c>
      <c r="BM169" s="17">
        <v>0.366908712690934</v>
      </c>
      <c r="BN169" s="17">
        <v>0.33745711577808701</v>
      </c>
      <c r="BO169" s="17">
        <v>1</v>
      </c>
      <c r="BP169" s="17"/>
      <c r="BQ169" s="17">
        <v>0.60809501950272904</v>
      </c>
      <c r="BR169" s="17">
        <v>0.40739055098947702</v>
      </c>
      <c r="BS169" s="17">
        <v>0.415110493113798</v>
      </c>
      <c r="BT169" s="17">
        <v>0.365843099612009</v>
      </c>
      <c r="BU169" s="17">
        <v>0</v>
      </c>
      <c r="BV169" s="17"/>
      <c r="BW169" s="17">
        <v>0.59793640864217401</v>
      </c>
      <c r="BX169" s="17">
        <v>0.34805224029917198</v>
      </c>
      <c r="BY169" s="17">
        <v>0.39471088506308499</v>
      </c>
      <c r="BZ169" s="17">
        <v>0.40778476634959798</v>
      </c>
      <c r="CA169" s="17">
        <v>0.11385506958408501</v>
      </c>
      <c r="CB169" s="17"/>
      <c r="CC169" s="17">
        <v>0.32174380865129698</v>
      </c>
      <c r="CD169" s="17">
        <v>0.38604093777151299</v>
      </c>
      <c r="CE169" s="17"/>
      <c r="CF169" s="17">
        <v>0.393948377710089</v>
      </c>
      <c r="CG169" s="17"/>
      <c r="CH169" s="17">
        <v>0.32424743297974501</v>
      </c>
    </row>
    <row r="170" spans="2:86" x14ac:dyDescent="0.35">
      <c r="B170" t="s">
        <v>185</v>
      </c>
      <c r="C170" s="17">
        <v>0.35620851329985698</v>
      </c>
      <c r="D170" s="17">
        <v>0.31789608133824299</v>
      </c>
      <c r="E170" s="17">
        <v>0.40563682306014698</v>
      </c>
      <c r="F170" s="17"/>
      <c r="G170" s="17">
        <v>0.125021283333347</v>
      </c>
      <c r="H170" s="17">
        <v>0.15378410245413399</v>
      </c>
      <c r="I170" s="17">
        <v>0.418852974200497</v>
      </c>
      <c r="J170" s="17">
        <v>0.49862612439907</v>
      </c>
      <c r="K170" s="17">
        <v>0.53462108889398896</v>
      </c>
      <c r="L170" s="17">
        <v>0.33682145398213398</v>
      </c>
      <c r="M170" s="17"/>
      <c r="N170" s="17">
        <v>0.26293720802795301</v>
      </c>
      <c r="O170" s="17">
        <v>0.470777961470559</v>
      </c>
      <c r="P170" s="17">
        <v>0.23465515800728301</v>
      </c>
      <c r="Q170" s="17">
        <v>0.435239652622812</v>
      </c>
      <c r="R170" s="17"/>
      <c r="S170" s="17">
        <v>0</v>
      </c>
      <c r="T170" s="17">
        <v>0</v>
      </c>
      <c r="U170" s="17">
        <v>0</v>
      </c>
      <c r="V170" s="17">
        <v>0</v>
      </c>
      <c r="W170" s="17">
        <v>0</v>
      </c>
      <c r="X170" s="17">
        <v>0</v>
      </c>
      <c r="Y170" s="17">
        <v>0</v>
      </c>
      <c r="Z170" s="17">
        <v>0</v>
      </c>
      <c r="AA170" s="17">
        <v>0</v>
      </c>
      <c r="AB170" s="17">
        <v>0.35620851329985698</v>
      </c>
      <c r="AC170" s="17">
        <v>0</v>
      </c>
      <c r="AD170" s="17">
        <v>0</v>
      </c>
      <c r="AE170" s="17"/>
      <c r="AF170" s="17">
        <v>0</v>
      </c>
      <c r="AG170" s="17">
        <v>1</v>
      </c>
      <c r="AH170" s="17">
        <v>0.38238948743468898</v>
      </c>
      <c r="AI170" s="17">
        <v>0.31523230820961201</v>
      </c>
      <c r="AJ170" s="17">
        <v>0.42885347338725699</v>
      </c>
      <c r="AK170" s="17">
        <v>0.20326209064800099</v>
      </c>
      <c r="AL170" s="17">
        <v>0.31022271445400301</v>
      </c>
      <c r="AM170" s="17">
        <v>0.76436136927130804</v>
      </c>
      <c r="AN170" s="17">
        <v>0.15035058816094099</v>
      </c>
      <c r="AO170" s="17">
        <v>0.37417221753427299</v>
      </c>
      <c r="AP170" s="17">
        <v>0.285916487339896</v>
      </c>
      <c r="AQ170" s="17">
        <v>0.375852618877763</v>
      </c>
      <c r="AR170" s="17">
        <v>0</v>
      </c>
      <c r="AS170" s="17">
        <v>0.48961864468815303</v>
      </c>
      <c r="AT170" s="17">
        <v>0.52913775462468204</v>
      </c>
      <c r="AU170" s="17">
        <v>0.19436796577200699</v>
      </c>
      <c r="AV170" s="17"/>
      <c r="AW170" s="17">
        <v>0.29674373151142502</v>
      </c>
      <c r="AX170" s="17">
        <v>0.470710271333597</v>
      </c>
      <c r="AY170" s="17">
        <v>0.36136067081766099</v>
      </c>
      <c r="AZ170" s="17">
        <v>0.16103967458555399</v>
      </c>
      <c r="BA170" s="17">
        <v>1</v>
      </c>
      <c r="BB170" s="17"/>
      <c r="BC170" s="17">
        <v>5.7206552631247701E-2</v>
      </c>
      <c r="BD170" s="17">
        <v>0.26612404324415601</v>
      </c>
      <c r="BE170" s="17">
        <v>0.49031621618814702</v>
      </c>
      <c r="BF170" s="17">
        <v>0.35370054371989701</v>
      </c>
      <c r="BG170" s="17">
        <v>0.62199098794550001</v>
      </c>
      <c r="BH170" s="17"/>
      <c r="BI170" s="17">
        <v>0.32296368613270399</v>
      </c>
      <c r="BJ170" s="17">
        <v>0.49275694455083502</v>
      </c>
      <c r="BK170" s="17"/>
      <c r="BL170" s="17">
        <v>0.32821320038483198</v>
      </c>
      <c r="BM170" s="17">
        <v>0.31342675120233898</v>
      </c>
      <c r="BN170" s="17">
        <v>0.38571362333692799</v>
      </c>
      <c r="BO170" s="17">
        <v>1</v>
      </c>
      <c r="BP170" s="17"/>
      <c r="BQ170" s="17">
        <v>0.25533756217158698</v>
      </c>
      <c r="BR170" s="17">
        <v>0.38329208118415498</v>
      </c>
      <c r="BS170" s="17">
        <v>0.26804368797360301</v>
      </c>
      <c r="BT170" s="17">
        <v>0.70163052385299896</v>
      </c>
      <c r="BU170" s="17">
        <v>0</v>
      </c>
      <c r="BV170" s="17"/>
      <c r="BW170" s="17">
        <v>0.21362890592435599</v>
      </c>
      <c r="BX170" s="17">
        <v>0.26877333412652599</v>
      </c>
      <c r="BY170" s="17">
        <v>0.18617686395383201</v>
      </c>
      <c r="BZ170" s="17">
        <v>0.52484540296537696</v>
      </c>
      <c r="CA170" s="17">
        <v>7.0231484476671505E-2</v>
      </c>
      <c r="CB170" s="17"/>
      <c r="CC170" s="17">
        <v>0.39547680955264802</v>
      </c>
      <c r="CD170" s="17">
        <v>0.33659231171181497</v>
      </c>
      <c r="CE170" s="17"/>
      <c r="CF170" s="17">
        <v>0.26386236795589102</v>
      </c>
      <c r="CG170" s="17"/>
      <c r="CH170" s="17">
        <v>0.43081169973301497</v>
      </c>
    </row>
    <row r="171" spans="2:86" x14ac:dyDescent="0.35">
      <c r="B171" t="s">
        <v>186</v>
      </c>
      <c r="C171" s="17">
        <v>0.244299194270686</v>
      </c>
      <c r="D171" s="17">
        <v>0.29814457521363602</v>
      </c>
      <c r="E171" s="17">
        <v>0.172692101009397</v>
      </c>
      <c r="F171" s="17"/>
      <c r="G171" s="17">
        <v>0.13274376402121901</v>
      </c>
      <c r="H171" s="17">
        <v>0.15471798985666499</v>
      </c>
      <c r="I171" s="17">
        <v>0.21670340558061099</v>
      </c>
      <c r="J171" s="17">
        <v>0.21357735817961401</v>
      </c>
      <c r="K171" s="17">
        <v>0.29277064505920602</v>
      </c>
      <c r="L171" s="17">
        <v>0.37546381171356202</v>
      </c>
      <c r="M171" s="17"/>
      <c r="N171" s="17">
        <v>0.39248206287985998</v>
      </c>
      <c r="O171" s="17">
        <v>0.17159591580771799</v>
      </c>
      <c r="P171" s="17">
        <v>0.230160930264105</v>
      </c>
      <c r="Q171" s="17">
        <v>0.19513330564002301</v>
      </c>
      <c r="R171" s="17"/>
      <c r="S171" s="17">
        <v>0</v>
      </c>
      <c r="T171" s="17">
        <v>0</v>
      </c>
      <c r="U171" s="17">
        <v>0</v>
      </c>
      <c r="V171" s="17">
        <v>0</v>
      </c>
      <c r="W171" s="17">
        <v>0</v>
      </c>
      <c r="X171" s="17">
        <v>0</v>
      </c>
      <c r="Y171" s="17">
        <v>0</v>
      </c>
      <c r="Z171" s="17">
        <v>0</v>
      </c>
      <c r="AA171" s="17">
        <v>0</v>
      </c>
      <c r="AB171" s="17">
        <v>0.244299194270686</v>
      </c>
      <c r="AC171" s="17">
        <v>0</v>
      </c>
      <c r="AD171" s="17">
        <v>0</v>
      </c>
      <c r="AE171" s="17"/>
      <c r="AF171" s="17">
        <v>0</v>
      </c>
      <c r="AG171" s="17">
        <v>0</v>
      </c>
      <c r="AH171" s="17">
        <v>0.26553294429686702</v>
      </c>
      <c r="AI171" s="17">
        <v>0.19687508351448199</v>
      </c>
      <c r="AJ171" s="17">
        <v>0.12027039072111501</v>
      </c>
      <c r="AK171" s="17">
        <v>5.4866251326143201E-2</v>
      </c>
      <c r="AL171" s="17">
        <v>0.18089524267086399</v>
      </c>
      <c r="AM171" s="17">
        <v>0.12039253345961901</v>
      </c>
      <c r="AN171" s="17">
        <v>0.13763506640454001</v>
      </c>
      <c r="AO171" s="17">
        <v>0.60818942851270097</v>
      </c>
      <c r="AP171" s="17">
        <v>0.42388134711521802</v>
      </c>
      <c r="AQ171" s="17">
        <v>0.36903520799867601</v>
      </c>
      <c r="AR171" s="17">
        <v>0</v>
      </c>
      <c r="AS171" s="17">
        <v>1</v>
      </c>
      <c r="AT171" s="17">
        <v>0.52913775462468204</v>
      </c>
      <c r="AU171" s="17">
        <v>0.31388242642891101</v>
      </c>
      <c r="AV171" s="17"/>
      <c r="AW171" s="17">
        <v>0.238565722427623</v>
      </c>
      <c r="AX171" s="17">
        <v>0.116347180232749</v>
      </c>
      <c r="AY171" s="17">
        <v>0.119829274839325</v>
      </c>
      <c r="AZ171" s="17">
        <v>0.475041269472399</v>
      </c>
      <c r="BA171" s="17">
        <v>1</v>
      </c>
      <c r="BB171" s="17"/>
      <c r="BC171" s="17">
        <v>0.117529699919176</v>
      </c>
      <c r="BD171" s="17">
        <v>0.35145086119213897</v>
      </c>
      <c r="BE171" s="17">
        <v>0.19331291361083799</v>
      </c>
      <c r="BF171" s="17">
        <v>0.13359565907337301</v>
      </c>
      <c r="BG171" s="17">
        <v>0.54010632697523997</v>
      </c>
      <c r="BH171" s="17"/>
      <c r="BI171" s="17">
        <v>0.237401602643452</v>
      </c>
      <c r="BJ171" s="17">
        <v>0.27263007748969198</v>
      </c>
      <c r="BK171" s="17"/>
      <c r="BL171" s="17">
        <v>0.23401501315704901</v>
      </c>
      <c r="BM171" s="17">
        <v>0.31002278871859201</v>
      </c>
      <c r="BN171" s="17">
        <v>0.20491422801770001</v>
      </c>
      <c r="BO171" s="17">
        <v>0</v>
      </c>
      <c r="BP171" s="17"/>
      <c r="BQ171" s="17">
        <v>0.35982238083549101</v>
      </c>
      <c r="BR171" s="17">
        <v>0.21381560925391099</v>
      </c>
      <c r="BS171" s="17">
        <v>0.27065351843541602</v>
      </c>
      <c r="BT171" s="17">
        <v>0.293021277392639</v>
      </c>
      <c r="BU171" s="17">
        <v>0</v>
      </c>
      <c r="BV171" s="17"/>
      <c r="BW171" s="17">
        <v>0.51151838968750896</v>
      </c>
      <c r="BX171" s="17">
        <v>0.16707697952678199</v>
      </c>
      <c r="BY171" s="17">
        <v>0.49138055737797498</v>
      </c>
      <c r="BZ171" s="17">
        <v>0.229594165331407</v>
      </c>
      <c r="CA171" s="17">
        <v>0</v>
      </c>
      <c r="CB171" s="17"/>
      <c r="CC171" s="17">
        <v>0.26504877075494498</v>
      </c>
      <c r="CD171" s="17">
        <v>0.23393388907482299</v>
      </c>
      <c r="CE171" s="17"/>
      <c r="CF171" s="17">
        <v>0.18910869523696</v>
      </c>
      <c r="CG171" s="17"/>
      <c r="CH171" s="17">
        <v>0.17663569483529501</v>
      </c>
    </row>
    <row r="172" spans="2:86" x14ac:dyDescent="0.35">
      <c r="B172" t="s">
        <v>187</v>
      </c>
      <c r="C172" s="17">
        <v>0.18710254004573601</v>
      </c>
      <c r="D172" s="17">
        <v>0.16148977311455601</v>
      </c>
      <c r="E172" s="17">
        <v>0.211990784342276</v>
      </c>
      <c r="F172" s="17"/>
      <c r="G172" s="17">
        <v>0.146672460222142</v>
      </c>
      <c r="H172" s="17">
        <v>0</v>
      </c>
      <c r="I172" s="17">
        <v>0.20404299401297599</v>
      </c>
      <c r="J172" s="17">
        <v>0.202062530753682</v>
      </c>
      <c r="K172" s="17">
        <v>0.40370740409498201</v>
      </c>
      <c r="L172" s="17">
        <v>0.120567787046076</v>
      </c>
      <c r="M172" s="17"/>
      <c r="N172" s="17">
        <v>0.18942557759988199</v>
      </c>
      <c r="O172" s="17">
        <v>0.193355665128218</v>
      </c>
      <c r="P172" s="17">
        <v>7.4729738660717401E-2</v>
      </c>
      <c r="Q172" s="17">
        <v>0.272966851739529</v>
      </c>
      <c r="R172" s="17"/>
      <c r="S172" s="17">
        <v>0</v>
      </c>
      <c r="T172" s="17">
        <v>0</v>
      </c>
      <c r="U172" s="17">
        <v>0</v>
      </c>
      <c r="V172" s="17">
        <v>0</v>
      </c>
      <c r="W172" s="17">
        <v>0</v>
      </c>
      <c r="X172" s="17">
        <v>0</v>
      </c>
      <c r="Y172" s="17">
        <v>0</v>
      </c>
      <c r="Z172" s="17">
        <v>0</v>
      </c>
      <c r="AA172" s="17">
        <v>0</v>
      </c>
      <c r="AB172" s="17">
        <v>0.18710254004573601</v>
      </c>
      <c r="AC172" s="17">
        <v>0</v>
      </c>
      <c r="AD172" s="17">
        <v>0</v>
      </c>
      <c r="AE172" s="17"/>
      <c r="AF172" s="17">
        <v>0.5</v>
      </c>
      <c r="AG172" s="17">
        <v>0.28394839970431202</v>
      </c>
      <c r="AH172" s="17">
        <v>0.31887127770181301</v>
      </c>
      <c r="AI172" s="17">
        <v>0.13741150741583799</v>
      </c>
      <c r="AJ172" s="17">
        <v>0.125301847266268</v>
      </c>
      <c r="AK172" s="17">
        <v>0.144262540429929</v>
      </c>
      <c r="AL172" s="17">
        <v>0.246809825502188</v>
      </c>
      <c r="AM172" s="17">
        <v>0.122038763855759</v>
      </c>
      <c r="AN172" s="17">
        <v>0</v>
      </c>
      <c r="AO172" s="17">
        <v>0.24975237657268001</v>
      </c>
      <c r="AP172" s="17">
        <v>0.20570580498084201</v>
      </c>
      <c r="AQ172" s="17">
        <v>0.119428655321401</v>
      </c>
      <c r="AR172" s="17">
        <v>0</v>
      </c>
      <c r="AS172" s="17">
        <v>0</v>
      </c>
      <c r="AT172" s="17">
        <v>0</v>
      </c>
      <c r="AU172" s="17">
        <v>0.45474155989965498</v>
      </c>
      <c r="AV172" s="17"/>
      <c r="AW172" s="17">
        <v>0.13028059091005301</v>
      </c>
      <c r="AX172" s="17">
        <v>0.30555836670202802</v>
      </c>
      <c r="AY172" s="17">
        <v>0.12468561745869799</v>
      </c>
      <c r="AZ172" s="17">
        <v>0.106315351144493</v>
      </c>
      <c r="BA172" s="17">
        <v>0</v>
      </c>
      <c r="BB172" s="17"/>
      <c r="BC172" s="17">
        <v>0</v>
      </c>
      <c r="BD172" s="17">
        <v>0.182249545836423</v>
      </c>
      <c r="BE172" s="17">
        <v>0.29014942516369302</v>
      </c>
      <c r="BF172" s="17">
        <v>0.16537504778341</v>
      </c>
      <c r="BG172" s="17">
        <v>0</v>
      </c>
      <c r="BH172" s="17"/>
      <c r="BI172" s="17">
        <v>0.16011237103648199</v>
      </c>
      <c r="BJ172" s="17">
        <v>0.29796084647885901</v>
      </c>
      <c r="BK172" s="17"/>
      <c r="BL172" s="17">
        <v>0.103374517577589</v>
      </c>
      <c r="BM172" s="17">
        <v>0.18560419359038099</v>
      </c>
      <c r="BN172" s="17">
        <v>0.21481251889682801</v>
      </c>
      <c r="BO172" s="17">
        <v>0</v>
      </c>
      <c r="BP172" s="17"/>
      <c r="BQ172" s="17">
        <v>0.30221618764797897</v>
      </c>
      <c r="BR172" s="17">
        <v>0.196642100024251</v>
      </c>
      <c r="BS172" s="17">
        <v>6.4937973304436195E-2</v>
      </c>
      <c r="BT172" s="17">
        <v>9.7902089994820404E-2</v>
      </c>
      <c r="BU172" s="17">
        <v>0</v>
      </c>
      <c r="BV172" s="17"/>
      <c r="BW172" s="17">
        <v>0.18145498996530099</v>
      </c>
      <c r="BX172" s="17">
        <v>0.15393830526625299</v>
      </c>
      <c r="BY172" s="17">
        <v>0.253288344642082</v>
      </c>
      <c r="BZ172" s="17">
        <v>0.32772039404342701</v>
      </c>
      <c r="CA172" s="17">
        <v>7.0231484476671505E-2</v>
      </c>
      <c r="CB172" s="17"/>
      <c r="CC172" s="17">
        <v>0.29619562814850903</v>
      </c>
      <c r="CD172" s="17">
        <v>0.13260585411086101</v>
      </c>
      <c r="CE172" s="17"/>
      <c r="CF172" s="17">
        <v>0.174237481060181</v>
      </c>
      <c r="CG172" s="17"/>
      <c r="CH172" s="17">
        <v>0.402366559664603</v>
      </c>
    </row>
    <row r="173" spans="2:86" x14ac:dyDescent="0.35">
      <c r="B173" t="s">
        <v>188</v>
      </c>
      <c r="C173" s="17">
        <v>0.14085587339050401</v>
      </c>
      <c r="D173" s="17">
        <v>0.20594068944459901</v>
      </c>
      <c r="E173" s="17">
        <v>4.9090099027362603E-2</v>
      </c>
      <c r="F173" s="17"/>
      <c r="G173" s="17">
        <v>0.38967633480129299</v>
      </c>
      <c r="H173" s="17">
        <v>0.15342078244843199</v>
      </c>
      <c r="I173" s="17">
        <v>5.3978118769971897E-2</v>
      </c>
      <c r="J173" s="17">
        <v>0.12501732430444801</v>
      </c>
      <c r="K173" s="17">
        <v>6.5793389074039907E-2</v>
      </c>
      <c r="L173" s="17">
        <v>7.9185285830440003E-2</v>
      </c>
      <c r="M173" s="17"/>
      <c r="N173" s="17">
        <v>7.4187516037838699E-2</v>
      </c>
      <c r="O173" s="17">
        <v>7.6960899772501201E-2</v>
      </c>
      <c r="P173" s="17">
        <v>0.37908896436907102</v>
      </c>
      <c r="Q173" s="17">
        <v>3.7653922412135797E-2</v>
      </c>
      <c r="R173" s="17"/>
      <c r="S173" s="17">
        <v>0</v>
      </c>
      <c r="T173" s="17">
        <v>0</v>
      </c>
      <c r="U173" s="17">
        <v>0</v>
      </c>
      <c r="V173" s="17">
        <v>0</v>
      </c>
      <c r="W173" s="17">
        <v>0</v>
      </c>
      <c r="X173" s="17">
        <v>0</v>
      </c>
      <c r="Y173" s="17">
        <v>0</v>
      </c>
      <c r="Z173" s="17">
        <v>0</v>
      </c>
      <c r="AA173" s="17">
        <v>0</v>
      </c>
      <c r="AB173" s="17">
        <v>0.14085587339050401</v>
      </c>
      <c r="AC173" s="17">
        <v>0</v>
      </c>
      <c r="AD173" s="17">
        <v>0</v>
      </c>
      <c r="AE173" s="17"/>
      <c r="AF173" s="17">
        <v>0</v>
      </c>
      <c r="AG173" s="17">
        <v>0</v>
      </c>
      <c r="AH173" s="17">
        <v>5.7394061894055701E-2</v>
      </c>
      <c r="AI173" s="17">
        <v>4.21656726813633E-2</v>
      </c>
      <c r="AJ173" s="17">
        <v>0.32029374442754699</v>
      </c>
      <c r="AK173" s="17">
        <v>0.61061421516747705</v>
      </c>
      <c r="AL173" s="17">
        <v>0</v>
      </c>
      <c r="AM173" s="17">
        <v>9.9827749925781903E-2</v>
      </c>
      <c r="AN173" s="17">
        <v>0.14422734693426301</v>
      </c>
      <c r="AO173" s="17">
        <v>0.123033104300719</v>
      </c>
      <c r="AP173" s="17">
        <v>0.141632244902647</v>
      </c>
      <c r="AQ173" s="17">
        <v>0</v>
      </c>
      <c r="AR173" s="17">
        <v>0</v>
      </c>
      <c r="AS173" s="17">
        <v>0.51038135531184603</v>
      </c>
      <c r="AT173" s="17">
        <v>0</v>
      </c>
      <c r="AU173" s="17">
        <v>0</v>
      </c>
      <c r="AV173" s="17"/>
      <c r="AW173" s="17">
        <v>0.28717462411667299</v>
      </c>
      <c r="AX173" s="17">
        <v>0</v>
      </c>
      <c r="AY173" s="17">
        <v>9.5260085290063204E-2</v>
      </c>
      <c r="AZ173" s="17">
        <v>0.164402432284116</v>
      </c>
      <c r="BA173" s="17">
        <v>0</v>
      </c>
      <c r="BB173" s="17"/>
      <c r="BC173" s="17">
        <v>0.55616513882335195</v>
      </c>
      <c r="BD173" s="17">
        <v>9.7282309625511099E-2</v>
      </c>
      <c r="BE173" s="17">
        <v>8.1728762627514703E-2</v>
      </c>
      <c r="BF173" s="17">
        <v>0.11834393753792</v>
      </c>
      <c r="BG173" s="17">
        <v>0</v>
      </c>
      <c r="BH173" s="17"/>
      <c r="BI173" s="17">
        <v>0.169048368746612</v>
      </c>
      <c r="BJ173" s="17">
        <v>2.5059181334586001E-2</v>
      </c>
      <c r="BK173" s="17"/>
      <c r="BL173" s="17">
        <v>0.15565570166325801</v>
      </c>
      <c r="BM173" s="17">
        <v>0.25369992762721999</v>
      </c>
      <c r="BN173" s="17">
        <v>6.02617765349239E-2</v>
      </c>
      <c r="BO173" s="17">
        <v>0</v>
      </c>
      <c r="BP173" s="17"/>
      <c r="BQ173" s="17">
        <v>0</v>
      </c>
      <c r="BR173" s="17">
        <v>0.148558188232227</v>
      </c>
      <c r="BS173" s="17">
        <v>0</v>
      </c>
      <c r="BT173" s="17">
        <v>0</v>
      </c>
      <c r="BU173" s="17">
        <v>0.74487053304214701</v>
      </c>
      <c r="BV173" s="17"/>
      <c r="BW173" s="17">
        <v>0</v>
      </c>
      <c r="BX173" s="17">
        <v>0.16784748171016001</v>
      </c>
      <c r="BY173" s="17">
        <v>0</v>
      </c>
      <c r="BZ173" s="17">
        <v>4.35047740467783E-2</v>
      </c>
      <c r="CA173" s="17">
        <v>0.67683183022714499</v>
      </c>
      <c r="CB173" s="17"/>
      <c r="CC173" s="17">
        <v>0.10693557693844601</v>
      </c>
      <c r="CD173" s="17">
        <v>0.157800519240333</v>
      </c>
      <c r="CE173" s="17"/>
      <c r="CF173" s="17">
        <v>0.18998080019713301</v>
      </c>
      <c r="CG173" s="17"/>
      <c r="CH173" s="17">
        <v>0.212662223248961</v>
      </c>
    </row>
    <row r="174" spans="2:86" x14ac:dyDescent="0.35">
      <c r="B174" t="s">
        <v>189</v>
      </c>
      <c r="C174" s="17">
        <v>0.13517490206725499</v>
      </c>
      <c r="D174" s="17">
        <v>0.12687882462984901</v>
      </c>
      <c r="E174" s="17">
        <v>0.152039492086088</v>
      </c>
      <c r="F174" s="17"/>
      <c r="G174" s="17">
        <v>0</v>
      </c>
      <c r="H174" s="17">
        <v>9.0417764308043297E-2</v>
      </c>
      <c r="I174" s="17">
        <v>0.215718057811042</v>
      </c>
      <c r="J174" s="17">
        <v>7.5068333269651399E-2</v>
      </c>
      <c r="K174" s="17">
        <v>0.241749189187665</v>
      </c>
      <c r="L174" s="17">
        <v>0.17397935898439801</v>
      </c>
      <c r="M174" s="17"/>
      <c r="N174" s="17">
        <v>0.184839845555125</v>
      </c>
      <c r="O174" s="17">
        <v>0.10100520596047299</v>
      </c>
      <c r="P174" s="17">
        <v>0.15270310022378999</v>
      </c>
      <c r="Q174" s="17">
        <v>0.107828366143311</v>
      </c>
      <c r="R174" s="17"/>
      <c r="S174" s="17">
        <v>0</v>
      </c>
      <c r="T174" s="17">
        <v>0</v>
      </c>
      <c r="U174" s="17">
        <v>0</v>
      </c>
      <c r="V174" s="17">
        <v>0</v>
      </c>
      <c r="W174" s="17">
        <v>0</v>
      </c>
      <c r="X174" s="17">
        <v>0</v>
      </c>
      <c r="Y174" s="17">
        <v>0</v>
      </c>
      <c r="Z174" s="17">
        <v>0</v>
      </c>
      <c r="AA174" s="17">
        <v>0</v>
      </c>
      <c r="AB174" s="17">
        <v>0.13517490206725499</v>
      </c>
      <c r="AC174" s="17">
        <v>0</v>
      </c>
      <c r="AD174" s="17">
        <v>0</v>
      </c>
      <c r="AE174" s="17"/>
      <c r="AF174" s="17">
        <v>0.5</v>
      </c>
      <c r="AG174" s="17">
        <v>0</v>
      </c>
      <c r="AH174" s="17">
        <v>0.20063571289910601</v>
      </c>
      <c r="AI174" s="17">
        <v>0.124403933670797</v>
      </c>
      <c r="AJ174" s="17">
        <v>0.25085278218519502</v>
      </c>
      <c r="AK174" s="17">
        <v>0.104352720413524</v>
      </c>
      <c r="AL174" s="17">
        <v>0</v>
      </c>
      <c r="AM174" s="17">
        <v>0</v>
      </c>
      <c r="AN174" s="17">
        <v>0</v>
      </c>
      <c r="AO174" s="17">
        <v>0</v>
      </c>
      <c r="AP174" s="17">
        <v>0.214424065455635</v>
      </c>
      <c r="AQ174" s="17">
        <v>0.37861086011082601</v>
      </c>
      <c r="AR174" s="17">
        <v>0.66420748667615503</v>
      </c>
      <c r="AS174" s="17">
        <v>0</v>
      </c>
      <c r="AT174" s="17">
        <v>0.47086224537531801</v>
      </c>
      <c r="AU174" s="17">
        <v>0</v>
      </c>
      <c r="AV174" s="17"/>
      <c r="AW174" s="17">
        <v>0.17423112314977299</v>
      </c>
      <c r="AX174" s="17">
        <v>3.3369394347973202E-2</v>
      </c>
      <c r="AY174" s="17">
        <v>0.18489623310432199</v>
      </c>
      <c r="AZ174" s="17">
        <v>6.0167609184833999E-2</v>
      </c>
      <c r="BA174" s="17">
        <v>0</v>
      </c>
      <c r="BB174" s="17"/>
      <c r="BC174" s="17">
        <v>0</v>
      </c>
      <c r="BD174" s="17">
        <v>0.139232073304003</v>
      </c>
      <c r="BE174" s="17">
        <v>0.17176859897537999</v>
      </c>
      <c r="BF174" s="17">
        <v>0.18597629735132801</v>
      </c>
      <c r="BG174" s="17">
        <v>0</v>
      </c>
      <c r="BH174" s="17"/>
      <c r="BI174" s="17">
        <v>0.12831333679356999</v>
      </c>
      <c r="BJ174" s="17">
        <v>0.16335781212832801</v>
      </c>
      <c r="BK174" s="17"/>
      <c r="BL174" s="17">
        <v>0.13467685835069301</v>
      </c>
      <c r="BM174" s="17">
        <v>8.9390073283008506E-2</v>
      </c>
      <c r="BN174" s="17">
        <v>0.168734543404994</v>
      </c>
      <c r="BO174" s="17">
        <v>0</v>
      </c>
      <c r="BP174" s="17"/>
      <c r="BQ174" s="17">
        <v>0</v>
      </c>
      <c r="BR174" s="17">
        <v>0.185593071474527</v>
      </c>
      <c r="BS174" s="17">
        <v>0</v>
      </c>
      <c r="BT174" s="17">
        <v>0</v>
      </c>
      <c r="BU174" s="17">
        <v>7.1297444202438498E-2</v>
      </c>
      <c r="BV174" s="17"/>
      <c r="BW174" s="17">
        <v>0</v>
      </c>
      <c r="BX174" s="17">
        <v>0.19940866956424799</v>
      </c>
      <c r="BY174" s="17">
        <v>5.9560476289516398E-2</v>
      </c>
      <c r="BZ174" s="17">
        <v>9.74519511062584E-2</v>
      </c>
      <c r="CA174" s="17">
        <v>0.114948907911059</v>
      </c>
      <c r="CB174" s="17"/>
      <c r="CC174" s="17">
        <v>6.2895972714894E-2</v>
      </c>
      <c r="CD174" s="17">
        <v>0.17128133356650699</v>
      </c>
      <c r="CE174" s="17"/>
      <c r="CF174" s="17">
        <v>0.18535088631386701</v>
      </c>
      <c r="CG174" s="17"/>
      <c r="CH174" s="17">
        <v>8.1409375531910494E-2</v>
      </c>
    </row>
    <row r="175" spans="2:86" x14ac:dyDescent="0.35">
      <c r="B175" t="s">
        <v>190</v>
      </c>
      <c r="C175" s="17">
        <v>0.13064018678193901</v>
      </c>
      <c r="D175" s="17">
        <v>0.14180710038066399</v>
      </c>
      <c r="E175" s="17">
        <v>0.118488603188032</v>
      </c>
      <c r="F175" s="17"/>
      <c r="G175" s="17">
        <v>7.6409068102184299E-2</v>
      </c>
      <c r="H175" s="17">
        <v>0.20571136169710399</v>
      </c>
      <c r="I175" s="17">
        <v>0.107330265245611</v>
      </c>
      <c r="J175" s="17">
        <v>3.79226101357392E-2</v>
      </c>
      <c r="K175" s="17">
        <v>0.10965236428213999</v>
      </c>
      <c r="L175" s="17">
        <v>0.23285205360318301</v>
      </c>
      <c r="M175" s="17"/>
      <c r="N175" s="17">
        <v>8.0526745141970404E-2</v>
      </c>
      <c r="O175" s="17">
        <v>0.27507122173992798</v>
      </c>
      <c r="P175" s="17">
        <v>0.128376941862998</v>
      </c>
      <c r="Q175" s="17">
        <v>3.44694369006271E-2</v>
      </c>
      <c r="R175" s="17"/>
      <c r="S175" s="17">
        <v>0</v>
      </c>
      <c r="T175" s="17">
        <v>0</v>
      </c>
      <c r="U175" s="17">
        <v>0</v>
      </c>
      <c r="V175" s="17">
        <v>0</v>
      </c>
      <c r="W175" s="17">
        <v>0</v>
      </c>
      <c r="X175" s="17">
        <v>0</v>
      </c>
      <c r="Y175" s="17">
        <v>0</v>
      </c>
      <c r="Z175" s="17">
        <v>0</v>
      </c>
      <c r="AA175" s="17">
        <v>0</v>
      </c>
      <c r="AB175" s="17">
        <v>0.13064018678193901</v>
      </c>
      <c r="AC175" s="17">
        <v>0</v>
      </c>
      <c r="AD175" s="17">
        <v>0</v>
      </c>
      <c r="AE175" s="17"/>
      <c r="AF175" s="17">
        <v>0</v>
      </c>
      <c r="AG175" s="17">
        <v>0</v>
      </c>
      <c r="AH175" s="17">
        <v>0</v>
      </c>
      <c r="AI175" s="17">
        <v>0.26043146116559202</v>
      </c>
      <c r="AJ175" s="17">
        <v>0.11948400966578</v>
      </c>
      <c r="AK175" s="17">
        <v>0.100769526243473</v>
      </c>
      <c r="AL175" s="17">
        <v>0.25270565564994901</v>
      </c>
      <c r="AM175" s="17">
        <v>0.27319480821686498</v>
      </c>
      <c r="AN175" s="17">
        <v>0.14025198213496801</v>
      </c>
      <c r="AO175" s="17">
        <v>0</v>
      </c>
      <c r="AP175" s="17">
        <v>0.143428273776187</v>
      </c>
      <c r="AQ175" s="17">
        <v>0</v>
      </c>
      <c r="AR175" s="17">
        <v>0.32213221262676001</v>
      </c>
      <c r="AS175" s="17">
        <v>0</v>
      </c>
      <c r="AT175" s="17">
        <v>0</v>
      </c>
      <c r="AU175" s="17">
        <v>0.113528102972569</v>
      </c>
      <c r="AV175" s="17"/>
      <c r="AW175" s="17">
        <v>7.9283561841044903E-2</v>
      </c>
      <c r="AX175" s="17">
        <v>0.27739540055949402</v>
      </c>
      <c r="AY175" s="17">
        <v>0.124930948119839</v>
      </c>
      <c r="AZ175" s="17">
        <v>0</v>
      </c>
      <c r="BA175" s="17">
        <v>0</v>
      </c>
      <c r="BB175" s="17"/>
      <c r="BC175" s="17">
        <v>0</v>
      </c>
      <c r="BD175" s="17">
        <v>0.18453992998334501</v>
      </c>
      <c r="BE175" s="17">
        <v>0.15242116706084</v>
      </c>
      <c r="BF175" s="17">
        <v>0.113046979133097</v>
      </c>
      <c r="BG175" s="17">
        <v>0</v>
      </c>
      <c r="BH175" s="17"/>
      <c r="BI175" s="17">
        <v>0.14623956911727501</v>
      </c>
      <c r="BJ175" s="17">
        <v>6.6567927489854906E-2</v>
      </c>
      <c r="BK175" s="17"/>
      <c r="BL175" s="17">
        <v>0.17499563255857101</v>
      </c>
      <c r="BM175" s="17">
        <v>9.47609813402982E-2</v>
      </c>
      <c r="BN175" s="17">
        <v>0.14427763497154</v>
      </c>
      <c r="BO175" s="17">
        <v>0</v>
      </c>
      <c r="BP175" s="17"/>
      <c r="BQ175" s="17">
        <v>6.8269723678904298E-2</v>
      </c>
      <c r="BR175" s="17">
        <v>0.116496150012963</v>
      </c>
      <c r="BS175" s="17">
        <v>0.13894366922335699</v>
      </c>
      <c r="BT175" s="17">
        <v>0.110212306324408</v>
      </c>
      <c r="BU175" s="17">
        <v>0.14971656077492901</v>
      </c>
      <c r="BV175" s="17"/>
      <c r="BW175" s="17">
        <v>0</v>
      </c>
      <c r="BX175" s="17">
        <v>6.8612008112828707E-2</v>
      </c>
      <c r="BY175" s="17">
        <v>0.19251011959887901</v>
      </c>
      <c r="BZ175" s="17">
        <v>0.22257357666510599</v>
      </c>
      <c r="CA175" s="17">
        <v>5.9269548548476499E-2</v>
      </c>
      <c r="CB175" s="17"/>
      <c r="CC175" s="17">
        <v>0.18248226041780499</v>
      </c>
      <c r="CD175" s="17">
        <v>0.10474284301544</v>
      </c>
      <c r="CE175" s="17"/>
      <c r="CF175" s="17">
        <v>7.76595756552141E-2</v>
      </c>
      <c r="CG175" s="17"/>
      <c r="CH175" s="17">
        <v>0.206726541673696</v>
      </c>
    </row>
    <row r="176" spans="2:86" x14ac:dyDescent="0.35">
      <c r="B176" t="s">
        <v>191</v>
      </c>
      <c r="C176" s="17">
        <v>0.114669850563402</v>
      </c>
      <c r="D176" s="17">
        <v>0.104888574237398</v>
      </c>
      <c r="E176" s="17">
        <v>0.13304497620660399</v>
      </c>
      <c r="F176" s="17"/>
      <c r="G176" s="17">
        <v>0.208122119205013</v>
      </c>
      <c r="H176" s="17">
        <v>5.0630051834738503E-2</v>
      </c>
      <c r="I176" s="17">
        <v>0.16110257805782399</v>
      </c>
      <c r="J176" s="17">
        <v>0.199882197432241</v>
      </c>
      <c r="K176" s="17">
        <v>6.6106636896627602E-2</v>
      </c>
      <c r="L176" s="17">
        <v>3.01977735233128E-2</v>
      </c>
      <c r="M176" s="17"/>
      <c r="N176" s="17">
        <v>2.7799764713477299E-2</v>
      </c>
      <c r="O176" s="17">
        <v>0.104830008208927</v>
      </c>
      <c r="P176" s="17">
        <v>0.130146390447618</v>
      </c>
      <c r="Q176" s="17">
        <v>0.19625291918955201</v>
      </c>
      <c r="R176" s="17"/>
      <c r="S176" s="17">
        <v>0</v>
      </c>
      <c r="T176" s="17">
        <v>0</v>
      </c>
      <c r="U176" s="17">
        <v>0</v>
      </c>
      <c r="V176" s="17">
        <v>0</v>
      </c>
      <c r="W176" s="17">
        <v>0</v>
      </c>
      <c r="X176" s="17">
        <v>0</v>
      </c>
      <c r="Y176" s="17">
        <v>0</v>
      </c>
      <c r="Z176" s="17">
        <v>0</v>
      </c>
      <c r="AA176" s="17">
        <v>0</v>
      </c>
      <c r="AB176" s="17">
        <v>0.114669850563402</v>
      </c>
      <c r="AC176" s="17">
        <v>0</v>
      </c>
      <c r="AD176" s="17">
        <v>0</v>
      </c>
      <c r="AE176" s="17"/>
      <c r="AF176" s="17">
        <v>0</v>
      </c>
      <c r="AG176" s="17">
        <v>0.71605160029568804</v>
      </c>
      <c r="AH176" s="17">
        <v>0.35172414651402001</v>
      </c>
      <c r="AI176" s="17">
        <v>0</v>
      </c>
      <c r="AJ176" s="17">
        <v>0.26278765558519701</v>
      </c>
      <c r="AK176" s="17">
        <v>9.7166905415756399E-2</v>
      </c>
      <c r="AL176" s="17">
        <v>6.5682997816784799E-2</v>
      </c>
      <c r="AM176" s="17">
        <v>0</v>
      </c>
      <c r="AN176" s="17">
        <v>0.15240646074037301</v>
      </c>
      <c r="AO176" s="17">
        <v>0</v>
      </c>
      <c r="AP176" s="17">
        <v>0.14552109303670799</v>
      </c>
      <c r="AQ176" s="17">
        <v>0.130462163748777</v>
      </c>
      <c r="AR176" s="17">
        <v>0</v>
      </c>
      <c r="AS176" s="17">
        <v>0</v>
      </c>
      <c r="AT176" s="17">
        <v>0</v>
      </c>
      <c r="AU176" s="17">
        <v>0</v>
      </c>
      <c r="AV176" s="17"/>
      <c r="AW176" s="17">
        <v>0.208419829676351</v>
      </c>
      <c r="AX176" s="17">
        <v>6.8658011305076205E-2</v>
      </c>
      <c r="AY176" s="17">
        <v>0.15846688831125699</v>
      </c>
      <c r="AZ176" s="17">
        <v>0</v>
      </c>
      <c r="BA176" s="17">
        <v>0</v>
      </c>
      <c r="BB176" s="17"/>
      <c r="BC176" s="17">
        <v>0</v>
      </c>
      <c r="BD176" s="17">
        <v>6.2726768053342805E-2</v>
      </c>
      <c r="BE176" s="17">
        <v>8.3273938224277394E-2</v>
      </c>
      <c r="BF176" s="17">
        <v>0.15167333468744801</v>
      </c>
      <c r="BG176" s="17">
        <v>0.72709975469202304</v>
      </c>
      <c r="BH176" s="17"/>
      <c r="BI176" s="17">
        <v>7.2900437623239306E-2</v>
      </c>
      <c r="BJ176" s="17">
        <v>0.28623181364946398</v>
      </c>
      <c r="BK176" s="17"/>
      <c r="BL176" s="17">
        <v>4.61212362329513E-2</v>
      </c>
      <c r="BM176" s="17">
        <v>0.101367192517651</v>
      </c>
      <c r="BN176" s="17">
        <v>0.145222163791276</v>
      </c>
      <c r="BO176" s="17">
        <v>0</v>
      </c>
      <c r="BP176" s="17"/>
      <c r="BQ176" s="17">
        <v>7.2141290696884297E-2</v>
      </c>
      <c r="BR176" s="17">
        <v>0.124497527729515</v>
      </c>
      <c r="BS176" s="17">
        <v>0</v>
      </c>
      <c r="BT176" s="17">
        <v>0.14739552971266501</v>
      </c>
      <c r="BU176" s="17">
        <v>0</v>
      </c>
      <c r="BV176" s="17"/>
      <c r="BW176" s="17">
        <v>0.110453352036645</v>
      </c>
      <c r="BX176" s="17">
        <v>0.266326422780016</v>
      </c>
      <c r="BY176" s="17">
        <v>0.215788013768966</v>
      </c>
      <c r="BZ176" s="17">
        <v>7.0711695005534494E-2</v>
      </c>
      <c r="CA176" s="17">
        <v>0</v>
      </c>
      <c r="CB176" s="17"/>
      <c r="CC176" s="17">
        <v>8.2541327607317805E-2</v>
      </c>
      <c r="CD176" s="17">
        <v>0.13071942854802901</v>
      </c>
      <c r="CE176" s="17"/>
      <c r="CF176" s="17">
        <v>0.22232585650088299</v>
      </c>
      <c r="CG176" s="17"/>
      <c r="CH176" s="17">
        <v>6.1877686992002898E-2</v>
      </c>
    </row>
    <row r="177" spans="2:86" x14ac:dyDescent="0.35">
      <c r="B177" t="s">
        <v>192</v>
      </c>
      <c r="C177" s="17">
        <v>9.9900434574903704E-2</v>
      </c>
      <c r="D177" s="17">
        <v>5.24226959004662E-2</v>
      </c>
      <c r="E177" s="17">
        <v>0.17368007682036801</v>
      </c>
      <c r="F177" s="17"/>
      <c r="G177" s="17">
        <v>0.102710949567184</v>
      </c>
      <c r="H177" s="17">
        <v>5.1927259242970703E-2</v>
      </c>
      <c r="I177" s="17">
        <v>9.43329125260879E-2</v>
      </c>
      <c r="J177" s="17">
        <v>0.15130859876064201</v>
      </c>
      <c r="K177" s="17">
        <v>9.8224548127712197E-2</v>
      </c>
      <c r="L177" s="17">
        <v>8.7614363803922402E-2</v>
      </c>
      <c r="M177" s="17"/>
      <c r="N177" s="17">
        <v>7.0091538305145806E-2</v>
      </c>
      <c r="O177" s="17">
        <v>7.6165390602161306E-2</v>
      </c>
      <c r="P177" s="17">
        <v>2.6792127927308802E-2</v>
      </c>
      <c r="Q177" s="17">
        <v>0.22839412505866799</v>
      </c>
      <c r="R177" s="17"/>
      <c r="S177" s="17">
        <v>0</v>
      </c>
      <c r="T177" s="17">
        <v>0</v>
      </c>
      <c r="U177" s="17">
        <v>0</v>
      </c>
      <c r="V177" s="17">
        <v>0</v>
      </c>
      <c r="W177" s="17">
        <v>0</v>
      </c>
      <c r="X177" s="17">
        <v>0</v>
      </c>
      <c r="Y177" s="17">
        <v>0</v>
      </c>
      <c r="Z177" s="17">
        <v>0</v>
      </c>
      <c r="AA177" s="17">
        <v>0</v>
      </c>
      <c r="AB177" s="17">
        <v>9.9900434574903704E-2</v>
      </c>
      <c r="AC177" s="17">
        <v>0</v>
      </c>
      <c r="AD177" s="17">
        <v>0</v>
      </c>
      <c r="AE177" s="17"/>
      <c r="AF177" s="17">
        <v>0</v>
      </c>
      <c r="AG177" s="17">
        <v>0.48348063696031202</v>
      </c>
      <c r="AH177" s="17">
        <v>6.0188656185509302E-2</v>
      </c>
      <c r="AI177" s="17">
        <v>0.205075690964793</v>
      </c>
      <c r="AJ177" s="17">
        <v>0</v>
      </c>
      <c r="AK177" s="17">
        <v>4.10585005290258E-2</v>
      </c>
      <c r="AL177" s="17">
        <v>0.184160113680605</v>
      </c>
      <c r="AM177" s="17">
        <v>0</v>
      </c>
      <c r="AN177" s="17">
        <v>0</v>
      </c>
      <c r="AO177" s="17">
        <v>0</v>
      </c>
      <c r="AP177" s="17">
        <v>7.2513302080119704E-2</v>
      </c>
      <c r="AQ177" s="17">
        <v>0</v>
      </c>
      <c r="AR177" s="17">
        <v>0</v>
      </c>
      <c r="AS177" s="17">
        <v>0</v>
      </c>
      <c r="AT177" s="17">
        <v>0</v>
      </c>
      <c r="AU177" s="17">
        <v>0.20872600247467199</v>
      </c>
      <c r="AV177" s="17"/>
      <c r="AW177" s="17">
        <v>2.4375312021864E-2</v>
      </c>
      <c r="AX177" s="17">
        <v>0.18057501571446399</v>
      </c>
      <c r="AY177" s="17">
        <v>0.203138337099151</v>
      </c>
      <c r="AZ177" s="17">
        <v>0.10803183129617</v>
      </c>
      <c r="BA177" s="17">
        <v>0</v>
      </c>
      <c r="BB177" s="17"/>
      <c r="BC177" s="17">
        <v>0.146594094696154</v>
      </c>
      <c r="BD177" s="17">
        <v>9.5406163620752604E-2</v>
      </c>
      <c r="BE177" s="17">
        <v>7.8137151558888202E-2</v>
      </c>
      <c r="BF177" s="17">
        <v>4.0214599996506603E-2</v>
      </c>
      <c r="BG177" s="17">
        <v>0.34651026563743698</v>
      </c>
      <c r="BH177" s="17"/>
      <c r="BI177" s="17">
        <v>8.1094799628980002E-2</v>
      </c>
      <c r="BJ177" s="17">
        <v>0.17714192353297001</v>
      </c>
      <c r="BK177" s="17"/>
      <c r="BL177" s="17">
        <v>0.14683882939255899</v>
      </c>
      <c r="BM177" s="17">
        <v>9.0779042948999203E-2</v>
      </c>
      <c r="BN177" s="17">
        <v>9.3876577529409796E-2</v>
      </c>
      <c r="BO177" s="17">
        <v>0</v>
      </c>
      <c r="BP177" s="17"/>
      <c r="BQ177" s="17">
        <v>0.175268113264167</v>
      </c>
      <c r="BR177" s="17">
        <v>3.6358388634442899E-2</v>
      </c>
      <c r="BS177" s="17">
        <v>0.244794327639443</v>
      </c>
      <c r="BT177" s="17">
        <v>0.198655496219519</v>
      </c>
      <c r="BU177" s="17">
        <v>0</v>
      </c>
      <c r="BV177" s="17"/>
      <c r="BW177" s="17">
        <v>0.26834771637932098</v>
      </c>
      <c r="BX177" s="17">
        <v>6.6726530634744596E-2</v>
      </c>
      <c r="BY177" s="17">
        <v>6.4725388798244798E-2</v>
      </c>
      <c r="BZ177" s="17">
        <v>2.7897853770630501E-2</v>
      </c>
      <c r="CA177" s="17">
        <v>0</v>
      </c>
      <c r="CB177" s="17"/>
      <c r="CC177" s="17">
        <v>7.6466697832770797E-2</v>
      </c>
      <c r="CD177" s="17">
        <v>0.11160659317510301</v>
      </c>
      <c r="CE177" s="17"/>
      <c r="CF177" s="17">
        <v>7.55254684503254E-2</v>
      </c>
      <c r="CG177" s="17"/>
      <c r="CH177" s="17">
        <v>0</v>
      </c>
    </row>
    <row r="178" spans="2:86" x14ac:dyDescent="0.35">
      <c r="B178" t="s">
        <v>193</v>
      </c>
      <c r="C178" s="17">
        <v>7.8732951535842602E-2</v>
      </c>
      <c r="D178" s="17">
        <v>9.0621510938490996E-2</v>
      </c>
      <c r="E178" s="17">
        <v>6.3759486009564006E-2</v>
      </c>
      <c r="F178" s="17"/>
      <c r="G178" s="17">
        <v>7.5378355183793794E-2</v>
      </c>
      <c r="H178" s="17">
        <v>0.212743662759035</v>
      </c>
      <c r="I178" s="17">
        <v>0.10904958232039599</v>
      </c>
      <c r="J178" s="17">
        <v>7.4013196152447905E-2</v>
      </c>
      <c r="K178" s="17">
        <v>3.2117911231084498E-2</v>
      </c>
      <c r="L178" s="17">
        <v>3.01977735233128E-2</v>
      </c>
      <c r="M178" s="17"/>
      <c r="N178" s="17">
        <v>0.132462317092333</v>
      </c>
      <c r="O178" s="17">
        <v>7.4754468569507598E-2</v>
      </c>
      <c r="P178" s="17">
        <v>7.4964229804882307E-2</v>
      </c>
      <c r="Q178" s="17">
        <v>3.6120412946823298E-2</v>
      </c>
      <c r="R178" s="17"/>
      <c r="S178" s="17">
        <v>0</v>
      </c>
      <c r="T178" s="17">
        <v>0</v>
      </c>
      <c r="U178" s="17">
        <v>0</v>
      </c>
      <c r="V178" s="17">
        <v>0</v>
      </c>
      <c r="W178" s="17">
        <v>0</v>
      </c>
      <c r="X178" s="17">
        <v>0</v>
      </c>
      <c r="Y178" s="17">
        <v>0</v>
      </c>
      <c r="Z178" s="17">
        <v>0</v>
      </c>
      <c r="AA178" s="17">
        <v>0</v>
      </c>
      <c r="AB178" s="17">
        <v>7.8732951535842602E-2</v>
      </c>
      <c r="AC178" s="17">
        <v>0</v>
      </c>
      <c r="AD178" s="17">
        <v>0</v>
      </c>
      <c r="AE178" s="17"/>
      <c r="AF178" s="17">
        <v>0</v>
      </c>
      <c r="AG178" s="17">
        <v>0</v>
      </c>
      <c r="AH178" s="17">
        <v>8.7030968274901796E-2</v>
      </c>
      <c r="AI178" s="17">
        <v>4.3457400102289698E-2</v>
      </c>
      <c r="AJ178" s="17">
        <v>0</v>
      </c>
      <c r="AK178" s="17">
        <v>9.7166905415756399E-2</v>
      </c>
      <c r="AL178" s="17">
        <v>0.18315411756353001</v>
      </c>
      <c r="AM178" s="17">
        <v>0</v>
      </c>
      <c r="AN178" s="17">
        <v>0</v>
      </c>
      <c r="AO178" s="17">
        <v>0</v>
      </c>
      <c r="AP178" s="17">
        <v>7.5603237019250605E-2</v>
      </c>
      <c r="AQ178" s="17">
        <v>0.25193153081578401</v>
      </c>
      <c r="AR178" s="17">
        <v>0</v>
      </c>
      <c r="AS178" s="17">
        <v>0</v>
      </c>
      <c r="AT178" s="17">
        <v>0.20783638844740701</v>
      </c>
      <c r="AU178" s="17">
        <v>0.11784791069886499</v>
      </c>
      <c r="AV178" s="17"/>
      <c r="AW178" s="17">
        <v>2.4977636691024499E-2</v>
      </c>
      <c r="AX178" s="17">
        <v>3.2255136595657999E-2</v>
      </c>
      <c r="AY178" s="17">
        <v>0.182202404786526</v>
      </c>
      <c r="AZ178" s="17">
        <v>0.205060741367348</v>
      </c>
      <c r="BA178" s="17">
        <v>0</v>
      </c>
      <c r="BB178" s="17"/>
      <c r="BC178" s="17">
        <v>0</v>
      </c>
      <c r="BD178" s="17">
        <v>0.14283246522034401</v>
      </c>
      <c r="BE178" s="17">
        <v>6.1476151354735699E-2</v>
      </c>
      <c r="BF178" s="17">
        <v>7.2562577737033201E-2</v>
      </c>
      <c r="BG178" s="17">
        <v>0</v>
      </c>
      <c r="BH178" s="17"/>
      <c r="BI178" s="17">
        <v>8.1166689057825495E-2</v>
      </c>
      <c r="BJ178" s="17">
        <v>6.8736718466785099E-2</v>
      </c>
      <c r="BK178" s="17"/>
      <c r="BL178" s="17">
        <v>4.7528826834489502E-2</v>
      </c>
      <c r="BM178" s="17">
        <v>5.7111596226209801E-2</v>
      </c>
      <c r="BN178" s="17">
        <v>0.103753037120095</v>
      </c>
      <c r="BO178" s="17">
        <v>0</v>
      </c>
      <c r="BP178" s="17"/>
      <c r="BQ178" s="17">
        <v>0.13836416353311801</v>
      </c>
      <c r="BR178" s="17">
        <v>8.6843478786603007E-2</v>
      </c>
      <c r="BS178" s="17">
        <v>0</v>
      </c>
      <c r="BT178" s="17">
        <v>9.7902089994820404E-2</v>
      </c>
      <c r="BU178" s="17">
        <v>0</v>
      </c>
      <c r="BV178" s="17"/>
      <c r="BW178" s="17">
        <v>0.105954982412101</v>
      </c>
      <c r="BX178" s="17">
        <v>0.17115620453584701</v>
      </c>
      <c r="BY178" s="17">
        <v>0</v>
      </c>
      <c r="BZ178" s="17">
        <v>0.120055963638477</v>
      </c>
      <c r="CA178" s="17">
        <v>6.1061953871830603E-2</v>
      </c>
      <c r="CB178" s="17"/>
      <c r="CC178" s="17">
        <v>0.13341872655844</v>
      </c>
      <c r="CD178" s="17">
        <v>5.1415056714639903E-2</v>
      </c>
      <c r="CE178" s="17"/>
      <c r="CF178" s="17">
        <v>0.14098004777320999</v>
      </c>
      <c r="CG178" s="17"/>
      <c r="CH178" s="17">
        <v>0</v>
      </c>
    </row>
    <row r="179" spans="2:86" x14ac:dyDescent="0.35">
      <c r="B179" t="s">
        <v>194</v>
      </c>
      <c r="C179" s="17">
        <v>7.4897072704949094E-2</v>
      </c>
      <c r="D179" s="17">
        <v>0.101213923356741</v>
      </c>
      <c r="E179" s="17">
        <v>3.8397354210993502E-2</v>
      </c>
      <c r="F179" s="17"/>
      <c r="G179" s="17">
        <v>0.29225725110097001</v>
      </c>
      <c r="H179" s="17">
        <v>0.11868821338209901</v>
      </c>
      <c r="I179" s="17">
        <v>0</v>
      </c>
      <c r="J179" s="17">
        <v>3.79226101357392E-2</v>
      </c>
      <c r="K179" s="17">
        <v>0</v>
      </c>
      <c r="L179" s="17">
        <v>2.84503605839161E-2</v>
      </c>
      <c r="M179" s="17"/>
      <c r="N179" s="17">
        <v>0</v>
      </c>
      <c r="O179" s="17">
        <v>5.2247248726422099E-2</v>
      </c>
      <c r="P179" s="17">
        <v>0.212974755936119</v>
      </c>
      <c r="Q179" s="17">
        <v>3.52180801846841E-2</v>
      </c>
      <c r="R179" s="17"/>
      <c r="S179" s="17">
        <v>0</v>
      </c>
      <c r="T179" s="17">
        <v>0</v>
      </c>
      <c r="U179" s="17">
        <v>0</v>
      </c>
      <c r="V179" s="17">
        <v>0</v>
      </c>
      <c r="W179" s="17">
        <v>0</v>
      </c>
      <c r="X179" s="17">
        <v>0</v>
      </c>
      <c r="Y179" s="17">
        <v>0</v>
      </c>
      <c r="Z179" s="17">
        <v>0</v>
      </c>
      <c r="AA179" s="17">
        <v>0</v>
      </c>
      <c r="AB179" s="17">
        <v>7.4897072704949094E-2</v>
      </c>
      <c r="AC179" s="17">
        <v>0</v>
      </c>
      <c r="AD179" s="17">
        <v>0</v>
      </c>
      <c r="AE179" s="17"/>
      <c r="AF179" s="17">
        <v>0</v>
      </c>
      <c r="AG179" s="17">
        <v>0</v>
      </c>
      <c r="AH179" s="17">
        <v>6.12726796968244E-2</v>
      </c>
      <c r="AI179" s="17">
        <v>5.6701755409897601E-2</v>
      </c>
      <c r="AJ179" s="17">
        <v>0</v>
      </c>
      <c r="AK179" s="17">
        <v>0.37673590257515099</v>
      </c>
      <c r="AL179" s="17">
        <v>6.2273986333389299E-2</v>
      </c>
      <c r="AM179" s="17">
        <v>0</v>
      </c>
      <c r="AN179" s="17">
        <v>0.15240646074037301</v>
      </c>
      <c r="AO179" s="17">
        <v>0</v>
      </c>
      <c r="AP179" s="17">
        <v>0</v>
      </c>
      <c r="AQ179" s="17">
        <v>0</v>
      </c>
      <c r="AR179" s="17">
        <v>0</v>
      </c>
      <c r="AS179" s="17">
        <v>0</v>
      </c>
      <c r="AT179" s="17">
        <v>0</v>
      </c>
      <c r="AU179" s="17">
        <v>0</v>
      </c>
      <c r="AV179" s="17"/>
      <c r="AW179" s="17">
        <v>0.17271592335156899</v>
      </c>
      <c r="AX179" s="17">
        <v>0</v>
      </c>
      <c r="AY179" s="17">
        <v>4.2935361805647103E-2</v>
      </c>
      <c r="AZ179" s="17">
        <v>0</v>
      </c>
      <c r="BA179" s="17">
        <v>0</v>
      </c>
      <c r="BB179" s="17"/>
      <c r="BC179" s="17">
        <v>0.41712385411751401</v>
      </c>
      <c r="BD179" s="17">
        <v>0</v>
      </c>
      <c r="BE179" s="17">
        <v>3.7651279871666499E-2</v>
      </c>
      <c r="BF179" s="17">
        <v>9.2578565983242794E-2</v>
      </c>
      <c r="BG179" s="17">
        <v>0</v>
      </c>
      <c r="BH179" s="17"/>
      <c r="BI179" s="17">
        <v>9.3131923260098795E-2</v>
      </c>
      <c r="BJ179" s="17">
        <v>0</v>
      </c>
      <c r="BK179" s="17"/>
      <c r="BL179" s="17">
        <v>4.47673989561891E-2</v>
      </c>
      <c r="BM179" s="17">
        <v>0.15184647532922799</v>
      </c>
      <c r="BN179" s="17">
        <v>3.1334128764391601E-2</v>
      </c>
      <c r="BO179" s="17">
        <v>0</v>
      </c>
      <c r="BP179" s="17"/>
      <c r="BQ179" s="17">
        <v>7.2141290696884297E-2</v>
      </c>
      <c r="BR179" s="17">
        <v>1.78768911351453E-2</v>
      </c>
      <c r="BS179" s="17">
        <v>0</v>
      </c>
      <c r="BT179" s="17">
        <v>0</v>
      </c>
      <c r="BU179" s="17">
        <v>0.74248492253702503</v>
      </c>
      <c r="BV179" s="17"/>
      <c r="BW179" s="17">
        <v>0.110453352036645</v>
      </c>
      <c r="BX179" s="17">
        <v>3.2808465082890099E-2</v>
      </c>
      <c r="BY179" s="17">
        <v>0</v>
      </c>
      <c r="BZ179" s="17">
        <v>0</v>
      </c>
      <c r="CA179" s="17">
        <v>0.56117370465580696</v>
      </c>
      <c r="CB179" s="17"/>
      <c r="CC179" s="17">
        <v>0</v>
      </c>
      <c r="CD179" s="17">
        <v>0.11231137932717999</v>
      </c>
      <c r="CE179" s="17"/>
      <c r="CF179" s="17">
        <v>3.7134774893139502E-2</v>
      </c>
      <c r="CG179" s="17"/>
      <c r="CH179" s="17">
        <v>0</v>
      </c>
    </row>
    <row r="180" spans="2:86" x14ac:dyDescent="0.35">
      <c r="B180" t="s">
        <v>195</v>
      </c>
      <c r="C180" s="17">
        <v>7.4330001557399702E-2</v>
      </c>
      <c r="D180" s="17">
        <v>9.1648217173052798E-2</v>
      </c>
      <c r="E180" s="17">
        <v>5.1155902951337498E-2</v>
      </c>
      <c r="F180" s="17"/>
      <c r="G180" s="17">
        <v>9.8060244990979206E-2</v>
      </c>
      <c r="H180" s="17">
        <v>0.223476619270572</v>
      </c>
      <c r="I180" s="17">
        <v>0.14925492638021301</v>
      </c>
      <c r="J180" s="17">
        <v>6.5710192946871304E-2</v>
      </c>
      <c r="K180" s="17">
        <v>0</v>
      </c>
      <c r="L180" s="17">
        <v>0</v>
      </c>
      <c r="M180" s="17"/>
      <c r="N180" s="17">
        <v>0.16291995909571799</v>
      </c>
      <c r="O180" s="17">
        <v>5.1794712155093403E-2</v>
      </c>
      <c r="P180" s="17">
        <v>5.2296606927065101E-2</v>
      </c>
      <c r="Q180" s="17">
        <v>3.52180801846841E-2</v>
      </c>
      <c r="R180" s="17"/>
      <c r="S180" s="17">
        <v>0</v>
      </c>
      <c r="T180" s="17">
        <v>0</v>
      </c>
      <c r="U180" s="17">
        <v>0</v>
      </c>
      <c r="V180" s="17">
        <v>0</v>
      </c>
      <c r="W180" s="17">
        <v>0</v>
      </c>
      <c r="X180" s="17">
        <v>0</v>
      </c>
      <c r="Y180" s="17">
        <v>0</v>
      </c>
      <c r="Z180" s="17">
        <v>0</v>
      </c>
      <c r="AA180" s="17">
        <v>0</v>
      </c>
      <c r="AB180" s="17">
        <v>7.4330001557399702E-2</v>
      </c>
      <c r="AC180" s="17">
        <v>0</v>
      </c>
      <c r="AD180" s="17">
        <v>0</v>
      </c>
      <c r="AE180" s="17"/>
      <c r="AF180" s="17">
        <v>0</v>
      </c>
      <c r="AG180" s="17">
        <v>0</v>
      </c>
      <c r="AH180" s="17">
        <v>0</v>
      </c>
      <c r="AI180" s="17">
        <v>9.9964263326047201E-2</v>
      </c>
      <c r="AJ180" s="17">
        <v>0.131368772519416</v>
      </c>
      <c r="AK180" s="17">
        <v>0</v>
      </c>
      <c r="AL180" s="17">
        <v>0</v>
      </c>
      <c r="AM180" s="17">
        <v>0</v>
      </c>
      <c r="AN180" s="17">
        <v>0</v>
      </c>
      <c r="AO180" s="17">
        <v>0.133695365262853</v>
      </c>
      <c r="AP180" s="17">
        <v>0</v>
      </c>
      <c r="AQ180" s="17">
        <v>0</v>
      </c>
      <c r="AR180" s="17">
        <v>0.33579251332384502</v>
      </c>
      <c r="AS180" s="17">
        <v>0</v>
      </c>
      <c r="AT180" s="17">
        <v>0</v>
      </c>
      <c r="AU180" s="17">
        <v>0.68611757357108905</v>
      </c>
      <c r="AV180" s="17"/>
      <c r="AW180" s="17">
        <v>2.4235201613275002E-2</v>
      </c>
      <c r="AX180" s="17">
        <v>0.15670828350830199</v>
      </c>
      <c r="AY180" s="17">
        <v>0.13251450122772501</v>
      </c>
      <c r="AZ180" s="17">
        <v>0.107326449589482</v>
      </c>
      <c r="BA180" s="17">
        <v>0</v>
      </c>
      <c r="BB180" s="17"/>
      <c r="BC180" s="17">
        <v>5.9632446969520303E-2</v>
      </c>
      <c r="BD180" s="17">
        <v>0.143686328709557</v>
      </c>
      <c r="BE180" s="17">
        <v>3.8528324324614102E-2</v>
      </c>
      <c r="BF180" s="17">
        <v>5.3086374964852301E-2</v>
      </c>
      <c r="BG180" s="17">
        <v>0</v>
      </c>
      <c r="BH180" s="17"/>
      <c r="BI180" s="17">
        <v>8.4337044206359402E-2</v>
      </c>
      <c r="BJ180" s="17">
        <v>3.3227487523963102E-2</v>
      </c>
      <c r="BK180" s="17"/>
      <c r="BL180" s="17">
        <v>4.4231369308965103E-2</v>
      </c>
      <c r="BM180" s="17">
        <v>3.3316478578609698E-2</v>
      </c>
      <c r="BN180" s="17">
        <v>0.11239485974661401</v>
      </c>
      <c r="BO180" s="17">
        <v>0</v>
      </c>
      <c r="BP180" s="17"/>
      <c r="BQ180" s="17">
        <v>5.3365883448513798E-2</v>
      </c>
      <c r="BR180" s="17">
        <v>0.13441469639890799</v>
      </c>
      <c r="BS180" s="17">
        <v>6.9617270165063805E-2</v>
      </c>
      <c r="BT180" s="17">
        <v>0</v>
      </c>
      <c r="BU180" s="17">
        <v>0.105412906182924</v>
      </c>
      <c r="BV180" s="17"/>
      <c r="BW180" s="17">
        <v>8.1706892881247703E-2</v>
      </c>
      <c r="BX180" s="17">
        <v>0.17613010101301599</v>
      </c>
      <c r="BY180" s="17">
        <v>0.13669443799869199</v>
      </c>
      <c r="BZ180" s="17">
        <v>3.1046136271736E-2</v>
      </c>
      <c r="CA180" s="17">
        <v>7.9671585625035304E-2</v>
      </c>
      <c r="CB180" s="17"/>
      <c r="CC180" s="17">
        <v>0.12597289361543901</v>
      </c>
      <c r="CD180" s="17">
        <v>4.8532157549131198E-2</v>
      </c>
      <c r="CE180" s="17"/>
      <c r="CF180" s="17">
        <v>0.19935561253779099</v>
      </c>
      <c r="CG180" s="17"/>
      <c r="CH180" s="17">
        <v>0.21136773492007099</v>
      </c>
    </row>
    <row r="181" spans="2:86" x14ac:dyDescent="0.35">
      <c r="B181" t="s">
        <v>196</v>
      </c>
      <c r="C181" s="17">
        <v>6.32342597463319E-2</v>
      </c>
      <c r="D181" s="17">
        <v>8.5283652215286401E-2</v>
      </c>
      <c r="E181" s="17">
        <v>3.2669496194278197E-2</v>
      </c>
      <c r="F181" s="17"/>
      <c r="G181" s="17">
        <v>9.8060244990979206E-2</v>
      </c>
      <c r="H181" s="17">
        <v>0.120431951501074</v>
      </c>
      <c r="I181" s="17">
        <v>5.3703282308519798E-2</v>
      </c>
      <c r="J181" s="17">
        <v>3.7657276607038097E-2</v>
      </c>
      <c r="K181" s="17">
        <v>0</v>
      </c>
      <c r="L181" s="17">
        <v>8.4733432210005802E-2</v>
      </c>
      <c r="M181" s="17"/>
      <c r="N181" s="17">
        <v>0.119982834224237</v>
      </c>
      <c r="O181" s="17">
        <v>5.0094239452356498E-2</v>
      </c>
      <c r="P181" s="17">
        <v>0</v>
      </c>
      <c r="Q181" s="17">
        <v>8.6080539996493705E-2</v>
      </c>
      <c r="R181" s="17"/>
      <c r="S181" s="17">
        <v>0</v>
      </c>
      <c r="T181" s="17">
        <v>0</v>
      </c>
      <c r="U181" s="17">
        <v>0</v>
      </c>
      <c r="V181" s="17">
        <v>0</v>
      </c>
      <c r="W181" s="17">
        <v>0</v>
      </c>
      <c r="X181" s="17">
        <v>0</v>
      </c>
      <c r="Y181" s="17">
        <v>0</v>
      </c>
      <c r="Z181" s="17">
        <v>0</v>
      </c>
      <c r="AA181" s="17">
        <v>0</v>
      </c>
      <c r="AB181" s="17">
        <v>6.32342597463319E-2</v>
      </c>
      <c r="AC181" s="17">
        <v>0</v>
      </c>
      <c r="AD181" s="17">
        <v>0</v>
      </c>
      <c r="AE181" s="17"/>
      <c r="AF181" s="17">
        <v>0</v>
      </c>
      <c r="AG181" s="17">
        <v>0</v>
      </c>
      <c r="AH181" s="17">
        <v>0.14721962446041101</v>
      </c>
      <c r="AI181" s="17">
        <v>4.0218360702264901E-2</v>
      </c>
      <c r="AJ181" s="17">
        <v>0</v>
      </c>
      <c r="AK181" s="17">
        <v>0</v>
      </c>
      <c r="AL181" s="17">
        <v>6.2273986333389299E-2</v>
      </c>
      <c r="AM181" s="17">
        <v>0</v>
      </c>
      <c r="AN181" s="17">
        <v>0</v>
      </c>
      <c r="AO181" s="17">
        <v>0.133695365262853</v>
      </c>
      <c r="AP181" s="17">
        <v>7.0064065425679806E-2</v>
      </c>
      <c r="AQ181" s="17">
        <v>0</v>
      </c>
      <c r="AR181" s="17">
        <v>0</v>
      </c>
      <c r="AS181" s="17">
        <v>0</v>
      </c>
      <c r="AT181" s="17">
        <v>0.26302585692791097</v>
      </c>
      <c r="AU181" s="17">
        <v>0.27465192630607999</v>
      </c>
      <c r="AV181" s="17"/>
      <c r="AW181" s="17">
        <v>2.38540674076081E-2</v>
      </c>
      <c r="AX181" s="17">
        <v>0.15418253787721101</v>
      </c>
      <c r="AY181" s="17">
        <v>0</v>
      </c>
      <c r="AZ181" s="17">
        <v>0.141909922907172</v>
      </c>
      <c r="BA181" s="17">
        <v>0</v>
      </c>
      <c r="BB181" s="17"/>
      <c r="BC181" s="17">
        <v>0</v>
      </c>
      <c r="BD181" s="17">
        <v>9.0049704533445102E-2</v>
      </c>
      <c r="BE181" s="17">
        <v>4.5044955007191703E-2</v>
      </c>
      <c r="BF181" s="17">
        <v>0.114800158515264</v>
      </c>
      <c r="BG181" s="17">
        <v>0</v>
      </c>
      <c r="BH181" s="17"/>
      <c r="BI181" s="17">
        <v>7.8629618133465307E-2</v>
      </c>
      <c r="BJ181" s="17">
        <v>0</v>
      </c>
      <c r="BK181" s="17"/>
      <c r="BL181" s="17">
        <v>4.47673989561891E-2</v>
      </c>
      <c r="BM181" s="17">
        <v>3.5771814313225E-2</v>
      </c>
      <c r="BN181" s="17">
        <v>8.8405006643347106E-2</v>
      </c>
      <c r="BO181" s="17">
        <v>0</v>
      </c>
      <c r="BP181" s="17"/>
      <c r="BQ181" s="17">
        <v>0</v>
      </c>
      <c r="BR181" s="17">
        <v>8.1138436350020299E-2</v>
      </c>
      <c r="BS181" s="17">
        <v>0</v>
      </c>
      <c r="BT181" s="17">
        <v>0</v>
      </c>
      <c r="BU181" s="17">
        <v>7.8419116572490399E-2</v>
      </c>
      <c r="BV181" s="17"/>
      <c r="BW181" s="17">
        <v>0</v>
      </c>
      <c r="BX181" s="17">
        <v>0.159623264618972</v>
      </c>
      <c r="BY181" s="17">
        <v>7.0803317189085196E-2</v>
      </c>
      <c r="BZ181" s="17">
        <v>0</v>
      </c>
      <c r="CA181" s="17">
        <v>5.9269548548476499E-2</v>
      </c>
      <c r="CB181" s="17"/>
      <c r="CC181" s="17">
        <v>4.6698251606278003E-2</v>
      </c>
      <c r="CD181" s="17">
        <v>7.1494706470290395E-2</v>
      </c>
      <c r="CE181" s="17"/>
      <c r="CF181" s="17">
        <v>0.127926309154619</v>
      </c>
      <c r="CG181" s="17"/>
      <c r="CH181" s="17">
        <v>0.14790466156045601</v>
      </c>
    </row>
    <row r="182" spans="2:86" x14ac:dyDescent="0.35">
      <c r="B182" t="s">
        <v>197</v>
      </c>
      <c r="C182" s="17">
        <v>6.2963146402828199E-2</v>
      </c>
      <c r="D182" s="17">
        <v>5.8760221624820301E-2</v>
      </c>
      <c r="E182" s="17">
        <v>7.132078100257E-2</v>
      </c>
      <c r="F182" s="17"/>
      <c r="G182" s="17">
        <v>9.7419083700323206E-2</v>
      </c>
      <c r="H182" s="17">
        <v>0.102790730613694</v>
      </c>
      <c r="I182" s="17">
        <v>5.3352146475639101E-2</v>
      </c>
      <c r="J182" s="17">
        <v>4.9214863835535701E-2</v>
      </c>
      <c r="K182" s="17">
        <v>6.4946509949112094E-2</v>
      </c>
      <c r="L182" s="17">
        <v>3.01977735233128E-2</v>
      </c>
      <c r="M182" s="17"/>
      <c r="N182" s="17">
        <v>7.9975878673053599E-2</v>
      </c>
      <c r="O182" s="17">
        <v>0</v>
      </c>
      <c r="P182" s="17">
        <v>0.115095669972698</v>
      </c>
      <c r="Q182" s="17">
        <v>6.12018505027997E-2</v>
      </c>
      <c r="R182" s="17"/>
      <c r="S182" s="17">
        <v>0</v>
      </c>
      <c r="T182" s="17">
        <v>0</v>
      </c>
      <c r="U182" s="17">
        <v>0</v>
      </c>
      <c r="V182" s="17">
        <v>0</v>
      </c>
      <c r="W182" s="17">
        <v>0</v>
      </c>
      <c r="X182" s="17">
        <v>0</v>
      </c>
      <c r="Y182" s="17">
        <v>0</v>
      </c>
      <c r="Z182" s="17">
        <v>0</v>
      </c>
      <c r="AA182" s="17">
        <v>0</v>
      </c>
      <c r="AB182" s="17">
        <v>6.2963146402828199E-2</v>
      </c>
      <c r="AC182" s="17">
        <v>0</v>
      </c>
      <c r="AD182" s="17">
        <v>0</v>
      </c>
      <c r="AE182" s="17"/>
      <c r="AF182" s="17">
        <v>0</v>
      </c>
      <c r="AG182" s="17">
        <v>0</v>
      </c>
      <c r="AH182" s="17">
        <v>0</v>
      </c>
      <c r="AI182" s="17">
        <v>5.8528483970287197E-2</v>
      </c>
      <c r="AJ182" s="17">
        <v>0.12027039072111501</v>
      </c>
      <c r="AK182" s="17">
        <v>0.125578634191717</v>
      </c>
      <c r="AL182" s="17">
        <v>6.4157250629204798E-2</v>
      </c>
      <c r="AM182" s="17">
        <v>0</v>
      </c>
      <c r="AN182" s="17">
        <v>0</v>
      </c>
      <c r="AO182" s="17">
        <v>0.124419840961592</v>
      </c>
      <c r="AP182" s="17">
        <v>7.2524187821977004E-2</v>
      </c>
      <c r="AQ182" s="17">
        <v>0.12514890685128499</v>
      </c>
      <c r="AR182" s="17">
        <v>0</v>
      </c>
      <c r="AS182" s="17">
        <v>0</v>
      </c>
      <c r="AT182" s="17">
        <v>0</v>
      </c>
      <c r="AU182" s="17">
        <v>0</v>
      </c>
      <c r="AV182" s="17"/>
      <c r="AW182" s="17">
        <v>9.1211888601974198E-2</v>
      </c>
      <c r="AX182" s="17">
        <v>3.3194540386496503E-2</v>
      </c>
      <c r="AY182" s="17">
        <v>0</v>
      </c>
      <c r="AZ182" s="17">
        <v>0.122505346456544</v>
      </c>
      <c r="BA182" s="17">
        <v>0</v>
      </c>
      <c r="BB182" s="17"/>
      <c r="BC182" s="17">
        <v>0.13904128470583799</v>
      </c>
      <c r="BD182" s="17">
        <v>8.1947762380148698E-2</v>
      </c>
      <c r="BE182" s="17">
        <v>1.82373901595228E-2</v>
      </c>
      <c r="BF182" s="17">
        <v>5.4796628847026199E-2</v>
      </c>
      <c r="BG182" s="17">
        <v>0.110802930387237</v>
      </c>
      <c r="BH182" s="17"/>
      <c r="BI182" s="17">
        <v>6.3210485930679794E-2</v>
      </c>
      <c r="BJ182" s="17">
        <v>6.1947234232652797E-2</v>
      </c>
      <c r="BK182" s="17"/>
      <c r="BL182" s="17">
        <v>4.0969702666958902E-2</v>
      </c>
      <c r="BM182" s="17">
        <v>0.10690156898633001</v>
      </c>
      <c r="BN182" s="17">
        <v>3.9735515036386698E-2</v>
      </c>
      <c r="BO182" s="17">
        <v>0</v>
      </c>
      <c r="BP182" s="17"/>
      <c r="BQ182" s="17">
        <v>0.16313786136077599</v>
      </c>
      <c r="BR182" s="17">
        <v>1.81973684635213E-2</v>
      </c>
      <c r="BS182" s="17">
        <v>7.1760620166384903E-2</v>
      </c>
      <c r="BT182" s="17">
        <v>0.197970503627697</v>
      </c>
      <c r="BU182" s="17">
        <v>0.186217633260537</v>
      </c>
      <c r="BV182" s="17"/>
      <c r="BW182" s="17">
        <v>0.106432296353187</v>
      </c>
      <c r="BX182" s="17">
        <v>0</v>
      </c>
      <c r="BY182" s="17">
        <v>9.2533925140880102E-2</v>
      </c>
      <c r="BZ182" s="17">
        <v>5.8531576001832598E-2</v>
      </c>
      <c r="CA182" s="17">
        <v>0.140744190160765</v>
      </c>
      <c r="CB182" s="17"/>
      <c r="CC182" s="17">
        <v>5.63063753154791E-2</v>
      </c>
      <c r="CD182" s="17">
        <v>6.6288489644976301E-2</v>
      </c>
      <c r="CE182" s="17"/>
      <c r="CF182" s="17">
        <v>0</v>
      </c>
      <c r="CG182" s="17"/>
      <c r="CH182" s="17">
        <v>0</v>
      </c>
    </row>
    <row r="183" spans="2:86" x14ac:dyDescent="0.35">
      <c r="B183" t="s">
        <v>198</v>
      </c>
      <c r="C183" s="17">
        <v>6.1343218068999103E-2</v>
      </c>
      <c r="D183" s="17">
        <v>5.5358797518071198E-2</v>
      </c>
      <c r="E183" s="17">
        <v>7.2288100264672903E-2</v>
      </c>
      <c r="F183" s="17"/>
      <c r="G183" s="17">
        <v>0</v>
      </c>
      <c r="H183" s="17">
        <v>0.103154050619395</v>
      </c>
      <c r="I183" s="17">
        <v>5.2408251391485999E-2</v>
      </c>
      <c r="J183" s="17">
        <v>0.12349339351668499</v>
      </c>
      <c r="K183" s="17">
        <v>3.2117911231084498E-2</v>
      </c>
      <c r="L183" s="17">
        <v>5.9037160295386103E-2</v>
      </c>
      <c r="M183" s="17"/>
      <c r="N183" s="17">
        <v>5.5457938460441503E-2</v>
      </c>
      <c r="O183" s="17">
        <v>0.101009222085675</v>
      </c>
      <c r="P183" s="17">
        <v>2.6620944887594498E-2</v>
      </c>
      <c r="Q183" s="17">
        <v>6.1780560014060702E-2</v>
      </c>
      <c r="R183" s="17"/>
      <c r="S183" s="17">
        <v>0</v>
      </c>
      <c r="T183" s="17">
        <v>0</v>
      </c>
      <c r="U183" s="17">
        <v>0</v>
      </c>
      <c r="V183" s="17">
        <v>0</v>
      </c>
      <c r="W183" s="17">
        <v>0</v>
      </c>
      <c r="X183" s="17">
        <v>0</v>
      </c>
      <c r="Y183" s="17">
        <v>0</v>
      </c>
      <c r="Z183" s="17">
        <v>0</v>
      </c>
      <c r="AA183" s="17">
        <v>0</v>
      </c>
      <c r="AB183" s="17">
        <v>6.1343218068999103E-2</v>
      </c>
      <c r="AC183" s="17">
        <v>0</v>
      </c>
      <c r="AD183" s="17">
        <v>0</v>
      </c>
      <c r="AE183" s="17"/>
      <c r="AF183" s="17">
        <v>0</v>
      </c>
      <c r="AG183" s="17">
        <v>0</v>
      </c>
      <c r="AH183" s="17">
        <v>8.7590611283873895E-2</v>
      </c>
      <c r="AI183" s="17">
        <v>7.9814756378999804E-2</v>
      </c>
      <c r="AJ183" s="17">
        <v>0</v>
      </c>
      <c r="AK183" s="17">
        <v>0</v>
      </c>
      <c r="AL183" s="17">
        <v>0.19070797299180101</v>
      </c>
      <c r="AM183" s="17">
        <v>0</v>
      </c>
      <c r="AN183" s="17">
        <v>0.29265844287534198</v>
      </c>
      <c r="AO183" s="17">
        <v>0</v>
      </c>
      <c r="AP183" s="17">
        <v>7.3364208350507207E-2</v>
      </c>
      <c r="AQ183" s="17">
        <v>0</v>
      </c>
      <c r="AR183" s="17">
        <v>0</v>
      </c>
      <c r="AS183" s="17">
        <v>0</v>
      </c>
      <c r="AT183" s="17">
        <v>0</v>
      </c>
      <c r="AU183" s="17">
        <v>0</v>
      </c>
      <c r="AV183" s="17"/>
      <c r="AW183" s="17">
        <v>8.2359601741782001E-2</v>
      </c>
      <c r="AX183" s="17">
        <v>0</v>
      </c>
      <c r="AY183" s="17">
        <v>6.3738798936689503E-2</v>
      </c>
      <c r="AZ183" s="17">
        <v>0</v>
      </c>
      <c r="BA183" s="17">
        <v>0</v>
      </c>
      <c r="BB183" s="17"/>
      <c r="BC183" s="17">
        <v>0</v>
      </c>
      <c r="BD183" s="17">
        <v>6.23717896284436E-2</v>
      </c>
      <c r="BE183" s="17">
        <v>0.118124078369938</v>
      </c>
      <c r="BF183" s="17">
        <v>0</v>
      </c>
      <c r="BG183" s="17">
        <v>0</v>
      </c>
      <c r="BH183" s="17"/>
      <c r="BI183" s="17">
        <v>5.7194652347420903E-2</v>
      </c>
      <c r="BJ183" s="17">
        <v>7.8382865722297801E-2</v>
      </c>
      <c r="BK183" s="17"/>
      <c r="BL183" s="17">
        <v>4.61212362329513E-2</v>
      </c>
      <c r="BM183" s="17">
        <v>7.9981012396659806E-2</v>
      </c>
      <c r="BN183" s="17">
        <v>5.3642005677559702E-2</v>
      </c>
      <c r="BO183" s="17">
        <v>0</v>
      </c>
      <c r="BP183" s="17"/>
      <c r="BQ183" s="17">
        <v>7.2141290696884297E-2</v>
      </c>
      <c r="BR183" s="17">
        <v>1.8889788497228301E-2</v>
      </c>
      <c r="BS183" s="17">
        <v>0.20554565809031999</v>
      </c>
      <c r="BT183" s="17">
        <v>0.25487622880685701</v>
      </c>
      <c r="BU183" s="17">
        <v>0</v>
      </c>
      <c r="BV183" s="17"/>
      <c r="BW183" s="17">
        <v>0.110453352036645</v>
      </c>
      <c r="BX183" s="17">
        <v>0</v>
      </c>
      <c r="BY183" s="17">
        <v>6.4725388798244798E-2</v>
      </c>
      <c r="BZ183" s="17">
        <v>7.30474759222592E-2</v>
      </c>
      <c r="CA183" s="17">
        <v>0</v>
      </c>
      <c r="CB183" s="17"/>
      <c r="CC183" s="17">
        <v>4.7145203357588199E-2</v>
      </c>
      <c r="CD183" s="17">
        <v>6.8435736596823601E-2</v>
      </c>
      <c r="CE183" s="17"/>
      <c r="CF183" s="17">
        <v>0</v>
      </c>
      <c r="CG183" s="17"/>
      <c r="CH183" s="17">
        <v>6.3463073359615194E-2</v>
      </c>
    </row>
    <row r="184" spans="2:86" x14ac:dyDescent="0.35">
      <c r="B184" t="s">
        <v>199</v>
      </c>
      <c r="C184" s="17">
        <v>4.8740024082064001E-2</v>
      </c>
      <c r="D184" s="17">
        <v>8.2715524450923797E-2</v>
      </c>
      <c r="E184" s="17">
        <v>0</v>
      </c>
      <c r="F184" s="17"/>
      <c r="G184" s="17">
        <v>0</v>
      </c>
      <c r="H184" s="17">
        <v>0.206645249099635</v>
      </c>
      <c r="I184" s="17">
        <v>5.3978118769971897E-2</v>
      </c>
      <c r="J184" s="17">
        <v>5.0976505719175801E-2</v>
      </c>
      <c r="K184" s="17">
        <v>0</v>
      </c>
      <c r="L184" s="17">
        <v>2.84503605839161E-2</v>
      </c>
      <c r="M184" s="17"/>
      <c r="N184" s="17">
        <v>2.7481457277567099E-2</v>
      </c>
      <c r="O184" s="17">
        <v>5.1794712155093403E-2</v>
      </c>
      <c r="P184" s="17">
        <v>7.8459734800128494E-2</v>
      </c>
      <c r="Q184" s="17">
        <v>3.7653922412135797E-2</v>
      </c>
      <c r="R184" s="17"/>
      <c r="S184" s="17">
        <v>0</v>
      </c>
      <c r="T184" s="17">
        <v>0</v>
      </c>
      <c r="U184" s="17">
        <v>0</v>
      </c>
      <c r="V184" s="17">
        <v>0</v>
      </c>
      <c r="W184" s="17">
        <v>0</v>
      </c>
      <c r="X184" s="17">
        <v>0</v>
      </c>
      <c r="Y184" s="17">
        <v>0</v>
      </c>
      <c r="Z184" s="17">
        <v>0</v>
      </c>
      <c r="AA184" s="17">
        <v>0</v>
      </c>
      <c r="AB184" s="17">
        <v>4.8740024082064001E-2</v>
      </c>
      <c r="AC184" s="17">
        <v>0</v>
      </c>
      <c r="AD184" s="17">
        <v>0</v>
      </c>
      <c r="AE184" s="17"/>
      <c r="AF184" s="17">
        <v>0</v>
      </c>
      <c r="AG184" s="17">
        <v>0</v>
      </c>
      <c r="AH184" s="17">
        <v>0</v>
      </c>
      <c r="AI184" s="17">
        <v>0.12637089122467801</v>
      </c>
      <c r="AJ184" s="17">
        <v>0.18887486136176601</v>
      </c>
      <c r="AK184" s="17">
        <v>0</v>
      </c>
      <c r="AL184" s="17">
        <v>6.3007964449486004E-2</v>
      </c>
      <c r="AM184" s="17">
        <v>0</v>
      </c>
      <c r="AN184" s="17">
        <v>0</v>
      </c>
      <c r="AO184" s="17">
        <v>0</v>
      </c>
      <c r="AP184" s="17">
        <v>0</v>
      </c>
      <c r="AQ184" s="17">
        <v>0</v>
      </c>
      <c r="AR184" s="17">
        <v>0.33579251332384502</v>
      </c>
      <c r="AS184" s="17">
        <v>0</v>
      </c>
      <c r="AT184" s="17">
        <v>0</v>
      </c>
      <c r="AU184" s="17">
        <v>0.11784791069886499</v>
      </c>
      <c r="AV184" s="17"/>
      <c r="AW184" s="17">
        <v>5.8376342244861101E-2</v>
      </c>
      <c r="AX184" s="17">
        <v>3.58951399790646E-2</v>
      </c>
      <c r="AY184" s="17">
        <v>0</v>
      </c>
      <c r="AZ184" s="17">
        <v>0.122229066604193</v>
      </c>
      <c r="BA184" s="17">
        <v>0</v>
      </c>
      <c r="BB184" s="17"/>
      <c r="BC184" s="17">
        <v>5.9632446969520303E-2</v>
      </c>
      <c r="BD184" s="17">
        <v>6.2600591663065294E-2</v>
      </c>
      <c r="BE184" s="17">
        <v>6.3375910278224104E-2</v>
      </c>
      <c r="BF184" s="17">
        <v>0</v>
      </c>
      <c r="BG184" s="17">
        <v>0</v>
      </c>
      <c r="BH184" s="17"/>
      <c r="BI184" s="17">
        <v>6.0606536658490799E-2</v>
      </c>
      <c r="BJ184" s="17">
        <v>0</v>
      </c>
      <c r="BK184" s="17"/>
      <c r="BL184" s="17">
        <v>0.10963462371821001</v>
      </c>
      <c r="BM184" s="17">
        <v>0</v>
      </c>
      <c r="BN184" s="17">
        <v>6.5435737124239904E-2</v>
      </c>
      <c r="BO184" s="17">
        <v>0</v>
      </c>
      <c r="BP184" s="17"/>
      <c r="BQ184" s="17">
        <v>0.137472957859056</v>
      </c>
      <c r="BR184" s="17">
        <v>8.2528439022553093E-2</v>
      </c>
      <c r="BS184" s="17">
        <v>0</v>
      </c>
      <c r="BT184" s="17">
        <v>0</v>
      </c>
      <c r="BU184" s="17">
        <v>0</v>
      </c>
      <c r="BV184" s="17"/>
      <c r="BW184" s="17">
        <v>0.105954982412101</v>
      </c>
      <c r="BX184" s="17">
        <v>6.82132782848862E-2</v>
      </c>
      <c r="BY184" s="17">
        <v>0</v>
      </c>
      <c r="BZ184" s="17">
        <v>0.105178252662825</v>
      </c>
      <c r="CA184" s="17">
        <v>0</v>
      </c>
      <c r="CB184" s="17"/>
      <c r="CC184" s="17">
        <v>0.12734635494820201</v>
      </c>
      <c r="CD184" s="17">
        <v>9.4727835977794703E-3</v>
      </c>
      <c r="CE184" s="17"/>
      <c r="CF184" s="17">
        <v>7.7208267056460195E-2</v>
      </c>
      <c r="CG184" s="17"/>
      <c r="CH184" s="17">
        <v>0.21424760961657299</v>
      </c>
    </row>
    <row r="185" spans="2:86" x14ac:dyDescent="0.35">
      <c r="B185" t="s">
        <v>200</v>
      </c>
      <c r="C185" s="17">
        <v>3.9227783885009603E-2</v>
      </c>
      <c r="D185" s="17">
        <v>5.5193450420657701E-2</v>
      </c>
      <c r="E185" s="17">
        <v>1.6874898032025801E-2</v>
      </c>
      <c r="F185" s="17"/>
      <c r="G185" s="17">
        <v>0</v>
      </c>
      <c r="H185" s="17">
        <v>0.103127878474539</v>
      </c>
      <c r="I185" s="17">
        <v>5.4333374424030301E-2</v>
      </c>
      <c r="J185" s="17">
        <v>0</v>
      </c>
      <c r="K185" s="17">
        <v>0</v>
      </c>
      <c r="L185" s="17">
        <v>8.74729853806228E-2</v>
      </c>
      <c r="M185" s="17"/>
      <c r="N185" s="17">
        <v>0.16264062948108099</v>
      </c>
      <c r="O185" s="17">
        <v>0</v>
      </c>
      <c r="P185" s="17">
        <v>0</v>
      </c>
      <c r="Q185" s="17">
        <v>0</v>
      </c>
      <c r="R185" s="17"/>
      <c r="S185" s="17">
        <v>0</v>
      </c>
      <c r="T185" s="17">
        <v>0</v>
      </c>
      <c r="U185" s="17">
        <v>0</v>
      </c>
      <c r="V185" s="17">
        <v>0</v>
      </c>
      <c r="W185" s="17">
        <v>0</v>
      </c>
      <c r="X185" s="17">
        <v>0</v>
      </c>
      <c r="Y185" s="17">
        <v>0</v>
      </c>
      <c r="Z185" s="17">
        <v>0</v>
      </c>
      <c r="AA185" s="17">
        <v>0</v>
      </c>
      <c r="AB185" s="17">
        <v>3.9227783885009603E-2</v>
      </c>
      <c r="AC185" s="17">
        <v>0</v>
      </c>
      <c r="AD185" s="17">
        <v>0</v>
      </c>
      <c r="AE185" s="17"/>
      <c r="AF185" s="17">
        <v>0</v>
      </c>
      <c r="AG185" s="17">
        <v>0</v>
      </c>
      <c r="AH185" s="17">
        <v>0</v>
      </c>
      <c r="AI185" s="17">
        <v>4.3457400102289698E-2</v>
      </c>
      <c r="AJ185" s="17">
        <v>0</v>
      </c>
      <c r="AK185" s="17">
        <v>0</v>
      </c>
      <c r="AL185" s="17">
        <v>6.0842567070936902E-2</v>
      </c>
      <c r="AM185" s="17">
        <v>0</v>
      </c>
      <c r="AN185" s="17">
        <v>0</v>
      </c>
      <c r="AO185" s="17">
        <v>0.123033104300719</v>
      </c>
      <c r="AP185" s="17">
        <v>0</v>
      </c>
      <c r="AQ185" s="17">
        <v>0</v>
      </c>
      <c r="AR185" s="17">
        <v>0.33579251332384502</v>
      </c>
      <c r="AS185" s="17">
        <v>0.51038135531184603</v>
      </c>
      <c r="AT185" s="17">
        <v>0.26611189769677102</v>
      </c>
      <c r="AU185" s="17">
        <v>0</v>
      </c>
      <c r="AV185" s="17"/>
      <c r="AW185" s="17">
        <v>2.4977636691024499E-2</v>
      </c>
      <c r="AX185" s="17">
        <v>0</v>
      </c>
      <c r="AY185" s="17">
        <v>0</v>
      </c>
      <c r="AZ185" s="17">
        <v>0.18022248846004499</v>
      </c>
      <c r="BA185" s="17">
        <v>0</v>
      </c>
      <c r="BB185" s="17"/>
      <c r="BC185" s="17">
        <v>5.9632446969520303E-2</v>
      </c>
      <c r="BD185" s="17">
        <v>2.0992666510439101E-2</v>
      </c>
      <c r="BE185" s="17">
        <v>5.5623543195616298E-2</v>
      </c>
      <c r="BF185" s="17">
        <v>3.8584430229840101E-2</v>
      </c>
      <c r="BG185" s="17">
        <v>0</v>
      </c>
      <c r="BH185" s="17"/>
      <c r="BI185" s="17">
        <v>4.08715834422365E-2</v>
      </c>
      <c r="BJ185" s="17">
        <v>3.2476109415419903E-2</v>
      </c>
      <c r="BK185" s="17"/>
      <c r="BL185" s="17">
        <v>0</v>
      </c>
      <c r="BM185" s="17">
        <v>3.7432961304317502E-2</v>
      </c>
      <c r="BN185" s="17">
        <v>5.2347974842870897E-2</v>
      </c>
      <c r="BO185" s="17">
        <v>0</v>
      </c>
      <c r="BP185" s="17"/>
      <c r="BQ185" s="17">
        <v>6.5923495198422596E-2</v>
      </c>
      <c r="BR185" s="17">
        <v>9.3016722340265007E-2</v>
      </c>
      <c r="BS185" s="17">
        <v>0</v>
      </c>
      <c r="BT185" s="17">
        <v>0</v>
      </c>
      <c r="BU185" s="17">
        <v>0</v>
      </c>
      <c r="BV185" s="17"/>
      <c r="BW185" s="17">
        <v>0.20488183710959301</v>
      </c>
      <c r="BX185" s="17">
        <v>6.8849643430796095E-2</v>
      </c>
      <c r="BY185" s="17">
        <v>6.51567232075317E-2</v>
      </c>
      <c r="BZ185" s="17">
        <v>0</v>
      </c>
      <c r="CA185" s="17">
        <v>6.1061953871830603E-2</v>
      </c>
      <c r="CB185" s="17"/>
      <c r="CC185" s="17">
        <v>5.8881973983066299E-2</v>
      </c>
      <c r="CD185" s="17">
        <v>2.9409671264812299E-2</v>
      </c>
      <c r="CE185" s="17"/>
      <c r="CF185" s="17">
        <v>7.7928546910561905E-2</v>
      </c>
      <c r="CG185" s="17"/>
      <c r="CH185" s="17">
        <v>0</v>
      </c>
    </row>
    <row r="186" spans="2:86" x14ac:dyDescent="0.35">
      <c r="B186" t="s">
        <v>201</v>
      </c>
      <c r="C186" s="17">
        <v>3.7488464096705899E-2</v>
      </c>
      <c r="D186" s="17">
        <v>3.82979580644481E-2</v>
      </c>
      <c r="E186" s="17">
        <v>3.7553116836469301E-2</v>
      </c>
      <c r="F186" s="17"/>
      <c r="G186" s="17">
        <v>0</v>
      </c>
      <c r="H186" s="17">
        <v>0.17084889216105401</v>
      </c>
      <c r="I186" s="17">
        <v>0</v>
      </c>
      <c r="J186" s="17">
        <v>5.0976505719175801E-2</v>
      </c>
      <c r="K186" s="17">
        <v>3.3053318448313801E-2</v>
      </c>
      <c r="L186" s="17">
        <v>0</v>
      </c>
      <c r="M186" s="17"/>
      <c r="N186" s="17">
        <v>2.7481457277567099E-2</v>
      </c>
      <c r="O186" s="17">
        <v>0</v>
      </c>
      <c r="P186" s="17">
        <v>2.6620944887594498E-2</v>
      </c>
      <c r="Q186" s="17">
        <v>9.7721171835120899E-2</v>
      </c>
      <c r="R186" s="17"/>
      <c r="S186" s="17">
        <v>0</v>
      </c>
      <c r="T186" s="17">
        <v>0</v>
      </c>
      <c r="U186" s="17">
        <v>0</v>
      </c>
      <c r="V186" s="17">
        <v>0</v>
      </c>
      <c r="W186" s="17">
        <v>0</v>
      </c>
      <c r="X186" s="17">
        <v>0</v>
      </c>
      <c r="Y186" s="17">
        <v>0</v>
      </c>
      <c r="Z186" s="17">
        <v>0</v>
      </c>
      <c r="AA186" s="17">
        <v>0</v>
      </c>
      <c r="AB186" s="17">
        <v>3.7488464096705899E-2</v>
      </c>
      <c r="AC186" s="17">
        <v>0</v>
      </c>
      <c r="AD186" s="17">
        <v>0</v>
      </c>
      <c r="AE186" s="17"/>
      <c r="AF186" s="17">
        <v>0</v>
      </c>
      <c r="AG186" s="17">
        <v>0</v>
      </c>
      <c r="AH186" s="17">
        <v>5.9873270630103399E-2</v>
      </c>
      <c r="AI186" s="17">
        <v>5.6701755409897601E-2</v>
      </c>
      <c r="AJ186" s="17">
        <v>0.18887486136176601</v>
      </c>
      <c r="AK186" s="17">
        <v>0</v>
      </c>
      <c r="AL186" s="17">
        <v>6.3007964449486004E-2</v>
      </c>
      <c r="AM186" s="17">
        <v>0</v>
      </c>
      <c r="AN186" s="17">
        <v>0</v>
      </c>
      <c r="AO186" s="17">
        <v>0</v>
      </c>
      <c r="AP186" s="17">
        <v>7.2524187821977004E-2</v>
      </c>
      <c r="AQ186" s="17">
        <v>0</v>
      </c>
      <c r="AR186" s="17">
        <v>0</v>
      </c>
      <c r="AS186" s="17">
        <v>0</v>
      </c>
      <c r="AT186" s="17">
        <v>0</v>
      </c>
      <c r="AU186" s="17">
        <v>0</v>
      </c>
      <c r="AV186" s="17"/>
      <c r="AW186" s="17">
        <v>5.7838887371818998E-2</v>
      </c>
      <c r="AX186" s="17">
        <v>0</v>
      </c>
      <c r="AY186" s="17">
        <v>4.2935361805647103E-2</v>
      </c>
      <c r="AZ186" s="17">
        <v>6.08999823749279E-2</v>
      </c>
      <c r="BA186" s="17">
        <v>0</v>
      </c>
      <c r="BB186" s="17"/>
      <c r="BC186" s="17">
        <v>0</v>
      </c>
      <c r="BD186" s="17">
        <v>4.1848073674285897E-2</v>
      </c>
      <c r="BE186" s="17">
        <v>2.6528369235686501E-2</v>
      </c>
      <c r="BF186" s="17">
        <v>9.0543053717125899E-2</v>
      </c>
      <c r="BG186" s="17">
        <v>0</v>
      </c>
      <c r="BH186" s="17"/>
      <c r="BI186" s="17">
        <v>3.89399008064353E-2</v>
      </c>
      <c r="BJ186" s="17">
        <v>3.1526892849030701E-2</v>
      </c>
      <c r="BK186" s="17"/>
      <c r="BL186" s="17">
        <v>6.4339584039416198E-2</v>
      </c>
      <c r="BM186" s="17">
        <v>0</v>
      </c>
      <c r="BN186" s="17">
        <v>5.6126358985238697E-2</v>
      </c>
      <c r="BO186" s="17">
        <v>0</v>
      </c>
      <c r="BP186" s="17"/>
      <c r="BQ186" s="17">
        <v>0</v>
      </c>
      <c r="BR186" s="17">
        <v>4.3938753240018003E-2</v>
      </c>
      <c r="BS186" s="17">
        <v>7.1760620166384903E-2</v>
      </c>
      <c r="BT186" s="17">
        <v>0.107480699094193</v>
      </c>
      <c r="BU186" s="17">
        <v>0.105412906182924</v>
      </c>
      <c r="BV186" s="17"/>
      <c r="BW186" s="17">
        <v>0</v>
      </c>
      <c r="BX186" s="17">
        <v>0</v>
      </c>
      <c r="BY186" s="17">
        <v>0</v>
      </c>
      <c r="BZ186" s="17">
        <v>0.103044044842469</v>
      </c>
      <c r="CA186" s="17">
        <v>7.9671585625035304E-2</v>
      </c>
      <c r="CB186" s="17"/>
      <c r="CC186" s="17">
        <v>4.7975331973628403E-2</v>
      </c>
      <c r="CD186" s="17">
        <v>3.2249822904417101E-2</v>
      </c>
      <c r="CE186" s="17"/>
      <c r="CF186" s="17">
        <v>0</v>
      </c>
      <c r="CG186" s="17"/>
      <c r="CH186" s="17">
        <v>8.8930443474787998E-2</v>
      </c>
    </row>
    <row r="187" spans="2:86" x14ac:dyDescent="0.35">
      <c r="B187" t="s">
        <v>202</v>
      </c>
      <c r="C187" s="17">
        <v>2.8616443696253799E-2</v>
      </c>
      <c r="D187" s="17">
        <v>3.7651469744746202E-2</v>
      </c>
      <c r="E187" s="17">
        <v>1.6183431058432899E-2</v>
      </c>
      <c r="F187" s="17"/>
      <c r="G187" s="17">
        <v>0</v>
      </c>
      <c r="H187" s="17">
        <v>0.172592630280029</v>
      </c>
      <c r="I187" s="17">
        <v>5.3352146475639101E-2</v>
      </c>
      <c r="J187" s="17">
        <v>0</v>
      </c>
      <c r="K187" s="17">
        <v>0</v>
      </c>
      <c r="L187" s="17">
        <v>0</v>
      </c>
      <c r="M187" s="17"/>
      <c r="N187" s="17">
        <v>2.7481457277567099E-2</v>
      </c>
      <c r="O187" s="17">
        <v>0</v>
      </c>
      <c r="P187" s="17">
        <v>5.2616746039924202E-2</v>
      </c>
      <c r="Q187" s="17">
        <v>3.6120412946823298E-2</v>
      </c>
      <c r="R187" s="17"/>
      <c r="S187" s="17">
        <v>0</v>
      </c>
      <c r="T187" s="17">
        <v>0</v>
      </c>
      <c r="U187" s="17">
        <v>0</v>
      </c>
      <c r="V187" s="17">
        <v>0</v>
      </c>
      <c r="W187" s="17">
        <v>0</v>
      </c>
      <c r="X187" s="17">
        <v>0</v>
      </c>
      <c r="Y187" s="17">
        <v>0</v>
      </c>
      <c r="Z187" s="17">
        <v>0</v>
      </c>
      <c r="AA187" s="17">
        <v>0</v>
      </c>
      <c r="AB187" s="17">
        <v>2.8616443696253799E-2</v>
      </c>
      <c r="AC187" s="17">
        <v>0</v>
      </c>
      <c r="AD187" s="17">
        <v>0</v>
      </c>
      <c r="AE187" s="17"/>
      <c r="AF187" s="17">
        <v>0</v>
      </c>
      <c r="AG187" s="17">
        <v>0</v>
      </c>
      <c r="AH187" s="17">
        <v>8.7030968274901796E-2</v>
      </c>
      <c r="AI187" s="17">
        <v>0</v>
      </c>
      <c r="AJ187" s="17">
        <v>0</v>
      </c>
      <c r="AK187" s="17">
        <v>0</v>
      </c>
      <c r="AL187" s="17">
        <v>6.3007964449486004E-2</v>
      </c>
      <c r="AM187" s="17">
        <v>0</v>
      </c>
      <c r="AN187" s="17">
        <v>0</v>
      </c>
      <c r="AO187" s="17">
        <v>0</v>
      </c>
      <c r="AP187" s="17">
        <v>7.2524187821977004E-2</v>
      </c>
      <c r="AQ187" s="17">
        <v>0</v>
      </c>
      <c r="AR187" s="17">
        <v>0</v>
      </c>
      <c r="AS187" s="17">
        <v>0</v>
      </c>
      <c r="AT187" s="17">
        <v>0</v>
      </c>
      <c r="AU187" s="17">
        <v>0.113528102972569</v>
      </c>
      <c r="AV187" s="17"/>
      <c r="AW187" s="17">
        <v>0</v>
      </c>
      <c r="AX187" s="17">
        <v>0</v>
      </c>
      <c r="AY187" s="17">
        <v>3.1558169756719302E-2</v>
      </c>
      <c r="AZ187" s="17">
        <v>0.14334004654178301</v>
      </c>
      <c r="BA187" s="17">
        <v>0</v>
      </c>
      <c r="BB187" s="17"/>
      <c r="BC187" s="17">
        <v>0</v>
      </c>
      <c r="BD187" s="17">
        <v>6.2213730110278101E-2</v>
      </c>
      <c r="BE187" s="17">
        <v>2.5447963723693401E-2</v>
      </c>
      <c r="BF187" s="17">
        <v>0</v>
      </c>
      <c r="BG187" s="17">
        <v>0</v>
      </c>
      <c r="BH187" s="17"/>
      <c r="BI187" s="17">
        <v>3.5583559437568503E-2</v>
      </c>
      <c r="BJ187" s="17">
        <v>0</v>
      </c>
      <c r="BK187" s="17"/>
      <c r="BL187" s="17">
        <v>8.9526408987758793E-2</v>
      </c>
      <c r="BM187" s="17">
        <v>0</v>
      </c>
      <c r="BN187" s="17">
        <v>3.1122778289025599E-2</v>
      </c>
      <c r="BO187" s="17">
        <v>0</v>
      </c>
      <c r="BP187" s="17"/>
      <c r="BQ187" s="17">
        <v>6.8269723678904298E-2</v>
      </c>
      <c r="BR187" s="17">
        <v>0</v>
      </c>
      <c r="BS187" s="17">
        <v>0.14137789033144901</v>
      </c>
      <c r="BT187" s="17">
        <v>0</v>
      </c>
      <c r="BU187" s="17">
        <v>0</v>
      </c>
      <c r="BV187" s="17"/>
      <c r="BW187" s="17">
        <v>0</v>
      </c>
      <c r="BX187" s="17">
        <v>4.66007443758856E-2</v>
      </c>
      <c r="BY187" s="17">
        <v>6.5891120809606796E-2</v>
      </c>
      <c r="BZ187" s="17">
        <v>6.1456257784990601E-2</v>
      </c>
      <c r="CA187" s="17">
        <v>0</v>
      </c>
      <c r="CB187" s="17"/>
      <c r="CC187" s="17">
        <v>5.8967019957298597E-2</v>
      </c>
      <c r="CD187" s="17">
        <v>1.34550264955375E-2</v>
      </c>
      <c r="CE187" s="17"/>
      <c r="CF187" s="17">
        <v>0</v>
      </c>
      <c r="CG187" s="17"/>
      <c r="CH187" s="17">
        <v>0</v>
      </c>
    </row>
    <row r="188" spans="2:86" x14ac:dyDescent="0.35">
      <c r="B188" t="s">
        <v>140</v>
      </c>
      <c r="C188" s="17">
        <v>2.4856662478011202E-2</v>
      </c>
      <c r="D188" s="17">
        <v>2.1056154722924401E-2</v>
      </c>
      <c r="E188" s="17">
        <v>1.69937987238638E-2</v>
      </c>
      <c r="F188" s="17"/>
      <c r="G188" s="17">
        <v>0</v>
      </c>
      <c r="H188" s="17">
        <v>0</v>
      </c>
      <c r="I188" s="17">
        <v>5.4716207896365901E-2</v>
      </c>
      <c r="J188" s="17">
        <v>0</v>
      </c>
      <c r="K188" s="17">
        <v>6.1629457816773398E-2</v>
      </c>
      <c r="L188" s="17">
        <v>3.04105473224239E-2</v>
      </c>
      <c r="M188" s="17"/>
      <c r="N188" s="17">
        <v>2.3620066575075802E-2</v>
      </c>
      <c r="O188" s="17">
        <v>5.1783234186963498E-2</v>
      </c>
      <c r="P188" s="17">
        <v>0</v>
      </c>
      <c r="Q188" s="17">
        <v>2.3398802193012901E-2</v>
      </c>
      <c r="R188" s="17"/>
      <c r="S188" s="17">
        <v>0</v>
      </c>
      <c r="T188" s="17">
        <v>0</v>
      </c>
      <c r="U188" s="17">
        <v>0</v>
      </c>
      <c r="V188" s="17">
        <v>0</v>
      </c>
      <c r="W188" s="17">
        <v>0</v>
      </c>
      <c r="X188" s="17">
        <v>0</v>
      </c>
      <c r="Y188" s="17">
        <v>0</v>
      </c>
      <c r="Z188" s="17">
        <v>0</v>
      </c>
      <c r="AA188" s="17">
        <v>0</v>
      </c>
      <c r="AB188" s="17">
        <v>2.4856662478011202E-2</v>
      </c>
      <c r="AC188" s="17">
        <v>0</v>
      </c>
      <c r="AD188" s="17">
        <v>0</v>
      </c>
      <c r="AE188" s="17"/>
      <c r="AF188" s="17">
        <v>0.5</v>
      </c>
      <c r="AG188" s="17">
        <v>0</v>
      </c>
      <c r="AH188" s="17">
        <v>0</v>
      </c>
      <c r="AI188" s="17">
        <v>0</v>
      </c>
      <c r="AJ188" s="17">
        <v>0</v>
      </c>
      <c r="AK188" s="17">
        <v>0</v>
      </c>
      <c r="AL188" s="17">
        <v>0</v>
      </c>
      <c r="AM188" s="17">
        <v>0</v>
      </c>
      <c r="AN188" s="17">
        <v>0.124777967463973</v>
      </c>
      <c r="AO188" s="17">
        <v>0</v>
      </c>
      <c r="AP188" s="17">
        <v>7.2156884686201198E-2</v>
      </c>
      <c r="AQ188" s="17">
        <v>0.128329549159063</v>
      </c>
      <c r="AR188" s="17">
        <v>0</v>
      </c>
      <c r="AS188" s="17">
        <v>0</v>
      </c>
      <c r="AT188" s="17">
        <v>0</v>
      </c>
      <c r="AU188" s="17">
        <v>0</v>
      </c>
      <c r="AV188" s="17"/>
      <c r="AW188" s="17">
        <v>0</v>
      </c>
      <c r="AX188" s="17">
        <v>6.6946592130935401E-2</v>
      </c>
      <c r="AY188" s="17">
        <v>3.2365021677729498E-2</v>
      </c>
      <c r="AZ188" s="17">
        <v>0</v>
      </c>
      <c r="BA188" s="17">
        <v>0</v>
      </c>
      <c r="BB188" s="17"/>
      <c r="BC188" s="17">
        <v>0.120078619591798</v>
      </c>
      <c r="BD188" s="17">
        <v>0</v>
      </c>
      <c r="BE188" s="17">
        <v>1.6157465659670901E-2</v>
      </c>
      <c r="BF188" s="17">
        <v>3.52704514395107E-2</v>
      </c>
      <c r="BG188" s="17">
        <v>0</v>
      </c>
      <c r="BH188" s="17"/>
      <c r="BI188" s="17">
        <v>3.0908401340648799E-2</v>
      </c>
      <c r="BJ188" s="17">
        <v>0</v>
      </c>
      <c r="BK188" s="17"/>
      <c r="BL188" s="17">
        <v>0</v>
      </c>
      <c r="BM188" s="17">
        <v>3.62162589279722E-2</v>
      </c>
      <c r="BN188" s="17">
        <v>2.45209678040215E-2</v>
      </c>
      <c r="BO188" s="17">
        <v>0</v>
      </c>
      <c r="BP188" s="17"/>
      <c r="BQ188" s="17">
        <v>0</v>
      </c>
      <c r="BR188" s="17">
        <v>0</v>
      </c>
      <c r="BS188" s="17">
        <v>0</v>
      </c>
      <c r="BT188" s="17">
        <v>9.2986687057987794E-2</v>
      </c>
      <c r="BU188" s="17">
        <v>0</v>
      </c>
      <c r="BV188" s="17"/>
      <c r="BW188" s="17">
        <v>0</v>
      </c>
      <c r="BX188" s="17">
        <v>0</v>
      </c>
      <c r="BY188" s="17">
        <v>0</v>
      </c>
      <c r="BZ188" s="17">
        <v>0</v>
      </c>
      <c r="CA188" s="17">
        <v>5.2933597250841097E-2</v>
      </c>
      <c r="CB188" s="17"/>
      <c r="CC188" s="17">
        <v>1.7101409431485699E-2</v>
      </c>
      <c r="CD188" s="17">
        <v>2.8730744667561502E-2</v>
      </c>
      <c r="CE188" s="17"/>
      <c r="CF188" s="17">
        <v>0</v>
      </c>
      <c r="CG188" s="17"/>
      <c r="CH188" s="17">
        <v>0</v>
      </c>
    </row>
    <row r="189" spans="2:86" x14ac:dyDescent="0.35">
      <c r="B189" t="s">
        <v>141</v>
      </c>
      <c r="C189" s="17">
        <v>1.9567276657526601E-2</v>
      </c>
      <c r="D189" s="17">
        <v>3.32071553366187E-2</v>
      </c>
      <c r="E189" s="17">
        <v>0</v>
      </c>
      <c r="F189" s="17"/>
      <c r="G189" s="17">
        <v>0</v>
      </c>
      <c r="H189" s="17">
        <v>0</v>
      </c>
      <c r="I189" s="17">
        <v>0</v>
      </c>
      <c r="J189" s="17">
        <v>3.79226101357392E-2</v>
      </c>
      <c r="K189" s="17">
        <v>0</v>
      </c>
      <c r="L189" s="17">
        <v>5.6786409491039601E-2</v>
      </c>
      <c r="M189" s="17"/>
      <c r="N189" s="17">
        <v>0</v>
      </c>
      <c r="O189" s="17">
        <v>5.1840672241093302E-2</v>
      </c>
      <c r="P189" s="17">
        <v>0</v>
      </c>
      <c r="Q189" s="17">
        <v>2.49800635248352E-2</v>
      </c>
      <c r="R189" s="17"/>
      <c r="S189" s="17">
        <v>0</v>
      </c>
      <c r="T189" s="17">
        <v>0</v>
      </c>
      <c r="U189" s="17">
        <v>0</v>
      </c>
      <c r="V189" s="17">
        <v>0</v>
      </c>
      <c r="W189" s="17">
        <v>0</v>
      </c>
      <c r="X189" s="17">
        <v>0</v>
      </c>
      <c r="Y189" s="17">
        <v>0</v>
      </c>
      <c r="Z189" s="17">
        <v>0</v>
      </c>
      <c r="AA189" s="17">
        <v>0</v>
      </c>
      <c r="AB189" s="17">
        <v>1.9567276657526601E-2</v>
      </c>
      <c r="AC189" s="17">
        <v>0</v>
      </c>
      <c r="AD189" s="17">
        <v>0</v>
      </c>
      <c r="AE189" s="17"/>
      <c r="AF189" s="17">
        <v>0</v>
      </c>
      <c r="AG189" s="17">
        <v>0</v>
      </c>
      <c r="AH189" s="17">
        <v>0</v>
      </c>
      <c r="AI189" s="17">
        <v>4.0218360702264901E-2</v>
      </c>
      <c r="AJ189" s="17">
        <v>0</v>
      </c>
      <c r="AK189" s="17">
        <v>5.6540734189487102E-2</v>
      </c>
      <c r="AL189" s="17">
        <v>0</v>
      </c>
      <c r="AM189" s="17">
        <v>0</v>
      </c>
      <c r="AN189" s="17">
        <v>0</v>
      </c>
      <c r="AO189" s="17">
        <v>0</v>
      </c>
      <c r="AP189" s="17">
        <v>7.0064065425679806E-2</v>
      </c>
      <c r="AQ189" s="17">
        <v>0</v>
      </c>
      <c r="AR189" s="17">
        <v>0</v>
      </c>
      <c r="AS189" s="17">
        <v>0</v>
      </c>
      <c r="AT189" s="17">
        <v>0</v>
      </c>
      <c r="AU189" s="17">
        <v>0</v>
      </c>
      <c r="AV189" s="17"/>
      <c r="AW189" s="17">
        <v>0</v>
      </c>
      <c r="AX189" s="17">
        <v>3.3369394347973202E-2</v>
      </c>
      <c r="AY189" s="17">
        <v>3.1426315121467999E-2</v>
      </c>
      <c r="AZ189" s="17">
        <v>0</v>
      </c>
      <c r="BA189" s="17">
        <v>0</v>
      </c>
      <c r="BB189" s="17"/>
      <c r="BC189" s="17">
        <v>0</v>
      </c>
      <c r="BD189" s="17">
        <v>2.0280565753556499E-2</v>
      </c>
      <c r="BE189" s="17">
        <v>0</v>
      </c>
      <c r="BF189" s="17">
        <v>7.9877633893296607E-2</v>
      </c>
      <c r="BG189" s="17">
        <v>0</v>
      </c>
      <c r="BH189" s="17"/>
      <c r="BI189" s="17">
        <v>2.4331232747331E-2</v>
      </c>
      <c r="BJ189" s="17">
        <v>0</v>
      </c>
      <c r="BK189" s="17"/>
      <c r="BL189" s="17">
        <v>4.7863715399868799E-2</v>
      </c>
      <c r="BM189" s="17">
        <v>1.78859071566125E-2</v>
      </c>
      <c r="BN189" s="17">
        <v>1.27743980360843E-2</v>
      </c>
      <c r="BO189" s="17">
        <v>0</v>
      </c>
      <c r="BP189" s="17"/>
      <c r="BQ189" s="17">
        <v>0</v>
      </c>
      <c r="BR189" s="17">
        <v>1.7560616893581099E-2</v>
      </c>
      <c r="BS189" s="17">
        <v>0</v>
      </c>
      <c r="BT189" s="17">
        <v>0</v>
      </c>
      <c r="BU189" s="17">
        <v>0</v>
      </c>
      <c r="BV189" s="17"/>
      <c r="BW189" s="17">
        <v>0</v>
      </c>
      <c r="BX189" s="17">
        <v>3.22280245391438E-2</v>
      </c>
      <c r="BY189" s="17">
        <v>0</v>
      </c>
      <c r="BZ189" s="17">
        <v>0</v>
      </c>
      <c r="CA189" s="17">
        <v>0</v>
      </c>
      <c r="CB189" s="17"/>
      <c r="CC189" s="17">
        <v>0</v>
      </c>
      <c r="CD189" s="17">
        <v>2.93419722789529E-2</v>
      </c>
      <c r="CE189" s="17"/>
      <c r="CF189" s="17">
        <v>3.6477794175619999E-2</v>
      </c>
      <c r="CG189" s="17"/>
      <c r="CH189" s="17">
        <v>0</v>
      </c>
    </row>
    <row r="190" spans="2:86" x14ac:dyDescent="0.35">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row>
    <row r="191" spans="2:86" x14ac:dyDescent="0.35">
      <c r="B191" s="6" t="s">
        <v>205</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row>
    <row r="192" spans="2:86" x14ac:dyDescent="0.35">
      <c r="B192" s="21" t="s">
        <v>127</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row>
    <row r="193" spans="2:86" x14ac:dyDescent="0.35">
      <c r="B193" t="s">
        <v>185</v>
      </c>
      <c r="C193" s="17">
        <v>0.439728019685383</v>
      </c>
      <c r="D193" s="17">
        <v>0.51276658513950701</v>
      </c>
      <c r="E193" s="17">
        <v>0.367533515762897</v>
      </c>
      <c r="F193" s="17"/>
      <c r="G193" s="17">
        <v>0.45052926625344802</v>
      </c>
      <c r="H193" s="17">
        <v>0.65181821566794795</v>
      </c>
      <c r="I193" s="17">
        <v>0.25164506925948898</v>
      </c>
      <c r="J193" s="17">
        <v>0.36109981617831699</v>
      </c>
      <c r="K193" s="17">
        <v>0.414901397639652</v>
      </c>
      <c r="L193" s="17">
        <v>0.427824788588758</v>
      </c>
      <c r="M193" s="17"/>
      <c r="N193" s="17">
        <v>0.50115332518420896</v>
      </c>
      <c r="O193" s="17">
        <v>0.54587975641449604</v>
      </c>
      <c r="P193" s="17">
        <v>0.171041283715686</v>
      </c>
      <c r="Q193" s="17">
        <v>0.49047286312667698</v>
      </c>
      <c r="R193" s="17"/>
      <c r="S193" s="17">
        <v>0</v>
      </c>
      <c r="T193" s="17">
        <v>0</v>
      </c>
      <c r="U193" s="17">
        <v>0</v>
      </c>
      <c r="V193" s="17">
        <v>0</v>
      </c>
      <c r="W193" s="17">
        <v>0</v>
      </c>
      <c r="X193" s="17">
        <v>0</v>
      </c>
      <c r="Y193" s="17">
        <v>0</v>
      </c>
      <c r="Z193" s="17">
        <v>0</v>
      </c>
      <c r="AA193" s="17">
        <v>0</v>
      </c>
      <c r="AB193" s="17">
        <v>0</v>
      </c>
      <c r="AC193" s="17">
        <v>0.439728019685383</v>
      </c>
      <c r="AD193" s="17">
        <v>0</v>
      </c>
      <c r="AE193" s="17"/>
      <c r="AF193" s="17">
        <v>0.44799379657133098</v>
      </c>
      <c r="AG193" s="17">
        <v>1</v>
      </c>
      <c r="AH193" s="17">
        <v>0.34898637770594199</v>
      </c>
      <c r="AI193" s="17">
        <v>0.407513724645447</v>
      </c>
      <c r="AJ193" s="17">
        <v>0.22780702558605301</v>
      </c>
      <c r="AK193" s="17">
        <v>0.52454110825285405</v>
      </c>
      <c r="AL193" s="17">
        <v>0.42358389818262299</v>
      </c>
      <c r="AM193" s="17">
        <v>0.472715714597717</v>
      </c>
      <c r="AN193" s="17">
        <v>0.39857499029126198</v>
      </c>
      <c r="AO193" s="17">
        <v>0.23975215119790699</v>
      </c>
      <c r="AP193" s="17">
        <v>0.66788707648450596</v>
      </c>
      <c r="AQ193" s="17">
        <v>1</v>
      </c>
      <c r="AR193" s="17">
        <v>0.36327125047883202</v>
      </c>
      <c r="AS193" s="17">
        <v>0</v>
      </c>
      <c r="AT193" s="17">
        <v>0</v>
      </c>
      <c r="AU193" s="17">
        <v>0.34259119535261401</v>
      </c>
      <c r="AV193" s="17"/>
      <c r="AW193" s="17">
        <v>0.58203659018420595</v>
      </c>
      <c r="AX193" s="17">
        <v>0.26514843544921302</v>
      </c>
      <c r="AY193" s="17">
        <v>0.35768291918203599</v>
      </c>
      <c r="AZ193" s="17">
        <v>0.55313469423572803</v>
      </c>
      <c r="BA193" s="17">
        <v>0.66524074766681895</v>
      </c>
      <c r="BB193" s="17"/>
      <c r="BC193" s="17">
        <v>0</v>
      </c>
      <c r="BD193" s="17">
        <v>0.462219272803091</v>
      </c>
      <c r="BE193" s="17">
        <v>0.47419612556193103</v>
      </c>
      <c r="BF193" s="17">
        <v>0.30108875395232298</v>
      </c>
      <c r="BG193" s="17">
        <v>0.64185971585416701</v>
      </c>
      <c r="BH193" s="17"/>
      <c r="BI193" s="17">
        <v>0.38789041196759</v>
      </c>
      <c r="BJ193" s="17">
        <v>0.61101115626522695</v>
      </c>
      <c r="BK193" s="17"/>
      <c r="BL193" s="17">
        <v>0.45619696906100698</v>
      </c>
      <c r="BM193" s="17">
        <v>0.355265559149261</v>
      </c>
      <c r="BN193" s="17">
        <v>0.49047041805192099</v>
      </c>
      <c r="BO193" s="17">
        <v>0.41238404729982903</v>
      </c>
      <c r="BP193" s="17"/>
      <c r="BQ193" s="17">
        <v>0.25476713678755802</v>
      </c>
      <c r="BR193" s="17">
        <v>0.48160642435964102</v>
      </c>
      <c r="BS193" s="17">
        <v>0</v>
      </c>
      <c r="BT193" s="17">
        <v>0.50368792327240197</v>
      </c>
      <c r="BU193" s="17">
        <v>0</v>
      </c>
      <c r="BV193" s="17"/>
      <c r="BW193" s="17">
        <v>0.418230813808255</v>
      </c>
      <c r="BX193" s="17">
        <v>0.48373931062734599</v>
      </c>
      <c r="BY193" s="17">
        <v>0.35339539729158098</v>
      </c>
      <c r="BZ193" s="17">
        <v>0.42939860979577898</v>
      </c>
      <c r="CA193" s="17">
        <v>0.37890436062232902</v>
      </c>
      <c r="CB193" s="17"/>
      <c r="CC193" s="17">
        <v>0.45698834956505002</v>
      </c>
      <c r="CD193" s="17">
        <v>0.43388599457018301</v>
      </c>
      <c r="CE193" s="17"/>
      <c r="CF193" s="17">
        <v>0.50799169993614501</v>
      </c>
      <c r="CG193" s="17"/>
      <c r="CH193" s="17">
        <v>0.69746108959591502</v>
      </c>
    </row>
    <row r="194" spans="2:86" x14ac:dyDescent="0.35">
      <c r="B194" t="s">
        <v>184</v>
      </c>
      <c r="C194" s="17">
        <v>0.431782312812929</v>
      </c>
      <c r="D194" s="17">
        <v>0.397285498496457</v>
      </c>
      <c r="E194" s="17">
        <v>0.46588046878024603</v>
      </c>
      <c r="F194" s="17"/>
      <c r="G194" s="17">
        <v>0</v>
      </c>
      <c r="H194" s="17">
        <v>0.47850418609928902</v>
      </c>
      <c r="I194" s="17">
        <v>0.59957414948282595</v>
      </c>
      <c r="J194" s="17">
        <v>0.36180083273608399</v>
      </c>
      <c r="K194" s="17">
        <v>0.54030181177765602</v>
      </c>
      <c r="L194" s="17">
        <v>0.55531446028319698</v>
      </c>
      <c r="M194" s="17"/>
      <c r="N194" s="17">
        <v>0.46842934333320002</v>
      </c>
      <c r="O194" s="17">
        <v>0.45365110836804401</v>
      </c>
      <c r="P194" s="17">
        <v>0.30949298585442198</v>
      </c>
      <c r="Q194" s="17">
        <v>0.46356056408220098</v>
      </c>
      <c r="R194" s="17"/>
      <c r="S194" s="17">
        <v>0</v>
      </c>
      <c r="T194" s="17">
        <v>0</v>
      </c>
      <c r="U194" s="17">
        <v>0</v>
      </c>
      <c r="V194" s="17">
        <v>0</v>
      </c>
      <c r="W194" s="17">
        <v>0</v>
      </c>
      <c r="X194" s="17">
        <v>0</v>
      </c>
      <c r="Y194" s="17">
        <v>0</v>
      </c>
      <c r="Z194" s="17">
        <v>0</v>
      </c>
      <c r="AA194" s="17">
        <v>0</v>
      </c>
      <c r="AB194" s="17">
        <v>0</v>
      </c>
      <c r="AC194" s="17">
        <v>0.431782312812929</v>
      </c>
      <c r="AD194" s="17">
        <v>0</v>
      </c>
      <c r="AE194" s="17"/>
      <c r="AF194" s="17">
        <v>0.44799379657133098</v>
      </c>
      <c r="AG194" s="17">
        <v>0.69706493129276503</v>
      </c>
      <c r="AH194" s="17">
        <v>0.49203001183450801</v>
      </c>
      <c r="AI194" s="17">
        <v>0.46169095147508898</v>
      </c>
      <c r="AJ194" s="17">
        <v>0.37917860188323999</v>
      </c>
      <c r="AK194" s="17">
        <v>0.44266838186058</v>
      </c>
      <c r="AL194" s="17">
        <v>0.31732455288792399</v>
      </c>
      <c r="AM194" s="17">
        <v>0.48075066977457198</v>
      </c>
      <c r="AN194" s="17">
        <v>0.59171764043926001</v>
      </c>
      <c r="AO194" s="17">
        <v>0.304022614950478</v>
      </c>
      <c r="AP194" s="17">
        <v>0.30637690633535603</v>
      </c>
      <c r="AQ194" s="17">
        <v>0.50993964392461599</v>
      </c>
      <c r="AR194" s="17">
        <v>0.82273539852760802</v>
      </c>
      <c r="AS194" s="17">
        <v>0.66548165770683099</v>
      </c>
      <c r="AT194" s="17">
        <v>0</v>
      </c>
      <c r="AU194" s="17">
        <v>0.177850845803565</v>
      </c>
      <c r="AV194" s="17"/>
      <c r="AW194" s="17">
        <v>0.49095301142266201</v>
      </c>
      <c r="AX194" s="17">
        <v>0.51152666840963001</v>
      </c>
      <c r="AY194" s="17">
        <v>0.330471789017314</v>
      </c>
      <c r="AZ194" s="17">
        <v>0.31914707002671899</v>
      </c>
      <c r="BA194" s="17">
        <v>0.33262037383340898</v>
      </c>
      <c r="BB194" s="17"/>
      <c r="BC194" s="17">
        <v>0.40688516478103198</v>
      </c>
      <c r="BD194" s="17">
        <v>0.44766464405144701</v>
      </c>
      <c r="BE194" s="17">
        <v>0.50115070861925204</v>
      </c>
      <c r="BF194" s="17">
        <v>0.23265228865076101</v>
      </c>
      <c r="BG194" s="17">
        <v>0.39318260277886502</v>
      </c>
      <c r="BH194" s="17"/>
      <c r="BI194" s="17">
        <v>0.45351229836672902</v>
      </c>
      <c r="BJ194" s="17">
        <v>0.359981544078532</v>
      </c>
      <c r="BK194" s="17"/>
      <c r="BL194" s="17">
        <v>0.50586352762822495</v>
      </c>
      <c r="BM194" s="17">
        <v>0.41644553183079103</v>
      </c>
      <c r="BN194" s="17">
        <v>0.370209174491818</v>
      </c>
      <c r="BO194" s="17">
        <v>1</v>
      </c>
      <c r="BP194" s="17"/>
      <c r="BQ194" s="17">
        <v>0.59609492998981595</v>
      </c>
      <c r="BR194" s="17">
        <v>0.49210567603817501</v>
      </c>
      <c r="BS194" s="17">
        <v>0</v>
      </c>
      <c r="BT194" s="17">
        <v>0.49775510269887502</v>
      </c>
      <c r="BU194" s="17">
        <v>0.158968889869396</v>
      </c>
      <c r="BV194" s="17"/>
      <c r="BW194" s="17">
        <v>0.58305663567576804</v>
      </c>
      <c r="BX194" s="17">
        <v>0.473396840513369</v>
      </c>
      <c r="BY194" s="17">
        <v>1</v>
      </c>
      <c r="BZ194" s="17">
        <v>0.27891856383591102</v>
      </c>
      <c r="CA194" s="17">
        <v>0.34797666423171802</v>
      </c>
      <c r="CB194" s="17"/>
      <c r="CC194" s="17">
        <v>0.396921854849482</v>
      </c>
      <c r="CD194" s="17">
        <v>0.44358137299136402</v>
      </c>
      <c r="CE194" s="17"/>
      <c r="CF194" s="17">
        <v>0.446995461600105</v>
      </c>
      <c r="CG194" s="17"/>
      <c r="CH194" s="17">
        <v>0.128909506009425</v>
      </c>
    </row>
    <row r="195" spans="2:86" x14ac:dyDescent="0.35">
      <c r="B195" t="s">
        <v>186</v>
      </c>
      <c r="C195" s="17">
        <v>0.29695603588445202</v>
      </c>
      <c r="D195" s="17">
        <v>0.37879551950106799</v>
      </c>
      <c r="E195" s="17">
        <v>0.21606232056791599</v>
      </c>
      <c r="F195" s="17"/>
      <c r="G195" s="17">
        <v>0.49074756466749198</v>
      </c>
      <c r="H195" s="17">
        <v>0.34968848542786601</v>
      </c>
      <c r="I195" s="17">
        <v>0.222981304448682</v>
      </c>
      <c r="J195" s="17">
        <v>0.117245345068305</v>
      </c>
      <c r="K195" s="17">
        <v>0.26310243446772602</v>
      </c>
      <c r="L195" s="17">
        <v>0.31680194392546301</v>
      </c>
      <c r="M195" s="17"/>
      <c r="N195" s="17">
        <v>0.53348958961276904</v>
      </c>
      <c r="O195" s="17">
        <v>0.13523906096334601</v>
      </c>
      <c r="P195" s="17">
        <v>0.176095253723243</v>
      </c>
      <c r="Q195" s="17">
        <v>0.30783005424858201</v>
      </c>
      <c r="R195" s="17"/>
      <c r="S195" s="17">
        <v>0</v>
      </c>
      <c r="T195" s="17">
        <v>0</v>
      </c>
      <c r="U195" s="17">
        <v>0</v>
      </c>
      <c r="V195" s="17">
        <v>0</v>
      </c>
      <c r="W195" s="17">
        <v>0</v>
      </c>
      <c r="X195" s="17">
        <v>0</v>
      </c>
      <c r="Y195" s="17">
        <v>0</v>
      </c>
      <c r="Z195" s="17">
        <v>0</v>
      </c>
      <c r="AA195" s="17">
        <v>0</v>
      </c>
      <c r="AB195" s="17">
        <v>0</v>
      </c>
      <c r="AC195" s="17">
        <v>0.29695603588445202</v>
      </c>
      <c r="AD195" s="17">
        <v>0</v>
      </c>
      <c r="AE195" s="17"/>
      <c r="AF195" s="17">
        <v>0</v>
      </c>
      <c r="AG195" s="17">
        <v>0</v>
      </c>
      <c r="AH195" s="17">
        <v>0.14242309018163599</v>
      </c>
      <c r="AI195" s="17">
        <v>0.322111964999792</v>
      </c>
      <c r="AJ195" s="17">
        <v>0.50632857936036402</v>
      </c>
      <c r="AK195" s="17">
        <v>0.19912785111626199</v>
      </c>
      <c r="AL195" s="17">
        <v>0.210742911215824</v>
      </c>
      <c r="AM195" s="17">
        <v>0.14948695172029999</v>
      </c>
      <c r="AN195" s="17">
        <v>0.79909504124513797</v>
      </c>
      <c r="AO195" s="17">
        <v>0</v>
      </c>
      <c r="AP195" s="17">
        <v>0.59010747344966796</v>
      </c>
      <c r="AQ195" s="17">
        <v>0.50993964392461599</v>
      </c>
      <c r="AR195" s="17">
        <v>0.35267239936386802</v>
      </c>
      <c r="AS195" s="17">
        <v>0.66548165770683099</v>
      </c>
      <c r="AT195" s="17">
        <v>0</v>
      </c>
      <c r="AU195" s="17">
        <v>0.33942816176512602</v>
      </c>
      <c r="AV195" s="17"/>
      <c r="AW195" s="17">
        <v>0.14082084851469701</v>
      </c>
      <c r="AX195" s="17">
        <v>0.31887249941892498</v>
      </c>
      <c r="AY195" s="17">
        <v>0.43176291278208301</v>
      </c>
      <c r="AZ195" s="17">
        <v>0.33350655249841898</v>
      </c>
      <c r="BA195" s="17">
        <v>1</v>
      </c>
      <c r="BB195" s="17"/>
      <c r="BC195" s="17">
        <v>0.61498185118344895</v>
      </c>
      <c r="BD195" s="17">
        <v>0.570098619265063</v>
      </c>
      <c r="BE195" s="17">
        <v>7.8466145075269694E-2</v>
      </c>
      <c r="BF195" s="17">
        <v>0.267314731323951</v>
      </c>
      <c r="BG195" s="17">
        <v>0.41124155773038401</v>
      </c>
      <c r="BH195" s="17"/>
      <c r="BI195" s="17">
        <v>0.28232982730151202</v>
      </c>
      <c r="BJ195" s="17">
        <v>0.345284324797695</v>
      </c>
      <c r="BK195" s="17"/>
      <c r="BL195" s="17">
        <v>0.48439939198076798</v>
      </c>
      <c r="BM195" s="17">
        <v>0.14417077167206799</v>
      </c>
      <c r="BN195" s="17">
        <v>0.27783467332606998</v>
      </c>
      <c r="BO195" s="17">
        <v>0.58761595270017097</v>
      </c>
      <c r="BP195" s="17"/>
      <c r="BQ195" s="17">
        <v>0.39731162232442502</v>
      </c>
      <c r="BR195" s="17">
        <v>0.370820760700659</v>
      </c>
      <c r="BS195" s="17">
        <v>0</v>
      </c>
      <c r="BT195" s="17">
        <v>0.24960333567860199</v>
      </c>
      <c r="BU195" s="17">
        <v>0.56020391822903703</v>
      </c>
      <c r="BV195" s="17"/>
      <c r="BW195" s="17">
        <v>0.23615183925407399</v>
      </c>
      <c r="BX195" s="17">
        <v>0.49252971446646898</v>
      </c>
      <c r="BY195" s="17">
        <v>0.32521196743720998</v>
      </c>
      <c r="BZ195" s="17">
        <v>0.23865833895834601</v>
      </c>
      <c r="CA195" s="17">
        <v>0.56008823598160495</v>
      </c>
      <c r="CB195" s="17"/>
      <c r="CC195" s="17">
        <v>0.28121719436084702</v>
      </c>
      <c r="CD195" s="17">
        <v>0.30228308977658902</v>
      </c>
      <c r="CE195" s="17"/>
      <c r="CF195" s="17">
        <v>0.51722281283364901</v>
      </c>
      <c r="CG195" s="17"/>
      <c r="CH195" s="17">
        <v>0.30647483366200001</v>
      </c>
    </row>
    <row r="196" spans="2:86" x14ac:dyDescent="0.35">
      <c r="B196" t="s">
        <v>183</v>
      </c>
      <c r="C196" s="17">
        <v>0.29093062018836402</v>
      </c>
      <c r="D196" s="17">
        <v>0.19910067584727201</v>
      </c>
      <c r="E196" s="17">
        <v>0.381699342653194</v>
      </c>
      <c r="F196" s="17"/>
      <c r="G196" s="17">
        <v>0</v>
      </c>
      <c r="H196" s="17">
        <v>0.25123696553118602</v>
      </c>
      <c r="I196" s="17">
        <v>0.274605274168567</v>
      </c>
      <c r="J196" s="17">
        <v>0.182362360109386</v>
      </c>
      <c r="K196" s="17">
        <v>0.50947385637367804</v>
      </c>
      <c r="L196" s="17">
        <v>0.432459153121171</v>
      </c>
      <c r="M196" s="17"/>
      <c r="N196" s="17">
        <v>0.20218120890907401</v>
      </c>
      <c r="O196" s="17">
        <v>0.218297413297665</v>
      </c>
      <c r="P196" s="17">
        <v>0.30715604322122397</v>
      </c>
      <c r="Q196" s="17">
        <v>0.37115986869672901</v>
      </c>
      <c r="R196" s="17"/>
      <c r="S196" s="17">
        <v>0</v>
      </c>
      <c r="T196" s="17">
        <v>0</v>
      </c>
      <c r="U196" s="17">
        <v>0</v>
      </c>
      <c r="V196" s="17">
        <v>0</v>
      </c>
      <c r="W196" s="17">
        <v>0</v>
      </c>
      <c r="X196" s="17">
        <v>0</v>
      </c>
      <c r="Y196" s="17">
        <v>0</v>
      </c>
      <c r="Z196" s="17">
        <v>0</v>
      </c>
      <c r="AA196" s="17">
        <v>0</v>
      </c>
      <c r="AB196" s="17">
        <v>0</v>
      </c>
      <c r="AC196" s="17">
        <v>0.29093062018836402</v>
      </c>
      <c r="AD196" s="17">
        <v>0</v>
      </c>
      <c r="AE196" s="17"/>
      <c r="AF196" s="17">
        <v>0.227516873959936</v>
      </c>
      <c r="AG196" s="17">
        <v>0.29396349116181097</v>
      </c>
      <c r="AH196" s="17">
        <v>0.346750800115184</v>
      </c>
      <c r="AI196" s="17">
        <v>0.32376994026135902</v>
      </c>
      <c r="AJ196" s="17">
        <v>0.111748648294088</v>
      </c>
      <c r="AK196" s="17">
        <v>0.31512653319937001</v>
      </c>
      <c r="AL196" s="17">
        <v>0.21546081057013999</v>
      </c>
      <c r="AM196" s="17">
        <v>0.21236532360110899</v>
      </c>
      <c r="AN196" s="17">
        <v>0.39728253612132303</v>
      </c>
      <c r="AO196" s="17">
        <v>1</v>
      </c>
      <c r="AP196" s="17">
        <v>0.25417741915859299</v>
      </c>
      <c r="AQ196" s="17">
        <v>0.49006035607538401</v>
      </c>
      <c r="AR196" s="17">
        <v>0.34634380881913002</v>
      </c>
      <c r="AS196" s="17">
        <v>0</v>
      </c>
      <c r="AT196" s="17">
        <v>0</v>
      </c>
      <c r="AU196" s="17">
        <v>0</v>
      </c>
      <c r="AV196" s="17"/>
      <c r="AW196" s="17">
        <v>0.41608228772355299</v>
      </c>
      <c r="AX196" s="17">
        <v>0.24792752255988901</v>
      </c>
      <c r="AY196" s="17">
        <v>0.148036629746189</v>
      </c>
      <c r="AZ196" s="17">
        <v>0.34771059548347999</v>
      </c>
      <c r="BA196" s="17">
        <v>0</v>
      </c>
      <c r="BB196" s="17"/>
      <c r="BC196" s="17">
        <v>0.202061104971102</v>
      </c>
      <c r="BD196" s="17">
        <v>0.24245135792043601</v>
      </c>
      <c r="BE196" s="17">
        <v>0.35438052183089203</v>
      </c>
      <c r="BF196" s="17">
        <v>0.31831948077842398</v>
      </c>
      <c r="BG196" s="17">
        <v>0.130926757478982</v>
      </c>
      <c r="BH196" s="17"/>
      <c r="BI196" s="17">
        <v>0.295113651084633</v>
      </c>
      <c r="BJ196" s="17">
        <v>0.27710894353569299</v>
      </c>
      <c r="BK196" s="17"/>
      <c r="BL196" s="17">
        <v>0.28676886468964602</v>
      </c>
      <c r="BM196" s="17">
        <v>0.30694121088210502</v>
      </c>
      <c r="BN196" s="17">
        <v>0.247101263843374</v>
      </c>
      <c r="BO196" s="17">
        <v>1</v>
      </c>
      <c r="BP196" s="17"/>
      <c r="BQ196" s="17">
        <v>0.405138203677256</v>
      </c>
      <c r="BR196" s="17">
        <v>0.24892780678113999</v>
      </c>
      <c r="BS196" s="17">
        <v>0</v>
      </c>
      <c r="BT196" s="17">
        <v>0.49775510269887502</v>
      </c>
      <c r="BU196" s="17">
        <v>0.305477249007434</v>
      </c>
      <c r="BV196" s="17"/>
      <c r="BW196" s="17">
        <v>0.43604540280870702</v>
      </c>
      <c r="BX196" s="17">
        <v>0.30157770635950898</v>
      </c>
      <c r="BY196" s="17">
        <v>0.67478803256278996</v>
      </c>
      <c r="BZ196" s="17">
        <v>0.30579126800665501</v>
      </c>
      <c r="CA196" s="17">
        <v>0.19412271535967199</v>
      </c>
      <c r="CB196" s="17"/>
      <c r="CC196" s="17">
        <v>0.37802539593425299</v>
      </c>
      <c r="CD196" s="17">
        <v>0.26145204875563799</v>
      </c>
      <c r="CE196" s="17"/>
      <c r="CF196" s="17">
        <v>0.266562132898367</v>
      </c>
      <c r="CG196" s="17"/>
      <c r="CH196" s="17">
        <v>0.17261782388805</v>
      </c>
    </row>
    <row r="197" spans="2:86" x14ac:dyDescent="0.35">
      <c r="B197" t="s">
        <v>189</v>
      </c>
      <c r="C197" s="17">
        <v>0.224214693407251</v>
      </c>
      <c r="D197" s="17">
        <v>0.16700169378499499</v>
      </c>
      <c r="E197" s="17">
        <v>0.28076651777516798</v>
      </c>
      <c r="F197" s="17"/>
      <c r="G197" s="17">
        <v>0</v>
      </c>
      <c r="H197" s="17">
        <v>0.25293391092530698</v>
      </c>
      <c r="I197" s="17">
        <v>0.27561324762724898</v>
      </c>
      <c r="J197" s="17">
        <v>0.44017642043711003</v>
      </c>
      <c r="K197" s="17">
        <v>0.153260820648282</v>
      </c>
      <c r="L197" s="17">
        <v>0.22742987299015099</v>
      </c>
      <c r="M197" s="17"/>
      <c r="N197" s="17">
        <v>0.203875817808405</v>
      </c>
      <c r="O197" s="17">
        <v>0.17940314874056201</v>
      </c>
      <c r="P197" s="17">
        <v>0.22708588330518401</v>
      </c>
      <c r="Q197" s="17">
        <v>0.25762759735913998</v>
      </c>
      <c r="R197" s="17"/>
      <c r="S197" s="17">
        <v>0</v>
      </c>
      <c r="T197" s="17">
        <v>0</v>
      </c>
      <c r="U197" s="17">
        <v>0</v>
      </c>
      <c r="V197" s="17">
        <v>0</v>
      </c>
      <c r="W197" s="17">
        <v>0</v>
      </c>
      <c r="X197" s="17">
        <v>0</v>
      </c>
      <c r="Y197" s="17">
        <v>0</v>
      </c>
      <c r="Z197" s="17">
        <v>0</v>
      </c>
      <c r="AA197" s="17">
        <v>0</v>
      </c>
      <c r="AB197" s="17">
        <v>0</v>
      </c>
      <c r="AC197" s="17">
        <v>0.224214693407251</v>
      </c>
      <c r="AD197" s="17">
        <v>0</v>
      </c>
      <c r="AE197" s="17"/>
      <c r="AF197" s="17">
        <v>0</v>
      </c>
      <c r="AG197" s="17">
        <v>0</v>
      </c>
      <c r="AH197" s="17">
        <v>0.50850115147046304</v>
      </c>
      <c r="AI197" s="17">
        <v>0.27671840076598297</v>
      </c>
      <c r="AJ197" s="17">
        <v>0.265864395053583</v>
      </c>
      <c r="AK197" s="17">
        <v>0.190528441261654</v>
      </c>
      <c r="AL197" s="17">
        <v>0.106157861685396</v>
      </c>
      <c r="AM197" s="17">
        <v>0.25758286482666298</v>
      </c>
      <c r="AN197" s="17">
        <v>0.20737740080587699</v>
      </c>
      <c r="AO197" s="17">
        <v>0.47793669669878902</v>
      </c>
      <c r="AP197" s="17">
        <v>0.18145112457187701</v>
      </c>
      <c r="AQ197" s="17">
        <v>0</v>
      </c>
      <c r="AR197" s="17">
        <v>0.16033715981269001</v>
      </c>
      <c r="AS197" s="17">
        <v>0</v>
      </c>
      <c r="AT197" s="17">
        <v>0</v>
      </c>
      <c r="AU197" s="17">
        <v>0.177850845803565</v>
      </c>
      <c r="AV197" s="17"/>
      <c r="AW197" s="17">
        <v>0.26440864632996403</v>
      </c>
      <c r="AX197" s="17">
        <v>0.26620106982452701</v>
      </c>
      <c r="AY197" s="17">
        <v>0.14988836548106599</v>
      </c>
      <c r="AZ197" s="17">
        <v>0.34734637747486202</v>
      </c>
      <c r="BA197" s="17">
        <v>0.33475925233318099</v>
      </c>
      <c r="BB197" s="17"/>
      <c r="BC197" s="17">
        <v>0</v>
      </c>
      <c r="BD197" s="17">
        <v>7.3282380260852195E-2</v>
      </c>
      <c r="BE197" s="17">
        <v>0.30137570692987597</v>
      </c>
      <c r="BF197" s="17">
        <v>0.26126948651335402</v>
      </c>
      <c r="BG197" s="17">
        <v>0.35814028414583299</v>
      </c>
      <c r="BH197" s="17"/>
      <c r="BI197" s="17">
        <v>0.215140212715313</v>
      </c>
      <c r="BJ197" s="17">
        <v>0.25419882238577501</v>
      </c>
      <c r="BK197" s="17"/>
      <c r="BL197" s="17">
        <v>0.23184589393687</v>
      </c>
      <c r="BM197" s="17">
        <v>0.151741501951413</v>
      </c>
      <c r="BN197" s="17">
        <v>0.28156727278995902</v>
      </c>
      <c r="BO197" s="17">
        <v>0</v>
      </c>
      <c r="BP197" s="17"/>
      <c r="BQ197" s="17">
        <v>0.21843497367761999</v>
      </c>
      <c r="BR197" s="17">
        <v>0.26120128579424901</v>
      </c>
      <c r="BS197" s="17">
        <v>0</v>
      </c>
      <c r="BT197" s="17">
        <v>0</v>
      </c>
      <c r="BU197" s="17">
        <v>0.305477249007434</v>
      </c>
      <c r="BV197" s="17"/>
      <c r="BW197" s="17">
        <v>0.14178173328897001</v>
      </c>
      <c r="BX197" s="17">
        <v>0.10312670860923</v>
      </c>
      <c r="BY197" s="17">
        <v>0</v>
      </c>
      <c r="BZ197" s="17">
        <v>0.27179968204153199</v>
      </c>
      <c r="CA197" s="17">
        <v>0.37722974853459901</v>
      </c>
      <c r="CB197" s="17"/>
      <c r="CC197" s="17">
        <v>0.20417660394127299</v>
      </c>
      <c r="CD197" s="17">
        <v>0.23099689413788599</v>
      </c>
      <c r="CE197" s="17"/>
      <c r="CF197" s="17">
        <v>5.8161745568982702E-2</v>
      </c>
      <c r="CG197" s="17"/>
      <c r="CH197" s="17">
        <v>0.30234644728721999</v>
      </c>
    </row>
    <row r="198" spans="2:86" x14ac:dyDescent="0.35">
      <c r="B198" t="s">
        <v>187</v>
      </c>
      <c r="C198" s="17">
        <v>0.19090335735545999</v>
      </c>
      <c r="D198" s="17">
        <v>0.17695985465983699</v>
      </c>
      <c r="E198" s="17">
        <v>0.204685723613524</v>
      </c>
      <c r="F198" s="17"/>
      <c r="G198" s="17">
        <v>0.25426122616619101</v>
      </c>
      <c r="H198" s="17">
        <v>4.7180652441674999E-2</v>
      </c>
      <c r="I198" s="17">
        <v>0.10044495342248801</v>
      </c>
      <c r="J198" s="17">
        <v>0.120578834683307</v>
      </c>
      <c r="K198" s="17">
        <v>0.15861748815308899</v>
      </c>
      <c r="L198" s="17">
        <v>0.40334871998419503</v>
      </c>
      <c r="M198" s="17"/>
      <c r="N198" s="17">
        <v>3.9439312166540098E-2</v>
      </c>
      <c r="O198" s="17">
        <v>0.27177595157074003</v>
      </c>
      <c r="P198" s="17">
        <v>0.27470891999151098</v>
      </c>
      <c r="Q198" s="17">
        <v>0.19231564313197999</v>
      </c>
      <c r="R198" s="17"/>
      <c r="S198" s="17">
        <v>0</v>
      </c>
      <c r="T198" s="17">
        <v>0</v>
      </c>
      <c r="U198" s="17">
        <v>0</v>
      </c>
      <c r="V198" s="17">
        <v>0</v>
      </c>
      <c r="W198" s="17">
        <v>0</v>
      </c>
      <c r="X198" s="17">
        <v>0</v>
      </c>
      <c r="Y198" s="17">
        <v>0</v>
      </c>
      <c r="Z198" s="17">
        <v>0</v>
      </c>
      <c r="AA198" s="17">
        <v>0</v>
      </c>
      <c r="AB198" s="17">
        <v>0</v>
      </c>
      <c r="AC198" s="17">
        <v>0.19090335735545999</v>
      </c>
      <c r="AD198" s="17">
        <v>0</v>
      </c>
      <c r="AE198" s="17"/>
      <c r="AF198" s="17">
        <v>0</v>
      </c>
      <c r="AG198" s="17">
        <v>0</v>
      </c>
      <c r="AH198" s="17">
        <v>0.115583600038395</v>
      </c>
      <c r="AI198" s="17">
        <v>0.26871633509319398</v>
      </c>
      <c r="AJ198" s="17">
        <v>0.112436087116478</v>
      </c>
      <c r="AK198" s="17">
        <v>0.20306446082561999</v>
      </c>
      <c r="AL198" s="17">
        <v>0.58207138968345895</v>
      </c>
      <c r="AM198" s="17">
        <v>0.47832157708095002</v>
      </c>
      <c r="AN198" s="17">
        <v>0.1976700315364</v>
      </c>
      <c r="AO198" s="17">
        <v>0</v>
      </c>
      <c r="AP198" s="17">
        <v>0.25470945116757099</v>
      </c>
      <c r="AQ198" s="17">
        <v>0</v>
      </c>
      <c r="AR198" s="17">
        <v>0</v>
      </c>
      <c r="AS198" s="17">
        <v>0</v>
      </c>
      <c r="AT198" s="17">
        <v>0</v>
      </c>
      <c r="AU198" s="17">
        <v>0</v>
      </c>
      <c r="AV198" s="17"/>
      <c r="AW198" s="17">
        <v>0.187064156594934</v>
      </c>
      <c r="AX198" s="17">
        <v>0.13128910453815401</v>
      </c>
      <c r="AY198" s="17">
        <v>0.12898111364638501</v>
      </c>
      <c r="AZ198" s="17">
        <v>0.248962701821942</v>
      </c>
      <c r="BA198" s="17">
        <v>0</v>
      </c>
      <c r="BB198" s="17"/>
      <c r="BC198" s="17">
        <v>0.20482405980992999</v>
      </c>
      <c r="BD198" s="17">
        <v>0.13958528197035799</v>
      </c>
      <c r="BE198" s="17">
        <v>0.26019605819871</v>
      </c>
      <c r="BF198" s="17">
        <v>0.19628086393097599</v>
      </c>
      <c r="BG198" s="17">
        <v>0</v>
      </c>
      <c r="BH198" s="17"/>
      <c r="BI198" s="17">
        <v>0.210589937969412</v>
      </c>
      <c r="BJ198" s="17">
        <v>0.12585445898717501</v>
      </c>
      <c r="BK198" s="17"/>
      <c r="BL198" s="17">
        <v>0.11942547591416899</v>
      </c>
      <c r="BM198" s="17">
        <v>0.216496051799793</v>
      </c>
      <c r="BN198" s="17">
        <v>0.22506135465633201</v>
      </c>
      <c r="BO198" s="17">
        <v>0</v>
      </c>
      <c r="BP198" s="17"/>
      <c r="BQ198" s="17">
        <v>0.40083588211999799</v>
      </c>
      <c r="BR198" s="17">
        <v>0.15148523070338901</v>
      </c>
      <c r="BS198" s="17">
        <v>0</v>
      </c>
      <c r="BT198" s="17">
        <v>0</v>
      </c>
      <c r="BU198" s="17">
        <v>0</v>
      </c>
      <c r="BV198" s="17"/>
      <c r="BW198" s="17">
        <v>0.136906154683966</v>
      </c>
      <c r="BX198" s="17">
        <v>0</v>
      </c>
      <c r="BY198" s="17">
        <v>0.64660460270841902</v>
      </c>
      <c r="BZ198" s="17">
        <v>0.58380969628494295</v>
      </c>
      <c r="CA198" s="17">
        <v>0</v>
      </c>
      <c r="CB198" s="17"/>
      <c r="CC198" s="17">
        <v>0.39662018034767499</v>
      </c>
      <c r="CD198" s="17">
        <v>0.121275322728183</v>
      </c>
      <c r="CE198" s="17"/>
      <c r="CF198" s="17">
        <v>0</v>
      </c>
      <c r="CG198" s="17"/>
      <c r="CH198" s="17">
        <v>0.43387545642279501</v>
      </c>
    </row>
    <row r="199" spans="2:86" x14ac:dyDescent="0.35">
      <c r="B199" t="s">
        <v>193</v>
      </c>
      <c r="C199" s="17">
        <v>0.12535769500790001</v>
      </c>
      <c r="D199" s="17">
        <v>0.16627178616253399</v>
      </c>
      <c r="E199" s="17">
        <v>8.4916422702197403E-2</v>
      </c>
      <c r="F199" s="17"/>
      <c r="G199" s="17">
        <v>0.30696939003705898</v>
      </c>
      <c r="H199" s="17">
        <v>0.284480008556867</v>
      </c>
      <c r="I199" s="17">
        <v>0.15120011583700099</v>
      </c>
      <c r="J199" s="17">
        <v>0</v>
      </c>
      <c r="K199" s="17">
        <v>4.8429971825262999E-2</v>
      </c>
      <c r="L199" s="17">
        <v>0</v>
      </c>
      <c r="M199" s="17"/>
      <c r="N199" s="17">
        <v>0.113891086207617</v>
      </c>
      <c r="O199" s="17">
        <v>0.18209391088584601</v>
      </c>
      <c r="P199" s="17">
        <v>0.13334716606558999</v>
      </c>
      <c r="Q199" s="17">
        <v>9.8397798706169007E-2</v>
      </c>
      <c r="R199" s="17"/>
      <c r="S199" s="17">
        <v>0</v>
      </c>
      <c r="T199" s="17">
        <v>0</v>
      </c>
      <c r="U199" s="17">
        <v>0</v>
      </c>
      <c r="V199" s="17">
        <v>0</v>
      </c>
      <c r="W199" s="17">
        <v>0</v>
      </c>
      <c r="X199" s="17">
        <v>0</v>
      </c>
      <c r="Y199" s="17">
        <v>0</v>
      </c>
      <c r="Z199" s="17">
        <v>0</v>
      </c>
      <c r="AA199" s="17">
        <v>0</v>
      </c>
      <c r="AB199" s="17">
        <v>0</v>
      </c>
      <c r="AC199" s="17">
        <v>0.12535769500790001</v>
      </c>
      <c r="AD199" s="17">
        <v>0</v>
      </c>
      <c r="AE199" s="17"/>
      <c r="AF199" s="17">
        <v>0</v>
      </c>
      <c r="AG199" s="17">
        <v>0</v>
      </c>
      <c r="AH199" s="17">
        <v>0.114963056091464</v>
      </c>
      <c r="AI199" s="17">
        <v>0.13879738955225299</v>
      </c>
      <c r="AJ199" s="17">
        <v>0</v>
      </c>
      <c r="AK199" s="17">
        <v>0.172174101010413</v>
      </c>
      <c r="AL199" s="17">
        <v>0.10458504953042801</v>
      </c>
      <c r="AM199" s="17">
        <v>0</v>
      </c>
      <c r="AN199" s="17">
        <v>0</v>
      </c>
      <c r="AO199" s="17">
        <v>0</v>
      </c>
      <c r="AP199" s="17">
        <v>0.32838222569770298</v>
      </c>
      <c r="AQ199" s="17">
        <v>0</v>
      </c>
      <c r="AR199" s="17">
        <v>0.17726460147239201</v>
      </c>
      <c r="AS199" s="17">
        <v>0</v>
      </c>
      <c r="AT199" s="17">
        <v>0</v>
      </c>
      <c r="AU199" s="17">
        <v>0.482720992431309</v>
      </c>
      <c r="AV199" s="17"/>
      <c r="AW199" s="17">
        <v>8.8203321350207003E-2</v>
      </c>
      <c r="AX199" s="17">
        <v>3.9950220218106798E-2</v>
      </c>
      <c r="AY199" s="17">
        <v>0.22293952492012201</v>
      </c>
      <c r="AZ199" s="17">
        <v>0.33350655249841898</v>
      </c>
      <c r="BA199" s="17">
        <v>0</v>
      </c>
      <c r="BB199" s="17"/>
      <c r="BC199" s="17">
        <v>0.385018148816551</v>
      </c>
      <c r="BD199" s="17">
        <v>6.3895116314862999E-2</v>
      </c>
      <c r="BE199" s="17">
        <v>0.142914710138345</v>
      </c>
      <c r="BF199" s="17">
        <v>0</v>
      </c>
      <c r="BG199" s="17">
        <v>0.31515595371347499</v>
      </c>
      <c r="BH199" s="17"/>
      <c r="BI199" s="17">
        <v>0.10523816564770599</v>
      </c>
      <c r="BJ199" s="17">
        <v>0.191837153591044</v>
      </c>
      <c r="BK199" s="17"/>
      <c r="BL199" s="17">
        <v>0.182358764856969</v>
      </c>
      <c r="BM199" s="17">
        <v>0.120059704694516</v>
      </c>
      <c r="BN199" s="17">
        <v>0.101259941776982</v>
      </c>
      <c r="BO199" s="17">
        <v>0</v>
      </c>
      <c r="BP199" s="17"/>
      <c r="BQ199" s="17">
        <v>0</v>
      </c>
      <c r="BR199" s="17">
        <v>0.18643657097949801</v>
      </c>
      <c r="BS199" s="17">
        <v>0</v>
      </c>
      <c r="BT199" s="17">
        <v>0.25264156162252299</v>
      </c>
      <c r="BU199" s="17">
        <v>0</v>
      </c>
      <c r="BV199" s="17"/>
      <c r="BW199" s="17">
        <v>6.9735863362277495E-2</v>
      </c>
      <c r="BX199" s="17">
        <v>0.198643844692487</v>
      </c>
      <c r="BY199" s="17">
        <v>0</v>
      </c>
      <c r="BZ199" s="17">
        <v>5.72035182134778E-2</v>
      </c>
      <c r="CA199" s="17">
        <v>0.23089023859095101</v>
      </c>
      <c r="CB199" s="17"/>
      <c r="CC199" s="17">
        <v>0.106669830997988</v>
      </c>
      <c r="CD199" s="17">
        <v>0.131682891087957</v>
      </c>
      <c r="CE199" s="17"/>
      <c r="CF199" s="17">
        <v>0.208602902700469</v>
      </c>
      <c r="CG199" s="17"/>
      <c r="CH199" s="17">
        <v>0.12972862339916999</v>
      </c>
    </row>
    <row r="200" spans="2:86" x14ac:dyDescent="0.35">
      <c r="B200" t="s">
        <v>188</v>
      </c>
      <c r="C200" s="17">
        <v>0.12329347834300899</v>
      </c>
      <c r="D200" s="17">
        <v>8.94458708671651E-2</v>
      </c>
      <c r="E200" s="17">
        <v>0.15674992995166501</v>
      </c>
      <c r="F200" s="17"/>
      <c r="G200" s="17">
        <v>0.15113309633691799</v>
      </c>
      <c r="H200" s="17">
        <v>4.6850543070142601E-2</v>
      </c>
      <c r="I200" s="17">
        <v>0.14980058110949701</v>
      </c>
      <c r="J200" s="17">
        <v>0.18030177021046501</v>
      </c>
      <c r="K200" s="17">
        <v>9.3716583496328804E-2</v>
      </c>
      <c r="L200" s="17">
        <v>0.140171505065179</v>
      </c>
      <c r="M200" s="17"/>
      <c r="N200" s="17">
        <v>0.117173851783443</v>
      </c>
      <c r="O200" s="17">
        <v>9.3579335526350005E-2</v>
      </c>
      <c r="P200" s="17">
        <v>0.134609341606826</v>
      </c>
      <c r="Q200" s="17">
        <v>0.13626094488436</v>
      </c>
      <c r="R200" s="17"/>
      <c r="S200" s="17">
        <v>0</v>
      </c>
      <c r="T200" s="17">
        <v>0</v>
      </c>
      <c r="U200" s="17">
        <v>0</v>
      </c>
      <c r="V200" s="17">
        <v>0</v>
      </c>
      <c r="W200" s="17">
        <v>0</v>
      </c>
      <c r="X200" s="17">
        <v>0</v>
      </c>
      <c r="Y200" s="17">
        <v>0</v>
      </c>
      <c r="Z200" s="17">
        <v>0</v>
      </c>
      <c r="AA200" s="17">
        <v>0</v>
      </c>
      <c r="AB200" s="17">
        <v>0</v>
      </c>
      <c r="AC200" s="17">
        <v>0.12329347834300899</v>
      </c>
      <c r="AD200" s="17">
        <v>0</v>
      </c>
      <c r="AE200" s="17"/>
      <c r="AF200" s="17">
        <v>0</v>
      </c>
      <c r="AG200" s="17">
        <v>0</v>
      </c>
      <c r="AH200" s="17">
        <v>0</v>
      </c>
      <c r="AI200" s="17">
        <v>0.26871633509319398</v>
      </c>
      <c r="AJ200" s="17">
        <v>0.39599209621405901</v>
      </c>
      <c r="AK200" s="17">
        <v>0.17169310991261899</v>
      </c>
      <c r="AL200" s="17">
        <v>0</v>
      </c>
      <c r="AM200" s="17">
        <v>0.15509281420353199</v>
      </c>
      <c r="AN200" s="17">
        <v>0.200904958754862</v>
      </c>
      <c r="AO200" s="17">
        <v>0.21804068835073301</v>
      </c>
      <c r="AP200" s="17">
        <v>0</v>
      </c>
      <c r="AQ200" s="17">
        <v>0</v>
      </c>
      <c r="AR200" s="17">
        <v>0</v>
      </c>
      <c r="AS200" s="17">
        <v>0</v>
      </c>
      <c r="AT200" s="17">
        <v>0</v>
      </c>
      <c r="AU200" s="17">
        <v>0.34554854022297699</v>
      </c>
      <c r="AV200" s="17"/>
      <c r="AW200" s="17">
        <v>9.7611021827331307E-2</v>
      </c>
      <c r="AX200" s="17">
        <v>0.17836165954242</v>
      </c>
      <c r="AY200" s="17">
        <v>0.110943062642216</v>
      </c>
      <c r="AZ200" s="17">
        <v>0.20858326383551001</v>
      </c>
      <c r="BA200" s="17">
        <v>0</v>
      </c>
      <c r="BB200" s="17"/>
      <c r="BC200" s="17">
        <v>0</v>
      </c>
      <c r="BD200" s="17">
        <v>6.2625745535855898E-2</v>
      </c>
      <c r="BE200" s="17">
        <v>0.170784671587487</v>
      </c>
      <c r="BF200" s="17">
        <v>0.206721887264043</v>
      </c>
      <c r="BG200" s="17">
        <v>0</v>
      </c>
      <c r="BH200" s="17"/>
      <c r="BI200" s="17">
        <v>0.121050313829768</v>
      </c>
      <c r="BJ200" s="17">
        <v>0.13070539935186601</v>
      </c>
      <c r="BK200" s="17"/>
      <c r="BL200" s="17">
        <v>8.5578109721599405E-2</v>
      </c>
      <c r="BM200" s="17">
        <v>0.11753017285412699</v>
      </c>
      <c r="BN200" s="17">
        <v>0.15594193175186699</v>
      </c>
      <c r="BO200" s="17">
        <v>0</v>
      </c>
      <c r="BP200" s="17"/>
      <c r="BQ200" s="17">
        <v>0.15486669275691001</v>
      </c>
      <c r="BR200" s="17">
        <v>0.14328094263843</v>
      </c>
      <c r="BS200" s="17">
        <v>0</v>
      </c>
      <c r="BT200" s="17">
        <v>0</v>
      </c>
      <c r="BU200" s="17">
        <v>0.41369555909099898</v>
      </c>
      <c r="BV200" s="17"/>
      <c r="BW200" s="17">
        <v>7.2588841370979498E-2</v>
      </c>
      <c r="BX200" s="17">
        <v>0.25673984180348902</v>
      </c>
      <c r="BY200" s="17">
        <v>0</v>
      </c>
      <c r="BZ200" s="17">
        <v>7.8848636852410101E-2</v>
      </c>
      <c r="CA200" s="17">
        <v>0.30016375108096</v>
      </c>
      <c r="CB200" s="17"/>
      <c r="CC200" s="17">
        <v>8.4578336327061396E-2</v>
      </c>
      <c r="CD200" s="17">
        <v>0.13639721584817299</v>
      </c>
      <c r="CE200" s="17"/>
      <c r="CF200" s="17">
        <v>0.269611556914718</v>
      </c>
      <c r="CG200" s="17"/>
      <c r="CH200" s="17">
        <v>0.12992108651603501</v>
      </c>
    </row>
    <row r="201" spans="2:86" x14ac:dyDescent="0.35">
      <c r="B201" t="s">
        <v>200</v>
      </c>
      <c r="C201" s="17">
        <v>8.0810765432386397E-2</v>
      </c>
      <c r="D201" s="17">
        <v>0.14493897431095801</v>
      </c>
      <c r="E201" s="17">
        <v>1.74236466049499E-2</v>
      </c>
      <c r="F201" s="17"/>
      <c r="G201" s="17">
        <v>0.28669285648663401</v>
      </c>
      <c r="H201" s="17">
        <v>0.111590545620305</v>
      </c>
      <c r="I201" s="17">
        <v>7.4580258066689095E-2</v>
      </c>
      <c r="J201" s="17">
        <v>0</v>
      </c>
      <c r="K201" s="17">
        <v>0</v>
      </c>
      <c r="L201" s="17">
        <v>4.11257151984935E-2</v>
      </c>
      <c r="M201" s="17"/>
      <c r="N201" s="17">
        <v>0</v>
      </c>
      <c r="O201" s="17">
        <v>4.4213526734543998E-2</v>
      </c>
      <c r="P201" s="17">
        <v>0.298380234797266</v>
      </c>
      <c r="Q201" s="17">
        <v>3.2073463822234201E-2</v>
      </c>
      <c r="R201" s="17"/>
      <c r="S201" s="17">
        <v>0</v>
      </c>
      <c r="T201" s="17">
        <v>0</v>
      </c>
      <c r="U201" s="17">
        <v>0</v>
      </c>
      <c r="V201" s="17">
        <v>0</v>
      </c>
      <c r="W201" s="17">
        <v>0</v>
      </c>
      <c r="X201" s="17">
        <v>0</v>
      </c>
      <c r="Y201" s="17">
        <v>0</v>
      </c>
      <c r="Z201" s="17">
        <v>0</v>
      </c>
      <c r="AA201" s="17">
        <v>0</v>
      </c>
      <c r="AB201" s="17">
        <v>0</v>
      </c>
      <c r="AC201" s="17">
        <v>8.0810765432386397E-2</v>
      </c>
      <c r="AD201" s="17">
        <v>0</v>
      </c>
      <c r="AE201" s="17"/>
      <c r="AF201" s="17">
        <v>0.55200620342866902</v>
      </c>
      <c r="AG201" s="17">
        <v>0.403101440130953</v>
      </c>
      <c r="AH201" s="17">
        <v>0</v>
      </c>
      <c r="AI201" s="17">
        <v>0</v>
      </c>
      <c r="AJ201" s="17">
        <v>0.112393214786222</v>
      </c>
      <c r="AK201" s="17">
        <v>0.11285806795183601</v>
      </c>
      <c r="AL201" s="17">
        <v>0.25553433681434501</v>
      </c>
      <c r="AM201" s="17">
        <v>0</v>
      </c>
      <c r="AN201" s="17">
        <v>0</v>
      </c>
      <c r="AO201" s="17">
        <v>0</v>
      </c>
      <c r="AP201" s="17">
        <v>0</v>
      </c>
      <c r="AQ201" s="17">
        <v>0</v>
      </c>
      <c r="AR201" s="17">
        <v>0</v>
      </c>
      <c r="AS201" s="17">
        <v>0</v>
      </c>
      <c r="AT201" s="17">
        <v>0</v>
      </c>
      <c r="AU201" s="17">
        <v>0</v>
      </c>
      <c r="AV201" s="17"/>
      <c r="AW201" s="17">
        <v>4.0035083528617302E-2</v>
      </c>
      <c r="AX201" s="17">
        <v>9.3623617606229906E-2</v>
      </c>
      <c r="AY201" s="17">
        <v>0.166671602669171</v>
      </c>
      <c r="AZ201" s="17">
        <v>0</v>
      </c>
      <c r="BA201" s="17">
        <v>0</v>
      </c>
      <c r="BB201" s="17"/>
      <c r="BC201" s="17">
        <v>0.20809668640241799</v>
      </c>
      <c r="BD201" s="17">
        <v>0.15144103535354</v>
      </c>
      <c r="BE201" s="17">
        <v>6.8293608361727598E-2</v>
      </c>
      <c r="BF201" s="17">
        <v>0</v>
      </c>
      <c r="BG201" s="17">
        <v>0</v>
      </c>
      <c r="BH201" s="17"/>
      <c r="BI201" s="17">
        <v>6.6335452714329002E-2</v>
      </c>
      <c r="BJ201" s="17">
        <v>0.12864046040636901</v>
      </c>
      <c r="BK201" s="17"/>
      <c r="BL201" s="17">
        <v>3.4925415838717597E-2</v>
      </c>
      <c r="BM201" s="17">
        <v>0.19983259967522701</v>
      </c>
      <c r="BN201" s="17">
        <v>2.8744790613326899E-2</v>
      </c>
      <c r="BO201" s="17">
        <v>0</v>
      </c>
      <c r="BP201" s="17"/>
      <c r="BQ201" s="17">
        <v>0</v>
      </c>
      <c r="BR201" s="17">
        <v>4.8498200330127597E-2</v>
      </c>
      <c r="BS201" s="17">
        <v>0</v>
      </c>
      <c r="BT201" s="17">
        <v>0.24960333567860199</v>
      </c>
      <c r="BU201" s="17">
        <v>0.28082719190156702</v>
      </c>
      <c r="BV201" s="17"/>
      <c r="BW201" s="17">
        <v>6.7713262765974697E-2</v>
      </c>
      <c r="BX201" s="17">
        <v>0</v>
      </c>
      <c r="BY201" s="17">
        <v>0</v>
      </c>
      <c r="BZ201" s="17">
        <v>0.19077132336041699</v>
      </c>
      <c r="CA201" s="17">
        <v>7.4943147451675005E-2</v>
      </c>
      <c r="CB201" s="17"/>
      <c r="CC201" s="17">
        <v>0.118521185537248</v>
      </c>
      <c r="CD201" s="17">
        <v>6.8047091569068893E-2</v>
      </c>
      <c r="CE201" s="17"/>
      <c r="CF201" s="17">
        <v>0</v>
      </c>
      <c r="CG201" s="17"/>
      <c r="CH201" s="17">
        <v>0</v>
      </c>
    </row>
    <row r="202" spans="2:86" x14ac:dyDescent="0.35">
      <c r="B202" t="s">
        <v>192</v>
      </c>
      <c r="C202" s="17">
        <v>7.94559555090006E-2</v>
      </c>
      <c r="D202" s="17">
        <v>7.8890213292667405E-2</v>
      </c>
      <c r="E202" s="17">
        <v>8.0015159792412194E-2</v>
      </c>
      <c r="F202" s="17"/>
      <c r="G202" s="17">
        <v>0.15113309633691799</v>
      </c>
      <c r="H202" s="17">
        <v>0</v>
      </c>
      <c r="I202" s="17">
        <v>7.4200523190996501E-2</v>
      </c>
      <c r="J202" s="17">
        <v>5.9229362336902902E-2</v>
      </c>
      <c r="K202" s="17">
        <v>0.123465926111184</v>
      </c>
      <c r="L202" s="17">
        <v>8.0978896060820302E-2</v>
      </c>
      <c r="M202" s="17"/>
      <c r="N202" s="17">
        <v>4.0146336967472697E-2</v>
      </c>
      <c r="O202" s="17">
        <v>9.0598333694938096E-2</v>
      </c>
      <c r="P202" s="17">
        <v>0</v>
      </c>
      <c r="Q202" s="17">
        <v>0.13806827922524101</v>
      </c>
      <c r="R202" s="17"/>
      <c r="S202" s="17">
        <v>0</v>
      </c>
      <c r="T202" s="17">
        <v>0</v>
      </c>
      <c r="U202" s="17">
        <v>0</v>
      </c>
      <c r="V202" s="17">
        <v>0</v>
      </c>
      <c r="W202" s="17">
        <v>0</v>
      </c>
      <c r="X202" s="17">
        <v>0</v>
      </c>
      <c r="Y202" s="17">
        <v>0</v>
      </c>
      <c r="Z202" s="17">
        <v>0</v>
      </c>
      <c r="AA202" s="17">
        <v>0</v>
      </c>
      <c r="AB202" s="17">
        <v>0</v>
      </c>
      <c r="AC202" s="17">
        <v>7.94559555090006E-2</v>
      </c>
      <c r="AD202" s="17">
        <v>0</v>
      </c>
      <c r="AE202" s="17"/>
      <c r="AF202" s="17">
        <v>0</v>
      </c>
      <c r="AG202" s="17">
        <v>0</v>
      </c>
      <c r="AH202" s="17">
        <v>0.14242309018163599</v>
      </c>
      <c r="AI202" s="17">
        <v>0</v>
      </c>
      <c r="AJ202" s="17">
        <v>0.39755765474962901</v>
      </c>
      <c r="AK202" s="17">
        <v>0.18192220844614501</v>
      </c>
      <c r="AL202" s="17">
        <v>0</v>
      </c>
      <c r="AM202" s="17">
        <v>0</v>
      </c>
      <c r="AN202" s="17">
        <v>0</v>
      </c>
      <c r="AO202" s="17">
        <v>0</v>
      </c>
      <c r="AP202" s="17">
        <v>0</v>
      </c>
      <c r="AQ202" s="17">
        <v>0</v>
      </c>
      <c r="AR202" s="17">
        <v>0.174241135299809</v>
      </c>
      <c r="AS202" s="17">
        <v>0</v>
      </c>
      <c r="AT202" s="17">
        <v>0</v>
      </c>
      <c r="AU202" s="17">
        <v>0</v>
      </c>
      <c r="AV202" s="17"/>
      <c r="AW202" s="17">
        <v>7.1950525257028497E-2</v>
      </c>
      <c r="AX202" s="17">
        <v>9.8709311368927105E-2</v>
      </c>
      <c r="AY202" s="17">
        <v>7.7463500780265093E-2</v>
      </c>
      <c r="AZ202" s="17">
        <v>0</v>
      </c>
      <c r="BA202" s="17">
        <v>0</v>
      </c>
      <c r="BB202" s="17"/>
      <c r="BC202" s="17">
        <v>0</v>
      </c>
      <c r="BD202" s="17">
        <v>7.1358523316240194E-2</v>
      </c>
      <c r="BE202" s="17">
        <v>8.5575397424185795E-2</v>
      </c>
      <c r="BF202" s="17">
        <v>0.146952584296168</v>
      </c>
      <c r="BG202" s="17">
        <v>0</v>
      </c>
      <c r="BH202" s="17"/>
      <c r="BI202" s="17">
        <v>6.0200433181110499E-2</v>
      </c>
      <c r="BJ202" s="17">
        <v>0.143080540168839</v>
      </c>
      <c r="BK202" s="17"/>
      <c r="BL202" s="17">
        <v>0</v>
      </c>
      <c r="BM202" s="17">
        <v>8.8309977014269306E-2</v>
      </c>
      <c r="BN202" s="17">
        <v>0.124595574052555</v>
      </c>
      <c r="BO202" s="17">
        <v>0</v>
      </c>
      <c r="BP202" s="17"/>
      <c r="BQ202" s="17">
        <v>6.5263944814714703E-2</v>
      </c>
      <c r="BR202" s="17">
        <v>8.5616074647552096E-2</v>
      </c>
      <c r="BS202" s="17">
        <v>0</v>
      </c>
      <c r="BT202" s="17">
        <v>0</v>
      </c>
      <c r="BU202" s="17">
        <v>0.29608190150119401</v>
      </c>
      <c r="BV202" s="17"/>
      <c r="BW202" s="17">
        <v>0.20436989532170899</v>
      </c>
      <c r="BX202" s="17">
        <v>6.41755731439584E-2</v>
      </c>
      <c r="BY202" s="17">
        <v>0</v>
      </c>
      <c r="BZ202" s="17">
        <v>7.0041600602854096E-2</v>
      </c>
      <c r="CA202" s="17">
        <v>0.13609576764282999</v>
      </c>
      <c r="CB202" s="17"/>
      <c r="CC202" s="17">
        <v>4.3514996877665801E-2</v>
      </c>
      <c r="CD202" s="17">
        <v>9.1620727819405098E-2</v>
      </c>
      <c r="CE202" s="17"/>
      <c r="CF202" s="17">
        <v>6.7393031286824903E-2</v>
      </c>
      <c r="CG202" s="17"/>
      <c r="CH202" s="17">
        <v>0</v>
      </c>
    </row>
    <row r="203" spans="2:86" x14ac:dyDescent="0.35">
      <c r="B203" t="s">
        <v>198</v>
      </c>
      <c r="C203" s="17">
        <v>7.9262864184722698E-2</v>
      </c>
      <c r="D203" s="17">
        <v>0.14219978550867399</v>
      </c>
      <c r="E203" s="17">
        <v>1.7053265938366799E-2</v>
      </c>
      <c r="F203" s="17"/>
      <c r="G203" s="17">
        <v>0.143346428243317</v>
      </c>
      <c r="H203" s="17">
        <v>4.8050914575758899E-2</v>
      </c>
      <c r="I203" s="17">
        <v>7.5600057918500593E-2</v>
      </c>
      <c r="J203" s="17">
        <v>0</v>
      </c>
      <c r="K203" s="17">
        <v>0.12890492931388001</v>
      </c>
      <c r="L203" s="17">
        <v>8.0691151332941094E-2</v>
      </c>
      <c r="M203" s="17"/>
      <c r="N203" s="17">
        <v>0.14599958894541601</v>
      </c>
      <c r="O203" s="17">
        <v>4.5534188328521602E-2</v>
      </c>
      <c r="P203" s="17">
        <v>0.147970770623398</v>
      </c>
      <c r="Q203" s="17">
        <v>2.2181284718988201E-2</v>
      </c>
      <c r="R203" s="17"/>
      <c r="S203" s="17">
        <v>0</v>
      </c>
      <c r="T203" s="17">
        <v>0</v>
      </c>
      <c r="U203" s="17">
        <v>0</v>
      </c>
      <c r="V203" s="17">
        <v>0</v>
      </c>
      <c r="W203" s="17">
        <v>0</v>
      </c>
      <c r="X203" s="17">
        <v>0</v>
      </c>
      <c r="Y203" s="17">
        <v>0</v>
      </c>
      <c r="Z203" s="17">
        <v>0</v>
      </c>
      <c r="AA203" s="17">
        <v>0</v>
      </c>
      <c r="AB203" s="17">
        <v>0</v>
      </c>
      <c r="AC203" s="17">
        <v>7.9262864184722698E-2</v>
      </c>
      <c r="AD203" s="17">
        <v>0</v>
      </c>
      <c r="AE203" s="17"/>
      <c r="AF203" s="17">
        <v>0.55200620342866902</v>
      </c>
      <c r="AG203" s="17">
        <v>0</v>
      </c>
      <c r="AH203" s="17">
        <v>0</v>
      </c>
      <c r="AI203" s="17">
        <v>0.13079532387946399</v>
      </c>
      <c r="AJ203" s="17">
        <v>0</v>
      </c>
      <c r="AK203" s="17">
        <v>0</v>
      </c>
      <c r="AL203" s="17">
        <v>0</v>
      </c>
      <c r="AM203" s="17">
        <v>0</v>
      </c>
      <c r="AN203" s="17">
        <v>0</v>
      </c>
      <c r="AO203" s="17">
        <v>0.21804068835073301</v>
      </c>
      <c r="AP203" s="17">
        <v>7.5508273017537805E-2</v>
      </c>
      <c r="AQ203" s="17">
        <v>0</v>
      </c>
      <c r="AR203" s="17">
        <v>0.12371919034461</v>
      </c>
      <c r="AS203" s="17">
        <v>0.31499356965173197</v>
      </c>
      <c r="AT203" s="17">
        <v>0</v>
      </c>
      <c r="AU203" s="17">
        <v>0.34259119535261401</v>
      </c>
      <c r="AV203" s="17"/>
      <c r="AW203" s="17">
        <v>2.7687361471732602E-2</v>
      </c>
      <c r="AX203" s="17">
        <v>0.16777307720996301</v>
      </c>
      <c r="AY203" s="17">
        <v>0.103060519579246</v>
      </c>
      <c r="AZ203" s="17">
        <v>0</v>
      </c>
      <c r="BA203" s="17">
        <v>0.33262037383340898</v>
      </c>
      <c r="BB203" s="17"/>
      <c r="BC203" s="17">
        <v>0</v>
      </c>
      <c r="BD203" s="17">
        <v>0.254656141912317</v>
      </c>
      <c r="BE203" s="17">
        <v>1.9387807733179E-2</v>
      </c>
      <c r="BF203" s="17">
        <v>0</v>
      </c>
      <c r="BG203" s="17">
        <v>0</v>
      </c>
      <c r="BH203" s="17"/>
      <c r="BI203" s="17">
        <v>0.103251199185121</v>
      </c>
      <c r="BJ203" s="17">
        <v>0</v>
      </c>
      <c r="BK203" s="17"/>
      <c r="BL203" s="17">
        <v>3.1974824217826797E-2</v>
      </c>
      <c r="BM203" s="17">
        <v>0.120672782012574</v>
      </c>
      <c r="BN203" s="17">
        <v>8.2371552281717997E-2</v>
      </c>
      <c r="BO203" s="17">
        <v>0</v>
      </c>
      <c r="BP203" s="17"/>
      <c r="BQ203" s="17">
        <v>0.122256578506503</v>
      </c>
      <c r="BR203" s="17">
        <v>5.5116869623211197E-2</v>
      </c>
      <c r="BS203" s="17">
        <v>0</v>
      </c>
      <c r="BT203" s="17">
        <v>0</v>
      </c>
      <c r="BU203" s="17">
        <v>0.28082719190156702</v>
      </c>
      <c r="BV203" s="17"/>
      <c r="BW203" s="17">
        <v>0.13733033533630701</v>
      </c>
      <c r="BX203" s="17">
        <v>0.10250747853186901</v>
      </c>
      <c r="BY203" s="17">
        <v>0</v>
      </c>
      <c r="BZ203" s="17">
        <v>0.18599673596659899</v>
      </c>
      <c r="CA203" s="17">
        <v>0</v>
      </c>
      <c r="CB203" s="17"/>
      <c r="CC203" s="17">
        <v>0.115554860471204</v>
      </c>
      <c r="CD203" s="17">
        <v>6.6979277760564698E-2</v>
      </c>
      <c r="CE203" s="17"/>
      <c r="CF203" s="17">
        <v>0.10764671617867901</v>
      </c>
      <c r="CG203" s="17"/>
      <c r="CH203" s="17">
        <v>0</v>
      </c>
    </row>
    <row r="204" spans="2:86" x14ac:dyDescent="0.35">
      <c r="B204" t="s">
        <v>195</v>
      </c>
      <c r="C204" s="17">
        <v>6.9036167888133396E-2</v>
      </c>
      <c r="D204" s="17">
        <v>0.121108840424551</v>
      </c>
      <c r="E204" s="17">
        <v>1.7565267024862399E-2</v>
      </c>
      <c r="F204" s="17"/>
      <c r="G204" s="17">
        <v>0.287636287459831</v>
      </c>
      <c r="H204" s="17">
        <v>0</v>
      </c>
      <c r="I204" s="17">
        <v>0.22438083917618601</v>
      </c>
      <c r="J204" s="17">
        <v>0</v>
      </c>
      <c r="K204" s="17">
        <v>0</v>
      </c>
      <c r="L204" s="17">
        <v>0</v>
      </c>
      <c r="M204" s="17"/>
      <c r="N204" s="17">
        <v>0.136634993688308</v>
      </c>
      <c r="O204" s="17">
        <v>4.5534188328521602E-2</v>
      </c>
      <c r="P204" s="17">
        <v>0.14948046290290501</v>
      </c>
      <c r="Q204" s="17">
        <v>0</v>
      </c>
      <c r="R204" s="17"/>
      <c r="S204" s="17">
        <v>0</v>
      </c>
      <c r="T204" s="17">
        <v>0</v>
      </c>
      <c r="U204" s="17">
        <v>0</v>
      </c>
      <c r="V204" s="17">
        <v>0</v>
      </c>
      <c r="W204" s="17">
        <v>0</v>
      </c>
      <c r="X204" s="17">
        <v>0</v>
      </c>
      <c r="Y204" s="17">
        <v>0</v>
      </c>
      <c r="Z204" s="17">
        <v>0</v>
      </c>
      <c r="AA204" s="17">
        <v>0</v>
      </c>
      <c r="AB204" s="17">
        <v>0</v>
      </c>
      <c r="AC204" s="17">
        <v>6.9036167888133396E-2</v>
      </c>
      <c r="AD204" s="17">
        <v>0</v>
      </c>
      <c r="AE204" s="17"/>
      <c r="AF204" s="17">
        <v>0.55200620342866902</v>
      </c>
      <c r="AG204" s="17">
        <v>0</v>
      </c>
      <c r="AH204" s="17">
        <v>0</v>
      </c>
      <c r="AI204" s="17">
        <v>0</v>
      </c>
      <c r="AJ204" s="17">
        <v>0.112393214786222</v>
      </c>
      <c r="AK204" s="17">
        <v>5.8037525298015202E-2</v>
      </c>
      <c r="AL204" s="17">
        <v>0</v>
      </c>
      <c r="AM204" s="17">
        <v>0</v>
      </c>
      <c r="AN204" s="17">
        <v>0</v>
      </c>
      <c r="AO204" s="17">
        <v>0</v>
      </c>
      <c r="AP204" s="17">
        <v>0.18473171651693701</v>
      </c>
      <c r="AQ204" s="17">
        <v>0</v>
      </c>
      <c r="AR204" s="17">
        <v>0</v>
      </c>
      <c r="AS204" s="17">
        <v>0</v>
      </c>
      <c r="AT204" s="17">
        <v>0</v>
      </c>
      <c r="AU204" s="17">
        <v>0.16769769441941201</v>
      </c>
      <c r="AV204" s="17"/>
      <c r="AW204" s="17">
        <v>2.9424865435851998E-2</v>
      </c>
      <c r="AX204" s="17">
        <v>9.3623617606229906E-2</v>
      </c>
      <c r="AY204" s="17">
        <v>0.16757540946388</v>
      </c>
      <c r="AZ204" s="17">
        <v>0</v>
      </c>
      <c r="BA204" s="17">
        <v>0</v>
      </c>
      <c r="BB204" s="17"/>
      <c r="BC204" s="17">
        <v>0.20809668640241799</v>
      </c>
      <c r="BD204" s="17">
        <v>0.18401893896532601</v>
      </c>
      <c r="BE204" s="17">
        <v>2.06044781200042E-2</v>
      </c>
      <c r="BF204" s="17">
        <v>0</v>
      </c>
      <c r="BG204" s="17">
        <v>0</v>
      </c>
      <c r="BH204" s="17"/>
      <c r="BI204" s="17">
        <v>5.0706956593590702E-2</v>
      </c>
      <c r="BJ204" s="17">
        <v>0.12960001216612399</v>
      </c>
      <c r="BK204" s="17"/>
      <c r="BL204" s="17">
        <v>0.118438593013191</v>
      </c>
      <c r="BM204" s="17">
        <v>0.100751439034341</v>
      </c>
      <c r="BN204" s="17">
        <v>2.0735653890742899E-2</v>
      </c>
      <c r="BO204" s="17">
        <v>0</v>
      </c>
      <c r="BP204" s="17"/>
      <c r="BQ204" s="17">
        <v>0</v>
      </c>
      <c r="BR204" s="17">
        <v>6.9867590935917698E-2</v>
      </c>
      <c r="BS204" s="17">
        <v>0</v>
      </c>
      <c r="BT204" s="17">
        <v>0.24960333567860199</v>
      </c>
      <c r="BU204" s="17">
        <v>0.39844084949137198</v>
      </c>
      <c r="BV204" s="17"/>
      <c r="BW204" s="17">
        <v>0</v>
      </c>
      <c r="BX204" s="17">
        <v>0.17631177035523399</v>
      </c>
      <c r="BY204" s="17">
        <v>0</v>
      </c>
      <c r="BZ204" s="17">
        <v>0.19077132336041699</v>
      </c>
      <c r="CA204" s="17">
        <v>5.4061801595464302E-2</v>
      </c>
      <c r="CB204" s="17"/>
      <c r="CC204" s="17">
        <v>0.238071440574215</v>
      </c>
      <c r="CD204" s="17">
        <v>1.18235702569568E-2</v>
      </c>
      <c r="CE204" s="17"/>
      <c r="CF204" s="17">
        <v>0.18515120432398299</v>
      </c>
      <c r="CG204" s="17"/>
      <c r="CH204" s="17">
        <v>0.43639592017803502</v>
      </c>
    </row>
    <row r="205" spans="2:86" x14ac:dyDescent="0.35">
      <c r="B205" t="s">
        <v>191</v>
      </c>
      <c r="C205" s="17">
        <v>6.3650205601397405E-2</v>
      </c>
      <c r="D205" s="17">
        <v>3.5549799050620098E-2</v>
      </c>
      <c r="E205" s="17">
        <v>9.1425873131830898E-2</v>
      </c>
      <c r="F205" s="17"/>
      <c r="G205" s="17">
        <v>0.11164478092299999</v>
      </c>
      <c r="H205" s="17">
        <v>0</v>
      </c>
      <c r="I205" s="17">
        <v>0.10044495342248801</v>
      </c>
      <c r="J205" s="17">
        <v>0.118680525810387</v>
      </c>
      <c r="K205" s="17">
        <v>4.7262104459829403E-2</v>
      </c>
      <c r="L205" s="17">
        <v>3.9853180862326802E-2</v>
      </c>
      <c r="M205" s="17"/>
      <c r="N205" s="17">
        <v>7.4658434069074603E-2</v>
      </c>
      <c r="O205" s="17">
        <v>4.6384806960394001E-2</v>
      </c>
      <c r="P205" s="17">
        <v>0</v>
      </c>
      <c r="Q205" s="17">
        <v>9.9670171460044199E-2</v>
      </c>
      <c r="R205" s="17"/>
      <c r="S205" s="17">
        <v>0</v>
      </c>
      <c r="T205" s="17">
        <v>0</v>
      </c>
      <c r="U205" s="17">
        <v>0</v>
      </c>
      <c r="V205" s="17">
        <v>0</v>
      </c>
      <c r="W205" s="17">
        <v>0</v>
      </c>
      <c r="X205" s="17">
        <v>0</v>
      </c>
      <c r="Y205" s="17">
        <v>0</v>
      </c>
      <c r="Z205" s="17">
        <v>0</v>
      </c>
      <c r="AA205" s="17">
        <v>0</v>
      </c>
      <c r="AB205" s="17">
        <v>0</v>
      </c>
      <c r="AC205" s="17">
        <v>6.3650205601397405E-2</v>
      </c>
      <c r="AD205" s="17">
        <v>0</v>
      </c>
      <c r="AE205" s="17"/>
      <c r="AF205" s="17">
        <v>0.22047692261139501</v>
      </c>
      <c r="AG205" s="17">
        <v>0.30293506870723502</v>
      </c>
      <c r="AH205" s="17">
        <v>0</v>
      </c>
      <c r="AI205" s="17">
        <v>0</v>
      </c>
      <c r="AJ205" s="17">
        <v>0</v>
      </c>
      <c r="AK205" s="17">
        <v>7.7110741523505999E-2</v>
      </c>
      <c r="AL205" s="17">
        <v>0.213676891869263</v>
      </c>
      <c r="AM205" s="17">
        <v>0</v>
      </c>
      <c r="AN205" s="17">
        <v>0</v>
      </c>
      <c r="AO205" s="17">
        <v>0</v>
      </c>
      <c r="AP205" s="17">
        <v>0</v>
      </c>
      <c r="AQ205" s="17">
        <v>0</v>
      </c>
      <c r="AR205" s="17">
        <v>0</v>
      </c>
      <c r="AS205" s="17">
        <v>0</v>
      </c>
      <c r="AT205" s="17">
        <v>0</v>
      </c>
      <c r="AU205" s="17">
        <v>0.31186026442440901</v>
      </c>
      <c r="AV205" s="17"/>
      <c r="AW205" s="17">
        <v>9.4324576067262203E-2</v>
      </c>
      <c r="AX205" s="17">
        <v>4.0848925096511397E-2</v>
      </c>
      <c r="AY205" s="17">
        <v>7.0688427508580898E-2</v>
      </c>
      <c r="AZ205" s="17">
        <v>0</v>
      </c>
      <c r="BA205" s="17">
        <v>0</v>
      </c>
      <c r="BB205" s="17"/>
      <c r="BC205" s="17">
        <v>0.385018148816551</v>
      </c>
      <c r="BD205" s="17">
        <v>0</v>
      </c>
      <c r="BE205" s="17">
        <v>1.9387807733179E-2</v>
      </c>
      <c r="BF205" s="17">
        <v>0.116256898184402</v>
      </c>
      <c r="BG205" s="17">
        <v>0.23204174186516499</v>
      </c>
      <c r="BH205" s="17"/>
      <c r="BI205" s="17">
        <v>7.1939420184289102E-2</v>
      </c>
      <c r="BJ205" s="17">
        <v>3.6260772792874499E-2</v>
      </c>
      <c r="BK205" s="17"/>
      <c r="BL205" s="17">
        <v>6.9511869236501003E-2</v>
      </c>
      <c r="BM205" s="17">
        <v>2.8205542154481601E-2</v>
      </c>
      <c r="BN205" s="17">
        <v>8.8152411523563803E-2</v>
      </c>
      <c r="BO205" s="17">
        <v>0</v>
      </c>
      <c r="BP205" s="17"/>
      <c r="BQ205" s="17">
        <v>0</v>
      </c>
      <c r="BR205" s="17">
        <v>5.9154915270294602E-2</v>
      </c>
      <c r="BS205" s="17">
        <v>0</v>
      </c>
      <c r="BT205" s="17">
        <v>0</v>
      </c>
      <c r="BU205" s="17">
        <v>0</v>
      </c>
      <c r="BV205" s="17"/>
      <c r="BW205" s="17">
        <v>7.1304614679824296E-2</v>
      </c>
      <c r="BX205" s="17">
        <v>9.5807180302031003E-2</v>
      </c>
      <c r="BY205" s="17">
        <v>0</v>
      </c>
      <c r="BZ205" s="17">
        <v>5.8358581690301198E-2</v>
      </c>
      <c r="CA205" s="17">
        <v>0</v>
      </c>
      <c r="CB205" s="17"/>
      <c r="CC205" s="17">
        <v>3.6256645738832201E-2</v>
      </c>
      <c r="CD205" s="17">
        <v>7.2921978842554497E-2</v>
      </c>
      <c r="CE205" s="17"/>
      <c r="CF205" s="17">
        <v>0.10061049684922201</v>
      </c>
      <c r="CG205" s="17"/>
      <c r="CH205" s="17">
        <v>0.13234812652531999</v>
      </c>
    </row>
    <row r="206" spans="2:86" x14ac:dyDescent="0.35">
      <c r="B206" t="s">
        <v>197</v>
      </c>
      <c r="C206" s="17">
        <v>5.7932048736014798E-2</v>
      </c>
      <c r="D206" s="17">
        <v>3.0723774827057401E-2</v>
      </c>
      <c r="E206" s="17">
        <v>8.4825893449847395E-2</v>
      </c>
      <c r="F206" s="17"/>
      <c r="G206" s="17">
        <v>0.11164478092299999</v>
      </c>
      <c r="H206" s="17">
        <v>4.65442134799448E-2</v>
      </c>
      <c r="I206" s="17">
        <v>0.14931542524209299</v>
      </c>
      <c r="J206" s="17">
        <v>0</v>
      </c>
      <c r="K206" s="17">
        <v>8.3959555684359297E-2</v>
      </c>
      <c r="L206" s="17">
        <v>0</v>
      </c>
      <c r="M206" s="17"/>
      <c r="N206" s="17">
        <v>0.103164172948538</v>
      </c>
      <c r="O206" s="17">
        <v>8.9516038388932004E-2</v>
      </c>
      <c r="P206" s="17">
        <v>8.7472303041603E-2</v>
      </c>
      <c r="Q206" s="17">
        <v>0</v>
      </c>
      <c r="R206" s="17"/>
      <c r="S206" s="17">
        <v>0</v>
      </c>
      <c r="T206" s="17">
        <v>0</v>
      </c>
      <c r="U206" s="17">
        <v>0</v>
      </c>
      <c r="V206" s="17">
        <v>0</v>
      </c>
      <c r="W206" s="17">
        <v>0</v>
      </c>
      <c r="X206" s="17">
        <v>0</v>
      </c>
      <c r="Y206" s="17">
        <v>0</v>
      </c>
      <c r="Z206" s="17">
        <v>0</v>
      </c>
      <c r="AA206" s="17">
        <v>0</v>
      </c>
      <c r="AB206" s="17">
        <v>0</v>
      </c>
      <c r="AC206" s="17">
        <v>5.7932048736014798E-2</v>
      </c>
      <c r="AD206" s="17">
        <v>0</v>
      </c>
      <c r="AE206" s="17"/>
      <c r="AF206" s="17">
        <v>0</v>
      </c>
      <c r="AG206" s="17">
        <v>0</v>
      </c>
      <c r="AH206" s="17">
        <v>0</v>
      </c>
      <c r="AI206" s="17">
        <v>0</v>
      </c>
      <c r="AJ206" s="17">
        <v>0</v>
      </c>
      <c r="AK206" s="17">
        <v>5.8037525298015202E-2</v>
      </c>
      <c r="AL206" s="17">
        <v>0.106157861685396</v>
      </c>
      <c r="AM206" s="17">
        <v>0.109875272977978</v>
      </c>
      <c r="AN206" s="17">
        <v>0</v>
      </c>
      <c r="AO206" s="17">
        <v>0</v>
      </c>
      <c r="AP206" s="17">
        <v>0</v>
      </c>
      <c r="AQ206" s="17">
        <v>0.49006035607538401</v>
      </c>
      <c r="AR206" s="17">
        <v>0.12371919034461</v>
      </c>
      <c r="AS206" s="17">
        <v>0</v>
      </c>
      <c r="AT206" s="17">
        <v>0</v>
      </c>
      <c r="AU206" s="17">
        <v>0.31186026442440901</v>
      </c>
      <c r="AV206" s="17"/>
      <c r="AW206" s="17">
        <v>5.7846586941245802E-2</v>
      </c>
      <c r="AX206" s="17">
        <v>0</v>
      </c>
      <c r="AY206" s="17">
        <v>0.17314641494348601</v>
      </c>
      <c r="AZ206" s="17">
        <v>0</v>
      </c>
      <c r="BA206" s="17">
        <v>0</v>
      </c>
      <c r="BB206" s="17"/>
      <c r="BC206" s="17">
        <v>0.385018148816551</v>
      </c>
      <c r="BD206" s="17">
        <v>5.3834001565789699E-2</v>
      </c>
      <c r="BE206" s="17">
        <v>2.06044781200042E-2</v>
      </c>
      <c r="BF206" s="17">
        <v>5.7992814873898998E-2</v>
      </c>
      <c r="BG206" s="17">
        <v>9.6085604016909298E-2</v>
      </c>
      <c r="BH206" s="17"/>
      <c r="BI206" s="17">
        <v>7.5464766063769506E-2</v>
      </c>
      <c r="BJ206" s="17">
        <v>0</v>
      </c>
      <c r="BK206" s="17"/>
      <c r="BL206" s="17">
        <v>0</v>
      </c>
      <c r="BM206" s="17">
        <v>8.0515750535694194E-2</v>
      </c>
      <c r="BN206" s="17">
        <v>7.9536197619509599E-2</v>
      </c>
      <c r="BO206" s="17">
        <v>0</v>
      </c>
      <c r="BP206" s="17"/>
      <c r="BQ206" s="17">
        <v>0</v>
      </c>
      <c r="BR206" s="17">
        <v>0.113604566429914</v>
      </c>
      <c r="BS206" s="17">
        <v>0</v>
      </c>
      <c r="BT206" s="17">
        <v>0.24670874104899601</v>
      </c>
      <c r="BU206" s="17">
        <v>0</v>
      </c>
      <c r="BV206" s="17"/>
      <c r="BW206" s="17">
        <v>0</v>
      </c>
      <c r="BX206" s="17">
        <v>0.14829762696058901</v>
      </c>
      <c r="BY206" s="17">
        <v>0</v>
      </c>
      <c r="BZ206" s="17">
        <v>0</v>
      </c>
      <c r="CA206" s="17">
        <v>0.10733424852595801</v>
      </c>
      <c r="CB206" s="17"/>
      <c r="CC206" s="17">
        <v>7.0296227074286594E-2</v>
      </c>
      <c r="CD206" s="17">
        <v>5.37472016974836E-2</v>
      </c>
      <c r="CE206" s="17"/>
      <c r="CF206" s="17">
        <v>0.15573256496047</v>
      </c>
      <c r="CG206" s="17"/>
      <c r="CH206" s="17">
        <v>0.12992108651603501</v>
      </c>
    </row>
    <row r="207" spans="2:86" x14ac:dyDescent="0.35">
      <c r="B207" t="s">
        <v>140</v>
      </c>
      <c r="C207" s="17">
        <v>5.7465582416888698E-2</v>
      </c>
      <c r="D207" s="17">
        <v>6.3110848155393195E-2</v>
      </c>
      <c r="E207" s="17">
        <v>5.1885555523316598E-2</v>
      </c>
      <c r="F207" s="17"/>
      <c r="G207" s="17">
        <v>0</v>
      </c>
      <c r="H207" s="17">
        <v>4.8389481776322803E-2</v>
      </c>
      <c r="I207" s="17">
        <v>0</v>
      </c>
      <c r="J207" s="17">
        <v>0.20121359778758699</v>
      </c>
      <c r="K207" s="17">
        <v>9.6543287055952304E-2</v>
      </c>
      <c r="L207" s="17">
        <v>0</v>
      </c>
      <c r="M207" s="17"/>
      <c r="N207" s="17">
        <v>3.92326521385419E-2</v>
      </c>
      <c r="O207" s="17">
        <v>9.4133587543611494E-2</v>
      </c>
      <c r="P207" s="17">
        <v>4.27735763774185E-2</v>
      </c>
      <c r="Q207" s="17">
        <v>5.6705742618233003E-2</v>
      </c>
      <c r="R207" s="17"/>
      <c r="S207" s="17">
        <v>0</v>
      </c>
      <c r="T207" s="17">
        <v>0</v>
      </c>
      <c r="U207" s="17">
        <v>0</v>
      </c>
      <c r="V207" s="17">
        <v>0</v>
      </c>
      <c r="W207" s="17">
        <v>0</v>
      </c>
      <c r="X207" s="17">
        <v>0</v>
      </c>
      <c r="Y207" s="17">
        <v>0</v>
      </c>
      <c r="Z207" s="17">
        <v>0</v>
      </c>
      <c r="AA207" s="17">
        <v>0</v>
      </c>
      <c r="AB207" s="17">
        <v>0</v>
      </c>
      <c r="AC207" s="17">
        <v>5.7465582416888698E-2</v>
      </c>
      <c r="AD207" s="17">
        <v>0</v>
      </c>
      <c r="AE207" s="17"/>
      <c r="AF207" s="17">
        <v>0</v>
      </c>
      <c r="AG207" s="17">
        <v>0</v>
      </c>
      <c r="AH207" s="17">
        <v>0.11790855827111101</v>
      </c>
      <c r="AI207" s="17">
        <v>0</v>
      </c>
      <c r="AJ207" s="17">
        <v>0</v>
      </c>
      <c r="AK207" s="17">
        <v>0</v>
      </c>
      <c r="AL207" s="17">
        <v>0</v>
      </c>
      <c r="AM207" s="17">
        <v>0.15982614759764099</v>
      </c>
      <c r="AN207" s="17">
        <v>0</v>
      </c>
      <c r="AO207" s="17">
        <v>0</v>
      </c>
      <c r="AP207" s="17">
        <v>0</v>
      </c>
      <c r="AQ207" s="17">
        <v>0</v>
      </c>
      <c r="AR207" s="17">
        <v>0</v>
      </c>
      <c r="AS207" s="17">
        <v>0.33451834229316901</v>
      </c>
      <c r="AT207" s="17">
        <v>0</v>
      </c>
      <c r="AU207" s="17">
        <v>0</v>
      </c>
      <c r="AV207" s="17"/>
      <c r="AW207" s="17">
        <v>6.9773121585536294E-2</v>
      </c>
      <c r="AX207" s="17">
        <v>8.25897570668261E-2</v>
      </c>
      <c r="AY207" s="17">
        <v>0</v>
      </c>
      <c r="AZ207" s="17">
        <v>0</v>
      </c>
      <c r="BA207" s="17">
        <v>0</v>
      </c>
      <c r="BB207" s="17"/>
      <c r="BC207" s="17">
        <v>0</v>
      </c>
      <c r="BD207" s="17">
        <v>3.10527986698011E-2</v>
      </c>
      <c r="BE207" s="17">
        <v>2.9224385574549702E-2</v>
      </c>
      <c r="BF207" s="17">
        <v>0.238339586745347</v>
      </c>
      <c r="BG207" s="17">
        <v>0</v>
      </c>
      <c r="BH207" s="17"/>
      <c r="BI207" s="17">
        <v>6.24864375468141E-2</v>
      </c>
      <c r="BJ207" s="17">
        <v>4.0875545707470297E-2</v>
      </c>
      <c r="BK207" s="17"/>
      <c r="BL207" s="17">
        <v>7.2303677080640893E-2</v>
      </c>
      <c r="BM207" s="17">
        <v>8.8116302673226496E-2</v>
      </c>
      <c r="BN207" s="17">
        <v>2.9965164493018202E-2</v>
      </c>
      <c r="BO207" s="17">
        <v>0</v>
      </c>
      <c r="BP207" s="17"/>
      <c r="BQ207" s="17">
        <v>0</v>
      </c>
      <c r="BR207" s="17">
        <v>1.9950845814636499E-2</v>
      </c>
      <c r="BS207" s="17">
        <v>0</v>
      </c>
      <c r="BT207" s="17">
        <v>0</v>
      </c>
      <c r="BU207" s="17">
        <v>0</v>
      </c>
      <c r="BV207" s="17"/>
      <c r="BW207" s="17">
        <v>0</v>
      </c>
      <c r="BX207" s="17">
        <v>0</v>
      </c>
      <c r="BY207" s="17">
        <v>0</v>
      </c>
      <c r="BZ207" s="17">
        <v>0</v>
      </c>
      <c r="CA207" s="17">
        <v>0</v>
      </c>
      <c r="CB207" s="17"/>
      <c r="CC207" s="17">
        <v>0</v>
      </c>
      <c r="CD207" s="17">
        <v>7.69156959477163E-2</v>
      </c>
      <c r="CE207" s="17"/>
      <c r="CF207" s="17">
        <v>0</v>
      </c>
      <c r="CG207" s="17"/>
      <c r="CH207" s="17">
        <v>0</v>
      </c>
    </row>
    <row r="208" spans="2:86" x14ac:dyDescent="0.35">
      <c r="B208" t="s">
        <v>190</v>
      </c>
      <c r="C208" s="17">
        <v>4.7665438352768902E-2</v>
      </c>
      <c r="D208" s="17">
        <v>3.6711090895764201E-2</v>
      </c>
      <c r="E208" s="17">
        <v>5.8493193190721403E-2</v>
      </c>
      <c r="F208" s="17"/>
      <c r="G208" s="17">
        <v>0</v>
      </c>
      <c r="H208" s="17">
        <v>9.5231567017433794E-2</v>
      </c>
      <c r="I208" s="17">
        <v>0.10044495342248801</v>
      </c>
      <c r="J208" s="17">
        <v>5.9451163473484003E-2</v>
      </c>
      <c r="K208" s="17">
        <v>4.8113315230689201E-2</v>
      </c>
      <c r="L208" s="17">
        <v>0</v>
      </c>
      <c r="M208" s="17"/>
      <c r="N208" s="17">
        <v>4.11117709966832E-2</v>
      </c>
      <c r="O208" s="17">
        <v>4.4937093883019197E-2</v>
      </c>
      <c r="P208" s="17">
        <v>4.27735763774185E-2</v>
      </c>
      <c r="Q208" s="17">
        <v>5.5423830847299599E-2</v>
      </c>
      <c r="R208" s="17"/>
      <c r="S208" s="17">
        <v>0</v>
      </c>
      <c r="T208" s="17">
        <v>0</v>
      </c>
      <c r="U208" s="17">
        <v>0</v>
      </c>
      <c r="V208" s="17">
        <v>0</v>
      </c>
      <c r="W208" s="17">
        <v>0</v>
      </c>
      <c r="X208" s="17">
        <v>0</v>
      </c>
      <c r="Y208" s="17">
        <v>0</v>
      </c>
      <c r="Z208" s="17">
        <v>0</v>
      </c>
      <c r="AA208" s="17">
        <v>0</v>
      </c>
      <c r="AB208" s="17">
        <v>0</v>
      </c>
      <c r="AC208" s="17">
        <v>4.7665438352768902E-2</v>
      </c>
      <c r="AD208" s="17">
        <v>0</v>
      </c>
      <c r="AE208" s="17"/>
      <c r="AF208" s="17">
        <v>0</v>
      </c>
      <c r="AG208" s="17">
        <v>0.30293506870723502</v>
      </c>
      <c r="AH208" s="17">
        <v>0</v>
      </c>
      <c r="AI208" s="17">
        <v>0.13245329914103099</v>
      </c>
      <c r="AJ208" s="17">
        <v>0.112436087116478</v>
      </c>
      <c r="AK208" s="17">
        <v>0</v>
      </c>
      <c r="AL208" s="17">
        <v>0</v>
      </c>
      <c r="AM208" s="17">
        <v>0</v>
      </c>
      <c r="AN208" s="17">
        <v>0</v>
      </c>
      <c r="AO208" s="17">
        <v>0.304022614950478</v>
      </c>
      <c r="AP208" s="17">
        <v>0</v>
      </c>
      <c r="AQ208" s="17">
        <v>0</v>
      </c>
      <c r="AR208" s="17">
        <v>0.17843126406405899</v>
      </c>
      <c r="AS208" s="17">
        <v>0</v>
      </c>
      <c r="AT208" s="17">
        <v>0</v>
      </c>
      <c r="AU208" s="17">
        <v>0</v>
      </c>
      <c r="AV208" s="17"/>
      <c r="AW208" s="17">
        <v>3.9094933516497198E-2</v>
      </c>
      <c r="AX208" s="17">
        <v>4.0848925096511397E-2</v>
      </c>
      <c r="AY208" s="17">
        <v>7.7146264538040299E-2</v>
      </c>
      <c r="AZ208" s="17">
        <v>9.9518928289409003E-2</v>
      </c>
      <c r="BA208" s="17">
        <v>0</v>
      </c>
      <c r="BB208" s="17"/>
      <c r="BC208" s="17">
        <v>0</v>
      </c>
      <c r="BD208" s="17">
        <v>6.4490914882355005E-2</v>
      </c>
      <c r="BE208" s="17">
        <v>4.7009419613362302E-2</v>
      </c>
      <c r="BF208" s="17">
        <v>0</v>
      </c>
      <c r="BG208" s="17">
        <v>0.10091381921522399</v>
      </c>
      <c r="BH208" s="17"/>
      <c r="BI208" s="17">
        <v>6.2091039987379797E-2</v>
      </c>
      <c r="BJ208" s="17">
        <v>0</v>
      </c>
      <c r="BK208" s="17"/>
      <c r="BL208" s="17">
        <v>0.104872879804015</v>
      </c>
      <c r="BM208" s="17">
        <v>7.0323252147161203E-2</v>
      </c>
      <c r="BN208" s="17">
        <v>0</v>
      </c>
      <c r="BO208" s="17">
        <v>0</v>
      </c>
      <c r="BP208" s="17"/>
      <c r="BQ208" s="17">
        <v>0</v>
      </c>
      <c r="BR208" s="17">
        <v>4.0726826025102997E-2</v>
      </c>
      <c r="BS208" s="17">
        <v>0</v>
      </c>
      <c r="BT208" s="17">
        <v>0</v>
      </c>
      <c r="BU208" s="17">
        <v>0</v>
      </c>
      <c r="BV208" s="17"/>
      <c r="BW208" s="17">
        <v>7.1304614679824296E-2</v>
      </c>
      <c r="BX208" s="17">
        <v>5.0017031873310303E-2</v>
      </c>
      <c r="BY208" s="17">
        <v>0</v>
      </c>
      <c r="BZ208" s="17">
        <v>0</v>
      </c>
      <c r="CA208" s="17">
        <v>0</v>
      </c>
      <c r="CB208" s="17"/>
      <c r="CC208" s="17">
        <v>0</v>
      </c>
      <c r="CD208" s="17">
        <v>6.3798541829077696E-2</v>
      </c>
      <c r="CE208" s="17"/>
      <c r="CF208" s="17">
        <v>5.2524648067431401E-2</v>
      </c>
      <c r="CG208" s="17"/>
      <c r="CH208" s="17">
        <v>0</v>
      </c>
    </row>
    <row r="209" spans="2:86" x14ac:dyDescent="0.35">
      <c r="B209" t="s">
        <v>201</v>
      </c>
      <c r="C209" s="17">
        <v>3.43532677524706E-2</v>
      </c>
      <c r="D209" s="17">
        <v>3.6276967789708202E-2</v>
      </c>
      <c r="E209" s="17">
        <v>3.2451798726887499E-2</v>
      </c>
      <c r="F209" s="17"/>
      <c r="G209" s="17">
        <v>0.11091479792287399</v>
      </c>
      <c r="H209" s="17">
        <v>9.5787651001040697E-2</v>
      </c>
      <c r="I209" s="17">
        <v>0</v>
      </c>
      <c r="J209" s="17">
        <v>0</v>
      </c>
      <c r="K209" s="17">
        <v>0</v>
      </c>
      <c r="L209" s="17">
        <v>0</v>
      </c>
      <c r="M209" s="17"/>
      <c r="N209" s="17">
        <v>4.11117709966832E-2</v>
      </c>
      <c r="O209" s="17">
        <v>0</v>
      </c>
      <c r="P209" s="17">
        <v>0.12621898950708099</v>
      </c>
      <c r="Q209" s="17">
        <v>0</v>
      </c>
      <c r="R209" s="17"/>
      <c r="S209" s="17">
        <v>0</v>
      </c>
      <c r="T209" s="17">
        <v>0</v>
      </c>
      <c r="U209" s="17">
        <v>0</v>
      </c>
      <c r="V209" s="17">
        <v>0</v>
      </c>
      <c r="W209" s="17">
        <v>0</v>
      </c>
      <c r="X209" s="17">
        <v>0</v>
      </c>
      <c r="Y209" s="17">
        <v>0</v>
      </c>
      <c r="Z209" s="17">
        <v>0</v>
      </c>
      <c r="AA209" s="17">
        <v>0</v>
      </c>
      <c r="AB209" s="17">
        <v>0</v>
      </c>
      <c r="AC209" s="17">
        <v>3.43532677524706E-2</v>
      </c>
      <c r="AD209" s="17">
        <v>0</v>
      </c>
      <c r="AE209" s="17"/>
      <c r="AF209" s="17">
        <v>0</v>
      </c>
      <c r="AG209" s="17">
        <v>0</v>
      </c>
      <c r="AH209" s="17">
        <v>0</v>
      </c>
      <c r="AI209" s="17">
        <v>0</v>
      </c>
      <c r="AJ209" s="17">
        <v>0</v>
      </c>
      <c r="AK209" s="17">
        <v>5.8332956082303197E-2</v>
      </c>
      <c r="AL209" s="17">
        <v>0</v>
      </c>
      <c r="AM209" s="17">
        <v>0.204330368424255</v>
      </c>
      <c r="AN209" s="17">
        <v>0</v>
      </c>
      <c r="AO209" s="17">
        <v>0</v>
      </c>
      <c r="AP209" s="17">
        <v>0</v>
      </c>
      <c r="AQ209" s="17">
        <v>0</v>
      </c>
      <c r="AR209" s="17">
        <v>0.17726460147239201</v>
      </c>
      <c r="AS209" s="17">
        <v>0</v>
      </c>
      <c r="AT209" s="17">
        <v>0</v>
      </c>
      <c r="AU209" s="17">
        <v>0</v>
      </c>
      <c r="AV209" s="17"/>
      <c r="AW209" s="17">
        <v>5.3356009620345798E-2</v>
      </c>
      <c r="AX209" s="17">
        <v>0</v>
      </c>
      <c r="AY209" s="17">
        <v>7.7596743338802301E-2</v>
      </c>
      <c r="AZ209" s="17">
        <v>0</v>
      </c>
      <c r="BA209" s="17">
        <v>0</v>
      </c>
      <c r="BB209" s="17"/>
      <c r="BC209" s="17">
        <v>0</v>
      </c>
      <c r="BD209" s="17">
        <v>0</v>
      </c>
      <c r="BE209" s="17">
        <v>7.8645347835455098E-2</v>
      </c>
      <c r="BF209" s="17">
        <v>0</v>
      </c>
      <c r="BG209" s="17">
        <v>0</v>
      </c>
      <c r="BH209" s="17"/>
      <c r="BI209" s="17">
        <v>4.4750036828139397E-2</v>
      </c>
      <c r="BJ209" s="17">
        <v>0</v>
      </c>
      <c r="BK209" s="17"/>
      <c r="BL209" s="17">
        <v>3.5350535576059598E-2</v>
      </c>
      <c r="BM209" s="17">
        <v>0</v>
      </c>
      <c r="BN209" s="17">
        <v>5.9543384938086502E-2</v>
      </c>
      <c r="BO209" s="17">
        <v>0</v>
      </c>
      <c r="BP209" s="17"/>
      <c r="BQ209" s="17">
        <v>0</v>
      </c>
      <c r="BR209" s="17">
        <v>2.0906427672160801E-2</v>
      </c>
      <c r="BS209" s="17">
        <v>0</v>
      </c>
      <c r="BT209" s="17">
        <v>0.25264156162252299</v>
      </c>
      <c r="BU209" s="17">
        <v>0</v>
      </c>
      <c r="BV209" s="17"/>
      <c r="BW209" s="17">
        <v>0</v>
      </c>
      <c r="BX209" s="17">
        <v>0</v>
      </c>
      <c r="BY209" s="17">
        <v>0</v>
      </c>
      <c r="BZ209" s="17">
        <v>0</v>
      </c>
      <c r="CA209" s="17">
        <v>5.4999892523714698E-2</v>
      </c>
      <c r="CB209" s="17"/>
      <c r="CC209" s="17">
        <v>3.5539035302250797E-2</v>
      </c>
      <c r="CD209" s="17">
        <v>3.3951926419199502E-2</v>
      </c>
      <c r="CE209" s="17"/>
      <c r="CF209" s="17">
        <v>0</v>
      </c>
      <c r="CG209" s="17"/>
      <c r="CH209" s="17">
        <v>0</v>
      </c>
    </row>
    <row r="210" spans="2:86" x14ac:dyDescent="0.35">
      <c r="B210" t="s">
        <v>196</v>
      </c>
      <c r="C210" s="17">
        <v>3.0022463785919998E-2</v>
      </c>
      <c r="D210" s="17">
        <v>4.2431096575749699E-2</v>
      </c>
      <c r="E210" s="17">
        <v>1.7757229891358799E-2</v>
      </c>
      <c r="F210" s="17"/>
      <c r="G210" s="17">
        <v>0.143346428243317</v>
      </c>
      <c r="H210" s="17">
        <v>0</v>
      </c>
      <c r="I210" s="17">
        <v>0</v>
      </c>
      <c r="J210" s="17">
        <v>0</v>
      </c>
      <c r="K210" s="17">
        <v>0</v>
      </c>
      <c r="L210" s="17">
        <v>4.2024369385569298E-2</v>
      </c>
      <c r="M210" s="17"/>
      <c r="N210" s="17">
        <v>0</v>
      </c>
      <c r="O210" s="17">
        <v>0</v>
      </c>
      <c r="P210" s="17">
        <v>0.10519719424597999</v>
      </c>
      <c r="Q210" s="17">
        <v>2.3389714002939401E-2</v>
      </c>
      <c r="R210" s="17"/>
      <c r="S210" s="17">
        <v>0</v>
      </c>
      <c r="T210" s="17">
        <v>0</v>
      </c>
      <c r="U210" s="17">
        <v>0</v>
      </c>
      <c r="V210" s="17">
        <v>0</v>
      </c>
      <c r="W210" s="17">
        <v>0</v>
      </c>
      <c r="X210" s="17">
        <v>0</v>
      </c>
      <c r="Y210" s="17">
        <v>0</v>
      </c>
      <c r="Z210" s="17">
        <v>0</v>
      </c>
      <c r="AA210" s="17">
        <v>0</v>
      </c>
      <c r="AB210" s="17">
        <v>0</v>
      </c>
      <c r="AC210" s="17">
        <v>3.0022463785919998E-2</v>
      </c>
      <c r="AD210" s="17">
        <v>0</v>
      </c>
      <c r="AE210" s="17"/>
      <c r="AF210" s="17">
        <v>0</v>
      </c>
      <c r="AG210" s="17">
        <v>0</v>
      </c>
      <c r="AH210" s="17">
        <v>0</v>
      </c>
      <c r="AI210" s="17">
        <v>0.13792101121372999</v>
      </c>
      <c r="AJ210" s="17">
        <v>0</v>
      </c>
      <c r="AK210" s="17">
        <v>0</v>
      </c>
      <c r="AL210" s="17">
        <v>0.25553433681434501</v>
      </c>
      <c r="AM210" s="17">
        <v>0</v>
      </c>
      <c r="AN210" s="17">
        <v>0</v>
      </c>
      <c r="AO210" s="17">
        <v>0</v>
      </c>
      <c r="AP210" s="17">
        <v>0</v>
      </c>
      <c r="AQ210" s="17">
        <v>0</v>
      </c>
      <c r="AR210" s="17">
        <v>0</v>
      </c>
      <c r="AS210" s="17">
        <v>0</v>
      </c>
      <c r="AT210" s="17">
        <v>0</v>
      </c>
      <c r="AU210" s="17">
        <v>0</v>
      </c>
      <c r="AV210" s="17"/>
      <c r="AW210" s="17">
        <v>0</v>
      </c>
      <c r="AX210" s="17">
        <v>0</v>
      </c>
      <c r="AY210" s="17">
        <v>9.0760477271930998E-2</v>
      </c>
      <c r="AZ210" s="17">
        <v>0.10362709961619999</v>
      </c>
      <c r="BA210" s="17">
        <v>0</v>
      </c>
      <c r="BB210" s="17"/>
      <c r="BC210" s="17">
        <v>0</v>
      </c>
      <c r="BD210" s="17">
        <v>0</v>
      </c>
      <c r="BE210" s="17">
        <v>6.8730786379156805E-2</v>
      </c>
      <c r="BF210" s="17">
        <v>0</v>
      </c>
      <c r="BG210" s="17">
        <v>0</v>
      </c>
      <c r="BH210" s="17"/>
      <c r="BI210" s="17">
        <v>3.9108546231232402E-2</v>
      </c>
      <c r="BJ210" s="17">
        <v>0</v>
      </c>
      <c r="BK210" s="17"/>
      <c r="BL210" s="17">
        <v>0</v>
      </c>
      <c r="BM210" s="17">
        <v>0.100516816436483</v>
      </c>
      <c r="BN210" s="17">
        <v>0</v>
      </c>
      <c r="BO210" s="17">
        <v>0</v>
      </c>
      <c r="BP210" s="17"/>
      <c r="BQ210" s="17">
        <v>0</v>
      </c>
      <c r="BR210" s="17">
        <v>2.0638590365243001E-2</v>
      </c>
      <c r="BS210" s="17">
        <v>0</v>
      </c>
      <c r="BT210" s="17">
        <v>0</v>
      </c>
      <c r="BU210" s="17">
        <v>0</v>
      </c>
      <c r="BV210" s="17"/>
      <c r="BW210" s="17">
        <v>0</v>
      </c>
      <c r="BX210" s="17">
        <v>0</v>
      </c>
      <c r="BY210" s="17">
        <v>0</v>
      </c>
      <c r="BZ210" s="17">
        <v>0</v>
      </c>
      <c r="CA210" s="17">
        <v>5.4652618597422598E-2</v>
      </c>
      <c r="CB210" s="17"/>
      <c r="CC210" s="17">
        <v>0</v>
      </c>
      <c r="CD210" s="17">
        <v>4.0184030145329001E-2</v>
      </c>
      <c r="CE210" s="17"/>
      <c r="CF210" s="17">
        <v>0</v>
      </c>
      <c r="CG210" s="17"/>
      <c r="CH210" s="17">
        <v>0</v>
      </c>
    </row>
    <row r="211" spans="2:86" x14ac:dyDescent="0.35">
      <c r="B211" t="s">
        <v>204</v>
      </c>
      <c r="C211" s="17">
        <v>2.9322866653775599E-2</v>
      </c>
      <c r="D211" s="17">
        <v>1.7036685264785099E-2</v>
      </c>
      <c r="E211" s="17">
        <v>4.1467064242609403E-2</v>
      </c>
      <c r="F211" s="17"/>
      <c r="G211" s="17">
        <v>0</v>
      </c>
      <c r="H211" s="17">
        <v>0</v>
      </c>
      <c r="I211" s="17">
        <v>0.17516829420476099</v>
      </c>
      <c r="J211" s="17">
        <v>0</v>
      </c>
      <c r="K211" s="17">
        <v>0</v>
      </c>
      <c r="L211" s="17">
        <v>3.9853180862326802E-2</v>
      </c>
      <c r="M211" s="17"/>
      <c r="N211" s="17">
        <v>0</v>
      </c>
      <c r="O211" s="17">
        <v>4.50061384263001E-2</v>
      </c>
      <c r="P211" s="17">
        <v>0</v>
      </c>
      <c r="Q211" s="17">
        <v>5.3501562466822E-2</v>
      </c>
      <c r="R211" s="17"/>
      <c r="S211" s="17">
        <v>0</v>
      </c>
      <c r="T211" s="17">
        <v>0</v>
      </c>
      <c r="U211" s="17">
        <v>0</v>
      </c>
      <c r="V211" s="17">
        <v>0</v>
      </c>
      <c r="W211" s="17">
        <v>0</v>
      </c>
      <c r="X211" s="17">
        <v>0</v>
      </c>
      <c r="Y211" s="17">
        <v>0</v>
      </c>
      <c r="Z211" s="17">
        <v>0</v>
      </c>
      <c r="AA211" s="17">
        <v>0</v>
      </c>
      <c r="AB211" s="17">
        <v>0</v>
      </c>
      <c r="AC211" s="17">
        <v>2.9322866653775599E-2</v>
      </c>
      <c r="AD211" s="17">
        <v>0</v>
      </c>
      <c r="AE211" s="17"/>
      <c r="AF211" s="17">
        <v>0</v>
      </c>
      <c r="AG211" s="17">
        <v>0</v>
      </c>
      <c r="AH211" s="17">
        <v>0</v>
      </c>
      <c r="AI211" s="17">
        <v>0.13079532387946399</v>
      </c>
      <c r="AJ211" s="17">
        <v>0.151371576297187</v>
      </c>
      <c r="AK211" s="17">
        <v>0</v>
      </c>
      <c r="AL211" s="17">
        <v>0</v>
      </c>
      <c r="AM211" s="17">
        <v>0</v>
      </c>
      <c r="AN211" s="17">
        <v>0</v>
      </c>
      <c r="AO211" s="17">
        <v>0</v>
      </c>
      <c r="AP211" s="17">
        <v>7.7403472347923302E-2</v>
      </c>
      <c r="AQ211" s="17">
        <v>0</v>
      </c>
      <c r="AR211" s="17">
        <v>0</v>
      </c>
      <c r="AS211" s="17">
        <v>0</v>
      </c>
      <c r="AT211" s="17">
        <v>0</v>
      </c>
      <c r="AU211" s="17">
        <v>0</v>
      </c>
      <c r="AV211" s="17"/>
      <c r="AW211" s="17">
        <v>0</v>
      </c>
      <c r="AX211" s="17">
        <v>5.3079298078736799E-2</v>
      </c>
      <c r="AY211" s="17">
        <v>3.82793612752955E-2</v>
      </c>
      <c r="AZ211" s="17">
        <v>0</v>
      </c>
      <c r="BA211" s="17">
        <v>0</v>
      </c>
      <c r="BB211" s="17"/>
      <c r="BC211" s="17">
        <v>0</v>
      </c>
      <c r="BD211" s="17">
        <v>0</v>
      </c>
      <c r="BE211" s="17">
        <v>3.97533402816031E-2</v>
      </c>
      <c r="BF211" s="17">
        <v>0</v>
      </c>
      <c r="BG211" s="17">
        <v>0.131127922649942</v>
      </c>
      <c r="BH211" s="17"/>
      <c r="BI211" s="17">
        <v>3.81972210654897E-2</v>
      </c>
      <c r="BJ211" s="17">
        <v>0</v>
      </c>
      <c r="BK211" s="17"/>
      <c r="BL211" s="17">
        <v>0</v>
      </c>
      <c r="BM211" s="17">
        <v>2.8354116309263901E-2</v>
      </c>
      <c r="BN211" s="17">
        <v>4.8951529787898899E-2</v>
      </c>
      <c r="BO211" s="17">
        <v>0</v>
      </c>
      <c r="BP211" s="17"/>
      <c r="BQ211" s="17">
        <v>6.0284026475129197E-2</v>
      </c>
      <c r="BR211" s="17">
        <v>4.8195679043886198E-2</v>
      </c>
      <c r="BS211" s="17">
        <v>0</v>
      </c>
      <c r="BT211" s="17">
        <v>0</v>
      </c>
      <c r="BU211" s="17">
        <v>0</v>
      </c>
      <c r="BV211" s="17"/>
      <c r="BW211" s="17">
        <v>0</v>
      </c>
      <c r="BX211" s="17">
        <v>0</v>
      </c>
      <c r="BY211" s="17">
        <v>0</v>
      </c>
      <c r="BZ211" s="17">
        <v>0</v>
      </c>
      <c r="CA211" s="17">
        <v>7.3183246015859293E-2</v>
      </c>
      <c r="CB211" s="17"/>
      <c r="CC211" s="17">
        <v>0</v>
      </c>
      <c r="CD211" s="17">
        <v>3.9247643563330402E-2</v>
      </c>
      <c r="CE211" s="17"/>
      <c r="CF211" s="17">
        <v>0</v>
      </c>
      <c r="CG211" s="17"/>
      <c r="CH211" s="17">
        <v>0</v>
      </c>
    </row>
    <row r="212" spans="2:86" x14ac:dyDescent="0.35">
      <c r="B212" t="s">
        <v>199</v>
      </c>
      <c r="C212" s="17">
        <v>2.7175709482075899E-2</v>
      </c>
      <c r="D212" s="17">
        <v>1.8846542904930898E-2</v>
      </c>
      <c r="E212" s="17">
        <v>3.5408621032104001E-2</v>
      </c>
      <c r="F212" s="17"/>
      <c r="G212" s="17">
        <v>0</v>
      </c>
      <c r="H212" s="17">
        <v>4.65442134799448E-2</v>
      </c>
      <c r="I212" s="17">
        <v>0</v>
      </c>
      <c r="J212" s="17">
        <v>0.118952297864061</v>
      </c>
      <c r="K212" s="17">
        <v>0</v>
      </c>
      <c r="L212" s="17">
        <v>0</v>
      </c>
      <c r="M212" s="17"/>
      <c r="N212" s="17">
        <v>0</v>
      </c>
      <c r="O212" s="17">
        <v>0</v>
      </c>
      <c r="P212" s="17">
        <v>0.13553834287778899</v>
      </c>
      <c r="Q212" s="17">
        <v>0</v>
      </c>
      <c r="R212" s="17"/>
      <c r="S212" s="17">
        <v>0</v>
      </c>
      <c r="T212" s="17">
        <v>0</v>
      </c>
      <c r="U212" s="17">
        <v>0</v>
      </c>
      <c r="V212" s="17">
        <v>0</v>
      </c>
      <c r="W212" s="17">
        <v>0</v>
      </c>
      <c r="X212" s="17">
        <v>0</v>
      </c>
      <c r="Y212" s="17">
        <v>0</v>
      </c>
      <c r="Z212" s="17">
        <v>0</v>
      </c>
      <c r="AA212" s="17">
        <v>0</v>
      </c>
      <c r="AB212" s="17">
        <v>0</v>
      </c>
      <c r="AC212" s="17">
        <v>2.7175709482075899E-2</v>
      </c>
      <c r="AD212" s="17">
        <v>0</v>
      </c>
      <c r="AE212" s="17"/>
      <c r="AF212" s="17">
        <v>0</v>
      </c>
      <c r="AG212" s="17">
        <v>0</v>
      </c>
      <c r="AH212" s="17">
        <v>0</v>
      </c>
      <c r="AI212" s="17">
        <v>0</v>
      </c>
      <c r="AJ212" s="17">
        <v>0.114492818756396</v>
      </c>
      <c r="AK212" s="17">
        <v>5.6503847736972798E-2</v>
      </c>
      <c r="AL212" s="17">
        <v>0</v>
      </c>
      <c r="AM212" s="17">
        <v>0</v>
      </c>
      <c r="AN212" s="17">
        <v>0</v>
      </c>
      <c r="AO212" s="17">
        <v>0.238184545500882</v>
      </c>
      <c r="AP212" s="17">
        <v>0</v>
      </c>
      <c r="AQ212" s="17">
        <v>0</v>
      </c>
      <c r="AR212" s="17">
        <v>0</v>
      </c>
      <c r="AS212" s="17">
        <v>0</v>
      </c>
      <c r="AT212" s="17">
        <v>0</v>
      </c>
      <c r="AU212" s="17">
        <v>0</v>
      </c>
      <c r="AV212" s="17"/>
      <c r="AW212" s="17">
        <v>0</v>
      </c>
      <c r="AX212" s="17">
        <v>4.1584631756585201E-2</v>
      </c>
      <c r="AY212" s="17">
        <v>3.7705062704486397E-2</v>
      </c>
      <c r="AZ212" s="17">
        <v>0.104956164219311</v>
      </c>
      <c r="BA212" s="17">
        <v>0</v>
      </c>
      <c r="BB212" s="17"/>
      <c r="BC212" s="17">
        <v>0</v>
      </c>
      <c r="BD212" s="17">
        <v>6.5219629873063206E-2</v>
      </c>
      <c r="BE212" s="17">
        <v>0</v>
      </c>
      <c r="BF212" s="17">
        <v>5.9769302967875498E-2</v>
      </c>
      <c r="BG212" s="17">
        <v>0</v>
      </c>
      <c r="BH212" s="17"/>
      <c r="BI212" s="17">
        <v>2.39858940749813E-2</v>
      </c>
      <c r="BJ212" s="17">
        <v>3.7715578355120898E-2</v>
      </c>
      <c r="BK212" s="17"/>
      <c r="BL212" s="17">
        <v>0</v>
      </c>
      <c r="BM212" s="17">
        <v>5.9619472346454302E-2</v>
      </c>
      <c r="BN212" s="17">
        <v>2.1991081007561801E-2</v>
      </c>
      <c r="BO212" s="17">
        <v>0</v>
      </c>
      <c r="BP212" s="17"/>
      <c r="BQ212" s="17">
        <v>0</v>
      </c>
      <c r="BR212" s="17">
        <v>2.0903289657359998E-2</v>
      </c>
      <c r="BS212" s="17">
        <v>0</v>
      </c>
      <c r="BT212" s="17">
        <v>0</v>
      </c>
      <c r="BU212" s="17">
        <v>0</v>
      </c>
      <c r="BV212" s="17"/>
      <c r="BW212" s="17">
        <v>0</v>
      </c>
      <c r="BX212" s="17">
        <v>0</v>
      </c>
      <c r="BY212" s="17">
        <v>0</v>
      </c>
      <c r="BZ212" s="17">
        <v>5.9632121030358497E-2</v>
      </c>
      <c r="CA212" s="17">
        <v>5.5353563245243202E-2</v>
      </c>
      <c r="CB212" s="17"/>
      <c r="CC212" s="17">
        <v>3.7047862100668502E-2</v>
      </c>
      <c r="CD212" s="17">
        <v>2.38343270206176E-2</v>
      </c>
      <c r="CE212" s="17"/>
      <c r="CF212" s="17">
        <v>0</v>
      </c>
      <c r="CG212" s="17"/>
      <c r="CH212" s="17">
        <v>0</v>
      </c>
    </row>
    <row r="213" spans="2:86" x14ac:dyDescent="0.35">
      <c r="B213" t="s">
        <v>194</v>
      </c>
      <c r="C213" s="17">
        <v>8.6326317866820407E-3</v>
      </c>
      <c r="D213" s="17">
        <v>0</v>
      </c>
      <c r="E213" s="17">
        <v>1.7165501586492798E-2</v>
      </c>
      <c r="F213" s="17"/>
      <c r="G213" s="17">
        <v>0</v>
      </c>
      <c r="H213" s="17">
        <v>0</v>
      </c>
      <c r="I213" s="17">
        <v>0</v>
      </c>
      <c r="J213" s="17">
        <v>0</v>
      </c>
      <c r="K213" s="17">
        <v>4.8429971825262999E-2</v>
      </c>
      <c r="L213" s="17">
        <v>0</v>
      </c>
      <c r="M213" s="17"/>
      <c r="N213" s="17">
        <v>3.92326521385419E-2</v>
      </c>
      <c r="O213" s="17">
        <v>0</v>
      </c>
      <c r="P213" s="17">
        <v>0</v>
      </c>
      <c r="Q213" s="17">
        <v>0</v>
      </c>
      <c r="R213" s="17"/>
      <c r="S213" s="17">
        <v>0</v>
      </c>
      <c r="T213" s="17">
        <v>0</v>
      </c>
      <c r="U213" s="17">
        <v>0</v>
      </c>
      <c r="V213" s="17">
        <v>0</v>
      </c>
      <c r="W213" s="17">
        <v>0</v>
      </c>
      <c r="X213" s="17">
        <v>0</v>
      </c>
      <c r="Y213" s="17">
        <v>0</v>
      </c>
      <c r="Z213" s="17">
        <v>0</v>
      </c>
      <c r="AA213" s="17">
        <v>0</v>
      </c>
      <c r="AB213" s="17">
        <v>0</v>
      </c>
      <c r="AC213" s="17">
        <v>8.6326317866820407E-3</v>
      </c>
      <c r="AD213" s="17">
        <v>0</v>
      </c>
      <c r="AE213" s="17"/>
      <c r="AF213" s="17">
        <v>0</v>
      </c>
      <c r="AG213" s="17">
        <v>0</v>
      </c>
      <c r="AH213" s="17">
        <v>0</v>
      </c>
      <c r="AI213" s="17">
        <v>0</v>
      </c>
      <c r="AJ213" s="17">
        <v>0</v>
      </c>
      <c r="AK213" s="17">
        <v>0</v>
      </c>
      <c r="AL213" s="17">
        <v>0.10458504953042801</v>
      </c>
      <c r="AM213" s="17">
        <v>0</v>
      </c>
      <c r="AN213" s="17">
        <v>0</v>
      </c>
      <c r="AO213" s="17">
        <v>0</v>
      </c>
      <c r="AP213" s="17">
        <v>0</v>
      </c>
      <c r="AQ213" s="17">
        <v>0</v>
      </c>
      <c r="AR213" s="17">
        <v>0</v>
      </c>
      <c r="AS213" s="17">
        <v>0</v>
      </c>
      <c r="AT213" s="17">
        <v>0</v>
      </c>
      <c r="AU213" s="17">
        <v>0</v>
      </c>
      <c r="AV213" s="17"/>
      <c r="AW213" s="17">
        <v>0</v>
      </c>
      <c r="AX213" s="17">
        <v>0</v>
      </c>
      <c r="AY213" s="17">
        <v>0</v>
      </c>
      <c r="AZ213" s="17">
        <v>0</v>
      </c>
      <c r="BA213" s="17">
        <v>0</v>
      </c>
      <c r="BB213" s="17"/>
      <c r="BC213" s="17">
        <v>0</v>
      </c>
      <c r="BD213" s="17">
        <v>0</v>
      </c>
      <c r="BE213" s="17">
        <v>0</v>
      </c>
      <c r="BF213" s="17">
        <v>0</v>
      </c>
      <c r="BG213" s="17">
        <v>9.4662020275526698E-2</v>
      </c>
      <c r="BH213" s="17"/>
      <c r="BI213" s="17">
        <v>1.1245235625365099E-2</v>
      </c>
      <c r="BJ213" s="17">
        <v>0</v>
      </c>
      <c r="BK213" s="17"/>
      <c r="BL213" s="17">
        <v>0</v>
      </c>
      <c r="BM213" s="17">
        <v>0</v>
      </c>
      <c r="BN213" s="17">
        <v>2.0263734064202302E-2</v>
      </c>
      <c r="BO213" s="17">
        <v>0</v>
      </c>
      <c r="BP213" s="17"/>
      <c r="BQ213" s="17">
        <v>0</v>
      </c>
      <c r="BR213" s="17">
        <v>0</v>
      </c>
      <c r="BS213" s="17">
        <v>0</v>
      </c>
      <c r="BT213" s="17">
        <v>0</v>
      </c>
      <c r="BU213" s="17">
        <v>0</v>
      </c>
      <c r="BV213" s="17"/>
      <c r="BW213" s="17">
        <v>0</v>
      </c>
      <c r="BX213" s="17">
        <v>0</v>
      </c>
      <c r="BY213" s="17">
        <v>0</v>
      </c>
      <c r="BZ213" s="17">
        <v>0</v>
      </c>
      <c r="CA213" s="17">
        <v>0</v>
      </c>
      <c r="CB213" s="17"/>
      <c r="CC213" s="17">
        <v>0</v>
      </c>
      <c r="CD213" s="17">
        <v>1.1554479286681499E-2</v>
      </c>
      <c r="CE213" s="17"/>
      <c r="CF213" s="17">
        <v>0</v>
      </c>
      <c r="CG213" s="17"/>
      <c r="CH213" s="17">
        <v>0</v>
      </c>
    </row>
    <row r="214" spans="2:86" x14ac:dyDescent="0.35">
      <c r="B214" t="s">
        <v>141</v>
      </c>
      <c r="C214" s="17">
        <v>2.7364389002313399E-2</v>
      </c>
      <c r="D214" s="17">
        <v>0</v>
      </c>
      <c r="E214" s="17">
        <v>5.4412544683914502E-2</v>
      </c>
      <c r="F214" s="17"/>
      <c r="G214" s="17">
        <v>0</v>
      </c>
      <c r="H214" s="17">
        <v>0</v>
      </c>
      <c r="I214" s="17">
        <v>0</v>
      </c>
      <c r="J214" s="17">
        <v>0.117245345068305</v>
      </c>
      <c r="K214" s="17">
        <v>0</v>
      </c>
      <c r="L214" s="17">
        <v>4.3366230984612703E-2</v>
      </c>
      <c r="M214" s="17"/>
      <c r="N214" s="17">
        <v>4.1376135689858602E-2</v>
      </c>
      <c r="O214" s="17">
        <v>4.66222655037212E-2</v>
      </c>
      <c r="P214" s="17">
        <v>4.5110519010616502E-2</v>
      </c>
      <c r="Q214" s="17">
        <v>0</v>
      </c>
      <c r="R214" s="17"/>
      <c r="S214" s="17">
        <v>0</v>
      </c>
      <c r="T214" s="17">
        <v>0</v>
      </c>
      <c r="U214" s="17">
        <v>0</v>
      </c>
      <c r="V214" s="17">
        <v>0</v>
      </c>
      <c r="W214" s="17">
        <v>0</v>
      </c>
      <c r="X214" s="17">
        <v>0</v>
      </c>
      <c r="Y214" s="17">
        <v>0</v>
      </c>
      <c r="Z214" s="17">
        <v>0</v>
      </c>
      <c r="AA214" s="17">
        <v>0</v>
      </c>
      <c r="AB214" s="17">
        <v>0</v>
      </c>
      <c r="AC214" s="17">
        <v>2.7364389002313399E-2</v>
      </c>
      <c r="AD214" s="17">
        <v>0</v>
      </c>
      <c r="AE214" s="17"/>
      <c r="AF214" s="17">
        <v>0</v>
      </c>
      <c r="AG214" s="17">
        <v>0</v>
      </c>
      <c r="AH214" s="17">
        <v>0</v>
      </c>
      <c r="AI214" s="17">
        <v>0</v>
      </c>
      <c r="AJ214" s="17">
        <v>0</v>
      </c>
      <c r="AK214" s="17">
        <v>5.9424380074611302E-2</v>
      </c>
      <c r="AL214" s="17">
        <v>0</v>
      </c>
      <c r="AM214" s="17">
        <v>0</v>
      </c>
      <c r="AN214" s="17">
        <v>0.20737740080587699</v>
      </c>
      <c r="AO214" s="17">
        <v>0</v>
      </c>
      <c r="AP214" s="17">
        <v>0</v>
      </c>
      <c r="AQ214" s="17">
        <v>0</v>
      </c>
      <c r="AR214" s="17">
        <v>0</v>
      </c>
      <c r="AS214" s="17">
        <v>0.35048808805509901</v>
      </c>
      <c r="AT214" s="17">
        <v>0</v>
      </c>
      <c r="AU214" s="17">
        <v>0</v>
      </c>
      <c r="AV214" s="17"/>
      <c r="AW214" s="17">
        <v>0</v>
      </c>
      <c r="AX214" s="17">
        <v>8.1052417325890497E-2</v>
      </c>
      <c r="AY214" s="17">
        <v>0</v>
      </c>
      <c r="AZ214" s="17">
        <v>0</v>
      </c>
      <c r="BA214" s="17">
        <v>0.33475925233318099</v>
      </c>
      <c r="BB214" s="17"/>
      <c r="BC214" s="17">
        <v>0</v>
      </c>
      <c r="BD214" s="17">
        <v>0</v>
      </c>
      <c r="BE214" s="17">
        <v>4.18030927050521E-2</v>
      </c>
      <c r="BF214" s="17">
        <v>6.0162673157543603E-2</v>
      </c>
      <c r="BG214" s="17">
        <v>0</v>
      </c>
      <c r="BH214" s="17"/>
      <c r="BI214" s="17">
        <v>3.5646024257619299E-2</v>
      </c>
      <c r="BJ214" s="17">
        <v>0</v>
      </c>
      <c r="BK214" s="17"/>
      <c r="BL214" s="17">
        <v>3.5577853282511798E-2</v>
      </c>
      <c r="BM214" s="17">
        <v>0</v>
      </c>
      <c r="BN214" s="17">
        <v>4.3002448403190202E-2</v>
      </c>
      <c r="BO214" s="17">
        <v>0</v>
      </c>
      <c r="BP214" s="17"/>
      <c r="BQ214" s="17">
        <v>0.129981624640365</v>
      </c>
      <c r="BR214" s="17">
        <v>0</v>
      </c>
      <c r="BS214" s="17">
        <v>0</v>
      </c>
      <c r="BT214" s="17">
        <v>0</v>
      </c>
      <c r="BU214" s="17">
        <v>0</v>
      </c>
      <c r="BV214" s="17"/>
      <c r="BW214" s="17">
        <v>0.14148258179710399</v>
      </c>
      <c r="BX214" s="17">
        <v>0</v>
      </c>
      <c r="BY214" s="17">
        <v>0</v>
      </c>
      <c r="BZ214" s="17">
        <v>0</v>
      </c>
      <c r="CA214" s="17">
        <v>0</v>
      </c>
      <c r="CB214" s="17"/>
      <c r="CC214" s="17">
        <v>0</v>
      </c>
      <c r="CD214" s="17">
        <v>3.6626288915474398E-2</v>
      </c>
      <c r="CE214" s="17"/>
      <c r="CF214" s="17">
        <v>0</v>
      </c>
      <c r="CG214" s="17"/>
      <c r="CH214" s="17">
        <v>0</v>
      </c>
    </row>
    <row r="215" spans="2:86" x14ac:dyDescent="0.35">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row>
    <row r="216" spans="2:86" x14ac:dyDescent="0.35">
      <c r="B216" s="6" t="s">
        <v>206</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row>
    <row r="217" spans="2:86" x14ac:dyDescent="0.35">
      <c r="B217" s="21" t="s">
        <v>123</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row>
    <row r="218" spans="2:86" x14ac:dyDescent="0.35">
      <c r="B218" t="s">
        <v>175</v>
      </c>
      <c r="C218" s="17">
        <v>5.1246614895066697E-2</v>
      </c>
      <c r="D218" s="17">
        <v>7.6428135033206904E-2</v>
      </c>
      <c r="E218" s="17">
        <v>2.6838555116815498E-2</v>
      </c>
      <c r="F218" s="17"/>
      <c r="G218" s="17">
        <v>0.103894085380086</v>
      </c>
      <c r="H218" s="17">
        <v>9.4683521850236999E-2</v>
      </c>
      <c r="I218" s="17">
        <v>5.0131373063384797E-2</v>
      </c>
      <c r="J218" s="17">
        <v>3.7047312622173298E-2</v>
      </c>
      <c r="K218" s="17">
        <v>1.31691021546636E-2</v>
      </c>
      <c r="L218" s="17">
        <v>1.8979717578650201E-2</v>
      </c>
      <c r="M218" s="17"/>
      <c r="N218" s="17">
        <v>6.62406002694753E-2</v>
      </c>
      <c r="O218" s="17">
        <v>4.0018929497754901E-2</v>
      </c>
      <c r="P218" s="17">
        <v>6.5200619668192794E-2</v>
      </c>
      <c r="Q218" s="17">
        <v>3.4860352222719299E-2</v>
      </c>
      <c r="R218" s="17"/>
      <c r="S218" s="17">
        <v>0.12514819032145699</v>
      </c>
      <c r="T218" s="17">
        <v>3.2286334176832701E-2</v>
      </c>
      <c r="U218" s="17">
        <v>2.8913978285047801E-2</v>
      </c>
      <c r="V218" s="17">
        <v>2.1762810906540701E-2</v>
      </c>
      <c r="W218" s="17">
        <v>3.3458209008389299E-2</v>
      </c>
      <c r="X218" s="17">
        <v>7.2474037081752402E-2</v>
      </c>
      <c r="Y218" s="17">
        <v>4.7078799757927101E-2</v>
      </c>
      <c r="Z218" s="17">
        <v>2.4576209284692299E-2</v>
      </c>
      <c r="AA218" s="17">
        <v>3.3222699391350002E-2</v>
      </c>
      <c r="AB218" s="17">
        <v>4.7508570132058198E-2</v>
      </c>
      <c r="AC218" s="17">
        <v>2.10922483517152E-2</v>
      </c>
      <c r="AD218" s="17">
        <v>8.8704115302598197E-2</v>
      </c>
      <c r="AE218" s="17"/>
      <c r="AF218" s="17">
        <v>0</v>
      </c>
      <c r="AG218" s="17">
        <v>6.5277804655740498E-2</v>
      </c>
      <c r="AH218" s="17">
        <v>7.46192473747495E-3</v>
      </c>
      <c r="AI218" s="17">
        <v>7.3239977758146904E-2</v>
      </c>
      <c r="AJ218" s="17">
        <v>7.8805848183883198E-2</v>
      </c>
      <c r="AK218" s="17">
        <v>1.29901116940169E-2</v>
      </c>
      <c r="AL218" s="17">
        <v>2.5037377440475E-2</v>
      </c>
      <c r="AM218" s="17">
        <v>4.1675746563683697E-2</v>
      </c>
      <c r="AN218" s="17">
        <v>4.9788518370294903E-2</v>
      </c>
      <c r="AO218" s="17">
        <v>2.3932226783007601E-2</v>
      </c>
      <c r="AP218" s="17">
        <v>2.9835665543039701E-2</v>
      </c>
      <c r="AQ218" s="17">
        <v>4.5299737785513897E-2</v>
      </c>
      <c r="AR218" s="17">
        <v>6.8286449421014098E-2</v>
      </c>
      <c r="AS218" s="17">
        <v>2.8643915103486701E-2</v>
      </c>
      <c r="AT218" s="17">
        <v>9.9199368139457095E-2</v>
      </c>
      <c r="AU218" s="17">
        <v>0.211912433100096</v>
      </c>
      <c r="AV218" s="17"/>
      <c r="AW218" s="17">
        <v>2.7633402820886499E-2</v>
      </c>
      <c r="AX218" s="17">
        <v>3.08817424664211E-2</v>
      </c>
      <c r="AY218" s="17">
        <v>5.1893289020823401E-2</v>
      </c>
      <c r="AZ218" s="17">
        <v>0.121420481713145</v>
      </c>
      <c r="BA218" s="17">
        <v>0.20367925372138501</v>
      </c>
      <c r="BB218" s="17"/>
      <c r="BC218" s="17">
        <v>0.238279965534896</v>
      </c>
      <c r="BD218" s="17">
        <v>3.7323533418246103E-2</v>
      </c>
      <c r="BE218" s="17">
        <v>2.5850375458621101E-2</v>
      </c>
      <c r="BF218" s="17">
        <v>1.8711844664132501E-2</v>
      </c>
      <c r="BG218" s="17">
        <v>1.6859240486763499E-2</v>
      </c>
      <c r="BH218" s="17"/>
      <c r="BI218" s="17">
        <v>5.6315571994351103E-2</v>
      </c>
      <c r="BJ218" s="17">
        <v>3.0630802981346301E-2</v>
      </c>
      <c r="BK218" s="17"/>
      <c r="BL218" s="17">
        <v>3.3129855916121498E-2</v>
      </c>
      <c r="BM218" s="17">
        <v>4.4922328033389802E-2</v>
      </c>
      <c r="BN218" s="17">
        <v>6.12642433245957E-2</v>
      </c>
      <c r="BO218" s="17">
        <v>4.0177215328067201E-2</v>
      </c>
      <c r="BP218" s="17"/>
      <c r="BQ218" s="17">
        <v>4.2431231593865699E-2</v>
      </c>
      <c r="BR218" s="17">
        <v>9.03741920893842E-2</v>
      </c>
      <c r="BS218" s="17">
        <v>4.0554189141891302E-2</v>
      </c>
      <c r="BT218" s="17">
        <v>2.6855464221866E-2</v>
      </c>
      <c r="BU218" s="17">
        <v>2.8540555510363799E-2</v>
      </c>
      <c r="BV218" s="17"/>
      <c r="BW218" s="17">
        <v>3.5480822460875298E-2</v>
      </c>
      <c r="BX218" s="17">
        <v>0.15291424387824101</v>
      </c>
      <c r="BY218" s="17">
        <v>4.8825848029605899E-2</v>
      </c>
      <c r="BZ218" s="17">
        <v>1.45793173355135E-2</v>
      </c>
      <c r="CA218" s="17">
        <v>2.41844772479014E-2</v>
      </c>
      <c r="CB218" s="17"/>
      <c r="CC218" s="17">
        <v>7.3681358065711494E-2</v>
      </c>
      <c r="CD218" s="17">
        <v>3.8106820494823397E-2</v>
      </c>
      <c r="CE218" s="17"/>
      <c r="CF218" s="17">
        <v>0.15722661485935799</v>
      </c>
      <c r="CG218" s="17"/>
      <c r="CH218" s="17">
        <v>0.13784213868671499</v>
      </c>
    </row>
    <row r="219" spans="2:86" x14ac:dyDescent="0.35">
      <c r="B219" t="s">
        <v>176</v>
      </c>
      <c r="C219" s="17">
        <v>0.19810580123184501</v>
      </c>
      <c r="D219" s="17">
        <v>0.24256534169713201</v>
      </c>
      <c r="E219" s="17">
        <v>0.155331022398498</v>
      </c>
      <c r="F219" s="17"/>
      <c r="G219" s="17">
        <v>0.29158761323301902</v>
      </c>
      <c r="H219" s="17">
        <v>0.29430949478337198</v>
      </c>
      <c r="I219" s="17">
        <v>0.24441025752804699</v>
      </c>
      <c r="J219" s="17">
        <v>0.143066178248177</v>
      </c>
      <c r="K219" s="17">
        <v>0.13312630305490999</v>
      </c>
      <c r="L219" s="17">
        <v>0.108567270892743</v>
      </c>
      <c r="M219" s="17"/>
      <c r="N219" s="17">
        <v>0.27367675717492901</v>
      </c>
      <c r="O219" s="17">
        <v>0.16719158846377299</v>
      </c>
      <c r="P219" s="17">
        <v>0.19705387259773199</v>
      </c>
      <c r="Q219" s="17">
        <v>0.15115049369998201</v>
      </c>
      <c r="R219" s="17"/>
      <c r="S219" s="17">
        <v>0.27765799374619499</v>
      </c>
      <c r="T219" s="17">
        <v>0.167565603181099</v>
      </c>
      <c r="U219" s="17">
        <v>0.16617464121270201</v>
      </c>
      <c r="V219" s="17">
        <v>0.14182673123053199</v>
      </c>
      <c r="W219" s="17">
        <v>0.21567988347424599</v>
      </c>
      <c r="X219" s="17">
        <v>0.190239550700917</v>
      </c>
      <c r="Y219" s="17">
        <v>0.15156060232728899</v>
      </c>
      <c r="Z219" s="17">
        <v>0.21468624850934601</v>
      </c>
      <c r="AA219" s="17">
        <v>0.190961745172159</v>
      </c>
      <c r="AB219" s="17">
        <v>0.22597773895179901</v>
      </c>
      <c r="AC219" s="17">
        <v>0.22900769017748501</v>
      </c>
      <c r="AD219" s="17">
        <v>0.188433889391357</v>
      </c>
      <c r="AE219" s="17"/>
      <c r="AF219" s="17">
        <v>0.211540874805732</v>
      </c>
      <c r="AG219" s="17">
        <v>0.109841960889788</v>
      </c>
      <c r="AH219" s="17">
        <v>0.137823649969603</v>
      </c>
      <c r="AI219" s="17">
        <v>0.123200251794494</v>
      </c>
      <c r="AJ219" s="17">
        <v>0.173932790304623</v>
      </c>
      <c r="AK219" s="17">
        <v>0.22463418827835999</v>
      </c>
      <c r="AL219" s="17">
        <v>0.24334005238693099</v>
      </c>
      <c r="AM219" s="17">
        <v>0.142586197124841</v>
      </c>
      <c r="AN219" s="17">
        <v>0.17737663570848999</v>
      </c>
      <c r="AO219" s="17">
        <v>0.29057408219334102</v>
      </c>
      <c r="AP219" s="17">
        <v>0.20488526350942701</v>
      </c>
      <c r="AQ219" s="17">
        <v>0.156654664774838</v>
      </c>
      <c r="AR219" s="17">
        <v>0.235031367690895</v>
      </c>
      <c r="AS219" s="17">
        <v>5.5039346994563601E-2</v>
      </c>
      <c r="AT219" s="17">
        <v>0.36026145791035502</v>
      </c>
      <c r="AU219" s="17">
        <v>0.36123335588393102</v>
      </c>
      <c r="AV219" s="17"/>
      <c r="AW219" s="17">
        <v>0.14753162251104401</v>
      </c>
      <c r="AX219" s="17">
        <v>0.161560525136725</v>
      </c>
      <c r="AY219" s="17">
        <v>0.26633104881481101</v>
      </c>
      <c r="AZ219" s="17">
        <v>0.27456238709880398</v>
      </c>
      <c r="BA219" s="17">
        <v>0.34510993466744799</v>
      </c>
      <c r="BB219" s="17"/>
      <c r="BC219" s="17">
        <v>0.37071822216136002</v>
      </c>
      <c r="BD219" s="17">
        <v>0.27353666832024498</v>
      </c>
      <c r="BE219" s="17">
        <v>0.124557227778804</v>
      </c>
      <c r="BF219" s="17">
        <v>0.104401759434987</v>
      </c>
      <c r="BG219" s="17">
        <v>4.5199102955894799E-2</v>
      </c>
      <c r="BH219" s="17"/>
      <c r="BI219" s="17">
        <v>0.21059373311648</v>
      </c>
      <c r="BJ219" s="17">
        <v>0.147316487003609</v>
      </c>
      <c r="BK219" s="17"/>
      <c r="BL219" s="17">
        <v>0.22969681916491699</v>
      </c>
      <c r="BM219" s="17">
        <v>0.18584444020812299</v>
      </c>
      <c r="BN219" s="17">
        <v>0.197331263003338</v>
      </c>
      <c r="BO219" s="17">
        <v>0.11623940580405701</v>
      </c>
      <c r="BP219" s="17"/>
      <c r="BQ219" s="17">
        <v>0.104770698046978</v>
      </c>
      <c r="BR219" s="17">
        <v>0.321132080239174</v>
      </c>
      <c r="BS219" s="17">
        <v>0.18637699770320501</v>
      </c>
      <c r="BT219" s="17">
        <v>9.1399201825567197E-2</v>
      </c>
      <c r="BU219" s="17">
        <v>0.298275897506523</v>
      </c>
      <c r="BV219" s="17"/>
      <c r="BW219" s="17">
        <v>0.146869939029941</v>
      </c>
      <c r="BX219" s="17">
        <v>0.48632217374805198</v>
      </c>
      <c r="BY219" s="17">
        <v>0.18254966098481401</v>
      </c>
      <c r="BZ219" s="17">
        <v>7.9529488353873107E-2</v>
      </c>
      <c r="CA219" s="17">
        <v>0.207530486049705</v>
      </c>
      <c r="CB219" s="17"/>
      <c r="CC219" s="17">
        <v>0.17511868461559499</v>
      </c>
      <c r="CD219" s="17">
        <v>0.21156911498117001</v>
      </c>
      <c r="CE219" s="17"/>
      <c r="CF219" s="17">
        <v>0.51577712437553502</v>
      </c>
      <c r="CG219" s="17"/>
      <c r="CH219" s="17">
        <v>0.284080739432227</v>
      </c>
    </row>
    <row r="220" spans="2:86" x14ac:dyDescent="0.35">
      <c r="B220" t="s">
        <v>177</v>
      </c>
      <c r="C220" s="17">
        <v>0.144421475882131</v>
      </c>
      <c r="D220" s="17">
        <v>0.138175488148949</v>
      </c>
      <c r="E220" s="17">
        <v>0.150372864475049</v>
      </c>
      <c r="F220" s="17"/>
      <c r="G220" s="17">
        <v>0.18914983310684599</v>
      </c>
      <c r="H220" s="17">
        <v>0.16506711331771201</v>
      </c>
      <c r="I220" s="17">
        <v>0.17379818871358699</v>
      </c>
      <c r="J220" s="17">
        <v>0.14816204184128601</v>
      </c>
      <c r="K220" s="17">
        <v>9.2434040798342498E-2</v>
      </c>
      <c r="L220" s="17">
        <v>0.105915500066324</v>
      </c>
      <c r="M220" s="17"/>
      <c r="N220" s="17">
        <v>0.16221852396101299</v>
      </c>
      <c r="O220" s="17">
        <v>0.134525793891874</v>
      </c>
      <c r="P220" s="17">
        <v>0.126043602274517</v>
      </c>
      <c r="Q220" s="17">
        <v>0.15142178643743601</v>
      </c>
      <c r="R220" s="17"/>
      <c r="S220" s="17">
        <v>0.16942666659724101</v>
      </c>
      <c r="T220" s="17">
        <v>0.12341359575806</v>
      </c>
      <c r="U220" s="17">
        <v>0.12114403939957601</v>
      </c>
      <c r="V220" s="17">
        <v>0.19831343050214101</v>
      </c>
      <c r="W220" s="17">
        <v>0.12147592268771699</v>
      </c>
      <c r="X220" s="17">
        <v>0.147587261663571</v>
      </c>
      <c r="Y220" s="17">
        <v>0.14743030407997601</v>
      </c>
      <c r="Z220" s="17">
        <v>0.10489893172142201</v>
      </c>
      <c r="AA220" s="17">
        <v>0.12979031918720699</v>
      </c>
      <c r="AB220" s="17">
        <v>0.12996653255851701</v>
      </c>
      <c r="AC220" s="17">
        <v>0.167326690894055</v>
      </c>
      <c r="AD220" s="17">
        <v>0.167168172111649</v>
      </c>
      <c r="AE220" s="17"/>
      <c r="AF220" s="17">
        <v>8.1204702328605396E-2</v>
      </c>
      <c r="AG220" s="17">
        <v>0.15860453444297601</v>
      </c>
      <c r="AH220" s="17">
        <v>0.15073302460243501</v>
      </c>
      <c r="AI220" s="17">
        <v>0.13874467028450699</v>
      </c>
      <c r="AJ220" s="17">
        <v>0.14734126234859399</v>
      </c>
      <c r="AK220" s="17">
        <v>0.132083053654489</v>
      </c>
      <c r="AL220" s="17">
        <v>0.12689794253150799</v>
      </c>
      <c r="AM220" s="17">
        <v>0.156622075466018</v>
      </c>
      <c r="AN220" s="17">
        <v>0.15964322025682201</v>
      </c>
      <c r="AO220" s="17">
        <v>0.104463863049745</v>
      </c>
      <c r="AP220" s="17">
        <v>0.113938631239575</v>
      </c>
      <c r="AQ220" s="17">
        <v>0.167395035634478</v>
      </c>
      <c r="AR220" s="17">
        <v>0.17527293184003501</v>
      </c>
      <c r="AS220" s="17">
        <v>0.23361752962930801</v>
      </c>
      <c r="AT220" s="17">
        <v>0.20240051332662001</v>
      </c>
      <c r="AU220" s="17">
        <v>0.14998627234994799</v>
      </c>
      <c r="AV220" s="17"/>
      <c r="AW220" s="17">
        <v>0.11590386025669</v>
      </c>
      <c r="AX220" s="17">
        <v>0.15522233494108201</v>
      </c>
      <c r="AY220" s="17">
        <v>0.16470362945285599</v>
      </c>
      <c r="AZ220" s="17">
        <v>0.164498686413764</v>
      </c>
      <c r="BA220" s="17">
        <v>0.20064494667135099</v>
      </c>
      <c r="BB220" s="17"/>
      <c r="BC220" s="17">
        <v>0.1101930054643</v>
      </c>
      <c r="BD220" s="17">
        <v>0.137327279824147</v>
      </c>
      <c r="BE220" s="17">
        <v>0.15529077863162</v>
      </c>
      <c r="BF220" s="17">
        <v>0.153797860699736</v>
      </c>
      <c r="BG220" s="17">
        <v>0.17105488465077501</v>
      </c>
      <c r="BH220" s="17"/>
      <c r="BI220" s="17">
        <v>0.138127815669706</v>
      </c>
      <c r="BJ220" s="17">
        <v>0.17001824315533201</v>
      </c>
      <c r="BK220" s="17"/>
      <c r="BL220" s="17">
        <v>0.17293023226990001</v>
      </c>
      <c r="BM220" s="17">
        <v>0.113529321314468</v>
      </c>
      <c r="BN220" s="17">
        <v>0.14864833644061401</v>
      </c>
      <c r="BO220" s="17">
        <v>0.20538018813862599</v>
      </c>
      <c r="BP220" s="17"/>
      <c r="BQ220" s="17">
        <v>9.9197219796609906E-2</v>
      </c>
      <c r="BR220" s="17">
        <v>0.171050612201774</v>
      </c>
      <c r="BS220" s="17">
        <v>0.18109232101325001</v>
      </c>
      <c r="BT220" s="17">
        <v>7.7360820508384498E-2</v>
      </c>
      <c r="BU220" s="17">
        <v>0.118092695969937</v>
      </c>
      <c r="BV220" s="17"/>
      <c r="BW220" s="17">
        <v>0.11533493291732599</v>
      </c>
      <c r="BX220" s="17">
        <v>0.187460610206512</v>
      </c>
      <c r="BY220" s="17">
        <v>0.16004776137579901</v>
      </c>
      <c r="BZ220" s="17">
        <v>7.30648671043507E-2</v>
      </c>
      <c r="CA220" s="17">
        <v>0.140974773789281</v>
      </c>
      <c r="CB220" s="17"/>
      <c r="CC220" s="17">
        <v>8.5859911381179793E-2</v>
      </c>
      <c r="CD220" s="17">
        <v>0.17872037163708401</v>
      </c>
      <c r="CE220" s="17"/>
      <c r="CF220" s="17">
        <v>0.17576403959096401</v>
      </c>
      <c r="CG220" s="17"/>
      <c r="CH220" s="17">
        <v>0.106260869430035</v>
      </c>
    </row>
    <row r="221" spans="2:86" x14ac:dyDescent="0.35">
      <c r="B221" t="s">
        <v>178</v>
      </c>
      <c r="C221" s="17">
        <v>0.21979199449646999</v>
      </c>
      <c r="D221" s="17">
        <v>0.19241625326136</v>
      </c>
      <c r="E221" s="17">
        <v>0.24714389193567901</v>
      </c>
      <c r="F221" s="17"/>
      <c r="G221" s="17">
        <v>0.26011720387454501</v>
      </c>
      <c r="H221" s="17">
        <v>0.21284593236906801</v>
      </c>
      <c r="I221" s="17">
        <v>0.17351573345385399</v>
      </c>
      <c r="J221" s="17">
        <v>0.22848655689164099</v>
      </c>
      <c r="K221" s="17">
        <v>0.18100816365365499</v>
      </c>
      <c r="L221" s="17">
        <v>0.25519653767197797</v>
      </c>
      <c r="M221" s="17"/>
      <c r="N221" s="17">
        <v>0.20970956611845101</v>
      </c>
      <c r="O221" s="17">
        <v>0.22819546475719599</v>
      </c>
      <c r="P221" s="17">
        <v>0.24149099745265901</v>
      </c>
      <c r="Q221" s="17">
        <v>0.20460462142810301</v>
      </c>
      <c r="R221" s="17"/>
      <c r="S221" s="17">
        <v>0.167809284967392</v>
      </c>
      <c r="T221" s="17">
        <v>0.19494906858731301</v>
      </c>
      <c r="U221" s="17">
        <v>0.25915284937956401</v>
      </c>
      <c r="V221" s="17">
        <v>0.18534239394728599</v>
      </c>
      <c r="W221" s="17">
        <v>0.21676699617624301</v>
      </c>
      <c r="X221" s="17">
        <v>0.252374174226698</v>
      </c>
      <c r="Y221" s="17">
        <v>0.27903288985105301</v>
      </c>
      <c r="Z221" s="17">
        <v>0.25060775862821799</v>
      </c>
      <c r="AA221" s="17">
        <v>0.25860976548929299</v>
      </c>
      <c r="AB221" s="17">
        <v>0.20290437740230299</v>
      </c>
      <c r="AC221" s="17">
        <v>0.18969096177051001</v>
      </c>
      <c r="AD221" s="17">
        <v>0.23751370927833301</v>
      </c>
      <c r="AE221" s="17"/>
      <c r="AF221" s="17">
        <v>0.35991068341985</v>
      </c>
      <c r="AG221" s="17">
        <v>0.236757867039424</v>
      </c>
      <c r="AH221" s="17">
        <v>0.19916927607895499</v>
      </c>
      <c r="AI221" s="17">
        <v>0.22338557375971099</v>
      </c>
      <c r="AJ221" s="17">
        <v>0.21223080290224799</v>
      </c>
      <c r="AK221" s="17">
        <v>0.222967154028754</v>
      </c>
      <c r="AL221" s="17">
        <v>0.217571156318524</v>
      </c>
      <c r="AM221" s="17">
        <v>0.20206108991315</v>
      </c>
      <c r="AN221" s="17">
        <v>0.29151962654358698</v>
      </c>
      <c r="AO221" s="17">
        <v>0.18451275710020601</v>
      </c>
      <c r="AP221" s="17">
        <v>0.27361648895653901</v>
      </c>
      <c r="AQ221" s="17">
        <v>0.21937099618756001</v>
      </c>
      <c r="AR221" s="17">
        <v>0.206595937351952</v>
      </c>
      <c r="AS221" s="17">
        <v>0.242423647539494</v>
      </c>
      <c r="AT221" s="17">
        <v>0.19333205895535099</v>
      </c>
      <c r="AU221" s="17">
        <v>9.2359891931851804E-2</v>
      </c>
      <c r="AV221" s="17"/>
      <c r="AW221" s="17">
        <v>0.227967904162447</v>
      </c>
      <c r="AX221" s="17">
        <v>0.20720508574556901</v>
      </c>
      <c r="AY221" s="17">
        <v>0.22591981868423699</v>
      </c>
      <c r="AZ221" s="17">
        <v>0.18933430336819701</v>
      </c>
      <c r="BA221" s="17">
        <v>0.155386886745084</v>
      </c>
      <c r="BB221" s="17"/>
      <c r="BC221" s="17">
        <v>0.13908219589929099</v>
      </c>
      <c r="BD221" s="17">
        <v>0.21591268808050201</v>
      </c>
      <c r="BE221" s="17">
        <v>0.25281065703425698</v>
      </c>
      <c r="BF221" s="17">
        <v>0.220586781414399</v>
      </c>
      <c r="BG221" s="17">
        <v>0.15628606650552501</v>
      </c>
      <c r="BH221" s="17"/>
      <c r="BI221" s="17">
        <v>0.216818507281685</v>
      </c>
      <c r="BJ221" s="17">
        <v>0.23188538016677401</v>
      </c>
      <c r="BK221" s="17"/>
      <c r="BL221" s="17">
        <v>0.239772166028655</v>
      </c>
      <c r="BM221" s="17">
        <v>0.232155943038899</v>
      </c>
      <c r="BN221" s="17">
        <v>0.204137791433603</v>
      </c>
      <c r="BO221" s="17">
        <v>0.27309687453835702</v>
      </c>
      <c r="BP221" s="17"/>
      <c r="BQ221" s="17">
        <v>0.20125466650430299</v>
      </c>
      <c r="BR221" s="17">
        <v>0.204142480230492</v>
      </c>
      <c r="BS221" s="17">
        <v>0.31339444368799202</v>
      </c>
      <c r="BT221" s="17">
        <v>0.16547477064022101</v>
      </c>
      <c r="BU221" s="17">
        <v>0.310382126280768</v>
      </c>
      <c r="BV221" s="17"/>
      <c r="BW221" s="17">
        <v>0.233169200207895</v>
      </c>
      <c r="BX221" s="17">
        <v>0.11421639766575201</v>
      </c>
      <c r="BY221" s="17">
        <v>0.31924515246699697</v>
      </c>
      <c r="BZ221" s="17">
        <v>0.15680101511837599</v>
      </c>
      <c r="CA221" s="17">
        <v>0.31703735689177698</v>
      </c>
      <c r="CB221" s="17"/>
      <c r="CC221" s="17">
        <v>0.14412283752441399</v>
      </c>
      <c r="CD221" s="17">
        <v>0.26411062821069697</v>
      </c>
      <c r="CE221" s="17"/>
      <c r="CF221" s="17">
        <v>8.8485168690923294E-2</v>
      </c>
      <c r="CG221" s="17"/>
      <c r="CH221" s="17">
        <v>0.13095488456214199</v>
      </c>
    </row>
    <row r="222" spans="2:86" x14ac:dyDescent="0.35">
      <c r="B222" t="s">
        <v>179</v>
      </c>
      <c r="C222" s="17">
        <v>0.36744171362192901</v>
      </c>
      <c r="D222" s="17">
        <v>0.336833610010221</v>
      </c>
      <c r="E222" s="17">
        <v>0.39598726655301902</v>
      </c>
      <c r="F222" s="17"/>
      <c r="G222" s="17">
        <v>0.12641323658300099</v>
      </c>
      <c r="H222" s="17">
        <v>0.20975121455509699</v>
      </c>
      <c r="I222" s="17">
        <v>0.33195377917588198</v>
      </c>
      <c r="J222" s="17">
        <v>0.42752479195821802</v>
      </c>
      <c r="K222" s="17">
        <v>0.56556618928475999</v>
      </c>
      <c r="L222" s="17">
        <v>0.50271670808391899</v>
      </c>
      <c r="M222" s="17"/>
      <c r="N222" s="17">
        <v>0.28306442520615699</v>
      </c>
      <c r="O222" s="17">
        <v>0.41544924171660802</v>
      </c>
      <c r="P222" s="17">
        <v>0.35471732570940401</v>
      </c>
      <c r="Q222" s="17">
        <v>0.41943742786804999</v>
      </c>
      <c r="R222" s="17"/>
      <c r="S222" s="17">
        <v>0.251385074573165</v>
      </c>
      <c r="T222" s="17">
        <v>0.453241168604195</v>
      </c>
      <c r="U222" s="17">
        <v>0.40442096434392499</v>
      </c>
      <c r="V222" s="17">
        <v>0.44750636043775299</v>
      </c>
      <c r="W222" s="17">
        <v>0.40084342023296499</v>
      </c>
      <c r="X222" s="17">
        <v>0.33295853596804997</v>
      </c>
      <c r="Y222" s="17">
        <v>0.35631157598139002</v>
      </c>
      <c r="Z222" s="17">
        <v>0.351385772010054</v>
      </c>
      <c r="AA222" s="17">
        <v>0.35283463186357999</v>
      </c>
      <c r="AB222" s="17">
        <v>0.38709415667642899</v>
      </c>
      <c r="AC222" s="17">
        <v>0.359216221268226</v>
      </c>
      <c r="AD222" s="17">
        <v>0.28298513034044698</v>
      </c>
      <c r="AE222" s="17"/>
      <c r="AF222" s="17">
        <v>0.31394546895227199</v>
      </c>
      <c r="AG222" s="17">
        <v>0.38308135684667999</v>
      </c>
      <c r="AH222" s="17">
        <v>0.46815684746922098</v>
      </c>
      <c r="AI222" s="17">
        <v>0.42787428077932599</v>
      </c>
      <c r="AJ222" s="17">
        <v>0.36980005509702502</v>
      </c>
      <c r="AK222" s="17">
        <v>0.38875506067735799</v>
      </c>
      <c r="AL222" s="17">
        <v>0.37790062387919099</v>
      </c>
      <c r="AM222" s="17">
        <v>0.41973598417491997</v>
      </c>
      <c r="AN222" s="17">
        <v>0.32167199912080502</v>
      </c>
      <c r="AO222" s="17">
        <v>0.39651707087369997</v>
      </c>
      <c r="AP222" s="17">
        <v>0.372736261658416</v>
      </c>
      <c r="AQ222" s="17">
        <v>0.37524729962525599</v>
      </c>
      <c r="AR222" s="17">
        <v>0.31481331369610399</v>
      </c>
      <c r="AS222" s="17">
        <v>0.42120396033340801</v>
      </c>
      <c r="AT222" s="17">
        <v>0.14480660166821699</v>
      </c>
      <c r="AU222" s="17">
        <v>0.18450804673417401</v>
      </c>
      <c r="AV222" s="17"/>
      <c r="AW222" s="17">
        <v>0.45982481524225199</v>
      </c>
      <c r="AX222" s="17">
        <v>0.41304130491381802</v>
      </c>
      <c r="AY222" s="17">
        <v>0.28284789961683898</v>
      </c>
      <c r="AZ222" s="17">
        <v>0.23692304336252401</v>
      </c>
      <c r="BA222" s="17">
        <v>7.9039798777957707E-2</v>
      </c>
      <c r="BB222" s="17"/>
      <c r="BC222" s="17">
        <v>0.13300105269645099</v>
      </c>
      <c r="BD222" s="17">
        <v>0.31979147432017102</v>
      </c>
      <c r="BE222" s="17">
        <v>0.41904162412124901</v>
      </c>
      <c r="BF222" s="17">
        <v>0.47309613372704501</v>
      </c>
      <c r="BG222" s="17">
        <v>0.61060070540104205</v>
      </c>
      <c r="BH222" s="17"/>
      <c r="BI222" s="17">
        <v>0.36295993432460699</v>
      </c>
      <c r="BJ222" s="17">
        <v>0.385669431320595</v>
      </c>
      <c r="BK222" s="17"/>
      <c r="BL222" s="17">
        <v>0.292042975076649</v>
      </c>
      <c r="BM222" s="17">
        <v>0.41210385427406099</v>
      </c>
      <c r="BN222" s="17">
        <v>0.37251075348906798</v>
      </c>
      <c r="BO222" s="17">
        <v>0.29046022492587797</v>
      </c>
      <c r="BP222" s="17"/>
      <c r="BQ222" s="17">
        <v>0.53984181574882495</v>
      </c>
      <c r="BR222" s="17">
        <v>0.202133677500791</v>
      </c>
      <c r="BS222" s="17">
        <v>0.27858204845366302</v>
      </c>
      <c r="BT222" s="17">
        <v>0.63219839616677898</v>
      </c>
      <c r="BU222" s="17">
        <v>0.24470872473240801</v>
      </c>
      <c r="BV222" s="17"/>
      <c r="BW222" s="17">
        <v>0.46341666191056902</v>
      </c>
      <c r="BX222" s="17">
        <v>4.48559002545258E-2</v>
      </c>
      <c r="BY222" s="17">
        <v>0.28282463529617002</v>
      </c>
      <c r="BZ222" s="17">
        <v>0.66852135818299097</v>
      </c>
      <c r="CA222" s="17">
        <v>0.30166575598239498</v>
      </c>
      <c r="CB222" s="17"/>
      <c r="CC222" s="17">
        <v>0.51546642787957797</v>
      </c>
      <c r="CD222" s="17">
        <v>0.28074518686849298</v>
      </c>
      <c r="CE222" s="17"/>
      <c r="CF222" s="17">
        <v>4.6548666833750203E-2</v>
      </c>
      <c r="CG222" s="17"/>
      <c r="CH222" s="17">
        <v>0.33656603648784</v>
      </c>
    </row>
    <row r="223" spans="2:86" x14ac:dyDescent="0.35">
      <c r="B223" t="s">
        <v>180</v>
      </c>
      <c r="C223" s="17">
        <v>1.89923998725577E-2</v>
      </c>
      <c r="D223" s="17">
        <v>1.35811718491306E-2</v>
      </c>
      <c r="E223" s="17">
        <v>2.43263995209403E-2</v>
      </c>
      <c r="F223" s="17"/>
      <c r="G223" s="17">
        <v>2.8838027822503099E-2</v>
      </c>
      <c r="H223" s="17">
        <v>2.3342723124513999E-2</v>
      </c>
      <c r="I223" s="17">
        <v>2.6190668065245101E-2</v>
      </c>
      <c r="J223" s="17">
        <v>1.57131184385043E-2</v>
      </c>
      <c r="K223" s="17">
        <v>1.4696201053669099E-2</v>
      </c>
      <c r="L223" s="17">
        <v>8.6242657063854596E-3</v>
      </c>
      <c r="M223" s="17"/>
      <c r="N223" s="17">
        <v>5.0901272699743101E-3</v>
      </c>
      <c r="O223" s="17">
        <v>1.46189816727944E-2</v>
      </c>
      <c r="P223" s="17">
        <v>1.54935822974948E-2</v>
      </c>
      <c r="Q223" s="17">
        <v>3.8525318343710001E-2</v>
      </c>
      <c r="R223" s="17"/>
      <c r="S223" s="17">
        <v>8.5727897945504401E-3</v>
      </c>
      <c r="T223" s="17">
        <v>2.8544229692500499E-2</v>
      </c>
      <c r="U223" s="17">
        <v>2.0193527379186199E-2</v>
      </c>
      <c r="V223" s="17">
        <v>5.2482729757482903E-3</v>
      </c>
      <c r="W223" s="17">
        <v>1.1775568420440001E-2</v>
      </c>
      <c r="X223" s="17">
        <v>4.3664403590110597E-3</v>
      </c>
      <c r="Y223" s="17">
        <v>1.85858280023651E-2</v>
      </c>
      <c r="Z223" s="17">
        <v>5.3845079846266901E-2</v>
      </c>
      <c r="AA223" s="17">
        <v>3.4580838896410303E-2</v>
      </c>
      <c r="AB223" s="17">
        <v>6.54862427889304E-3</v>
      </c>
      <c r="AC223" s="17">
        <v>3.3666187538009602E-2</v>
      </c>
      <c r="AD223" s="17">
        <v>3.5194983575615901E-2</v>
      </c>
      <c r="AE223" s="17"/>
      <c r="AF223" s="17">
        <v>3.3398270493540098E-2</v>
      </c>
      <c r="AG223" s="17">
        <v>4.6436476125392E-2</v>
      </c>
      <c r="AH223" s="17">
        <v>3.66552771423111E-2</v>
      </c>
      <c r="AI223" s="17">
        <v>1.35552456238155E-2</v>
      </c>
      <c r="AJ223" s="17">
        <v>1.7889241163627299E-2</v>
      </c>
      <c r="AK223" s="17">
        <v>1.85704316670222E-2</v>
      </c>
      <c r="AL223" s="17">
        <v>9.2528474433717402E-3</v>
      </c>
      <c r="AM223" s="17">
        <v>3.7318906757387603E-2</v>
      </c>
      <c r="AN223" s="17">
        <v>0</v>
      </c>
      <c r="AO223" s="17">
        <v>0</v>
      </c>
      <c r="AP223" s="17">
        <v>4.9876890930032102E-3</v>
      </c>
      <c r="AQ223" s="17">
        <v>3.6032265992354102E-2</v>
      </c>
      <c r="AR223" s="17">
        <v>0</v>
      </c>
      <c r="AS223" s="17">
        <v>1.90716003997401E-2</v>
      </c>
      <c r="AT223" s="17">
        <v>0</v>
      </c>
      <c r="AU223" s="17">
        <v>0</v>
      </c>
      <c r="AV223" s="17"/>
      <c r="AW223" s="17">
        <v>2.1138395006681399E-2</v>
      </c>
      <c r="AX223" s="17">
        <v>3.2089006796384899E-2</v>
      </c>
      <c r="AY223" s="17">
        <v>8.30431441043223E-3</v>
      </c>
      <c r="AZ223" s="17">
        <v>1.32610980435656E-2</v>
      </c>
      <c r="BA223" s="17">
        <v>1.6139179416774799E-2</v>
      </c>
      <c r="BB223" s="17"/>
      <c r="BC223" s="17">
        <v>8.7255582437014301E-3</v>
      </c>
      <c r="BD223" s="17">
        <v>1.6108356036689201E-2</v>
      </c>
      <c r="BE223" s="17">
        <v>2.2449336975448899E-2</v>
      </c>
      <c r="BF223" s="17">
        <v>2.94056200596996E-2</v>
      </c>
      <c r="BG223" s="17">
        <v>0</v>
      </c>
      <c r="BH223" s="17"/>
      <c r="BI223" s="17">
        <v>1.5184437613170501E-2</v>
      </c>
      <c r="BJ223" s="17">
        <v>3.4479655372344098E-2</v>
      </c>
      <c r="BK223" s="17"/>
      <c r="BL223" s="17">
        <v>3.2427951543757598E-2</v>
      </c>
      <c r="BM223" s="17">
        <v>1.14441131310591E-2</v>
      </c>
      <c r="BN223" s="17">
        <v>1.6107612308781601E-2</v>
      </c>
      <c r="BO223" s="17">
        <v>7.4646091265014494E-2</v>
      </c>
      <c r="BP223" s="17"/>
      <c r="BQ223" s="17">
        <v>1.25043683094186E-2</v>
      </c>
      <c r="BR223" s="17">
        <v>1.11669577383851E-2</v>
      </c>
      <c r="BS223" s="17">
        <v>0</v>
      </c>
      <c r="BT223" s="17">
        <v>6.7113466371822696E-3</v>
      </c>
      <c r="BU223" s="17">
        <v>0</v>
      </c>
      <c r="BV223" s="17"/>
      <c r="BW223" s="17">
        <v>5.7284434733928099E-3</v>
      </c>
      <c r="BX223" s="17">
        <v>1.42306742469173E-2</v>
      </c>
      <c r="BY223" s="17">
        <v>6.5069418466144804E-3</v>
      </c>
      <c r="BZ223" s="17">
        <v>7.5039539048960997E-3</v>
      </c>
      <c r="CA223" s="17">
        <v>8.6071500389406901E-3</v>
      </c>
      <c r="CB223" s="17"/>
      <c r="CC223" s="17">
        <v>5.75078053352135E-3</v>
      </c>
      <c r="CD223" s="17">
        <v>2.6747877807731399E-2</v>
      </c>
      <c r="CE223" s="17"/>
      <c r="CF223" s="17">
        <v>1.61983856494692E-2</v>
      </c>
      <c r="CG223" s="17"/>
      <c r="CH223" s="17">
        <v>4.2953314010422397E-3</v>
      </c>
    </row>
    <row r="224" spans="2:86" x14ac:dyDescent="0.35">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row>
    <row r="225" spans="2:86" x14ac:dyDescent="0.35">
      <c r="B225" s="6" t="s">
        <v>207</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row>
    <row r="226" spans="2:86" x14ac:dyDescent="0.35">
      <c r="B226" s="21" t="s">
        <v>123</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row>
    <row r="227" spans="2:86" x14ac:dyDescent="0.35">
      <c r="B227" t="s">
        <v>183</v>
      </c>
      <c r="C227" s="17">
        <v>0.40662744108733101</v>
      </c>
      <c r="D227" s="17">
        <v>0.38979088264860901</v>
      </c>
      <c r="E227" s="17">
        <v>0.42425433029887599</v>
      </c>
      <c r="F227" s="17"/>
      <c r="G227" s="17">
        <v>0.32989232831771997</v>
      </c>
      <c r="H227" s="17">
        <v>0.35702530120334203</v>
      </c>
      <c r="I227" s="17">
        <v>0.42682870476892498</v>
      </c>
      <c r="J227" s="17">
        <v>0.42194056167952099</v>
      </c>
      <c r="K227" s="17">
        <v>0.466479633748145</v>
      </c>
      <c r="L227" s="17">
        <v>0.42888641460565102</v>
      </c>
      <c r="M227" s="17"/>
      <c r="N227" s="17">
        <v>0.33283016458328901</v>
      </c>
      <c r="O227" s="17">
        <v>0.44434100164270002</v>
      </c>
      <c r="P227" s="17">
        <v>0.42281384753428403</v>
      </c>
      <c r="Q227" s="17">
        <v>0.43280375369193502</v>
      </c>
      <c r="R227" s="17"/>
      <c r="S227" s="17">
        <v>0.33926159316916998</v>
      </c>
      <c r="T227" s="17">
        <v>0.39902896089269002</v>
      </c>
      <c r="U227" s="17">
        <v>0.42529210693060798</v>
      </c>
      <c r="V227" s="17">
        <v>0.45627679565229401</v>
      </c>
      <c r="W227" s="17">
        <v>0.38564887341873599</v>
      </c>
      <c r="X227" s="17">
        <v>0.40006787724034698</v>
      </c>
      <c r="Y227" s="17">
        <v>0.44612655434619097</v>
      </c>
      <c r="Z227" s="17">
        <v>0.38430913859190902</v>
      </c>
      <c r="AA227" s="17">
        <v>0.45793431982737098</v>
      </c>
      <c r="AB227" s="17">
        <v>0.37858254306431299</v>
      </c>
      <c r="AC227" s="17">
        <v>0.36785495244819699</v>
      </c>
      <c r="AD227" s="17">
        <v>0.50895844973993598</v>
      </c>
      <c r="AE227" s="17"/>
      <c r="AF227" s="17">
        <v>0.21670378219563399</v>
      </c>
      <c r="AG227" s="17">
        <v>0.447568826356807</v>
      </c>
      <c r="AH227" s="17">
        <v>0.45921370721534699</v>
      </c>
      <c r="AI227" s="17">
        <v>0.37233167045721799</v>
      </c>
      <c r="AJ227" s="17">
        <v>0.434103124696051</v>
      </c>
      <c r="AK227" s="17">
        <v>0.45401961995480999</v>
      </c>
      <c r="AL227" s="17">
        <v>0.431806941727928</v>
      </c>
      <c r="AM227" s="17">
        <v>0.47365211188351303</v>
      </c>
      <c r="AN227" s="17">
        <v>0.36461813781317498</v>
      </c>
      <c r="AO227" s="17">
        <v>0.36129409852340399</v>
      </c>
      <c r="AP227" s="17">
        <v>0.38200925875688202</v>
      </c>
      <c r="AQ227" s="17">
        <v>0.38454738800342497</v>
      </c>
      <c r="AR227" s="17">
        <v>0.33055314452982598</v>
      </c>
      <c r="AS227" s="17">
        <v>0.44732157968769998</v>
      </c>
      <c r="AT227" s="17">
        <v>0.38622967491888099</v>
      </c>
      <c r="AU227" s="17">
        <v>0.30748578785583702</v>
      </c>
      <c r="AV227" s="17"/>
      <c r="AW227" s="17">
        <v>0.47665722295857399</v>
      </c>
      <c r="AX227" s="17">
        <v>0.45409919684197197</v>
      </c>
      <c r="AY227" s="17">
        <v>0.364311690204632</v>
      </c>
      <c r="AZ227" s="17">
        <v>0.26984483650626301</v>
      </c>
      <c r="BA227" s="17">
        <v>0.41842561437144099</v>
      </c>
      <c r="BB227" s="17"/>
      <c r="BC227" s="17">
        <v>0.21861772329446399</v>
      </c>
      <c r="BD227" s="17">
        <v>0.34542727054411898</v>
      </c>
      <c r="BE227" s="17">
        <v>0.47650721439409</v>
      </c>
      <c r="BF227" s="17">
        <v>0.52340194279619601</v>
      </c>
      <c r="BG227" s="17">
        <v>0.39690006352908702</v>
      </c>
      <c r="BH227" s="17"/>
      <c r="BI227" s="17">
        <v>0.39669943745817399</v>
      </c>
      <c r="BJ227" s="17">
        <v>0.44700534358059302</v>
      </c>
      <c r="BK227" s="17"/>
      <c r="BL227" s="17">
        <v>0.42741458206374799</v>
      </c>
      <c r="BM227" s="17">
        <v>0.387248667389061</v>
      </c>
      <c r="BN227" s="17">
        <v>0.40982808722649799</v>
      </c>
      <c r="BO227" s="17">
        <v>0.40825666316896803</v>
      </c>
      <c r="BP227" s="17"/>
      <c r="BQ227" s="17">
        <v>0.36361695398904398</v>
      </c>
      <c r="BR227" s="17">
        <v>0.39583944540953703</v>
      </c>
      <c r="BS227" s="17">
        <v>0.40960853391368601</v>
      </c>
      <c r="BT227" s="17">
        <v>0.44068592090658099</v>
      </c>
      <c r="BU227" s="17">
        <v>0.338446653665394</v>
      </c>
      <c r="BV227" s="17"/>
      <c r="BW227" s="17">
        <v>0.36839310772113798</v>
      </c>
      <c r="BX227" s="17">
        <v>0.31317346332409801</v>
      </c>
      <c r="BY227" s="17">
        <v>0.43014579806250403</v>
      </c>
      <c r="BZ227" s="17">
        <v>0.46316012242566001</v>
      </c>
      <c r="CA227" s="17">
        <v>0.42193036766512998</v>
      </c>
      <c r="CB227" s="17"/>
      <c r="CC227" s="17">
        <v>0.41014725308775202</v>
      </c>
      <c r="CD227" s="17">
        <v>0.40456592401707803</v>
      </c>
      <c r="CE227" s="17"/>
      <c r="CF227" s="17">
        <v>0.31720263652501202</v>
      </c>
      <c r="CG227" s="17"/>
      <c r="CH227" s="17">
        <v>0.39169190832198503</v>
      </c>
    </row>
    <row r="228" spans="2:86" x14ac:dyDescent="0.35">
      <c r="B228" t="s">
        <v>187</v>
      </c>
      <c r="C228" s="17">
        <v>0.32155260153895099</v>
      </c>
      <c r="D228" s="17">
        <v>0.31324254573409499</v>
      </c>
      <c r="E228" s="17">
        <v>0.33061113356201299</v>
      </c>
      <c r="F228" s="17"/>
      <c r="G228" s="17">
        <v>0.14258562071748401</v>
      </c>
      <c r="H228" s="17">
        <v>0.199275976388435</v>
      </c>
      <c r="I228" s="17">
        <v>0.263668034325308</v>
      </c>
      <c r="J228" s="17">
        <v>0.346090927776246</v>
      </c>
      <c r="K228" s="17">
        <v>0.45500339182683602</v>
      </c>
      <c r="L228" s="17">
        <v>0.47728532459704798</v>
      </c>
      <c r="M228" s="17"/>
      <c r="N228" s="17">
        <v>0.26910672002699598</v>
      </c>
      <c r="O228" s="17">
        <v>0.34013366286997299</v>
      </c>
      <c r="P228" s="17">
        <v>0.35834335625167102</v>
      </c>
      <c r="Q228" s="17">
        <v>0.325725483356271</v>
      </c>
      <c r="R228" s="17"/>
      <c r="S228" s="17">
        <v>0.208884459377393</v>
      </c>
      <c r="T228" s="17">
        <v>0.35052845752060902</v>
      </c>
      <c r="U228" s="17">
        <v>0.37347430612838001</v>
      </c>
      <c r="V228" s="17">
        <v>0.34894533139519501</v>
      </c>
      <c r="W228" s="17">
        <v>0.344555679912941</v>
      </c>
      <c r="X228" s="17">
        <v>0.35253746438529898</v>
      </c>
      <c r="Y228" s="17">
        <v>0.32394122445101398</v>
      </c>
      <c r="Z228" s="17">
        <v>0.39551249456292498</v>
      </c>
      <c r="AA228" s="17">
        <v>0.30652993799747003</v>
      </c>
      <c r="AB228" s="17">
        <v>0.344489316579419</v>
      </c>
      <c r="AC228" s="17">
        <v>0.30851502254540802</v>
      </c>
      <c r="AD228" s="17">
        <v>0.25788894867058498</v>
      </c>
      <c r="AE228" s="17"/>
      <c r="AF228" s="17">
        <v>0.23385278508719701</v>
      </c>
      <c r="AG228" s="17">
        <v>0.22505548370115799</v>
      </c>
      <c r="AH228" s="17">
        <v>0.34557152932937002</v>
      </c>
      <c r="AI228" s="17">
        <v>0.35502429038128602</v>
      </c>
      <c r="AJ228" s="17">
        <v>0.29696107400855398</v>
      </c>
      <c r="AK228" s="17">
        <v>0.358409221633474</v>
      </c>
      <c r="AL228" s="17">
        <v>0.33715942802787002</v>
      </c>
      <c r="AM228" s="17">
        <v>0.31633308553321698</v>
      </c>
      <c r="AN228" s="17">
        <v>0.33308445536327902</v>
      </c>
      <c r="AO228" s="17">
        <v>0.37696769738973901</v>
      </c>
      <c r="AP228" s="17">
        <v>0.41216340082255298</v>
      </c>
      <c r="AQ228" s="17">
        <v>0.38043050810085299</v>
      </c>
      <c r="AR228" s="17">
        <v>0.24649817489661799</v>
      </c>
      <c r="AS228" s="17">
        <v>0.26550930893839197</v>
      </c>
      <c r="AT228" s="17">
        <v>0.16183883657651599</v>
      </c>
      <c r="AU228" s="17">
        <v>0.17509213318377301</v>
      </c>
      <c r="AV228" s="17"/>
      <c r="AW228" s="17">
        <v>0.41832829430337898</v>
      </c>
      <c r="AX228" s="17">
        <v>0.34132775574037699</v>
      </c>
      <c r="AY228" s="17">
        <v>0.242520982548528</v>
      </c>
      <c r="AZ228" s="17">
        <v>0.21098188515296901</v>
      </c>
      <c r="BA228" s="17">
        <v>0.14532426148583799</v>
      </c>
      <c r="BB228" s="17"/>
      <c r="BC228" s="17">
        <v>0.156518557287808</v>
      </c>
      <c r="BD228" s="17">
        <v>0.31981516839736102</v>
      </c>
      <c r="BE228" s="17">
        <v>0.38068345005641402</v>
      </c>
      <c r="BF228" s="17">
        <v>0.317327070747351</v>
      </c>
      <c r="BG228" s="17">
        <v>0.24252470748792401</v>
      </c>
      <c r="BH228" s="17"/>
      <c r="BI228" s="17">
        <v>0.32651703016677103</v>
      </c>
      <c r="BJ228" s="17">
        <v>0.30136191441226501</v>
      </c>
      <c r="BK228" s="17"/>
      <c r="BL228" s="17">
        <v>0.26422557056132501</v>
      </c>
      <c r="BM228" s="17">
        <v>0.38566063134046402</v>
      </c>
      <c r="BN228" s="17">
        <v>0.30845092998360102</v>
      </c>
      <c r="BO228" s="17">
        <v>0.28320441913019401</v>
      </c>
      <c r="BP228" s="17"/>
      <c r="BQ228" s="17">
        <v>0.45886897906544999</v>
      </c>
      <c r="BR228" s="17">
        <v>0.208635355978253</v>
      </c>
      <c r="BS228" s="17">
        <v>0.229887217731465</v>
      </c>
      <c r="BT228" s="17">
        <v>0.58882218733102099</v>
      </c>
      <c r="BU228" s="17">
        <v>0.17231031569246799</v>
      </c>
      <c r="BV228" s="17"/>
      <c r="BW228" s="17">
        <v>0.39508996119968998</v>
      </c>
      <c r="BX228" s="17">
        <v>0.14183039626687199</v>
      </c>
      <c r="BY228" s="17">
        <v>0.20450685478865299</v>
      </c>
      <c r="BZ228" s="17">
        <v>0.62990865332051604</v>
      </c>
      <c r="CA228" s="17">
        <v>0.103291070339751</v>
      </c>
      <c r="CB228" s="17"/>
      <c r="CC228" s="17">
        <v>0.506154765927045</v>
      </c>
      <c r="CD228" s="17">
        <v>0.213433044856289</v>
      </c>
      <c r="CE228" s="17"/>
      <c r="CF228" s="17">
        <v>0.13889522912843799</v>
      </c>
      <c r="CG228" s="17"/>
      <c r="CH228" s="17">
        <v>0.34641933095660898</v>
      </c>
    </row>
    <row r="229" spans="2:86" x14ac:dyDescent="0.35">
      <c r="B229" t="s">
        <v>185</v>
      </c>
      <c r="C229" s="17">
        <v>0.32049910717424202</v>
      </c>
      <c r="D229" s="17">
        <v>0.32862318001068402</v>
      </c>
      <c r="E229" s="17">
        <v>0.31157877380305099</v>
      </c>
      <c r="F229" s="17"/>
      <c r="G229" s="17">
        <v>0.164519500270283</v>
      </c>
      <c r="H229" s="17">
        <v>0.29949651617636203</v>
      </c>
      <c r="I229" s="17">
        <v>0.32064859547434799</v>
      </c>
      <c r="J229" s="17">
        <v>0.381165532751575</v>
      </c>
      <c r="K229" s="17">
        <v>0.372148402873345</v>
      </c>
      <c r="L229" s="17">
        <v>0.35699639909041803</v>
      </c>
      <c r="M229" s="17"/>
      <c r="N229" s="17">
        <v>0.27414481396811802</v>
      </c>
      <c r="O229" s="17">
        <v>0.304431116929127</v>
      </c>
      <c r="P229" s="17">
        <v>0.335811069833926</v>
      </c>
      <c r="Q229" s="17">
        <v>0.37444858188221503</v>
      </c>
      <c r="R229" s="17"/>
      <c r="S229" s="17">
        <v>0.29208387306081102</v>
      </c>
      <c r="T229" s="17">
        <v>0.31438571183631697</v>
      </c>
      <c r="U229" s="17">
        <v>0.31275577720394798</v>
      </c>
      <c r="V229" s="17">
        <v>0.257974886956849</v>
      </c>
      <c r="W229" s="17">
        <v>0.308098152354434</v>
      </c>
      <c r="X229" s="17">
        <v>0.32434138865776302</v>
      </c>
      <c r="Y229" s="17">
        <v>0.37960135259657102</v>
      </c>
      <c r="Z229" s="17">
        <v>0.40589419216265898</v>
      </c>
      <c r="AA229" s="17">
        <v>0.30463030956256998</v>
      </c>
      <c r="AB229" s="17">
        <v>0.32829836766802301</v>
      </c>
      <c r="AC229" s="17">
        <v>0.38757016191272198</v>
      </c>
      <c r="AD229" s="17">
        <v>0.35705532793977701</v>
      </c>
      <c r="AE229" s="17"/>
      <c r="AF229" s="17">
        <v>0.18399635303498699</v>
      </c>
      <c r="AG229" s="17">
        <v>0.38123165483705401</v>
      </c>
      <c r="AH229" s="17">
        <v>0.42845660383551898</v>
      </c>
      <c r="AI229" s="17">
        <v>0.344029877169166</v>
      </c>
      <c r="AJ229" s="17">
        <v>0.346904768288615</v>
      </c>
      <c r="AK229" s="17">
        <v>0.36313396512245999</v>
      </c>
      <c r="AL229" s="17">
        <v>0.34657504961660301</v>
      </c>
      <c r="AM229" s="17">
        <v>0.33380243291068701</v>
      </c>
      <c r="AN229" s="17">
        <v>0.28065680214558197</v>
      </c>
      <c r="AO229" s="17">
        <v>0.30211109015979298</v>
      </c>
      <c r="AP229" s="17">
        <v>0.29120694093827598</v>
      </c>
      <c r="AQ229" s="17">
        <v>0.36788386153041802</v>
      </c>
      <c r="AR229" s="17">
        <v>0.244338201986735</v>
      </c>
      <c r="AS229" s="17">
        <v>0.20755165782276599</v>
      </c>
      <c r="AT229" s="17">
        <v>0.31561722525500702</v>
      </c>
      <c r="AU229" s="17">
        <v>0.175163049112535</v>
      </c>
      <c r="AV229" s="17"/>
      <c r="AW229" s="17">
        <v>0.37303069219544399</v>
      </c>
      <c r="AX229" s="17">
        <v>0.34610809437700002</v>
      </c>
      <c r="AY229" s="17">
        <v>0.25562130042810999</v>
      </c>
      <c r="AZ229" s="17">
        <v>0.27590182842766597</v>
      </c>
      <c r="BA229" s="17">
        <v>0.257353686335693</v>
      </c>
      <c r="BB229" s="17"/>
      <c r="BC229" s="17">
        <v>0.17170511048975701</v>
      </c>
      <c r="BD229" s="17">
        <v>0.260729151807432</v>
      </c>
      <c r="BE229" s="17">
        <v>0.37679388293782501</v>
      </c>
      <c r="BF229" s="17">
        <v>0.38831809936071099</v>
      </c>
      <c r="BG229" s="17">
        <v>0.52998819016508503</v>
      </c>
      <c r="BH229" s="17"/>
      <c r="BI229" s="17">
        <v>0.31231067604969998</v>
      </c>
      <c r="BJ229" s="17">
        <v>0.35380204358217598</v>
      </c>
      <c r="BK229" s="17"/>
      <c r="BL229" s="17">
        <v>0.293704419453235</v>
      </c>
      <c r="BM229" s="17">
        <v>0.340182521583763</v>
      </c>
      <c r="BN229" s="17">
        <v>0.32529227244070502</v>
      </c>
      <c r="BO229" s="17">
        <v>0.173496504240951</v>
      </c>
      <c r="BP229" s="17"/>
      <c r="BQ229" s="17">
        <v>0.31012012119479299</v>
      </c>
      <c r="BR229" s="17">
        <v>0.32347857534965502</v>
      </c>
      <c r="BS229" s="17">
        <v>0.32887445715214902</v>
      </c>
      <c r="BT229" s="17">
        <v>0.30929048706684897</v>
      </c>
      <c r="BU229" s="17">
        <v>0.19537716931308299</v>
      </c>
      <c r="BV229" s="17"/>
      <c r="BW229" s="17">
        <v>0.32396589408791499</v>
      </c>
      <c r="BX229" s="17">
        <v>0.271522190263495</v>
      </c>
      <c r="BY229" s="17">
        <v>0.41182072421239302</v>
      </c>
      <c r="BZ229" s="17">
        <v>0.35512558428407598</v>
      </c>
      <c r="CA229" s="17">
        <v>0.21290819460486499</v>
      </c>
      <c r="CB229" s="17"/>
      <c r="CC229" s="17">
        <v>0.317308293662866</v>
      </c>
      <c r="CD229" s="17">
        <v>0.32236793327089402</v>
      </c>
      <c r="CE229" s="17"/>
      <c r="CF229" s="17">
        <v>0.267128935560837</v>
      </c>
      <c r="CG229" s="17"/>
      <c r="CH229" s="17">
        <v>0.35985816969376899</v>
      </c>
    </row>
    <row r="230" spans="2:86" x14ac:dyDescent="0.35">
      <c r="B230" t="s">
        <v>184</v>
      </c>
      <c r="C230" s="17">
        <v>0.31124282784547302</v>
      </c>
      <c r="D230" s="17">
        <v>0.26447506920726299</v>
      </c>
      <c r="E230" s="17">
        <v>0.35777934122277699</v>
      </c>
      <c r="F230" s="17"/>
      <c r="G230" s="17">
        <v>0.22297979840589299</v>
      </c>
      <c r="H230" s="17">
        <v>0.28718830327009398</v>
      </c>
      <c r="I230" s="17">
        <v>0.228838960266316</v>
      </c>
      <c r="J230" s="17">
        <v>0.38011222967934399</v>
      </c>
      <c r="K230" s="17">
        <v>0.28443211928615802</v>
      </c>
      <c r="L230" s="17">
        <v>0.41825748323561401</v>
      </c>
      <c r="M230" s="17"/>
      <c r="N230" s="17">
        <v>0.29592558672560898</v>
      </c>
      <c r="O230" s="17">
        <v>0.35834603289953398</v>
      </c>
      <c r="P230" s="17">
        <v>0.27225355957770198</v>
      </c>
      <c r="Q230" s="17">
        <v>0.31277274075596601</v>
      </c>
      <c r="R230" s="17"/>
      <c r="S230" s="17">
        <v>0.23607047620865301</v>
      </c>
      <c r="T230" s="17">
        <v>0.313868877693669</v>
      </c>
      <c r="U230" s="17">
        <v>0.32783099338688598</v>
      </c>
      <c r="V230" s="17">
        <v>0.33755184965941099</v>
      </c>
      <c r="W230" s="17">
        <v>0.308855026393203</v>
      </c>
      <c r="X230" s="17">
        <v>0.32226270181594502</v>
      </c>
      <c r="Y230" s="17">
        <v>0.26369720281424802</v>
      </c>
      <c r="Z230" s="17">
        <v>0.27104043366955</v>
      </c>
      <c r="AA230" s="17">
        <v>0.37998035050588602</v>
      </c>
      <c r="AB230" s="17">
        <v>0.28501267414896803</v>
      </c>
      <c r="AC230" s="17">
        <v>0.45994123367209</v>
      </c>
      <c r="AD230" s="17">
        <v>0.25895939215116598</v>
      </c>
      <c r="AE230" s="17"/>
      <c r="AF230" s="17">
        <v>0.38718825562595</v>
      </c>
      <c r="AG230" s="17">
        <v>0.30732271994778099</v>
      </c>
      <c r="AH230" s="17">
        <v>0.235466558634298</v>
      </c>
      <c r="AI230" s="17">
        <v>0.26775447303344302</v>
      </c>
      <c r="AJ230" s="17">
        <v>0.33627987320768499</v>
      </c>
      <c r="AK230" s="17">
        <v>0.34744856318084799</v>
      </c>
      <c r="AL230" s="17">
        <v>0.307825332537846</v>
      </c>
      <c r="AM230" s="17">
        <v>0.42033942790623602</v>
      </c>
      <c r="AN230" s="17">
        <v>0.26364690923866801</v>
      </c>
      <c r="AO230" s="17">
        <v>0.35741915916189199</v>
      </c>
      <c r="AP230" s="17">
        <v>0.301054049124101</v>
      </c>
      <c r="AQ230" s="17">
        <v>0.32736008557744001</v>
      </c>
      <c r="AR230" s="17">
        <v>0.326258414547689</v>
      </c>
      <c r="AS230" s="17">
        <v>0.268896018883518</v>
      </c>
      <c r="AT230" s="17">
        <v>0.21877269317446399</v>
      </c>
      <c r="AU230" s="17">
        <v>0.23894907538321999</v>
      </c>
      <c r="AV230" s="17"/>
      <c r="AW230" s="17">
        <v>0.34109415616928801</v>
      </c>
      <c r="AX230" s="17">
        <v>0.31151511608607602</v>
      </c>
      <c r="AY230" s="17">
        <v>0.28391931832696199</v>
      </c>
      <c r="AZ230" s="17">
        <v>0.26164300946424102</v>
      </c>
      <c r="BA230" s="17">
        <v>0.22992418741533299</v>
      </c>
      <c r="BB230" s="17"/>
      <c r="BC230" s="17">
        <v>0.213030885162274</v>
      </c>
      <c r="BD230" s="17">
        <v>0.33996348885358102</v>
      </c>
      <c r="BE230" s="17">
        <v>0.32203891390251399</v>
      </c>
      <c r="BF230" s="17">
        <v>0.29394949109889401</v>
      </c>
      <c r="BG230" s="17">
        <v>0.27662259098265601</v>
      </c>
      <c r="BH230" s="17"/>
      <c r="BI230" s="17">
        <v>0.31896687744965502</v>
      </c>
      <c r="BJ230" s="17">
        <v>0.279828564372118</v>
      </c>
      <c r="BK230" s="17"/>
      <c r="BL230" s="17">
        <v>0.32480786927319799</v>
      </c>
      <c r="BM230" s="17">
        <v>0.338940934093997</v>
      </c>
      <c r="BN230" s="17">
        <v>0.29241747287197201</v>
      </c>
      <c r="BO230" s="17">
        <v>0.29709245743282903</v>
      </c>
      <c r="BP230" s="17"/>
      <c r="BQ230" s="17">
        <v>0.32278510012794498</v>
      </c>
      <c r="BR230" s="17">
        <v>0.33391277769973499</v>
      </c>
      <c r="BS230" s="17">
        <v>0.33971065953202001</v>
      </c>
      <c r="BT230" s="17">
        <v>0.26026616153885401</v>
      </c>
      <c r="BU230" s="17">
        <v>0.236453516500337</v>
      </c>
      <c r="BV230" s="17"/>
      <c r="BW230" s="17">
        <v>0.352326886836135</v>
      </c>
      <c r="BX230" s="17">
        <v>0.31722107150082901</v>
      </c>
      <c r="BY230" s="17">
        <v>0.32047285416043497</v>
      </c>
      <c r="BZ230" s="17">
        <v>0.250834274191852</v>
      </c>
      <c r="CA230" s="17">
        <v>0.30797317944837499</v>
      </c>
      <c r="CB230" s="17"/>
      <c r="CC230" s="17">
        <v>0.24283574213603701</v>
      </c>
      <c r="CD230" s="17">
        <v>0.35130814238484098</v>
      </c>
      <c r="CE230" s="17"/>
      <c r="CF230" s="17">
        <v>0.32383100032296003</v>
      </c>
      <c r="CG230" s="17"/>
      <c r="CH230" s="17">
        <v>0.17943103769025001</v>
      </c>
    </row>
    <row r="231" spans="2:86" x14ac:dyDescent="0.35">
      <c r="B231" t="s">
        <v>186</v>
      </c>
      <c r="C231" s="17">
        <v>0.26847802446775498</v>
      </c>
      <c r="D231" s="17">
        <v>0.30818354341877902</v>
      </c>
      <c r="E231" s="17">
        <v>0.23054862675540699</v>
      </c>
      <c r="F231" s="17"/>
      <c r="G231" s="17">
        <v>0.209252875734461</v>
      </c>
      <c r="H231" s="17">
        <v>0.28440256790555402</v>
      </c>
      <c r="I231" s="17">
        <v>0.23646892247403101</v>
      </c>
      <c r="J231" s="17">
        <v>0.244781615213985</v>
      </c>
      <c r="K231" s="17">
        <v>0.31418523705614998</v>
      </c>
      <c r="L231" s="17">
        <v>0.30943252383560699</v>
      </c>
      <c r="M231" s="17"/>
      <c r="N231" s="17">
        <v>0.38715877082002897</v>
      </c>
      <c r="O231" s="17">
        <v>0.26061455049629201</v>
      </c>
      <c r="P231" s="17">
        <v>0.186822734143643</v>
      </c>
      <c r="Q231" s="17">
        <v>0.22248531101858299</v>
      </c>
      <c r="R231" s="17"/>
      <c r="S231" s="17">
        <v>0.2971412742558</v>
      </c>
      <c r="T231" s="17">
        <v>0.27005562703241998</v>
      </c>
      <c r="U231" s="17">
        <v>0.26245236504191799</v>
      </c>
      <c r="V231" s="17">
        <v>0.36752705117046103</v>
      </c>
      <c r="W231" s="17">
        <v>0.27633851624949302</v>
      </c>
      <c r="X231" s="17">
        <v>0.24268865130803299</v>
      </c>
      <c r="Y231" s="17">
        <v>0.26500169141729202</v>
      </c>
      <c r="Z231" s="17">
        <v>0.15639594154702</v>
      </c>
      <c r="AA231" s="17">
        <v>0.232898165660228</v>
      </c>
      <c r="AB231" s="17">
        <v>0.26710468254278302</v>
      </c>
      <c r="AC231" s="17">
        <v>0.305504935575312</v>
      </c>
      <c r="AD231" s="17">
        <v>0.13773502061902601</v>
      </c>
      <c r="AE231" s="17"/>
      <c r="AF231" s="17">
        <v>0.111741213998978</v>
      </c>
      <c r="AG231" s="17">
        <v>0.15985422138191699</v>
      </c>
      <c r="AH231" s="17">
        <v>0.21940634342298701</v>
      </c>
      <c r="AI231" s="17">
        <v>0.21427627356326301</v>
      </c>
      <c r="AJ231" s="17">
        <v>0.23721176447056899</v>
      </c>
      <c r="AK231" s="17">
        <v>0.21809599155707701</v>
      </c>
      <c r="AL231" s="17">
        <v>0.253336751658152</v>
      </c>
      <c r="AM231" s="17">
        <v>0.213923599486256</v>
      </c>
      <c r="AN231" s="17">
        <v>0.25968356313886198</v>
      </c>
      <c r="AO231" s="17">
        <v>0.28368955185453898</v>
      </c>
      <c r="AP231" s="17">
        <v>0.27061353715284497</v>
      </c>
      <c r="AQ231" s="17">
        <v>0.37528037596302599</v>
      </c>
      <c r="AR231" s="17">
        <v>0.39821701753158201</v>
      </c>
      <c r="AS231" s="17">
        <v>0.431106386744528</v>
      </c>
      <c r="AT231" s="17">
        <v>0.42828114635363401</v>
      </c>
      <c r="AU231" s="17">
        <v>0.37641216774050801</v>
      </c>
      <c r="AV231" s="17"/>
      <c r="AW231" s="17">
        <v>0.233588222967371</v>
      </c>
      <c r="AX231" s="17">
        <v>0.22435483145198501</v>
      </c>
      <c r="AY231" s="17">
        <v>0.33273936137754501</v>
      </c>
      <c r="AZ231" s="17">
        <v>0.27892674600535</v>
      </c>
      <c r="BA231" s="17">
        <v>0.39166894849506401</v>
      </c>
      <c r="BB231" s="17"/>
      <c r="BC231" s="17">
        <v>0.258237591998979</v>
      </c>
      <c r="BD231" s="17">
        <v>0.35031808441081802</v>
      </c>
      <c r="BE231" s="17">
        <v>0.22261918503165301</v>
      </c>
      <c r="BF231" s="17">
        <v>0.206913403591821</v>
      </c>
      <c r="BG231" s="17">
        <v>0.193593387812105</v>
      </c>
      <c r="BH231" s="17"/>
      <c r="BI231" s="17">
        <v>0.27691798334999801</v>
      </c>
      <c r="BJ231" s="17">
        <v>0.234152106637358</v>
      </c>
      <c r="BK231" s="17"/>
      <c r="BL231" s="17">
        <v>0.26847716947000899</v>
      </c>
      <c r="BM231" s="17">
        <v>0.29043174192480797</v>
      </c>
      <c r="BN231" s="17">
        <v>0.25779543340949701</v>
      </c>
      <c r="BO231" s="17">
        <v>0.24359698222347101</v>
      </c>
      <c r="BP231" s="17"/>
      <c r="BQ231" s="17">
        <v>0.34474069210057201</v>
      </c>
      <c r="BR231" s="17">
        <v>0.28323717310924601</v>
      </c>
      <c r="BS231" s="17">
        <v>0.28385726788205701</v>
      </c>
      <c r="BT231" s="17">
        <v>0.225212336626082</v>
      </c>
      <c r="BU231" s="17">
        <v>0.23470179710615599</v>
      </c>
      <c r="BV231" s="17"/>
      <c r="BW231" s="17">
        <v>0.29987886003311398</v>
      </c>
      <c r="BX231" s="17">
        <v>0.31178389431754699</v>
      </c>
      <c r="BY231" s="17">
        <v>0.27575001892485002</v>
      </c>
      <c r="BZ231" s="17">
        <v>0.24961553130604999</v>
      </c>
      <c r="CA231" s="17">
        <v>0.19440494255445001</v>
      </c>
      <c r="CB231" s="17"/>
      <c r="CC231" s="17">
        <v>0.26625164657628497</v>
      </c>
      <c r="CD231" s="17">
        <v>0.26978199071014403</v>
      </c>
      <c r="CE231" s="17"/>
      <c r="CF231" s="17">
        <v>0.323748265249312</v>
      </c>
      <c r="CG231" s="17"/>
      <c r="CH231" s="17">
        <v>0.24640138754152099</v>
      </c>
    </row>
    <row r="232" spans="2:86" x14ac:dyDescent="0.35">
      <c r="B232" t="s">
        <v>189</v>
      </c>
      <c r="C232" s="17">
        <v>0.16437952419828</v>
      </c>
      <c r="D232" s="17">
        <v>0.14867478076323301</v>
      </c>
      <c r="E232" s="17">
        <v>0.178805660083874</v>
      </c>
      <c r="F232" s="17"/>
      <c r="G232" s="17">
        <v>0.20398419612401</v>
      </c>
      <c r="H232" s="17">
        <v>0.18804071657162399</v>
      </c>
      <c r="I232" s="17">
        <v>0.18286936407913801</v>
      </c>
      <c r="J232" s="17">
        <v>0.163427573704643</v>
      </c>
      <c r="K232" s="17">
        <v>0.173138086152094</v>
      </c>
      <c r="L232" s="17">
        <v>9.8769866048640007E-2</v>
      </c>
      <c r="M232" s="17"/>
      <c r="N232" s="17">
        <v>0.174842161791189</v>
      </c>
      <c r="O232" s="17">
        <v>0.14924886472801799</v>
      </c>
      <c r="P232" s="17">
        <v>0.17824092188205401</v>
      </c>
      <c r="Q232" s="17">
        <v>0.15793276767887501</v>
      </c>
      <c r="R232" s="17"/>
      <c r="S232" s="17">
        <v>0.177705476363237</v>
      </c>
      <c r="T232" s="17">
        <v>0.146003441725476</v>
      </c>
      <c r="U232" s="17">
        <v>0.14964133108856001</v>
      </c>
      <c r="V232" s="17">
        <v>0.18297775654786699</v>
      </c>
      <c r="W232" s="17">
        <v>0.153858000765802</v>
      </c>
      <c r="X232" s="17">
        <v>8.90507257292215E-2</v>
      </c>
      <c r="Y232" s="17">
        <v>0.204218009131304</v>
      </c>
      <c r="Z232" s="17">
        <v>0.15565196877394799</v>
      </c>
      <c r="AA232" s="17">
        <v>0.206706441072945</v>
      </c>
      <c r="AB232" s="17">
        <v>0.12354004260864</v>
      </c>
      <c r="AC232" s="17">
        <v>0.193036312508271</v>
      </c>
      <c r="AD232" s="17">
        <v>0.24077020331190199</v>
      </c>
      <c r="AE232" s="17"/>
      <c r="AF232" s="17">
        <v>0.250751013335268</v>
      </c>
      <c r="AG232" s="17">
        <v>0.25225083793365899</v>
      </c>
      <c r="AH232" s="17">
        <v>0.12614408949772701</v>
      </c>
      <c r="AI232" s="17">
        <v>0.163490779639995</v>
      </c>
      <c r="AJ232" s="17">
        <v>0.15436163257437899</v>
      </c>
      <c r="AK232" s="17">
        <v>0.17898399322483999</v>
      </c>
      <c r="AL232" s="17">
        <v>0.14742752416138899</v>
      </c>
      <c r="AM232" s="17">
        <v>0.15740844106562599</v>
      </c>
      <c r="AN232" s="17">
        <v>0.19345044986309101</v>
      </c>
      <c r="AO232" s="17">
        <v>0.14198458581544801</v>
      </c>
      <c r="AP232" s="17">
        <v>0.174823796609648</v>
      </c>
      <c r="AQ232" s="17">
        <v>0.149388700357308</v>
      </c>
      <c r="AR232" s="17">
        <v>0.27067478654469801</v>
      </c>
      <c r="AS232" s="17">
        <v>0.21499072540413799</v>
      </c>
      <c r="AT232" s="17">
        <v>0.12452073672252199</v>
      </c>
      <c r="AU232" s="17">
        <v>0.10656136594799399</v>
      </c>
      <c r="AV232" s="17"/>
      <c r="AW232" s="17">
        <v>0.13682575948124101</v>
      </c>
      <c r="AX232" s="17">
        <v>0.15000099703082301</v>
      </c>
      <c r="AY232" s="17">
        <v>0.19849437944724799</v>
      </c>
      <c r="AZ232" s="17">
        <v>0.174697113549592</v>
      </c>
      <c r="BA232" s="17">
        <v>0.194189382937445</v>
      </c>
      <c r="BB232" s="17"/>
      <c r="BC232" s="17">
        <v>9.7748515882403894E-2</v>
      </c>
      <c r="BD232" s="17">
        <v>0.16953976277841401</v>
      </c>
      <c r="BE232" s="17">
        <v>0.17510846483890799</v>
      </c>
      <c r="BF232" s="17">
        <v>0.16735303724063899</v>
      </c>
      <c r="BG232" s="17">
        <v>0.19339547056070699</v>
      </c>
      <c r="BH232" s="17"/>
      <c r="BI232" s="17">
        <v>0.15133328956895101</v>
      </c>
      <c r="BJ232" s="17">
        <v>0.21743949571361901</v>
      </c>
      <c r="BK232" s="17"/>
      <c r="BL232" s="17">
        <v>0.200426264047779</v>
      </c>
      <c r="BM232" s="17">
        <v>0.14320729227318901</v>
      </c>
      <c r="BN232" s="17">
        <v>0.161164132275435</v>
      </c>
      <c r="BO232" s="17">
        <v>0.21774121631343399</v>
      </c>
      <c r="BP232" s="17"/>
      <c r="BQ232" s="17">
        <v>5.0244094282420999E-2</v>
      </c>
      <c r="BR232" s="17">
        <v>0.21788897356167</v>
      </c>
      <c r="BS232" s="17">
        <v>0.17920794504479801</v>
      </c>
      <c r="BT232" s="17">
        <v>7.0888227330829695E-2</v>
      </c>
      <c r="BU232" s="17">
        <v>0.23426537477383599</v>
      </c>
      <c r="BV232" s="17"/>
      <c r="BW232" s="17">
        <v>9.0869394324777406E-2</v>
      </c>
      <c r="BX232" s="17">
        <v>0.186235696952084</v>
      </c>
      <c r="BY232" s="17">
        <v>0.20732806871249901</v>
      </c>
      <c r="BZ232" s="17">
        <v>9.3462461970104396E-2</v>
      </c>
      <c r="CA232" s="17">
        <v>0.31802267398133</v>
      </c>
      <c r="CB232" s="17"/>
      <c r="CC232" s="17">
        <v>9.8176305663940103E-2</v>
      </c>
      <c r="CD232" s="17">
        <v>0.20315405678637</v>
      </c>
      <c r="CE232" s="17"/>
      <c r="CF232" s="17">
        <v>0.18312293011429301</v>
      </c>
      <c r="CG232" s="17"/>
      <c r="CH232" s="17">
        <v>0.13341654106214501</v>
      </c>
    </row>
    <row r="233" spans="2:86" x14ac:dyDescent="0.35">
      <c r="B233" t="s">
        <v>192</v>
      </c>
      <c r="C233" s="17">
        <v>0.124661301713927</v>
      </c>
      <c r="D233" s="17">
        <v>0.113437561564491</v>
      </c>
      <c r="E233" s="17">
        <v>0.13597772225947399</v>
      </c>
      <c r="F233" s="17"/>
      <c r="G233" s="17">
        <v>0.174367646024052</v>
      </c>
      <c r="H233" s="17">
        <v>0.14238036781649299</v>
      </c>
      <c r="I233" s="17">
        <v>0.119904474096173</v>
      </c>
      <c r="J233" s="17">
        <v>0.13862792004889599</v>
      </c>
      <c r="K233" s="17">
        <v>0.11352870334863201</v>
      </c>
      <c r="L233" s="17">
        <v>7.7266814997445601E-2</v>
      </c>
      <c r="M233" s="17"/>
      <c r="N233" s="17">
        <v>0.10792061649332001</v>
      </c>
      <c r="O233" s="17">
        <v>0.112402166541356</v>
      </c>
      <c r="P233" s="17">
        <v>0.140886830105343</v>
      </c>
      <c r="Q233" s="17">
        <v>0.142209567760924</v>
      </c>
      <c r="R233" s="17"/>
      <c r="S233" s="17">
        <v>0.197434787328892</v>
      </c>
      <c r="T233" s="17">
        <v>0.15050994259513401</v>
      </c>
      <c r="U233" s="17">
        <v>8.2502119611519695E-2</v>
      </c>
      <c r="V233" s="17">
        <v>0.12524202647170701</v>
      </c>
      <c r="W233" s="17">
        <v>0.15120592415147299</v>
      </c>
      <c r="X233" s="17">
        <v>0.12802671755898401</v>
      </c>
      <c r="Y233" s="17">
        <v>0.13607090651041201</v>
      </c>
      <c r="Z233" s="17">
        <v>7.9254972494496395E-2</v>
      </c>
      <c r="AA233" s="17">
        <v>0.124375150572413</v>
      </c>
      <c r="AB233" s="17">
        <v>6.26528760035929E-2</v>
      </c>
      <c r="AC233" s="17">
        <v>6.6462506515980804E-2</v>
      </c>
      <c r="AD233" s="17">
        <v>2.6222596622603699E-2</v>
      </c>
      <c r="AE233" s="17"/>
      <c r="AF233" s="17">
        <v>0.30291130654260701</v>
      </c>
      <c r="AG233" s="17">
        <v>0.13173783136880801</v>
      </c>
      <c r="AH233" s="17">
        <v>0.148825869223912</v>
      </c>
      <c r="AI233" s="17">
        <v>0.14768908005374201</v>
      </c>
      <c r="AJ233" s="17">
        <v>8.9811426356208895E-2</v>
      </c>
      <c r="AK233" s="17">
        <v>8.9140913855138296E-2</v>
      </c>
      <c r="AL233" s="17">
        <v>9.5808042343293404E-2</v>
      </c>
      <c r="AM233" s="17">
        <v>0.11809086122321601</v>
      </c>
      <c r="AN233" s="17">
        <v>0.162968499941507</v>
      </c>
      <c r="AO233" s="17">
        <v>0.110448033364847</v>
      </c>
      <c r="AP233" s="17">
        <v>0.106715086359288</v>
      </c>
      <c r="AQ233" s="17">
        <v>0.12746787447288699</v>
      </c>
      <c r="AR233" s="17">
        <v>9.6209900159107103E-2</v>
      </c>
      <c r="AS233" s="17">
        <v>0.122047355696611</v>
      </c>
      <c r="AT233" s="17">
        <v>0.18332326779074501</v>
      </c>
      <c r="AU233" s="17">
        <v>0.15455904654490099</v>
      </c>
      <c r="AV233" s="17"/>
      <c r="AW233" s="17">
        <v>0.11632766644992899</v>
      </c>
      <c r="AX233" s="17">
        <v>0.15211040332669901</v>
      </c>
      <c r="AY233" s="17">
        <v>0.108022577871214</v>
      </c>
      <c r="AZ233" s="17">
        <v>0.144450169725274</v>
      </c>
      <c r="BA233" s="17">
        <v>4.88509251945035E-2</v>
      </c>
      <c r="BB233" s="17"/>
      <c r="BC233" s="17">
        <v>0.18158687956244501</v>
      </c>
      <c r="BD233" s="17">
        <v>0.13763257330953799</v>
      </c>
      <c r="BE233" s="17">
        <v>9.8678658364840799E-2</v>
      </c>
      <c r="BF233" s="17">
        <v>0.119129770296346</v>
      </c>
      <c r="BG233" s="17">
        <v>0.110821088325599</v>
      </c>
      <c r="BH233" s="17"/>
      <c r="BI233" s="17">
        <v>0.118119702991814</v>
      </c>
      <c r="BJ233" s="17">
        <v>0.15126645268061401</v>
      </c>
      <c r="BK233" s="17"/>
      <c r="BL233" s="17">
        <v>0.105006604745777</v>
      </c>
      <c r="BM233" s="17">
        <v>0.12225484721489099</v>
      </c>
      <c r="BN233" s="17">
        <v>0.13002651664267101</v>
      </c>
      <c r="BO233" s="17">
        <v>0.18696353297957599</v>
      </c>
      <c r="BP233" s="17"/>
      <c r="BQ233" s="17">
        <v>0.12543180644712501</v>
      </c>
      <c r="BR233" s="17">
        <v>0.119137544529065</v>
      </c>
      <c r="BS233" s="17">
        <v>8.43946424751887E-2</v>
      </c>
      <c r="BT233" s="17">
        <v>0.14165947267764101</v>
      </c>
      <c r="BU233" s="17">
        <v>0.121930586398224</v>
      </c>
      <c r="BV233" s="17"/>
      <c r="BW233" s="17">
        <v>0.133772972164762</v>
      </c>
      <c r="BX233" s="17">
        <v>0.13015199247302001</v>
      </c>
      <c r="BY233" s="17">
        <v>9.9961953861696096E-2</v>
      </c>
      <c r="BZ233" s="17">
        <v>0.13121678481164201</v>
      </c>
      <c r="CA233" s="17">
        <v>0.108996679378927</v>
      </c>
      <c r="CB233" s="17"/>
      <c r="CC233" s="17">
        <v>0.138543396947787</v>
      </c>
      <c r="CD233" s="17">
        <v>0.116530703746745</v>
      </c>
      <c r="CE233" s="17"/>
      <c r="CF233" s="17">
        <v>0.12863317052333501</v>
      </c>
      <c r="CG233" s="17"/>
      <c r="CH233" s="17">
        <v>0.16993416638952599</v>
      </c>
    </row>
    <row r="234" spans="2:86" x14ac:dyDescent="0.35">
      <c r="B234" t="s">
        <v>188</v>
      </c>
      <c r="C234" s="17">
        <v>0.108820727896858</v>
      </c>
      <c r="D234" s="17">
        <v>0.114207887965246</v>
      </c>
      <c r="E234" s="17">
        <v>0.103320503508546</v>
      </c>
      <c r="F234" s="17"/>
      <c r="G234" s="17">
        <v>0.176291576469813</v>
      </c>
      <c r="H234" s="17">
        <v>0.11006117857771699</v>
      </c>
      <c r="I234" s="17">
        <v>7.7959236790431805E-2</v>
      </c>
      <c r="J234" s="17">
        <v>8.24817499198435E-2</v>
      </c>
      <c r="K234" s="17">
        <v>0.100420855170042</v>
      </c>
      <c r="L234" s="17">
        <v>0.11515560941270001</v>
      </c>
      <c r="M234" s="17"/>
      <c r="N234" s="17">
        <v>0.136766953880537</v>
      </c>
      <c r="O234" s="17">
        <v>0.121731052883712</v>
      </c>
      <c r="P234" s="17">
        <v>8.7136425402210393E-2</v>
      </c>
      <c r="Q234" s="17">
        <v>8.1904028334194995E-2</v>
      </c>
      <c r="R234" s="17"/>
      <c r="S234" s="17">
        <v>0.13401460510142199</v>
      </c>
      <c r="T234" s="17">
        <v>0.11571744704018901</v>
      </c>
      <c r="U234" s="17">
        <v>0.118751956255576</v>
      </c>
      <c r="V234" s="17">
        <v>9.8318517922610593E-2</v>
      </c>
      <c r="W234" s="17">
        <v>0.111093525583962</v>
      </c>
      <c r="X234" s="17">
        <v>0.12863795003269601</v>
      </c>
      <c r="Y234" s="17">
        <v>8.8831155807930898E-2</v>
      </c>
      <c r="Z234" s="17">
        <v>9.0023014819231705E-3</v>
      </c>
      <c r="AA234" s="17">
        <v>0.112594065821155</v>
      </c>
      <c r="AB234" s="17">
        <v>0.12809653786129399</v>
      </c>
      <c r="AC234" s="17">
        <v>8.9050291304951804E-2</v>
      </c>
      <c r="AD234" s="17">
        <v>4.8765046800030402E-2</v>
      </c>
      <c r="AE234" s="17"/>
      <c r="AF234" s="17">
        <v>0.127335408557885</v>
      </c>
      <c r="AG234" s="17">
        <v>3.6170440493333102E-2</v>
      </c>
      <c r="AH234" s="17">
        <v>9.6010657420520701E-2</v>
      </c>
      <c r="AI234" s="17">
        <v>0.167317081523225</v>
      </c>
      <c r="AJ234" s="17">
        <v>7.5604504196281994E-2</v>
      </c>
      <c r="AK234" s="17">
        <v>0.11162165269336601</v>
      </c>
      <c r="AL234" s="17">
        <v>7.3499528952867405E-2</v>
      </c>
      <c r="AM234" s="17">
        <v>0.103530554969649</v>
      </c>
      <c r="AN234" s="17">
        <v>0.127138162909953</v>
      </c>
      <c r="AO234" s="17">
        <v>0.135695720426799</v>
      </c>
      <c r="AP234" s="17">
        <v>0.100868948861112</v>
      </c>
      <c r="AQ234" s="17">
        <v>7.7833673551254104E-2</v>
      </c>
      <c r="AR234" s="17">
        <v>0.108418239696386</v>
      </c>
      <c r="AS234" s="17">
        <v>0.13006346723168699</v>
      </c>
      <c r="AT234" s="17">
        <v>0.23302892778256901</v>
      </c>
      <c r="AU234" s="17">
        <v>0.14925959994346999</v>
      </c>
      <c r="AV234" s="17"/>
      <c r="AW234" s="17">
        <v>9.5106640338684004E-2</v>
      </c>
      <c r="AX234" s="17">
        <v>7.7943299460437904E-2</v>
      </c>
      <c r="AY234" s="17">
        <v>0.121286031601241</v>
      </c>
      <c r="AZ234" s="17">
        <v>0.189934179508218</v>
      </c>
      <c r="BA234" s="17">
        <v>0.17152814027008501</v>
      </c>
      <c r="BB234" s="17"/>
      <c r="BC234" s="17">
        <v>0.20473008244602101</v>
      </c>
      <c r="BD234" s="17">
        <v>0.12301026026175101</v>
      </c>
      <c r="BE234" s="17">
        <v>8.6924673653250295E-2</v>
      </c>
      <c r="BF234" s="17">
        <v>7.6966414822248697E-2</v>
      </c>
      <c r="BG234" s="17">
        <v>2.5550894405032901E-2</v>
      </c>
      <c r="BH234" s="17"/>
      <c r="BI234" s="17">
        <v>0.113539968048954</v>
      </c>
      <c r="BJ234" s="17">
        <v>8.9627239878384696E-2</v>
      </c>
      <c r="BK234" s="17"/>
      <c r="BL234" s="17">
        <v>0.100637751716215</v>
      </c>
      <c r="BM234" s="17">
        <v>0.12613658174877901</v>
      </c>
      <c r="BN234" s="17">
        <v>0.100482963695638</v>
      </c>
      <c r="BO234" s="17">
        <v>0.15344976081313</v>
      </c>
      <c r="BP234" s="17"/>
      <c r="BQ234" s="17">
        <v>7.8313888677761206E-2</v>
      </c>
      <c r="BR234" s="17">
        <v>0.127333857774481</v>
      </c>
      <c r="BS234" s="17">
        <v>0.162536930980167</v>
      </c>
      <c r="BT234" s="17">
        <v>4.7511005793290699E-2</v>
      </c>
      <c r="BU234" s="17">
        <v>0.245853702366712</v>
      </c>
      <c r="BV234" s="17"/>
      <c r="BW234" s="17">
        <v>7.60254552979759E-2</v>
      </c>
      <c r="BX234" s="17">
        <v>0.15297759254771801</v>
      </c>
      <c r="BY234" s="17">
        <v>0.13556202657661401</v>
      </c>
      <c r="BZ234" s="17">
        <v>3.5460392887020999E-2</v>
      </c>
      <c r="CA234" s="17">
        <v>0.247989970565787</v>
      </c>
      <c r="CB234" s="17"/>
      <c r="CC234" s="17">
        <v>6.9408437637487899E-2</v>
      </c>
      <c r="CD234" s="17">
        <v>0.13190409403623399</v>
      </c>
      <c r="CE234" s="17"/>
      <c r="CF234" s="17">
        <v>0.151762249835701</v>
      </c>
      <c r="CG234" s="17"/>
      <c r="CH234" s="17">
        <v>9.6616864639720607E-2</v>
      </c>
    </row>
    <row r="235" spans="2:86" x14ac:dyDescent="0.35">
      <c r="B235" t="s">
        <v>191</v>
      </c>
      <c r="C235" s="17">
        <v>0.106521163535592</v>
      </c>
      <c r="D235" s="17">
        <v>9.8509732728949806E-2</v>
      </c>
      <c r="E235" s="17">
        <v>0.11465076054098</v>
      </c>
      <c r="F235" s="17"/>
      <c r="G235" s="17">
        <v>0.19734148763662501</v>
      </c>
      <c r="H235" s="17">
        <v>0.145631142339122</v>
      </c>
      <c r="I235" s="17">
        <v>0.14055420662443499</v>
      </c>
      <c r="J235" s="17">
        <v>9.1903991185334905E-2</v>
      </c>
      <c r="K235" s="17">
        <v>5.6480775407843603E-2</v>
      </c>
      <c r="L235" s="17">
        <v>3.2267645579768203E-2</v>
      </c>
      <c r="M235" s="17"/>
      <c r="N235" s="17">
        <v>6.5824211041384501E-2</v>
      </c>
      <c r="O235" s="17">
        <v>8.0406014634649095E-2</v>
      </c>
      <c r="P235" s="17">
        <v>0.12649459750058401</v>
      </c>
      <c r="Q235" s="17">
        <v>0.157648384972981</v>
      </c>
      <c r="R235" s="17"/>
      <c r="S235" s="17">
        <v>0.11901541001298301</v>
      </c>
      <c r="T235" s="17">
        <v>7.9961608574224796E-2</v>
      </c>
      <c r="U235" s="17">
        <v>9.2301591729053306E-2</v>
      </c>
      <c r="V235" s="17">
        <v>7.1321288354068105E-2</v>
      </c>
      <c r="W235" s="17">
        <v>9.6132675288569003E-2</v>
      </c>
      <c r="X235" s="17">
        <v>0.11824050278018</v>
      </c>
      <c r="Y235" s="17">
        <v>8.3177438785296903E-2</v>
      </c>
      <c r="Z235" s="17">
        <v>0.14836022138125399</v>
      </c>
      <c r="AA235" s="17">
        <v>0.120464176983066</v>
      </c>
      <c r="AB235" s="17">
        <v>7.3321491147503803E-2</v>
      </c>
      <c r="AC235" s="17">
        <v>0.13105190752788001</v>
      </c>
      <c r="AD235" s="17">
        <v>0.31040485977682702</v>
      </c>
      <c r="AE235" s="17"/>
      <c r="AF235" s="17">
        <v>0.16080726166509701</v>
      </c>
      <c r="AG235" s="17">
        <v>0.32979515531051401</v>
      </c>
      <c r="AH235" s="17">
        <v>0.185529607191078</v>
      </c>
      <c r="AI235" s="17">
        <v>6.6084403596759697E-2</v>
      </c>
      <c r="AJ235" s="17">
        <v>0.18313468465537</v>
      </c>
      <c r="AK235" s="17">
        <v>7.1164953236677098E-2</v>
      </c>
      <c r="AL235" s="17">
        <v>0.10274218360220699</v>
      </c>
      <c r="AM235" s="17">
        <v>8.0977505940723796E-2</v>
      </c>
      <c r="AN235" s="17">
        <v>7.7764396104995304E-2</v>
      </c>
      <c r="AO235" s="17">
        <v>6.1137021299781699E-2</v>
      </c>
      <c r="AP235" s="17">
        <v>8.0447217678671301E-2</v>
      </c>
      <c r="AQ235" s="17">
        <v>5.2607182192389197E-2</v>
      </c>
      <c r="AR235" s="17">
        <v>6.1930640418521303E-2</v>
      </c>
      <c r="AS235" s="17">
        <v>7.9994228259435599E-2</v>
      </c>
      <c r="AT235" s="17">
        <v>4.4940276954283299E-2</v>
      </c>
      <c r="AU235" s="17">
        <v>0.116146370968256</v>
      </c>
      <c r="AV235" s="17"/>
      <c r="AW235" s="17">
        <v>0.104597341633846</v>
      </c>
      <c r="AX235" s="17">
        <v>0.15119647055111499</v>
      </c>
      <c r="AY235" s="17">
        <v>7.9851377966801002E-2</v>
      </c>
      <c r="AZ235" s="17">
        <v>0.115629682185796</v>
      </c>
      <c r="BA235" s="17">
        <v>7.0285524622501705E-2</v>
      </c>
      <c r="BB235" s="17"/>
      <c r="BC235" s="17">
        <v>0.12361286839333401</v>
      </c>
      <c r="BD235" s="17">
        <v>6.5016155329526398E-2</v>
      </c>
      <c r="BE235" s="17">
        <v>0.112610853073235</v>
      </c>
      <c r="BF235" s="17">
        <v>0.155460888263073</v>
      </c>
      <c r="BG235" s="17">
        <v>0.217482436768479</v>
      </c>
      <c r="BH235" s="17"/>
      <c r="BI235" s="17">
        <v>9.7699399729268901E-2</v>
      </c>
      <c r="BJ235" s="17">
        <v>0.14239990936362501</v>
      </c>
      <c r="BK235" s="17"/>
      <c r="BL235" s="17">
        <v>0.15117643736853201</v>
      </c>
      <c r="BM235" s="17">
        <v>7.3694621616111303E-2</v>
      </c>
      <c r="BN235" s="17">
        <v>0.104551894108758</v>
      </c>
      <c r="BO235" s="17">
        <v>0.20857920022599399</v>
      </c>
      <c r="BP235" s="17"/>
      <c r="BQ235" s="17">
        <v>5.7857262389090502E-2</v>
      </c>
      <c r="BR235" s="17">
        <v>0.111958850389061</v>
      </c>
      <c r="BS235" s="17">
        <v>9.3895666382664097E-2</v>
      </c>
      <c r="BT235" s="17">
        <v>6.0901686626968002E-2</v>
      </c>
      <c r="BU235" s="17">
        <v>0.153652856896524</v>
      </c>
      <c r="BV235" s="17"/>
      <c r="BW235" s="17">
        <v>6.1921207055674797E-2</v>
      </c>
      <c r="BX235" s="17">
        <v>0.12792855520729501</v>
      </c>
      <c r="BY235" s="17">
        <v>9.3885981972337093E-2</v>
      </c>
      <c r="BZ235" s="17">
        <v>5.6509647585884802E-2</v>
      </c>
      <c r="CA235" s="17">
        <v>0.18251755268306299</v>
      </c>
      <c r="CB235" s="17"/>
      <c r="CC235" s="17">
        <v>6.7766800322190707E-2</v>
      </c>
      <c r="CD235" s="17">
        <v>0.12921918868627699</v>
      </c>
      <c r="CE235" s="17"/>
      <c r="CF235" s="17">
        <v>0.124485822206058</v>
      </c>
      <c r="CG235" s="17"/>
      <c r="CH235" s="17">
        <v>0.10122284977280201</v>
      </c>
    </row>
    <row r="236" spans="2:86" x14ac:dyDescent="0.35">
      <c r="B236" t="s">
        <v>193</v>
      </c>
      <c r="C236" s="17">
        <v>9.2823091016138004E-2</v>
      </c>
      <c r="D236" s="17">
        <v>9.3774479038783595E-2</v>
      </c>
      <c r="E236" s="17">
        <v>9.2170452330017194E-2</v>
      </c>
      <c r="F236" s="17"/>
      <c r="G236" s="17">
        <v>0.185610202749386</v>
      </c>
      <c r="H236" s="17">
        <v>0.12487899690675799</v>
      </c>
      <c r="I236" s="17">
        <v>9.0193045709388603E-2</v>
      </c>
      <c r="J236" s="17">
        <v>9.7920790909983901E-2</v>
      </c>
      <c r="K236" s="17">
        <v>4.9049721233175102E-2</v>
      </c>
      <c r="L236" s="17">
        <v>3.2553813581317398E-2</v>
      </c>
      <c r="M236" s="17"/>
      <c r="N236" s="17">
        <v>0.101532215285006</v>
      </c>
      <c r="O236" s="17">
        <v>9.3037026603475806E-2</v>
      </c>
      <c r="P236" s="17">
        <v>0.114932593797448</v>
      </c>
      <c r="Q236" s="17">
        <v>6.3082678704378004E-2</v>
      </c>
      <c r="R236" s="17"/>
      <c r="S236" s="17">
        <v>0.106604727817113</v>
      </c>
      <c r="T236" s="17">
        <v>0.10653886269815201</v>
      </c>
      <c r="U236" s="17">
        <v>7.7087460845149405E-2</v>
      </c>
      <c r="V236" s="17">
        <v>6.9237146404380501E-2</v>
      </c>
      <c r="W236" s="17">
        <v>5.3541210461875002E-2</v>
      </c>
      <c r="X236" s="17">
        <v>0.130688422597319</v>
      </c>
      <c r="Y236" s="17">
        <v>0.110589310101184</v>
      </c>
      <c r="Z236" s="17">
        <v>0.103351164457387</v>
      </c>
      <c r="AA236" s="17">
        <v>6.8059355720294007E-2</v>
      </c>
      <c r="AB236" s="17">
        <v>9.0183603664264297E-2</v>
      </c>
      <c r="AC236" s="17">
        <v>9.0572916487415694E-2</v>
      </c>
      <c r="AD236" s="17">
        <v>0.10108057760675</v>
      </c>
      <c r="AE236" s="17"/>
      <c r="AF236" s="17">
        <v>7.5271137090613893E-2</v>
      </c>
      <c r="AG236" s="17">
        <v>9.0598620580625705E-2</v>
      </c>
      <c r="AH236" s="17">
        <v>9.0914818571483605E-2</v>
      </c>
      <c r="AI236" s="17">
        <v>5.6123538394696998E-2</v>
      </c>
      <c r="AJ236" s="17">
        <v>0.14544077591775101</v>
      </c>
      <c r="AK236" s="17">
        <v>9.9582024405374697E-2</v>
      </c>
      <c r="AL236" s="17">
        <v>8.54049096520237E-2</v>
      </c>
      <c r="AM236" s="17">
        <v>0.10083581929815701</v>
      </c>
      <c r="AN236" s="17">
        <v>8.6625777944026303E-2</v>
      </c>
      <c r="AO236" s="17">
        <v>6.6411066031760002E-2</v>
      </c>
      <c r="AP236" s="17">
        <v>7.7636277615989305E-2</v>
      </c>
      <c r="AQ236" s="17">
        <v>8.4808761562544605E-2</v>
      </c>
      <c r="AR236" s="17">
        <v>0.16364908496806599</v>
      </c>
      <c r="AS236" s="17">
        <v>4.1386444966398303E-2</v>
      </c>
      <c r="AT236" s="17">
        <v>4.59380182494422E-2</v>
      </c>
      <c r="AU236" s="17">
        <v>0.115310165820365</v>
      </c>
      <c r="AV236" s="17"/>
      <c r="AW236" s="17">
        <v>7.0825051766051902E-2</v>
      </c>
      <c r="AX236" s="17">
        <v>8.4989136265406995E-2</v>
      </c>
      <c r="AY236" s="17">
        <v>0.122881355366407</v>
      </c>
      <c r="AZ236" s="17">
        <v>0.118555747742185</v>
      </c>
      <c r="BA236" s="17">
        <v>0.139674141850546</v>
      </c>
      <c r="BB236" s="17"/>
      <c r="BC236" s="17">
        <v>9.1854308619851596E-2</v>
      </c>
      <c r="BD236" s="17">
        <v>9.1404890608584005E-2</v>
      </c>
      <c r="BE236" s="17">
        <v>8.1135228378669697E-2</v>
      </c>
      <c r="BF236" s="17">
        <v>0.107674251994065</v>
      </c>
      <c r="BG236" s="17">
        <v>0.17485618320259</v>
      </c>
      <c r="BH236" s="17"/>
      <c r="BI236" s="17">
        <v>9.2617579589882704E-2</v>
      </c>
      <c r="BJ236" s="17">
        <v>9.3658920719726896E-2</v>
      </c>
      <c r="BK236" s="17"/>
      <c r="BL236" s="17">
        <v>8.9810800103911806E-2</v>
      </c>
      <c r="BM236" s="17">
        <v>5.9435481243891898E-2</v>
      </c>
      <c r="BN236" s="17">
        <v>0.112630808048566</v>
      </c>
      <c r="BO236" s="17">
        <v>7.0353941778986795E-2</v>
      </c>
      <c r="BP236" s="17"/>
      <c r="BQ236" s="17">
        <v>7.9657344053277193E-2</v>
      </c>
      <c r="BR236" s="17">
        <v>9.5958083158925997E-2</v>
      </c>
      <c r="BS236" s="17">
        <v>8.6799672184406804E-2</v>
      </c>
      <c r="BT236" s="17">
        <v>9.1944636497343704E-2</v>
      </c>
      <c r="BU236" s="17">
        <v>0.118222807874676</v>
      </c>
      <c r="BV236" s="17"/>
      <c r="BW236" s="17">
        <v>9.0194183792221203E-2</v>
      </c>
      <c r="BX236" s="17">
        <v>0.11840087746117101</v>
      </c>
      <c r="BY236" s="17">
        <v>9.4972976458054706E-2</v>
      </c>
      <c r="BZ236" s="17">
        <v>8.3066288196588706E-2</v>
      </c>
      <c r="CA236" s="17">
        <v>0.113606937862058</v>
      </c>
      <c r="CB236" s="17"/>
      <c r="CC236" s="17">
        <v>9.4811412922376798E-2</v>
      </c>
      <c r="CD236" s="17">
        <v>9.1658551674155903E-2</v>
      </c>
      <c r="CE236" s="17"/>
      <c r="CF236" s="17">
        <v>0.11571166480951101</v>
      </c>
      <c r="CG236" s="17"/>
      <c r="CH236" s="17">
        <v>0.105135946849208</v>
      </c>
    </row>
    <row r="237" spans="2:86" x14ac:dyDescent="0.35">
      <c r="B237" t="s">
        <v>190</v>
      </c>
      <c r="C237" s="17">
        <v>8.9184497170449697E-2</v>
      </c>
      <c r="D237" s="17">
        <v>7.1963332060282895E-2</v>
      </c>
      <c r="E237" s="17">
        <v>0.10624511723405</v>
      </c>
      <c r="F237" s="17"/>
      <c r="G237" s="17">
        <v>7.3974182291749804E-2</v>
      </c>
      <c r="H237" s="17">
        <v>9.3093999156083906E-2</v>
      </c>
      <c r="I237" s="17">
        <v>9.2137496564418803E-2</v>
      </c>
      <c r="J237" s="17">
        <v>7.1093155914397299E-2</v>
      </c>
      <c r="K237" s="17">
        <v>7.2047557603619694E-2</v>
      </c>
      <c r="L237" s="17">
        <v>0.119878731692333</v>
      </c>
      <c r="M237" s="17"/>
      <c r="N237" s="17">
        <v>0.103055416767684</v>
      </c>
      <c r="O237" s="17">
        <v>8.1789923622890101E-2</v>
      </c>
      <c r="P237" s="17">
        <v>6.8614960713632503E-2</v>
      </c>
      <c r="Q237" s="17">
        <v>0.100708928554261</v>
      </c>
      <c r="R237" s="17"/>
      <c r="S237" s="17">
        <v>0.11447243970781899</v>
      </c>
      <c r="T237" s="17">
        <v>8.5146586876406499E-2</v>
      </c>
      <c r="U237" s="17">
        <v>8.7363201611285302E-2</v>
      </c>
      <c r="V237" s="17">
        <v>5.5876283384551299E-2</v>
      </c>
      <c r="W237" s="17">
        <v>0.13309669066650401</v>
      </c>
      <c r="X237" s="17">
        <v>7.7537054030578006E-2</v>
      </c>
      <c r="Y237" s="17">
        <v>0.102962829240454</v>
      </c>
      <c r="Z237" s="17">
        <v>9.9830994829549602E-2</v>
      </c>
      <c r="AA237" s="17">
        <v>6.10455794099279E-2</v>
      </c>
      <c r="AB237" s="17">
        <v>0.10543217657171799</v>
      </c>
      <c r="AC237" s="17">
        <v>5.4432870492338997E-2</v>
      </c>
      <c r="AD237" s="17">
        <v>8.7469668612114804E-2</v>
      </c>
      <c r="AE237" s="17"/>
      <c r="AF237" s="17">
        <v>9.72094206608769E-2</v>
      </c>
      <c r="AG237" s="17">
        <v>7.7878136173217496E-2</v>
      </c>
      <c r="AH237" s="17">
        <v>9.0791138748716194E-2</v>
      </c>
      <c r="AI237" s="17">
        <v>0.16746345003430099</v>
      </c>
      <c r="AJ237" s="17">
        <v>8.8347785233809803E-2</v>
      </c>
      <c r="AK237" s="17">
        <v>5.6335418980980198E-2</v>
      </c>
      <c r="AL237" s="17">
        <v>0.111624299194724</v>
      </c>
      <c r="AM237" s="17">
        <v>9.9647520397343994E-2</v>
      </c>
      <c r="AN237" s="17">
        <v>6.8280000966734797E-2</v>
      </c>
      <c r="AO237" s="17">
        <v>4.6764806990778597E-2</v>
      </c>
      <c r="AP237" s="17">
        <v>8.7263791031221005E-2</v>
      </c>
      <c r="AQ237" s="17">
        <v>5.5980428842901803E-2</v>
      </c>
      <c r="AR237" s="17">
        <v>9.8477770123162597E-2</v>
      </c>
      <c r="AS237" s="17">
        <v>8.1792255812066894E-2</v>
      </c>
      <c r="AT237" s="17">
        <v>7.3247979219140905E-2</v>
      </c>
      <c r="AU237" s="17">
        <v>0.119150244185058</v>
      </c>
      <c r="AV237" s="17"/>
      <c r="AW237" s="17">
        <v>7.7565232877212495E-2</v>
      </c>
      <c r="AX237" s="17">
        <v>5.36790918432654E-2</v>
      </c>
      <c r="AY237" s="17">
        <v>0.117396347607022</v>
      </c>
      <c r="AZ237" s="17">
        <v>0.116889363098597</v>
      </c>
      <c r="BA237" s="17">
        <v>0.16378470557967501</v>
      </c>
      <c r="BB237" s="17"/>
      <c r="BC237" s="17">
        <v>0.188035807047819</v>
      </c>
      <c r="BD237" s="17">
        <v>6.51397306279375E-2</v>
      </c>
      <c r="BE237" s="17">
        <v>7.8109621852455097E-2</v>
      </c>
      <c r="BF237" s="17">
        <v>0.100082386157514</v>
      </c>
      <c r="BG237" s="17">
        <v>0.102396548100235</v>
      </c>
      <c r="BH237" s="17"/>
      <c r="BI237" s="17">
        <v>9.2089212252027403E-2</v>
      </c>
      <c r="BJ237" s="17">
        <v>7.7370812696140795E-2</v>
      </c>
      <c r="BK237" s="17"/>
      <c r="BL237" s="17">
        <v>7.7423052044808996E-2</v>
      </c>
      <c r="BM237" s="17">
        <v>8.90209321089072E-2</v>
      </c>
      <c r="BN237" s="17">
        <v>9.2164587562345607E-2</v>
      </c>
      <c r="BO237" s="17">
        <v>0.11572370767225899</v>
      </c>
      <c r="BP237" s="17"/>
      <c r="BQ237" s="17">
        <v>6.6896033961121107E-2</v>
      </c>
      <c r="BR237" s="17">
        <v>9.7461868889664599E-2</v>
      </c>
      <c r="BS237" s="17">
        <v>0.12387913163486799</v>
      </c>
      <c r="BT237" s="17">
        <v>8.4830700807287399E-2</v>
      </c>
      <c r="BU237" s="17">
        <v>8.8456175037504498E-2</v>
      </c>
      <c r="BV237" s="17"/>
      <c r="BW237" s="17">
        <v>7.3570520864383301E-2</v>
      </c>
      <c r="BX237" s="17">
        <v>0.111930059788391</v>
      </c>
      <c r="BY237" s="17">
        <v>0.105041349220984</v>
      </c>
      <c r="BZ237" s="17">
        <v>6.20390779754098E-2</v>
      </c>
      <c r="CA237" s="17">
        <v>8.03771464389402E-2</v>
      </c>
      <c r="CB237" s="17"/>
      <c r="CC237" s="17">
        <v>5.8458676545575398E-2</v>
      </c>
      <c r="CD237" s="17">
        <v>0.107180288908234</v>
      </c>
      <c r="CE237" s="17"/>
      <c r="CF237" s="17">
        <v>0.119624672850425</v>
      </c>
      <c r="CG237" s="17"/>
      <c r="CH237" s="17">
        <v>6.8666683968850395E-2</v>
      </c>
    </row>
    <row r="238" spans="2:86" x14ac:dyDescent="0.35">
      <c r="B238" t="s">
        <v>200</v>
      </c>
      <c r="C238" s="17">
        <v>7.4101708039328001E-2</v>
      </c>
      <c r="D238" s="17">
        <v>8.6918874417490605E-2</v>
      </c>
      <c r="E238" s="17">
        <v>6.1820623315638E-2</v>
      </c>
      <c r="F238" s="17"/>
      <c r="G238" s="17">
        <v>3.2931136291977803E-2</v>
      </c>
      <c r="H238" s="17">
        <v>3.2734079993101899E-2</v>
      </c>
      <c r="I238" s="17">
        <v>8.9653529692353504E-2</v>
      </c>
      <c r="J238" s="17">
        <v>6.3856831404314904E-2</v>
      </c>
      <c r="K238" s="17">
        <v>8.0604790561936396E-2</v>
      </c>
      <c r="L238" s="17">
        <v>0.12636991161554001</v>
      </c>
      <c r="M238" s="17"/>
      <c r="N238" s="17">
        <v>9.3454734553834101E-2</v>
      </c>
      <c r="O238" s="17">
        <v>7.7859224358273693E-2</v>
      </c>
      <c r="P238" s="17">
        <v>5.81451206553176E-2</v>
      </c>
      <c r="Q238" s="17">
        <v>6.2499647424188801E-2</v>
      </c>
      <c r="R238" s="17"/>
      <c r="S238" s="17">
        <v>7.5297057609539697E-2</v>
      </c>
      <c r="T238" s="17">
        <v>8.6892850901451393E-2</v>
      </c>
      <c r="U238" s="17">
        <v>8.1899368369591302E-2</v>
      </c>
      <c r="V238" s="17">
        <v>6.1262319641199998E-2</v>
      </c>
      <c r="W238" s="17">
        <v>5.9329364857499602E-2</v>
      </c>
      <c r="X238" s="17">
        <v>7.5127863962365496E-2</v>
      </c>
      <c r="Y238" s="17">
        <v>6.0755942021791701E-2</v>
      </c>
      <c r="Z238" s="17">
        <v>8.7134702162792399E-2</v>
      </c>
      <c r="AA238" s="17">
        <v>6.9530733911610104E-2</v>
      </c>
      <c r="AB238" s="17">
        <v>7.9485912149238294E-2</v>
      </c>
      <c r="AC238" s="17">
        <v>6.9926543349549994E-2</v>
      </c>
      <c r="AD238" s="17">
        <v>8.7818693728624705E-2</v>
      </c>
      <c r="AE238" s="17"/>
      <c r="AF238" s="17">
        <v>4.4140430644495902E-2</v>
      </c>
      <c r="AG238" s="17">
        <v>4.2911940772245E-2</v>
      </c>
      <c r="AH238" s="17">
        <v>5.9813791288421098E-2</v>
      </c>
      <c r="AI238" s="17">
        <v>4.2659832146115503E-2</v>
      </c>
      <c r="AJ238" s="17">
        <v>0.11012461840627399</v>
      </c>
      <c r="AK238" s="17">
        <v>5.8108508381146298E-2</v>
      </c>
      <c r="AL238" s="17">
        <v>7.0285466866021898E-2</v>
      </c>
      <c r="AM238" s="17">
        <v>4.5114103175963302E-2</v>
      </c>
      <c r="AN238" s="17">
        <v>0.111597595072071</v>
      </c>
      <c r="AO238" s="17">
        <v>0.13527866736518601</v>
      </c>
      <c r="AP238" s="17">
        <v>6.6785792216070103E-2</v>
      </c>
      <c r="AQ238" s="17">
        <v>8.5675514228367597E-2</v>
      </c>
      <c r="AR238" s="17">
        <v>5.5612967601482301E-2</v>
      </c>
      <c r="AS238" s="17">
        <v>0.124814801403727</v>
      </c>
      <c r="AT238" s="17">
        <v>0.113299866276434</v>
      </c>
      <c r="AU238" s="17">
        <v>7.79517607493114E-2</v>
      </c>
      <c r="AV238" s="17"/>
      <c r="AW238" s="17">
        <v>5.2039180633398303E-2</v>
      </c>
      <c r="AX238" s="17">
        <v>6.5893917796899903E-2</v>
      </c>
      <c r="AY238" s="17">
        <v>8.7828473646741095E-2</v>
      </c>
      <c r="AZ238" s="17">
        <v>8.44697940777E-2</v>
      </c>
      <c r="BA238" s="17">
        <v>7.1068363266841697E-2</v>
      </c>
      <c r="BB238" s="17"/>
      <c r="BC238" s="17">
        <v>0.103162216955759</v>
      </c>
      <c r="BD238" s="17">
        <v>7.84422125108553E-2</v>
      </c>
      <c r="BE238" s="17">
        <v>7.2569494781213495E-2</v>
      </c>
      <c r="BF238" s="17">
        <v>4.5590102732197199E-2</v>
      </c>
      <c r="BG238" s="17">
        <v>7.4237114863965198E-2</v>
      </c>
      <c r="BH238" s="17"/>
      <c r="BI238" s="17">
        <v>7.4666499327144503E-2</v>
      </c>
      <c r="BJ238" s="17">
        <v>7.1804661382180904E-2</v>
      </c>
      <c r="BK238" s="17"/>
      <c r="BL238" s="17">
        <v>6.4718411583564006E-2</v>
      </c>
      <c r="BM238" s="17">
        <v>9.31792682706412E-2</v>
      </c>
      <c r="BN238" s="17">
        <v>6.7638170295743705E-2</v>
      </c>
      <c r="BO238" s="17">
        <v>6.14707794720111E-2</v>
      </c>
      <c r="BP238" s="17"/>
      <c r="BQ238" s="17">
        <v>0.14709445425227</v>
      </c>
      <c r="BR238" s="17">
        <v>6.7390933034451803E-2</v>
      </c>
      <c r="BS238" s="17">
        <v>3.3642978498720201E-2</v>
      </c>
      <c r="BT238" s="17">
        <v>7.8533504322327502E-2</v>
      </c>
      <c r="BU238" s="17">
        <v>7.1169148075593894E-2</v>
      </c>
      <c r="BV238" s="17"/>
      <c r="BW238" s="17">
        <v>0.13189026164742401</v>
      </c>
      <c r="BX238" s="17">
        <v>7.0044508223782304E-2</v>
      </c>
      <c r="BY238" s="17">
        <v>4.9795516685649799E-2</v>
      </c>
      <c r="BZ238" s="17">
        <v>8.1863735343901997E-2</v>
      </c>
      <c r="CA238" s="17">
        <v>2.93277413894696E-2</v>
      </c>
      <c r="CB238" s="17"/>
      <c r="CC238" s="17">
        <v>9.0501669580164396E-2</v>
      </c>
      <c r="CD238" s="17">
        <v>6.4496422113859794E-2</v>
      </c>
      <c r="CE238" s="17"/>
      <c r="CF238" s="17">
        <v>7.2184285335832696E-2</v>
      </c>
      <c r="CG238" s="17"/>
      <c r="CH238" s="17">
        <v>9.1655979413628103E-2</v>
      </c>
    </row>
    <row r="239" spans="2:86" x14ac:dyDescent="0.35">
      <c r="B239" t="s">
        <v>201</v>
      </c>
      <c r="C239" s="17">
        <v>6.6969233584306204E-2</v>
      </c>
      <c r="D239" s="17">
        <v>6.62744138876111E-2</v>
      </c>
      <c r="E239" s="17">
        <v>6.7845503569034196E-2</v>
      </c>
      <c r="F239" s="17"/>
      <c r="G239" s="17">
        <v>7.3395239633191806E-2</v>
      </c>
      <c r="H239" s="17">
        <v>8.9539992656678599E-2</v>
      </c>
      <c r="I239" s="17">
        <v>8.3306053475573003E-2</v>
      </c>
      <c r="J239" s="17">
        <v>4.4783674034323297E-2</v>
      </c>
      <c r="K239" s="17">
        <v>6.7229199111119603E-2</v>
      </c>
      <c r="L239" s="17">
        <v>4.8946096946411999E-2</v>
      </c>
      <c r="M239" s="17"/>
      <c r="N239" s="17">
        <v>7.1046247578208294E-2</v>
      </c>
      <c r="O239" s="17">
        <v>6.6607179554343601E-2</v>
      </c>
      <c r="P239" s="17">
        <v>7.7545165516641604E-2</v>
      </c>
      <c r="Q239" s="17">
        <v>5.4171528430272398E-2</v>
      </c>
      <c r="R239" s="17"/>
      <c r="S239" s="17">
        <v>9.5859564500773306E-2</v>
      </c>
      <c r="T239" s="17">
        <v>7.4384486799178806E-2</v>
      </c>
      <c r="U239" s="17">
        <v>4.4194555590518603E-2</v>
      </c>
      <c r="V239" s="17">
        <v>5.0186871079008197E-2</v>
      </c>
      <c r="W239" s="17">
        <v>6.3931345069141998E-2</v>
      </c>
      <c r="X239" s="17">
        <v>9.4449916625328895E-2</v>
      </c>
      <c r="Y239" s="17">
        <v>7.5376420252923598E-2</v>
      </c>
      <c r="Z239" s="17">
        <v>8.0788779407334796E-2</v>
      </c>
      <c r="AA239" s="17">
        <v>2.4586109152244299E-2</v>
      </c>
      <c r="AB239" s="17">
        <v>7.8722307626493598E-2</v>
      </c>
      <c r="AC239" s="17">
        <v>4.4108545885266699E-2</v>
      </c>
      <c r="AD239" s="17">
        <v>5.33834565070107E-2</v>
      </c>
      <c r="AE239" s="17"/>
      <c r="AF239" s="17">
        <v>6.7756163902078906E-2</v>
      </c>
      <c r="AG239" s="17">
        <v>6.7897049705225601E-2</v>
      </c>
      <c r="AH239" s="17">
        <v>3.8010037282540203E-2</v>
      </c>
      <c r="AI239" s="17">
        <v>3.7080268851661199E-2</v>
      </c>
      <c r="AJ239" s="17">
        <v>4.99134939908892E-2</v>
      </c>
      <c r="AK239" s="17">
        <v>6.3229201767169604E-2</v>
      </c>
      <c r="AL239" s="17">
        <v>5.4112127540592601E-2</v>
      </c>
      <c r="AM239" s="17">
        <v>7.5235749191511797E-2</v>
      </c>
      <c r="AN239" s="17">
        <v>4.5255120489311997E-2</v>
      </c>
      <c r="AO239" s="17">
        <v>5.3902624629178199E-2</v>
      </c>
      <c r="AP239" s="17">
        <v>0.10298393410605799</v>
      </c>
      <c r="AQ239" s="17">
        <v>6.7664617271347302E-2</v>
      </c>
      <c r="AR239" s="17">
        <v>8.4108368493396798E-2</v>
      </c>
      <c r="AS239" s="17">
        <v>7.6487755527009205E-2</v>
      </c>
      <c r="AT239" s="17">
        <v>4.2566140102766402E-2</v>
      </c>
      <c r="AU239" s="17">
        <v>0.120534806147791</v>
      </c>
      <c r="AV239" s="17"/>
      <c r="AW239" s="17">
        <v>4.93101881887337E-2</v>
      </c>
      <c r="AX239" s="17">
        <v>7.3802774386170694E-2</v>
      </c>
      <c r="AY239" s="17">
        <v>7.71126814272554E-2</v>
      </c>
      <c r="AZ239" s="17">
        <v>7.8710448741196606E-2</v>
      </c>
      <c r="BA239" s="17">
        <v>4.0233166726882798E-2</v>
      </c>
      <c r="BB239" s="17"/>
      <c r="BC239" s="17">
        <v>7.5531818594525194E-2</v>
      </c>
      <c r="BD239" s="17">
        <v>8.6184481766857696E-2</v>
      </c>
      <c r="BE239" s="17">
        <v>4.2976256265049202E-2</v>
      </c>
      <c r="BF239" s="17">
        <v>6.9839594060453994E-2</v>
      </c>
      <c r="BG239" s="17">
        <v>8.3885471081672797E-2</v>
      </c>
      <c r="BH239" s="17"/>
      <c r="BI239" s="17">
        <v>7.0353809680504101E-2</v>
      </c>
      <c r="BJ239" s="17">
        <v>5.3203919962547599E-2</v>
      </c>
      <c r="BK239" s="17"/>
      <c r="BL239" s="17">
        <v>5.6244187535700201E-2</v>
      </c>
      <c r="BM239" s="17">
        <v>5.9405391699275098E-2</v>
      </c>
      <c r="BN239" s="17">
        <v>7.5759182490353905E-2</v>
      </c>
      <c r="BO239" s="17">
        <v>4.0932041801939399E-2</v>
      </c>
      <c r="BP239" s="17"/>
      <c r="BQ239" s="17">
        <v>6.2666096603617494E-2</v>
      </c>
      <c r="BR239" s="17">
        <v>6.5837035691641496E-2</v>
      </c>
      <c r="BS239" s="17">
        <v>0.108781996845408</v>
      </c>
      <c r="BT239" s="17">
        <v>4.8539127176285897E-2</v>
      </c>
      <c r="BU239" s="17">
        <v>7.3821065512106404E-2</v>
      </c>
      <c r="BV239" s="17"/>
      <c r="BW239" s="17">
        <v>6.1346126918151098E-2</v>
      </c>
      <c r="BX239" s="17">
        <v>8.6947178397503003E-2</v>
      </c>
      <c r="BY239" s="17">
        <v>9.49622228362237E-2</v>
      </c>
      <c r="BZ239" s="17">
        <v>4.5649122972594797E-2</v>
      </c>
      <c r="CA239" s="17">
        <v>7.22714715593894E-2</v>
      </c>
      <c r="CB239" s="17"/>
      <c r="CC239" s="17">
        <v>6.7344048331634307E-2</v>
      </c>
      <c r="CD239" s="17">
        <v>6.6749708507481895E-2</v>
      </c>
      <c r="CE239" s="17"/>
      <c r="CF239" s="17">
        <v>8.5483303721841097E-2</v>
      </c>
      <c r="CG239" s="17"/>
      <c r="CH239" s="17">
        <v>8.4750708863494895E-2</v>
      </c>
    </row>
    <row r="240" spans="2:86" x14ac:dyDescent="0.35">
      <c r="B240" t="s">
        <v>197</v>
      </c>
      <c r="C240" s="17">
        <v>6.5602090763768106E-2</v>
      </c>
      <c r="D240" s="17">
        <v>7.1997132662528704E-2</v>
      </c>
      <c r="E240" s="17">
        <v>5.9559424771834998E-2</v>
      </c>
      <c r="F240" s="17"/>
      <c r="G240" s="17">
        <v>9.61087054303532E-2</v>
      </c>
      <c r="H240" s="17">
        <v>9.7461887592214899E-2</v>
      </c>
      <c r="I240" s="17">
        <v>6.5727796650597803E-2</v>
      </c>
      <c r="J240" s="17">
        <v>4.38314413697002E-2</v>
      </c>
      <c r="K240" s="17">
        <v>4.2530380121093003E-2</v>
      </c>
      <c r="L240" s="17">
        <v>5.2518931849790097E-2</v>
      </c>
      <c r="M240" s="17"/>
      <c r="N240" s="17">
        <v>6.1423677975716802E-2</v>
      </c>
      <c r="O240" s="17">
        <v>7.3773842539358994E-2</v>
      </c>
      <c r="P240" s="17">
        <v>8.1026438738158194E-2</v>
      </c>
      <c r="Q240" s="17">
        <v>4.8567545236895701E-2</v>
      </c>
      <c r="R240" s="17"/>
      <c r="S240" s="17">
        <v>9.5100803054839894E-2</v>
      </c>
      <c r="T240" s="17">
        <v>8.6200786036706806E-2</v>
      </c>
      <c r="U240" s="17">
        <v>4.4986347905374501E-2</v>
      </c>
      <c r="V240" s="17">
        <v>5.9553851898245802E-2</v>
      </c>
      <c r="W240" s="17">
        <v>9.7825552546195002E-2</v>
      </c>
      <c r="X240" s="17">
        <v>6.3184462176617495E-2</v>
      </c>
      <c r="Y240" s="17">
        <v>2.8980039204854501E-2</v>
      </c>
      <c r="Z240" s="17">
        <v>6.7674417845791202E-2</v>
      </c>
      <c r="AA240" s="17">
        <v>3.9202633211631199E-2</v>
      </c>
      <c r="AB240" s="17">
        <v>7.1544538692396395E-2</v>
      </c>
      <c r="AC240" s="17">
        <v>6.0099120439214802E-2</v>
      </c>
      <c r="AD240" s="17">
        <v>2.68531943066273E-2</v>
      </c>
      <c r="AE240" s="17"/>
      <c r="AF240" s="17">
        <v>6.7480194395112506E-2</v>
      </c>
      <c r="AG240" s="17">
        <v>1.45436927337414E-2</v>
      </c>
      <c r="AH240" s="17">
        <v>6.1149886062101901E-2</v>
      </c>
      <c r="AI240" s="17">
        <v>3.9671240383887897E-2</v>
      </c>
      <c r="AJ240" s="17">
        <v>3.3632846099905099E-2</v>
      </c>
      <c r="AK240" s="17">
        <v>0.119442024083026</v>
      </c>
      <c r="AL240" s="17">
        <v>7.1614663487304497E-2</v>
      </c>
      <c r="AM240" s="17">
        <v>7.01540283712907E-2</v>
      </c>
      <c r="AN240" s="17">
        <v>7.8568787504961296E-2</v>
      </c>
      <c r="AO240" s="17">
        <v>7.1034129268158303E-2</v>
      </c>
      <c r="AP240" s="17">
        <v>6.1155781049698599E-2</v>
      </c>
      <c r="AQ240" s="17">
        <v>3.7727884136092703E-2</v>
      </c>
      <c r="AR240" s="17">
        <v>8.7765601045140806E-2</v>
      </c>
      <c r="AS240" s="17">
        <v>5.9690161580574601E-2</v>
      </c>
      <c r="AT240" s="17">
        <v>3.8799208246694701E-2</v>
      </c>
      <c r="AU240" s="17">
        <v>9.0084104768451495E-2</v>
      </c>
      <c r="AV240" s="17"/>
      <c r="AW240" s="17">
        <v>5.4376540751452297E-2</v>
      </c>
      <c r="AX240" s="17">
        <v>6.1502225572586403E-2</v>
      </c>
      <c r="AY240" s="17">
        <v>7.3610614470198704E-2</v>
      </c>
      <c r="AZ240" s="17">
        <v>6.4113057878189605E-2</v>
      </c>
      <c r="BA240" s="17">
        <v>8.77622077728967E-2</v>
      </c>
      <c r="BB240" s="17"/>
      <c r="BC240" s="17">
        <v>0.11214886722325799</v>
      </c>
      <c r="BD240" s="17">
        <v>7.0195886572487098E-2</v>
      </c>
      <c r="BE240" s="17">
        <v>6.1568203071857397E-2</v>
      </c>
      <c r="BF240" s="17">
        <v>2.7914527230120601E-2</v>
      </c>
      <c r="BG240" s="17">
        <v>7.3828723016269596E-2</v>
      </c>
      <c r="BH240" s="17"/>
      <c r="BI240" s="17">
        <v>6.5755211259927601E-2</v>
      </c>
      <c r="BJ240" s="17">
        <v>6.4979338728757496E-2</v>
      </c>
      <c r="BK240" s="17"/>
      <c r="BL240" s="17">
        <v>7.5221082614261803E-2</v>
      </c>
      <c r="BM240" s="17">
        <v>5.8009776839011602E-2</v>
      </c>
      <c r="BN240" s="17">
        <v>6.8375424771003904E-2</v>
      </c>
      <c r="BO240" s="17">
        <v>1.8126789058081901E-2</v>
      </c>
      <c r="BP240" s="17"/>
      <c r="BQ240" s="17">
        <v>5.4562555817896499E-2</v>
      </c>
      <c r="BR240" s="17">
        <v>5.9102884996661699E-2</v>
      </c>
      <c r="BS240" s="17">
        <v>0.120121016218333</v>
      </c>
      <c r="BT240" s="17">
        <v>6.9799979575456902E-2</v>
      </c>
      <c r="BU240" s="17">
        <v>7.2342473049661002E-2</v>
      </c>
      <c r="BV240" s="17"/>
      <c r="BW240" s="17">
        <v>6.1578774834306002E-2</v>
      </c>
      <c r="BX240" s="17">
        <v>7.4049863149407993E-2</v>
      </c>
      <c r="BY240" s="17">
        <v>9.4191058383954904E-2</v>
      </c>
      <c r="BZ240" s="17">
        <v>5.4830555821293502E-2</v>
      </c>
      <c r="CA240" s="17">
        <v>5.8387993798418102E-2</v>
      </c>
      <c r="CB240" s="17"/>
      <c r="CC240" s="17">
        <v>7.0446073720312294E-2</v>
      </c>
      <c r="CD240" s="17">
        <v>6.2765020615777295E-2</v>
      </c>
      <c r="CE240" s="17"/>
      <c r="CF240" s="17">
        <v>6.7982034941034802E-2</v>
      </c>
      <c r="CG240" s="17"/>
      <c r="CH240" s="17">
        <v>4.8345919638016502E-2</v>
      </c>
    </row>
    <row r="241" spans="2:86" x14ac:dyDescent="0.35">
      <c r="B241" t="s">
        <v>199</v>
      </c>
      <c r="C241" s="17">
        <v>6.1914187377961498E-2</v>
      </c>
      <c r="D241" s="17">
        <v>7.2478276575026201E-2</v>
      </c>
      <c r="E241" s="17">
        <v>5.1794430870840201E-2</v>
      </c>
      <c r="F241" s="17"/>
      <c r="G241" s="17">
        <v>8.5107530172189999E-2</v>
      </c>
      <c r="H241" s="17">
        <v>6.8170635331169696E-2</v>
      </c>
      <c r="I241" s="17">
        <v>6.3902030401161103E-2</v>
      </c>
      <c r="J241" s="17">
        <v>6.47232349171004E-2</v>
      </c>
      <c r="K241" s="17">
        <v>4.9006652800735399E-2</v>
      </c>
      <c r="L241" s="17">
        <v>4.6198814985972801E-2</v>
      </c>
      <c r="M241" s="17"/>
      <c r="N241" s="17">
        <v>5.1810056122031697E-2</v>
      </c>
      <c r="O241" s="17">
        <v>3.6087117234540597E-2</v>
      </c>
      <c r="P241" s="17">
        <v>8.43239300243349E-2</v>
      </c>
      <c r="Q241" s="17">
        <v>8.0461542053738497E-2</v>
      </c>
      <c r="R241" s="17"/>
      <c r="S241" s="17">
        <v>6.6903030686404699E-2</v>
      </c>
      <c r="T241" s="17">
        <v>4.9939057965053803E-2</v>
      </c>
      <c r="U241" s="17">
        <v>7.9748031547176607E-2</v>
      </c>
      <c r="V241" s="17">
        <v>5.1360647812657201E-2</v>
      </c>
      <c r="W241" s="17">
        <v>4.7735477649326299E-2</v>
      </c>
      <c r="X241" s="17">
        <v>6.2973000650209596E-2</v>
      </c>
      <c r="Y241" s="17">
        <v>8.5844621704603094E-2</v>
      </c>
      <c r="Z241" s="17">
        <v>4.7435327634205902E-2</v>
      </c>
      <c r="AA241" s="17">
        <v>5.5699089409496999E-2</v>
      </c>
      <c r="AB241" s="17">
        <v>6.4152976699209802E-2</v>
      </c>
      <c r="AC241" s="17">
        <v>5.4436820780849597E-2</v>
      </c>
      <c r="AD241" s="17">
        <v>8.8704115302598197E-2</v>
      </c>
      <c r="AE241" s="17"/>
      <c r="AF241" s="17">
        <v>0.17466309677812999</v>
      </c>
      <c r="AG241" s="17">
        <v>6.95110591450636E-2</v>
      </c>
      <c r="AH241" s="17">
        <v>5.4163723452706598E-2</v>
      </c>
      <c r="AI241" s="17">
        <v>8.8673013150489297E-2</v>
      </c>
      <c r="AJ241" s="17">
        <v>4.4556349406111903E-2</v>
      </c>
      <c r="AK241" s="17">
        <v>7.3911284958884896E-2</v>
      </c>
      <c r="AL241" s="17">
        <v>5.8847743104112997E-2</v>
      </c>
      <c r="AM241" s="17">
        <v>3.1147311978535899E-2</v>
      </c>
      <c r="AN241" s="17">
        <v>9.2926872558508594E-2</v>
      </c>
      <c r="AO241" s="17">
        <v>7.4623327780777807E-2</v>
      </c>
      <c r="AP241" s="17">
        <v>5.0999784008488702E-2</v>
      </c>
      <c r="AQ241" s="17">
        <v>2.4173113830392199E-2</v>
      </c>
      <c r="AR241" s="17">
        <v>5.1718106183469101E-2</v>
      </c>
      <c r="AS241" s="17">
        <v>2.8643915103486701E-2</v>
      </c>
      <c r="AT241" s="17">
        <v>4.5917913686627801E-2</v>
      </c>
      <c r="AU241" s="17">
        <v>9.3845825564192201E-2</v>
      </c>
      <c r="AV241" s="17"/>
      <c r="AW241" s="17">
        <v>6.7199400157876496E-2</v>
      </c>
      <c r="AX241" s="17">
        <v>6.1416574932838898E-2</v>
      </c>
      <c r="AY241" s="17">
        <v>5.4920762124409099E-2</v>
      </c>
      <c r="AZ241" s="17">
        <v>4.94301770811858E-2</v>
      </c>
      <c r="BA241" s="17">
        <v>8.7983692170342701E-2</v>
      </c>
      <c r="BB241" s="17"/>
      <c r="BC241" s="17">
        <v>6.2312844759590001E-2</v>
      </c>
      <c r="BD241" s="17">
        <v>6.9140041298832999E-2</v>
      </c>
      <c r="BE241" s="17">
        <v>6.48269277434603E-2</v>
      </c>
      <c r="BF241" s="17">
        <v>4.4825129895501102E-2</v>
      </c>
      <c r="BG241" s="17">
        <v>2.53170137468226E-2</v>
      </c>
      <c r="BH241" s="17"/>
      <c r="BI241" s="17">
        <v>6.7437150995510994E-2</v>
      </c>
      <c r="BJ241" s="17">
        <v>3.9451898406962602E-2</v>
      </c>
      <c r="BK241" s="17"/>
      <c r="BL241" s="17">
        <v>3.44115141604961E-2</v>
      </c>
      <c r="BM241" s="17">
        <v>7.0623329488162301E-2</v>
      </c>
      <c r="BN241" s="17">
        <v>6.6085315010732698E-2</v>
      </c>
      <c r="BO241" s="17">
        <v>7.4962930525129604E-2</v>
      </c>
      <c r="BP241" s="17"/>
      <c r="BQ241" s="17">
        <v>7.2826175090337994E-2</v>
      </c>
      <c r="BR241" s="17">
        <v>5.9156284520578299E-2</v>
      </c>
      <c r="BS241" s="17">
        <v>3.6171100347596699E-2</v>
      </c>
      <c r="BT241" s="17">
        <v>0.110665069740393</v>
      </c>
      <c r="BU241" s="17">
        <v>6.2877854656706894E-2</v>
      </c>
      <c r="BV241" s="17"/>
      <c r="BW241" s="17">
        <v>6.73275672236857E-2</v>
      </c>
      <c r="BX241" s="17">
        <v>6.2212100001505302E-2</v>
      </c>
      <c r="BY241" s="17">
        <v>4.3833275369783202E-2</v>
      </c>
      <c r="BZ241" s="17">
        <v>8.4287082291499199E-2</v>
      </c>
      <c r="CA241" s="17">
        <v>3.8534151328553597E-2</v>
      </c>
      <c r="CB241" s="17"/>
      <c r="CC241" s="17">
        <v>9.2610066996247006E-2</v>
      </c>
      <c r="CD241" s="17">
        <v>4.3935931774543399E-2</v>
      </c>
      <c r="CE241" s="17"/>
      <c r="CF241" s="17">
        <v>6.62422315636087E-2</v>
      </c>
      <c r="CG241" s="17"/>
      <c r="CH241" s="17">
        <v>8.6926588894592996E-2</v>
      </c>
    </row>
    <row r="242" spans="2:86" x14ac:dyDescent="0.35">
      <c r="B242" t="s">
        <v>195</v>
      </c>
      <c r="C242" s="17">
        <v>5.9604269649579301E-2</v>
      </c>
      <c r="D242" s="17">
        <v>6.1058683993512802E-2</v>
      </c>
      <c r="E242" s="17">
        <v>5.83625083811748E-2</v>
      </c>
      <c r="F242" s="17"/>
      <c r="G242" s="17">
        <v>4.2393738981495101E-2</v>
      </c>
      <c r="H242" s="17">
        <v>6.3541709734554905E-2</v>
      </c>
      <c r="I242" s="17">
        <v>5.9206716747192301E-2</v>
      </c>
      <c r="J242" s="17">
        <v>5.7485982518808397E-2</v>
      </c>
      <c r="K242" s="17">
        <v>8.1995374672701293E-2</v>
      </c>
      <c r="L242" s="17">
        <v>5.4858303244605701E-2</v>
      </c>
      <c r="M242" s="17"/>
      <c r="N242" s="17">
        <v>8.3980754758814696E-2</v>
      </c>
      <c r="O242" s="17">
        <v>6.0594992680782903E-2</v>
      </c>
      <c r="P242" s="17">
        <v>5.6803132911463099E-2</v>
      </c>
      <c r="Q242" s="17">
        <v>3.5189148265892298E-2</v>
      </c>
      <c r="R242" s="17"/>
      <c r="S242" s="17">
        <v>6.7625318279933094E-2</v>
      </c>
      <c r="T242" s="17">
        <v>4.4625101109061399E-2</v>
      </c>
      <c r="U242" s="17">
        <v>6.8345096861059801E-2</v>
      </c>
      <c r="V242" s="17">
        <v>8.5316359462916602E-2</v>
      </c>
      <c r="W242" s="17">
        <v>6.9396654164090896E-2</v>
      </c>
      <c r="X242" s="17">
        <v>4.7836541963298798E-2</v>
      </c>
      <c r="Y242" s="17">
        <v>5.6661921668501501E-2</v>
      </c>
      <c r="Z242" s="17">
        <v>5.0884836710400602E-2</v>
      </c>
      <c r="AA242" s="17">
        <v>7.0012614783554694E-2</v>
      </c>
      <c r="AB242" s="17">
        <v>6.2808721211110502E-2</v>
      </c>
      <c r="AC242" s="17">
        <v>4.2055952809863302E-2</v>
      </c>
      <c r="AD242" s="17">
        <v>0</v>
      </c>
      <c r="AE242" s="17"/>
      <c r="AF242" s="17">
        <v>0.12190955492569901</v>
      </c>
      <c r="AG242" s="17">
        <v>2.0315813449367798E-2</v>
      </c>
      <c r="AH242" s="17">
        <v>4.3662058885173098E-2</v>
      </c>
      <c r="AI242" s="17">
        <v>5.5284379066136001E-2</v>
      </c>
      <c r="AJ242" s="17">
        <v>3.0435880099639E-2</v>
      </c>
      <c r="AK242" s="17">
        <v>3.6065579296541701E-2</v>
      </c>
      <c r="AL242" s="17">
        <v>6.8191900934958805E-2</v>
      </c>
      <c r="AM242" s="17">
        <v>7.6552035132259194E-2</v>
      </c>
      <c r="AN242" s="17">
        <v>2.83644148778531E-2</v>
      </c>
      <c r="AO242" s="17">
        <v>3.6972932016813703E-2</v>
      </c>
      <c r="AP242" s="17">
        <v>6.5732774338611605E-2</v>
      </c>
      <c r="AQ242" s="17">
        <v>0.112775644510466</v>
      </c>
      <c r="AR242" s="17">
        <v>6.75026464406321E-2</v>
      </c>
      <c r="AS242" s="17">
        <v>6.0532855262675198E-2</v>
      </c>
      <c r="AT242" s="17">
        <v>5.04861902646941E-2</v>
      </c>
      <c r="AU242" s="17">
        <v>0.119559558990586</v>
      </c>
      <c r="AV242" s="17"/>
      <c r="AW242" s="17">
        <v>4.6238366270646501E-2</v>
      </c>
      <c r="AX242" s="17">
        <v>4.8373383367471198E-2</v>
      </c>
      <c r="AY242" s="17">
        <v>6.5177494010673104E-2</v>
      </c>
      <c r="AZ242" s="17">
        <v>9.81762698380199E-2</v>
      </c>
      <c r="BA242" s="17">
        <v>9.7866784940116303E-2</v>
      </c>
      <c r="BB242" s="17"/>
      <c r="BC242" s="17">
        <v>6.4673870785078399E-2</v>
      </c>
      <c r="BD242" s="17">
        <v>8.3041114663268703E-2</v>
      </c>
      <c r="BE242" s="17">
        <v>4.9242141498857903E-2</v>
      </c>
      <c r="BF242" s="17">
        <v>3.02512222838161E-2</v>
      </c>
      <c r="BG242" s="17">
        <v>3.2800041013713602E-2</v>
      </c>
      <c r="BH242" s="17"/>
      <c r="BI242" s="17">
        <v>6.4454685961042493E-2</v>
      </c>
      <c r="BJ242" s="17">
        <v>3.9877278787004297E-2</v>
      </c>
      <c r="BK242" s="17"/>
      <c r="BL242" s="17">
        <v>6.1242801657890901E-2</v>
      </c>
      <c r="BM242" s="17">
        <v>6.1747307204768599E-2</v>
      </c>
      <c r="BN242" s="17">
        <v>5.9630380531185002E-2</v>
      </c>
      <c r="BO242" s="17">
        <v>1.84532603031459E-2</v>
      </c>
      <c r="BP242" s="17"/>
      <c r="BQ242" s="17">
        <v>7.3184140247387397E-2</v>
      </c>
      <c r="BR242" s="17">
        <v>5.9115504004089402E-2</v>
      </c>
      <c r="BS242" s="17">
        <v>4.6645408375192002E-2</v>
      </c>
      <c r="BT242" s="17">
        <v>8.0849461256216906E-2</v>
      </c>
      <c r="BU242" s="17">
        <v>5.9045423235368898E-2</v>
      </c>
      <c r="BV242" s="17"/>
      <c r="BW242" s="17">
        <v>7.0078736609198305E-2</v>
      </c>
      <c r="BX242" s="17">
        <v>5.6501820430021402E-2</v>
      </c>
      <c r="BY242" s="17">
        <v>5.84873150761306E-2</v>
      </c>
      <c r="BZ242" s="17">
        <v>7.2454356549220694E-2</v>
      </c>
      <c r="CA242" s="17">
        <v>3.50538113803101E-2</v>
      </c>
      <c r="CB242" s="17"/>
      <c r="CC242" s="17">
        <v>7.0087744145470393E-2</v>
      </c>
      <c r="CD242" s="17">
        <v>5.3464208297932303E-2</v>
      </c>
      <c r="CE242" s="17"/>
      <c r="CF242" s="17">
        <v>6.22991431473447E-2</v>
      </c>
      <c r="CG242" s="17"/>
      <c r="CH242" s="17">
        <v>6.3677372855221001E-2</v>
      </c>
    </row>
    <row r="243" spans="2:86" x14ac:dyDescent="0.35">
      <c r="B243" t="s">
        <v>196</v>
      </c>
      <c r="C243" s="17">
        <v>5.6835069293556598E-2</v>
      </c>
      <c r="D243" s="17">
        <v>7.0898691756009505E-2</v>
      </c>
      <c r="E243" s="17">
        <v>4.3287086821225701E-2</v>
      </c>
      <c r="F243" s="17"/>
      <c r="G243" s="17">
        <v>0.13270805616940701</v>
      </c>
      <c r="H243" s="17">
        <v>8.8935874998543205E-2</v>
      </c>
      <c r="I243" s="17">
        <v>5.8460726267069399E-2</v>
      </c>
      <c r="J243" s="17">
        <v>3.9490350151443698E-2</v>
      </c>
      <c r="K243" s="17">
        <v>2.36315687643113E-2</v>
      </c>
      <c r="L243" s="17">
        <v>1.5443284947784399E-2</v>
      </c>
      <c r="M243" s="17"/>
      <c r="N243" s="17">
        <v>6.0895901917091697E-2</v>
      </c>
      <c r="O243" s="17">
        <v>6.3976964381800394E-2</v>
      </c>
      <c r="P243" s="17">
        <v>5.1897277549454501E-2</v>
      </c>
      <c r="Q243" s="17">
        <v>4.98217364575234E-2</v>
      </c>
      <c r="R243" s="17"/>
      <c r="S243" s="17">
        <v>8.3057321068987E-2</v>
      </c>
      <c r="T243" s="17">
        <v>6.6932971880110603E-2</v>
      </c>
      <c r="U243" s="17">
        <v>1.6795020056698799E-2</v>
      </c>
      <c r="V243" s="17">
        <v>2.92626818867836E-2</v>
      </c>
      <c r="W243" s="17">
        <v>1.7263738676968701E-2</v>
      </c>
      <c r="X243" s="17">
        <v>8.2417589255213405E-2</v>
      </c>
      <c r="Y243" s="17">
        <v>3.3690305699145003E-2</v>
      </c>
      <c r="Z243" s="17">
        <v>0.119957070557909</v>
      </c>
      <c r="AA243" s="17">
        <v>5.3349795523506598E-2</v>
      </c>
      <c r="AB243" s="17">
        <v>7.0167185424731202E-2</v>
      </c>
      <c r="AC243" s="17">
        <v>1.7974964936001099E-2</v>
      </c>
      <c r="AD243" s="17">
        <v>0.110466802791664</v>
      </c>
      <c r="AE243" s="17"/>
      <c r="AF243" s="17">
        <v>0</v>
      </c>
      <c r="AG243" s="17">
        <v>1.4891114093759801E-2</v>
      </c>
      <c r="AH243" s="17">
        <v>5.8789202088674997E-2</v>
      </c>
      <c r="AI243" s="17">
        <v>0.11578849387673699</v>
      </c>
      <c r="AJ243" s="17">
        <v>6.9097251131682094E-2</v>
      </c>
      <c r="AK243" s="17">
        <v>4.9770761680073598E-2</v>
      </c>
      <c r="AL243" s="17">
        <v>4.4366210032916797E-2</v>
      </c>
      <c r="AM243" s="17">
        <v>3.0829798532198999E-2</v>
      </c>
      <c r="AN243" s="17">
        <v>3.7154822040379801E-2</v>
      </c>
      <c r="AO243" s="17">
        <v>7.8532412215644998E-2</v>
      </c>
      <c r="AP243" s="17">
        <v>2.6537418578578002E-2</v>
      </c>
      <c r="AQ243" s="17">
        <v>3.6635864146710502E-2</v>
      </c>
      <c r="AR243" s="17">
        <v>8.1740493047550697E-2</v>
      </c>
      <c r="AS243" s="17">
        <v>5.5855319639193199E-2</v>
      </c>
      <c r="AT243" s="17">
        <v>0.16430011299230399</v>
      </c>
      <c r="AU243" s="17">
        <v>7.0233829542399498E-2</v>
      </c>
      <c r="AV243" s="17"/>
      <c r="AW243" s="17">
        <v>3.4953048457079798E-2</v>
      </c>
      <c r="AX243" s="17">
        <v>4.3883101120655799E-2</v>
      </c>
      <c r="AY243" s="17">
        <v>7.1963572593610997E-2</v>
      </c>
      <c r="AZ243" s="17">
        <v>0.106438833643183</v>
      </c>
      <c r="BA243" s="17">
        <v>0.102585941277767</v>
      </c>
      <c r="BB243" s="17"/>
      <c r="BC243" s="17">
        <v>0.13652312929261301</v>
      </c>
      <c r="BD243" s="17">
        <v>5.2380859195444801E-2</v>
      </c>
      <c r="BE243" s="17">
        <v>5.0245644270215502E-2</v>
      </c>
      <c r="BF243" s="17">
        <v>3.0783740377110201E-2</v>
      </c>
      <c r="BG243" s="17">
        <v>3.2800041013713602E-2</v>
      </c>
      <c r="BH243" s="17"/>
      <c r="BI243" s="17">
        <v>5.5554249079907497E-2</v>
      </c>
      <c r="BJ243" s="17">
        <v>6.2044256923810499E-2</v>
      </c>
      <c r="BK243" s="17"/>
      <c r="BL243" s="17">
        <v>6.7745669201399003E-2</v>
      </c>
      <c r="BM243" s="17">
        <v>4.3984966595231399E-2</v>
      </c>
      <c r="BN243" s="17">
        <v>6.0377258330007101E-2</v>
      </c>
      <c r="BO243" s="17">
        <v>4.74300135586425E-2</v>
      </c>
      <c r="BP243" s="17"/>
      <c r="BQ243" s="17">
        <v>4.1645473553261703E-2</v>
      </c>
      <c r="BR243" s="17">
        <v>6.8151755458720695E-2</v>
      </c>
      <c r="BS243" s="17">
        <v>5.6341251841790799E-2</v>
      </c>
      <c r="BT243" s="17">
        <v>4.4672694781372001E-2</v>
      </c>
      <c r="BU243" s="17">
        <v>9.2733918142874003E-2</v>
      </c>
      <c r="BV243" s="17"/>
      <c r="BW243" s="17">
        <v>3.6523056577379698E-2</v>
      </c>
      <c r="BX243" s="17">
        <v>9.4832558663069805E-2</v>
      </c>
      <c r="BY243" s="17">
        <v>3.5129815659640601E-2</v>
      </c>
      <c r="BZ243" s="17">
        <v>3.6072012753403299E-2</v>
      </c>
      <c r="CA243" s="17">
        <v>0.11747734412442</v>
      </c>
      <c r="CB243" s="17"/>
      <c r="CC243" s="17">
        <v>6.12818286183942E-2</v>
      </c>
      <c r="CD243" s="17">
        <v>5.4230648871566402E-2</v>
      </c>
      <c r="CE243" s="17"/>
      <c r="CF243" s="17">
        <v>9.6592840596420801E-2</v>
      </c>
      <c r="CG243" s="17"/>
      <c r="CH243" s="17">
        <v>9.5717564911569103E-2</v>
      </c>
    </row>
    <row r="244" spans="2:86" x14ac:dyDescent="0.35">
      <c r="B244" t="s">
        <v>198</v>
      </c>
      <c r="C244" s="17">
        <v>4.9571860978198497E-2</v>
      </c>
      <c r="D244" s="17">
        <v>6.7306252229574703E-2</v>
      </c>
      <c r="E244" s="17">
        <v>3.1853435033625199E-2</v>
      </c>
      <c r="F244" s="17"/>
      <c r="G244" s="17">
        <v>8.3732502034232104E-2</v>
      </c>
      <c r="H244" s="17">
        <v>5.2264263939036E-2</v>
      </c>
      <c r="I244" s="17">
        <v>5.3938577439826198E-2</v>
      </c>
      <c r="J244" s="17">
        <v>4.3651277809425001E-2</v>
      </c>
      <c r="K244" s="17">
        <v>2.74706744520468E-2</v>
      </c>
      <c r="L244" s="17">
        <v>4.0801434791531102E-2</v>
      </c>
      <c r="M244" s="17"/>
      <c r="N244" s="17">
        <v>6.1381002431189803E-2</v>
      </c>
      <c r="O244" s="17">
        <v>4.97896577089793E-2</v>
      </c>
      <c r="P244" s="17">
        <v>4.3790264599337103E-2</v>
      </c>
      <c r="Q244" s="17">
        <v>4.2075859310179299E-2</v>
      </c>
      <c r="R244" s="17"/>
      <c r="S244" s="17">
        <v>6.6505790528298303E-2</v>
      </c>
      <c r="T244" s="17">
        <v>3.1981983695231898E-2</v>
      </c>
      <c r="U244" s="17">
        <v>6.5103153950698003E-2</v>
      </c>
      <c r="V244" s="17">
        <v>7.0411828320929404E-2</v>
      </c>
      <c r="W244" s="17">
        <v>3.8817179734415702E-2</v>
      </c>
      <c r="X244" s="17">
        <v>3.3201850232976199E-2</v>
      </c>
      <c r="Y244" s="17">
        <v>3.5985355773921403E-2</v>
      </c>
      <c r="Z244" s="17">
        <v>8.73726090761862E-2</v>
      </c>
      <c r="AA244" s="17">
        <v>4.2967645697005598E-2</v>
      </c>
      <c r="AB244" s="17">
        <v>2.7013617671023799E-2</v>
      </c>
      <c r="AC244" s="17">
        <v>5.8543078598541499E-2</v>
      </c>
      <c r="AD244" s="17">
        <v>8.0357621094727702E-2</v>
      </c>
      <c r="AE244" s="17"/>
      <c r="AF244" s="17">
        <v>3.5607201668742303E-2</v>
      </c>
      <c r="AG244" s="17">
        <v>1.54205631187105E-2</v>
      </c>
      <c r="AH244" s="17">
        <v>5.4699815518358799E-2</v>
      </c>
      <c r="AI244" s="17">
        <v>3.3507052481704498E-2</v>
      </c>
      <c r="AJ244" s="17">
        <v>3.6482697047286503E-2</v>
      </c>
      <c r="AK244" s="17">
        <v>3.0439552925210799E-2</v>
      </c>
      <c r="AL244" s="17">
        <v>6.6045405562668497E-2</v>
      </c>
      <c r="AM244" s="17">
        <v>3.08763189166553E-2</v>
      </c>
      <c r="AN244" s="17">
        <v>9.54344068116392E-2</v>
      </c>
      <c r="AO244" s="17">
        <v>8.5829750131288199E-2</v>
      </c>
      <c r="AP244" s="17">
        <v>5.26720019821088E-2</v>
      </c>
      <c r="AQ244" s="17">
        <v>2.2413748487694202E-2</v>
      </c>
      <c r="AR244" s="17">
        <v>5.2319853195152102E-2</v>
      </c>
      <c r="AS244" s="17">
        <v>7.2079403221502095E-2</v>
      </c>
      <c r="AT244" s="17">
        <v>3.8261586980652497E-2</v>
      </c>
      <c r="AU244" s="17">
        <v>8.7837370253563002E-2</v>
      </c>
      <c r="AV244" s="17"/>
      <c r="AW244" s="17">
        <v>3.8766238834371997E-2</v>
      </c>
      <c r="AX244" s="17">
        <v>4.7798529836695101E-2</v>
      </c>
      <c r="AY244" s="17">
        <v>5.9767088989340099E-2</v>
      </c>
      <c r="AZ244" s="17">
        <v>9.0301563418307806E-2</v>
      </c>
      <c r="BA244" s="17">
        <v>0</v>
      </c>
      <c r="BB244" s="17"/>
      <c r="BC244" s="17">
        <v>0.103526716591261</v>
      </c>
      <c r="BD244" s="17">
        <v>6.6773358715739903E-2</v>
      </c>
      <c r="BE244" s="17">
        <v>3.33769460656188E-2</v>
      </c>
      <c r="BF244" s="17">
        <v>9.2651680034610707E-3</v>
      </c>
      <c r="BG244" s="17">
        <v>4.3396255296802799E-2</v>
      </c>
      <c r="BH244" s="17"/>
      <c r="BI244" s="17">
        <v>4.9373625624945502E-2</v>
      </c>
      <c r="BJ244" s="17">
        <v>5.0378098371269102E-2</v>
      </c>
      <c r="BK244" s="17"/>
      <c r="BL244" s="17">
        <v>7.6630130076090805E-2</v>
      </c>
      <c r="BM244" s="17">
        <v>3.9696520168610597E-2</v>
      </c>
      <c r="BN244" s="17">
        <v>4.7710091603345703E-2</v>
      </c>
      <c r="BO244" s="17">
        <v>0</v>
      </c>
      <c r="BP244" s="17"/>
      <c r="BQ244" s="17">
        <v>4.95092967549252E-2</v>
      </c>
      <c r="BR244" s="17">
        <v>6.8950303720858794E-2</v>
      </c>
      <c r="BS244" s="17">
        <v>4.7933308269602001E-2</v>
      </c>
      <c r="BT244" s="17">
        <v>3.6572906425159299E-2</v>
      </c>
      <c r="BU244" s="17">
        <v>4.7354786013253498E-2</v>
      </c>
      <c r="BV244" s="17"/>
      <c r="BW244" s="17">
        <v>7.8609441380430106E-2</v>
      </c>
      <c r="BX244" s="17">
        <v>8.7751184241553898E-2</v>
      </c>
      <c r="BY244" s="17">
        <v>2.4021782277866301E-2</v>
      </c>
      <c r="BZ244" s="17">
        <v>1.6883833115213E-2</v>
      </c>
      <c r="CA244" s="17">
        <v>6.22421052320258E-2</v>
      </c>
      <c r="CB244" s="17"/>
      <c r="CC244" s="17">
        <v>4.6731390956676701E-2</v>
      </c>
      <c r="CD244" s="17">
        <v>5.1235494557551699E-2</v>
      </c>
      <c r="CE244" s="17"/>
      <c r="CF244" s="17">
        <v>9.0282061415859705E-2</v>
      </c>
      <c r="CG244" s="17"/>
      <c r="CH244" s="17">
        <v>6.6383553253313798E-2</v>
      </c>
    </row>
    <row r="245" spans="2:86" x14ac:dyDescent="0.35">
      <c r="B245" t="s">
        <v>204</v>
      </c>
      <c r="C245" s="17">
        <v>4.5625267419304102E-2</v>
      </c>
      <c r="D245" s="17">
        <v>4.6924477357677401E-2</v>
      </c>
      <c r="E245" s="17">
        <v>4.4493425045165798E-2</v>
      </c>
      <c r="F245" s="17"/>
      <c r="G245" s="17">
        <v>6.1260486287728601E-2</v>
      </c>
      <c r="H245" s="17">
        <v>8.0288761215059401E-2</v>
      </c>
      <c r="I245" s="17">
        <v>5.8616588617783301E-2</v>
      </c>
      <c r="J245" s="17">
        <v>4.7421529520384802E-2</v>
      </c>
      <c r="K245" s="17">
        <v>2.2016275202581599E-2</v>
      </c>
      <c r="L245" s="17">
        <v>1.08899214178843E-2</v>
      </c>
      <c r="M245" s="17"/>
      <c r="N245" s="17">
        <v>4.4050853007454503E-2</v>
      </c>
      <c r="O245" s="17">
        <v>3.8184801029098797E-2</v>
      </c>
      <c r="P245" s="17">
        <v>6.0136531342188999E-2</v>
      </c>
      <c r="Q245" s="17">
        <v>4.2658809917130801E-2</v>
      </c>
      <c r="R245" s="17"/>
      <c r="S245" s="17">
        <v>3.9485041453754498E-2</v>
      </c>
      <c r="T245" s="17">
        <v>4.7974233373710699E-2</v>
      </c>
      <c r="U245" s="17">
        <v>5.0124555603908098E-2</v>
      </c>
      <c r="V245" s="17">
        <v>2.9331640565060501E-2</v>
      </c>
      <c r="W245" s="17">
        <v>6.04736741397605E-2</v>
      </c>
      <c r="X245" s="17">
        <v>6.1913700711078802E-2</v>
      </c>
      <c r="Y245" s="17">
        <v>4.2831215330310701E-2</v>
      </c>
      <c r="Z245" s="17">
        <v>0</v>
      </c>
      <c r="AA245" s="17">
        <v>5.9419553651158197E-2</v>
      </c>
      <c r="AB245" s="17">
        <v>5.5032291868885697E-2</v>
      </c>
      <c r="AC245" s="17">
        <v>4.9612262693865303E-2</v>
      </c>
      <c r="AD245" s="17">
        <v>0</v>
      </c>
      <c r="AE245" s="17"/>
      <c r="AF245" s="17">
        <v>0</v>
      </c>
      <c r="AG245" s="17">
        <v>4.1182272953486199E-2</v>
      </c>
      <c r="AH245" s="17">
        <v>7.8617743774599298E-3</v>
      </c>
      <c r="AI245" s="17">
        <v>6.5537760027594904E-3</v>
      </c>
      <c r="AJ245" s="17">
        <v>6.7476447740386594E-2</v>
      </c>
      <c r="AK245" s="17">
        <v>1.6806639105679502E-2</v>
      </c>
      <c r="AL245" s="17">
        <v>8.8881320719759002E-2</v>
      </c>
      <c r="AM245" s="17">
        <v>6.3485811256296903E-2</v>
      </c>
      <c r="AN245" s="17">
        <v>5.5420133310645998E-2</v>
      </c>
      <c r="AO245" s="17">
        <v>2.48934092216909E-2</v>
      </c>
      <c r="AP245" s="17">
        <v>4.5708898651603602E-2</v>
      </c>
      <c r="AQ245" s="17">
        <v>4.8611252523204897E-2</v>
      </c>
      <c r="AR245" s="17">
        <v>2.6129383704561599E-2</v>
      </c>
      <c r="AS245" s="17">
        <v>7.9656454917286901E-2</v>
      </c>
      <c r="AT245" s="17">
        <v>6.89886091042895E-2</v>
      </c>
      <c r="AU245" s="17">
        <v>8.5713466113381098E-2</v>
      </c>
      <c r="AV245" s="17"/>
      <c r="AW245" s="17">
        <v>2.3410013060849499E-2</v>
      </c>
      <c r="AX245" s="17">
        <v>5.1403564627043902E-2</v>
      </c>
      <c r="AY245" s="17">
        <v>4.7790998739752497E-2</v>
      </c>
      <c r="AZ245" s="17">
        <v>7.3803733640043306E-2</v>
      </c>
      <c r="BA245" s="17">
        <v>5.3378476760147002E-2</v>
      </c>
      <c r="BB245" s="17"/>
      <c r="BC245" s="17">
        <v>6.9834006785971195E-2</v>
      </c>
      <c r="BD245" s="17">
        <v>4.19248974424659E-2</v>
      </c>
      <c r="BE245" s="17">
        <v>4.3283201766179703E-2</v>
      </c>
      <c r="BF245" s="17">
        <v>4.7191380622006403E-2</v>
      </c>
      <c r="BG245" s="17">
        <v>2.6132855689518401E-2</v>
      </c>
      <c r="BH245" s="17"/>
      <c r="BI245" s="17">
        <v>4.6306210545916701E-2</v>
      </c>
      <c r="BJ245" s="17">
        <v>4.2855822906907703E-2</v>
      </c>
      <c r="BK245" s="17"/>
      <c r="BL245" s="17">
        <v>4.60103034657625E-2</v>
      </c>
      <c r="BM245" s="17">
        <v>3.48844277158009E-2</v>
      </c>
      <c r="BN245" s="17">
        <v>5.3149628520531303E-2</v>
      </c>
      <c r="BO245" s="17">
        <v>0</v>
      </c>
      <c r="BP245" s="17"/>
      <c r="BQ245" s="17">
        <v>4.26486291278187E-2</v>
      </c>
      <c r="BR245" s="17">
        <v>4.1956010960834199E-2</v>
      </c>
      <c r="BS245" s="17">
        <v>3.0860450106896899E-2</v>
      </c>
      <c r="BT245" s="17">
        <v>3.11667964956189E-2</v>
      </c>
      <c r="BU245" s="17">
        <v>9.5750824479411495E-2</v>
      </c>
      <c r="BV245" s="17"/>
      <c r="BW245" s="17">
        <v>5.33088152245813E-2</v>
      </c>
      <c r="BX245" s="17">
        <v>3.9149147748578902E-2</v>
      </c>
      <c r="BY245" s="17">
        <v>2.66837067268311E-2</v>
      </c>
      <c r="BZ245" s="17">
        <v>3.5398138761581703E-2</v>
      </c>
      <c r="CA245" s="17">
        <v>8.6686826198574402E-2</v>
      </c>
      <c r="CB245" s="17"/>
      <c r="CC245" s="17">
        <v>5.02952842041254E-2</v>
      </c>
      <c r="CD245" s="17">
        <v>4.2890087438348101E-2</v>
      </c>
      <c r="CE245" s="17"/>
      <c r="CF245" s="17">
        <v>4.0117751281874899E-2</v>
      </c>
      <c r="CG245" s="17"/>
      <c r="CH245" s="17">
        <v>5.3775268765690498E-2</v>
      </c>
    </row>
    <row r="246" spans="2:86" x14ac:dyDescent="0.35">
      <c r="B246" t="s">
        <v>194</v>
      </c>
      <c r="C246" s="17">
        <v>4.4255874107210401E-2</v>
      </c>
      <c r="D246" s="17">
        <v>4.9118052529001401E-2</v>
      </c>
      <c r="E246" s="17">
        <v>3.9644937415515502E-2</v>
      </c>
      <c r="F246" s="17"/>
      <c r="G246" s="17">
        <v>8.2028482748220902E-2</v>
      </c>
      <c r="H246" s="17">
        <v>5.4501356838923702E-2</v>
      </c>
      <c r="I246" s="17">
        <v>4.1656489436475701E-2</v>
      </c>
      <c r="J246" s="17">
        <v>3.5726365286253801E-2</v>
      </c>
      <c r="K246" s="17">
        <v>3.2366263012991503E-2</v>
      </c>
      <c r="L246" s="17">
        <v>2.7884610859357901E-2</v>
      </c>
      <c r="M246" s="17"/>
      <c r="N246" s="17">
        <v>3.4708818515716298E-2</v>
      </c>
      <c r="O246" s="17">
        <v>3.0795059329121102E-2</v>
      </c>
      <c r="P246" s="17">
        <v>6.7158337467874404E-2</v>
      </c>
      <c r="Q246" s="17">
        <v>4.87658207507101E-2</v>
      </c>
      <c r="R246" s="17"/>
      <c r="S246" s="17">
        <v>5.3018362662388199E-2</v>
      </c>
      <c r="T246" s="17">
        <v>3.6412177988874202E-2</v>
      </c>
      <c r="U246" s="17">
        <v>3.5466210469295698E-2</v>
      </c>
      <c r="V246" s="17">
        <v>5.8135333570157002E-2</v>
      </c>
      <c r="W246" s="17">
        <v>4.6121286022269302E-2</v>
      </c>
      <c r="X246" s="17">
        <v>3.76052788264465E-2</v>
      </c>
      <c r="Y246" s="17">
        <v>4.6776770413296503E-2</v>
      </c>
      <c r="Z246" s="17">
        <v>2.5403493219238599E-2</v>
      </c>
      <c r="AA246" s="17">
        <v>2.2551913007383899E-2</v>
      </c>
      <c r="AB246" s="17">
        <v>8.3840213379533401E-2</v>
      </c>
      <c r="AC246" s="17">
        <v>2.10922483517152E-2</v>
      </c>
      <c r="AD246" s="17">
        <v>5.2320144260301703E-2</v>
      </c>
      <c r="AE246" s="17"/>
      <c r="AF246" s="17">
        <v>0</v>
      </c>
      <c r="AG246" s="17">
        <v>3.82936715599074E-2</v>
      </c>
      <c r="AH246" s="17">
        <v>4.7166546788391703E-2</v>
      </c>
      <c r="AI246" s="17">
        <v>2.0254346266589899E-2</v>
      </c>
      <c r="AJ246" s="17">
        <v>5.7436109169255303E-2</v>
      </c>
      <c r="AK246" s="17">
        <v>6.2427078481803899E-2</v>
      </c>
      <c r="AL246" s="17">
        <v>4.8439626475538997E-2</v>
      </c>
      <c r="AM246" s="17">
        <v>2.9834985821727601E-2</v>
      </c>
      <c r="AN246" s="17">
        <v>4.2467091087557397E-2</v>
      </c>
      <c r="AO246" s="17">
        <v>6.90026226869669E-2</v>
      </c>
      <c r="AP246" s="17">
        <v>3.0204146372625699E-2</v>
      </c>
      <c r="AQ246" s="17">
        <v>4.6565970064379403E-2</v>
      </c>
      <c r="AR246" s="17">
        <v>1.8128690879866401E-2</v>
      </c>
      <c r="AS246" s="17">
        <v>3.8576772770964697E-2</v>
      </c>
      <c r="AT246" s="17">
        <v>0.14840406450450999</v>
      </c>
      <c r="AU246" s="17">
        <v>4.0989521988980898E-2</v>
      </c>
      <c r="AV246" s="17"/>
      <c r="AW246" s="17">
        <v>4.28348309465739E-2</v>
      </c>
      <c r="AX246" s="17">
        <v>4.1804822613450601E-2</v>
      </c>
      <c r="AY246" s="17">
        <v>6.1534900521526603E-2</v>
      </c>
      <c r="AZ246" s="17">
        <v>2.9500428823667501E-2</v>
      </c>
      <c r="BA246" s="17">
        <v>5.3572470289581502E-2</v>
      </c>
      <c r="BB246" s="17"/>
      <c r="BC246" s="17">
        <v>7.8683458638487094E-2</v>
      </c>
      <c r="BD246" s="17">
        <v>5.1664072323402199E-2</v>
      </c>
      <c r="BE246" s="17">
        <v>3.5703477041979202E-2</v>
      </c>
      <c r="BF246" s="17">
        <v>3.2163074280952997E-2</v>
      </c>
      <c r="BG246" s="17">
        <v>0</v>
      </c>
      <c r="BH246" s="17"/>
      <c r="BI246" s="17">
        <v>5.0285790856338802E-2</v>
      </c>
      <c r="BJ246" s="17">
        <v>1.9731770406870498E-2</v>
      </c>
      <c r="BK246" s="17"/>
      <c r="BL246" s="17">
        <v>4.8852398640959499E-2</v>
      </c>
      <c r="BM246" s="17">
        <v>5.7785203249789502E-2</v>
      </c>
      <c r="BN246" s="17">
        <v>3.6510999902250603E-2</v>
      </c>
      <c r="BO246" s="17">
        <v>1.9285222596230198E-2</v>
      </c>
      <c r="BP246" s="17"/>
      <c r="BQ246" s="17">
        <v>4.7460018537476299E-2</v>
      </c>
      <c r="BR246" s="17">
        <v>5.24466828401072E-2</v>
      </c>
      <c r="BS246" s="17">
        <v>3.8345103343942998E-2</v>
      </c>
      <c r="BT246" s="17">
        <v>3.4496048015387699E-2</v>
      </c>
      <c r="BU246" s="17">
        <v>8.7351796082576205E-2</v>
      </c>
      <c r="BV246" s="17"/>
      <c r="BW246" s="17">
        <v>4.4123683826211103E-2</v>
      </c>
      <c r="BX246" s="17">
        <v>6.3474966811691902E-2</v>
      </c>
      <c r="BY246" s="17">
        <v>3.6954473176397003E-2</v>
      </c>
      <c r="BZ246" s="17">
        <v>3.4361016494212901E-2</v>
      </c>
      <c r="CA246" s="17">
        <v>5.8069047780553801E-2</v>
      </c>
      <c r="CB246" s="17"/>
      <c r="CC246" s="17">
        <v>4.5799692088900702E-2</v>
      </c>
      <c r="CD246" s="17">
        <v>4.3351676064178897E-2</v>
      </c>
      <c r="CE246" s="17"/>
      <c r="CF246" s="17">
        <v>6.6779749638950003E-2</v>
      </c>
      <c r="CG246" s="17"/>
      <c r="CH246" s="17">
        <v>8.0077583364183205E-2</v>
      </c>
    </row>
    <row r="247" spans="2:86" x14ac:dyDescent="0.35">
      <c r="B247" t="s">
        <v>202</v>
      </c>
      <c r="C247" s="17">
        <v>4.1623635640500103E-2</v>
      </c>
      <c r="D247" s="17">
        <v>4.2518014095789002E-2</v>
      </c>
      <c r="E247" s="17">
        <v>3.9496285814174498E-2</v>
      </c>
      <c r="F247" s="17"/>
      <c r="G247" s="17">
        <v>8.5714740430067701E-2</v>
      </c>
      <c r="H247" s="17">
        <v>5.17037380190149E-2</v>
      </c>
      <c r="I247" s="17">
        <v>3.5882572179258401E-2</v>
      </c>
      <c r="J247" s="17">
        <v>3.2755504656714098E-2</v>
      </c>
      <c r="K247" s="17">
        <v>2.0633025078093899E-2</v>
      </c>
      <c r="L247" s="17">
        <v>3.01209787428895E-2</v>
      </c>
      <c r="M247" s="17"/>
      <c r="N247" s="17">
        <v>5.9718552644074503E-2</v>
      </c>
      <c r="O247" s="17">
        <v>2.70283413266281E-2</v>
      </c>
      <c r="P247" s="17">
        <v>4.2121324876773003E-2</v>
      </c>
      <c r="Q247" s="17">
        <v>3.3894464387842799E-2</v>
      </c>
      <c r="R247" s="17"/>
      <c r="S247" s="17">
        <v>7.49118932542511E-2</v>
      </c>
      <c r="T247" s="17">
        <v>2.9346464045655399E-2</v>
      </c>
      <c r="U247" s="17">
        <v>4.27483467769166E-2</v>
      </c>
      <c r="V247" s="17">
        <v>4.1702736754372798E-2</v>
      </c>
      <c r="W247" s="17">
        <v>3.6423454630797901E-2</v>
      </c>
      <c r="X247" s="17">
        <v>3.93641528482273E-2</v>
      </c>
      <c r="Y247" s="17">
        <v>3.4196125761217902E-2</v>
      </c>
      <c r="Z247" s="17">
        <v>0</v>
      </c>
      <c r="AA247" s="17">
        <v>2.1150870239651998E-2</v>
      </c>
      <c r="AB247" s="17">
        <v>6.1431080525918003E-2</v>
      </c>
      <c r="AC247" s="17">
        <v>1.6427611592830502E-2</v>
      </c>
      <c r="AD247" s="17">
        <v>8.8003036688092104E-2</v>
      </c>
      <c r="AE247" s="17"/>
      <c r="AF247" s="17">
        <v>0</v>
      </c>
      <c r="AG247" s="17">
        <v>5.5550148889899002E-2</v>
      </c>
      <c r="AH247" s="17">
        <v>2.4764753465059498E-2</v>
      </c>
      <c r="AI247" s="17">
        <v>5.8173937273551198E-2</v>
      </c>
      <c r="AJ247" s="17">
        <v>2.9676737567164699E-2</v>
      </c>
      <c r="AK247" s="17">
        <v>3.2995591040912597E-2</v>
      </c>
      <c r="AL247" s="17">
        <v>3.4742209374708601E-2</v>
      </c>
      <c r="AM247" s="17">
        <v>4.0664885251463202E-2</v>
      </c>
      <c r="AN247" s="17">
        <v>3.9876498917327897E-2</v>
      </c>
      <c r="AO247" s="17">
        <v>3.4405988838104598E-2</v>
      </c>
      <c r="AP247" s="17">
        <v>4.3227105421312799E-2</v>
      </c>
      <c r="AQ247" s="17">
        <v>4.4202894472126303E-2</v>
      </c>
      <c r="AR247" s="17">
        <v>5.1463644770832997E-2</v>
      </c>
      <c r="AS247" s="17">
        <v>2.1075575668216301E-2</v>
      </c>
      <c r="AT247" s="17">
        <v>4.87384943935638E-2</v>
      </c>
      <c r="AU247" s="17">
        <v>9.7747177625682899E-2</v>
      </c>
      <c r="AV247" s="17"/>
      <c r="AW247" s="17">
        <v>2.4910163755516499E-2</v>
      </c>
      <c r="AX247" s="17">
        <v>2.9427118863634999E-2</v>
      </c>
      <c r="AY247" s="17">
        <v>5.4504320778970203E-2</v>
      </c>
      <c r="AZ247" s="17">
        <v>6.6054689547887693E-2</v>
      </c>
      <c r="BA247" s="17">
        <v>3.4608725702976302E-2</v>
      </c>
      <c r="BB247" s="17"/>
      <c r="BC247" s="17">
        <v>9.6486727178677095E-2</v>
      </c>
      <c r="BD247" s="17">
        <v>4.2706012969396002E-2</v>
      </c>
      <c r="BE247" s="17">
        <v>3.0870724574216701E-2</v>
      </c>
      <c r="BF247" s="17">
        <v>3.4933428584624199E-2</v>
      </c>
      <c r="BG247" s="17">
        <v>0</v>
      </c>
      <c r="BH247" s="17"/>
      <c r="BI247" s="17">
        <v>4.60403825797338E-2</v>
      </c>
      <c r="BJ247" s="17">
        <v>2.36604092043168E-2</v>
      </c>
      <c r="BK247" s="17"/>
      <c r="BL247" s="17">
        <v>4.2299690631585403E-2</v>
      </c>
      <c r="BM247" s="17">
        <v>2.8040334577485199E-2</v>
      </c>
      <c r="BN247" s="17">
        <v>4.8839560155584001E-2</v>
      </c>
      <c r="BO247" s="17">
        <v>3.7112242373158598E-2</v>
      </c>
      <c r="BP247" s="17"/>
      <c r="BQ247" s="17">
        <v>3.8496514086094599E-2</v>
      </c>
      <c r="BR247" s="17">
        <v>6.2132909242878197E-2</v>
      </c>
      <c r="BS247" s="17">
        <v>4.2590813010381701E-2</v>
      </c>
      <c r="BT247" s="17">
        <v>1.4716342365073401E-2</v>
      </c>
      <c r="BU247" s="17">
        <v>5.8066040868338803E-2</v>
      </c>
      <c r="BV247" s="17"/>
      <c r="BW247" s="17">
        <v>4.0621957571376301E-2</v>
      </c>
      <c r="BX247" s="17">
        <v>9.0012078627431796E-2</v>
      </c>
      <c r="BY247" s="17">
        <v>6.1209614484822199E-2</v>
      </c>
      <c r="BZ247" s="17">
        <v>1.3083509024660701E-2</v>
      </c>
      <c r="CA247" s="17">
        <v>4.5866426620567502E-2</v>
      </c>
      <c r="CB247" s="17"/>
      <c r="CC247" s="17">
        <v>3.4601815640539997E-2</v>
      </c>
      <c r="CD247" s="17">
        <v>4.5736242163926501E-2</v>
      </c>
      <c r="CE247" s="17"/>
      <c r="CF247" s="17">
        <v>8.2101735652343105E-2</v>
      </c>
      <c r="CG247" s="17"/>
      <c r="CH247" s="17">
        <v>7.2331793600417194E-2</v>
      </c>
    </row>
    <row r="248" spans="2:86" x14ac:dyDescent="0.35">
      <c r="B248" t="s">
        <v>140</v>
      </c>
      <c r="C248" s="17">
        <v>8.6345794101980993E-3</v>
      </c>
      <c r="D248" s="17">
        <v>7.6868166574444001E-3</v>
      </c>
      <c r="E248" s="17">
        <v>8.5662482627049692E-3</v>
      </c>
      <c r="F248" s="17"/>
      <c r="G248" s="17">
        <v>1.2476461397562E-2</v>
      </c>
      <c r="H248" s="17">
        <v>2.5196581593088501E-3</v>
      </c>
      <c r="I248" s="17">
        <v>2.4537116862267502E-2</v>
      </c>
      <c r="J248" s="17">
        <v>2.78446754159135E-3</v>
      </c>
      <c r="K248" s="17">
        <v>1.04741113891077E-2</v>
      </c>
      <c r="L248" s="17">
        <v>1.66397660336622E-3</v>
      </c>
      <c r="M248" s="17"/>
      <c r="N248" s="17">
        <v>1.3110456960687999E-2</v>
      </c>
      <c r="O248" s="17">
        <v>5.9477179788325098E-3</v>
      </c>
      <c r="P248" s="17">
        <v>0</v>
      </c>
      <c r="Q248" s="17">
        <v>1.4262474060545101E-2</v>
      </c>
      <c r="R248" s="17"/>
      <c r="S248" s="17">
        <v>0</v>
      </c>
      <c r="T248" s="17">
        <v>6.0318531405992503E-3</v>
      </c>
      <c r="U248" s="17">
        <v>2.1718109322659E-2</v>
      </c>
      <c r="V248" s="17">
        <v>5.2482729757482903E-3</v>
      </c>
      <c r="W248" s="17">
        <v>7.9007577074640296E-3</v>
      </c>
      <c r="X248" s="17">
        <v>0</v>
      </c>
      <c r="Y248" s="17">
        <v>5.9351948545231696E-3</v>
      </c>
      <c r="Z248" s="17">
        <v>1.2767812284517399E-2</v>
      </c>
      <c r="AA248" s="17">
        <v>1.31329763968683E-2</v>
      </c>
      <c r="AB248" s="17">
        <v>2.4652933410148702E-2</v>
      </c>
      <c r="AC248" s="17">
        <v>8.6326317866820407E-3</v>
      </c>
      <c r="AD248" s="17">
        <v>0</v>
      </c>
      <c r="AE248" s="17"/>
      <c r="AF248" s="17">
        <v>4.4140430644495902E-2</v>
      </c>
      <c r="AG248" s="17">
        <v>1.1891417192127199E-2</v>
      </c>
      <c r="AH248" s="17">
        <v>2.0012322428180102E-2</v>
      </c>
      <c r="AI248" s="17">
        <v>0</v>
      </c>
      <c r="AJ248" s="17">
        <v>0</v>
      </c>
      <c r="AK248" s="17">
        <v>0</v>
      </c>
      <c r="AL248" s="17">
        <v>4.6216840658712798E-3</v>
      </c>
      <c r="AM248" s="17">
        <v>1.32642161686988E-2</v>
      </c>
      <c r="AN248" s="17">
        <v>8.2024887264647399E-3</v>
      </c>
      <c r="AO248" s="17">
        <v>0</v>
      </c>
      <c r="AP248" s="17">
        <v>1.9834171083213399E-2</v>
      </c>
      <c r="AQ248" s="17">
        <v>0</v>
      </c>
      <c r="AR248" s="17">
        <v>0</v>
      </c>
      <c r="AS248" s="17">
        <v>2.06242042976338E-2</v>
      </c>
      <c r="AT248" s="17">
        <v>0</v>
      </c>
      <c r="AU248" s="17">
        <v>7.3217295393536398E-3</v>
      </c>
      <c r="AV248" s="17"/>
      <c r="AW248" s="17">
        <v>1.6303953707356801E-2</v>
      </c>
      <c r="AX248" s="17">
        <v>7.9952239559035604E-3</v>
      </c>
      <c r="AY248" s="17">
        <v>4.06045663458314E-3</v>
      </c>
      <c r="AZ248" s="17">
        <v>4.04132363130806E-3</v>
      </c>
      <c r="BA248" s="17">
        <v>1.6139179416774799E-2</v>
      </c>
      <c r="BB248" s="17"/>
      <c r="BC248" s="17">
        <v>1.43141797838438E-2</v>
      </c>
      <c r="BD248" s="17">
        <v>3.7885523468943398E-3</v>
      </c>
      <c r="BE248" s="17">
        <v>1.0339034675539E-2</v>
      </c>
      <c r="BF248" s="17">
        <v>1.40792356844454E-2</v>
      </c>
      <c r="BG248" s="17">
        <v>0</v>
      </c>
      <c r="BH248" s="17"/>
      <c r="BI248" s="17">
        <v>6.0529806407923301E-3</v>
      </c>
      <c r="BJ248" s="17">
        <v>1.9134126678861101E-2</v>
      </c>
      <c r="BK248" s="17"/>
      <c r="BL248" s="17">
        <v>3.1056288660702698E-3</v>
      </c>
      <c r="BM248" s="17">
        <v>5.2611454718208602E-3</v>
      </c>
      <c r="BN248" s="17">
        <v>1.07692259305992E-2</v>
      </c>
      <c r="BO248" s="17">
        <v>4.55578633048562E-2</v>
      </c>
      <c r="BP248" s="17"/>
      <c r="BQ248" s="17">
        <v>0</v>
      </c>
      <c r="BR248" s="17">
        <v>4.1395337235714301E-3</v>
      </c>
      <c r="BS248" s="17">
        <v>1.32466869893848E-2</v>
      </c>
      <c r="BT248" s="17">
        <v>4.1325130045977397E-3</v>
      </c>
      <c r="BU248" s="17">
        <v>0</v>
      </c>
      <c r="BV248" s="17"/>
      <c r="BW248" s="17">
        <v>0</v>
      </c>
      <c r="BX248" s="17">
        <v>5.6685539369346599E-3</v>
      </c>
      <c r="BY248" s="17">
        <v>1.0219533870144499E-2</v>
      </c>
      <c r="BZ248" s="17">
        <v>3.7707799326185802E-3</v>
      </c>
      <c r="CA248" s="17">
        <v>4.3829561585313898E-3</v>
      </c>
      <c r="CB248" s="17"/>
      <c r="CC248" s="17">
        <v>3.74091541756347E-3</v>
      </c>
      <c r="CD248" s="17">
        <v>1.15007472213469E-2</v>
      </c>
      <c r="CE248" s="17"/>
      <c r="CF248" s="17">
        <v>2.5289246930664702E-3</v>
      </c>
      <c r="CG248" s="17"/>
      <c r="CH248" s="17">
        <v>0</v>
      </c>
    </row>
    <row r="249" spans="2:86" x14ac:dyDescent="0.35">
      <c r="B249" t="s">
        <v>141</v>
      </c>
      <c r="C249" s="17">
        <v>1.18375558768336E-2</v>
      </c>
      <c r="D249" s="17">
        <v>9.2677098666562995E-3</v>
      </c>
      <c r="E249" s="17">
        <v>1.43790818338933E-2</v>
      </c>
      <c r="F249" s="17"/>
      <c r="G249" s="17">
        <v>0</v>
      </c>
      <c r="H249" s="17">
        <v>7.4833232036835198E-3</v>
      </c>
      <c r="I249" s="17">
        <v>1.1136658935992401E-2</v>
      </c>
      <c r="J249" s="17">
        <v>7.2203264474700601E-3</v>
      </c>
      <c r="K249" s="17">
        <v>9.4957300225483703E-3</v>
      </c>
      <c r="L249" s="17">
        <v>2.9117648150069401E-2</v>
      </c>
      <c r="M249" s="17"/>
      <c r="N249" s="17">
        <v>8.8806745035669502E-3</v>
      </c>
      <c r="O249" s="17">
        <v>2.3740981819536801E-2</v>
      </c>
      <c r="P249" s="17">
        <v>4.2227658459677003E-3</v>
      </c>
      <c r="Q249" s="17">
        <v>9.4471404537269706E-3</v>
      </c>
      <c r="R249" s="17"/>
      <c r="S249" s="17">
        <v>3.1016095804826502E-3</v>
      </c>
      <c r="T249" s="17">
        <v>2.1193981889105901E-2</v>
      </c>
      <c r="U249" s="17">
        <v>3.01269269934085E-2</v>
      </c>
      <c r="V249" s="17">
        <v>5.6103313385269197E-3</v>
      </c>
      <c r="W249" s="17">
        <v>5.7437912037471501E-3</v>
      </c>
      <c r="X249" s="17">
        <v>8.3168351417039696E-3</v>
      </c>
      <c r="Y249" s="17">
        <v>0</v>
      </c>
      <c r="Z249" s="17">
        <v>1.3047877304381599E-2</v>
      </c>
      <c r="AA249" s="17">
        <v>1.1874206561951799E-2</v>
      </c>
      <c r="AB249" s="17">
        <v>1.22034987212372E-2</v>
      </c>
      <c r="AC249" s="17">
        <v>3.3084879613332903E-2</v>
      </c>
      <c r="AD249" s="17">
        <v>0</v>
      </c>
      <c r="AE249" s="17"/>
      <c r="AF249" s="17">
        <v>0</v>
      </c>
      <c r="AG249" s="17">
        <v>1.01177561131909E-2</v>
      </c>
      <c r="AH249" s="17">
        <v>5.8829685169242999E-3</v>
      </c>
      <c r="AI249" s="17">
        <v>4.1334784347718499E-2</v>
      </c>
      <c r="AJ249" s="17">
        <v>1.04872157764742E-2</v>
      </c>
      <c r="AK249" s="17">
        <v>3.8660077976814902E-3</v>
      </c>
      <c r="AL249" s="17">
        <v>4.3478449598090899E-3</v>
      </c>
      <c r="AM249" s="17">
        <v>1.12310772232677E-2</v>
      </c>
      <c r="AN249" s="17">
        <v>1.3089516849605401E-2</v>
      </c>
      <c r="AO249" s="17">
        <v>1.13140297054336E-2</v>
      </c>
      <c r="AP249" s="17">
        <v>3.2282408293845301E-2</v>
      </c>
      <c r="AQ249" s="17">
        <v>0</v>
      </c>
      <c r="AR249" s="17">
        <v>1.7513034522938498E-2</v>
      </c>
      <c r="AS249" s="17">
        <v>0</v>
      </c>
      <c r="AT249" s="17">
        <v>0</v>
      </c>
      <c r="AU249" s="17">
        <v>1.1572394777889501E-2</v>
      </c>
      <c r="AV249" s="17"/>
      <c r="AW249" s="17">
        <v>7.9297171635558904E-3</v>
      </c>
      <c r="AX249" s="17">
        <v>6.7148833353508804E-3</v>
      </c>
      <c r="AY249" s="17">
        <v>1.88618585489028E-2</v>
      </c>
      <c r="AZ249" s="17">
        <v>1.83032386929767E-2</v>
      </c>
      <c r="BA249" s="17">
        <v>0</v>
      </c>
      <c r="BB249" s="17"/>
      <c r="BC249" s="17">
        <v>4.8860545885880801E-3</v>
      </c>
      <c r="BD249" s="17">
        <v>1.45429657940474E-2</v>
      </c>
      <c r="BE249" s="17">
        <v>1.0453370916732201E-2</v>
      </c>
      <c r="BF249" s="17">
        <v>1.3825482862163299E-2</v>
      </c>
      <c r="BG249" s="17">
        <v>1.18017547550778E-2</v>
      </c>
      <c r="BH249" s="17"/>
      <c r="BI249" s="17">
        <v>1.3735116018672699E-2</v>
      </c>
      <c r="BJ249" s="17">
        <v>4.1200427448623003E-3</v>
      </c>
      <c r="BK249" s="17"/>
      <c r="BL249" s="17">
        <v>2.2283431155284499E-3</v>
      </c>
      <c r="BM249" s="17">
        <v>1.5425580256525E-2</v>
      </c>
      <c r="BN249" s="17">
        <v>1.1758079269875E-2</v>
      </c>
      <c r="BO249" s="17">
        <v>4.6036365951299701E-2</v>
      </c>
      <c r="BP249" s="17"/>
      <c r="BQ249" s="17">
        <v>1.73482732764179E-2</v>
      </c>
      <c r="BR249" s="17">
        <v>1.14971716459465E-2</v>
      </c>
      <c r="BS249" s="17">
        <v>4.4926106537112303E-3</v>
      </c>
      <c r="BT249" s="17">
        <v>1.54929250828519E-2</v>
      </c>
      <c r="BU249" s="17">
        <v>2.2001492373544901E-2</v>
      </c>
      <c r="BV249" s="17"/>
      <c r="BW249" s="17">
        <v>2.5776090642460898E-2</v>
      </c>
      <c r="BX249" s="17">
        <v>6.6552700252374801E-3</v>
      </c>
      <c r="BY249" s="17">
        <v>3.4659524134423901E-3</v>
      </c>
      <c r="BZ249" s="17">
        <v>1.5231255594208799E-2</v>
      </c>
      <c r="CA249" s="17">
        <v>6.8159348541672604E-3</v>
      </c>
      <c r="CB249" s="17"/>
      <c r="CC249" s="17">
        <v>1.33897204949556E-2</v>
      </c>
      <c r="CD249" s="17">
        <v>1.0928469296152699E-2</v>
      </c>
      <c r="CE249" s="17"/>
      <c r="CF249" s="17">
        <v>7.5755110825829301E-3</v>
      </c>
      <c r="CG249" s="17"/>
      <c r="CH249" s="17">
        <v>1.1051964503877999E-2</v>
      </c>
    </row>
    <row r="250" spans="2:86"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row>
    <row r="251" spans="2:86" x14ac:dyDescent="0.35">
      <c r="B251" s="6" t="s">
        <v>222</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row>
    <row r="252" spans="2:86" x14ac:dyDescent="0.35">
      <c r="B252" s="21" t="s">
        <v>123</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row>
    <row r="253" spans="2:86" x14ac:dyDescent="0.35">
      <c r="B253" t="s">
        <v>216</v>
      </c>
      <c r="C253" s="17">
        <v>4.3922815396352899E-2</v>
      </c>
      <c r="D253" s="17">
        <v>5.7808130189436202E-2</v>
      </c>
      <c r="E253" s="17">
        <v>3.0510448350853099E-2</v>
      </c>
      <c r="F253" s="17"/>
      <c r="G253" s="17">
        <v>7.3339386594362205E-2</v>
      </c>
      <c r="H253" s="17">
        <v>0.10225484581244999</v>
      </c>
      <c r="I253" s="17">
        <v>7.6171442062925504E-2</v>
      </c>
      <c r="J253" s="17">
        <v>1.7252767322070501E-2</v>
      </c>
      <c r="K253" s="17">
        <v>0</v>
      </c>
      <c r="L253" s="17">
        <v>1.9113192433083499E-3</v>
      </c>
      <c r="M253" s="17"/>
      <c r="N253" s="17">
        <v>7.4476485910569296E-2</v>
      </c>
      <c r="O253" s="17">
        <v>3.0135828961644798E-2</v>
      </c>
      <c r="P253" s="17">
        <v>2.7978265069380601E-2</v>
      </c>
      <c r="Q253" s="17">
        <v>3.9645903944002199E-2</v>
      </c>
      <c r="R253" s="17"/>
      <c r="S253" s="17">
        <v>0.13117499410370601</v>
      </c>
      <c r="T253" s="17">
        <v>1.5432182843647901E-2</v>
      </c>
      <c r="U253" s="17">
        <v>2.92516030357318E-2</v>
      </c>
      <c r="V253" s="17">
        <v>2.9065251913788701E-2</v>
      </c>
      <c r="W253" s="17">
        <v>2.50381532445299E-2</v>
      </c>
      <c r="X253" s="17">
        <v>5.7295294822542801E-2</v>
      </c>
      <c r="Y253" s="17">
        <v>2.2715950852606501E-2</v>
      </c>
      <c r="Z253" s="17">
        <v>3.8062522584088897E-2</v>
      </c>
      <c r="AA253" s="17">
        <v>3.3175346347547797E-2</v>
      </c>
      <c r="AB253" s="17">
        <v>1.9811662534224599E-2</v>
      </c>
      <c r="AC253" s="17">
        <v>2.12310664627295E-2</v>
      </c>
      <c r="AD253" s="17">
        <v>6.2153591963469597E-2</v>
      </c>
      <c r="AE253" s="17"/>
      <c r="AF253" s="17">
        <v>9.2525671779778398E-2</v>
      </c>
      <c r="AG253" s="17">
        <v>2.61670562978208E-2</v>
      </c>
      <c r="AH253" s="17">
        <v>7.02094630964118E-3</v>
      </c>
      <c r="AI253" s="17">
        <v>7.3655660718293395E-2</v>
      </c>
      <c r="AJ253" s="17">
        <v>5.1039474239940701E-2</v>
      </c>
      <c r="AK253" s="17">
        <v>2.7668239611456199E-2</v>
      </c>
      <c r="AL253" s="17">
        <v>4.5473520351237504E-3</v>
      </c>
      <c r="AM253" s="17">
        <v>2.71345599356707E-2</v>
      </c>
      <c r="AN253" s="17">
        <v>7.0595344489817798E-3</v>
      </c>
      <c r="AO253" s="17">
        <v>3.95062749408829E-2</v>
      </c>
      <c r="AP253" s="17">
        <v>5.1413233217992203E-2</v>
      </c>
      <c r="AQ253" s="17">
        <v>3.8008995848732303E-2</v>
      </c>
      <c r="AR253" s="17">
        <v>6.5012679880957394E-2</v>
      </c>
      <c r="AS253" s="17">
        <v>4.0182658245514501E-2</v>
      </c>
      <c r="AT253" s="17">
        <v>7.8326166093718896E-2</v>
      </c>
      <c r="AU253" s="17">
        <v>0.18278323088581599</v>
      </c>
      <c r="AV253" s="17"/>
      <c r="AW253" s="17">
        <v>2.84943521714001E-2</v>
      </c>
      <c r="AX253" s="17">
        <v>8.38964690399213E-3</v>
      </c>
      <c r="AY253" s="17">
        <v>6.08916944656719E-2</v>
      </c>
      <c r="AZ253" s="17">
        <v>0.11082908032651601</v>
      </c>
      <c r="BA253" s="17">
        <v>0.28616635902592602</v>
      </c>
      <c r="BB253" s="17"/>
      <c r="BC253" s="17">
        <v>0.20131414740179701</v>
      </c>
      <c r="BD253" s="17">
        <v>3.8903120398597099E-2</v>
      </c>
      <c r="BE253" s="17">
        <v>1.8212808410973801E-2</v>
      </c>
      <c r="BF253" s="17">
        <v>1.14916280113798E-2</v>
      </c>
      <c r="BG253" s="17">
        <v>1.26442227468907E-2</v>
      </c>
      <c r="BH253" s="17"/>
      <c r="BI253" s="17">
        <v>4.8601663406870603E-2</v>
      </c>
      <c r="BJ253" s="17">
        <v>2.4893605113366898E-2</v>
      </c>
      <c r="BK253" s="17"/>
      <c r="BL253" s="17">
        <v>4.6154379108886402E-2</v>
      </c>
      <c r="BM253" s="17">
        <v>1.1889921198229901E-2</v>
      </c>
      <c r="BN253" s="17">
        <v>6.1304410983881702E-2</v>
      </c>
      <c r="BO253" s="17">
        <v>1.9440578982535799E-2</v>
      </c>
      <c r="BP253" s="17"/>
      <c r="BQ253" s="17">
        <v>5.2154779976629297E-2</v>
      </c>
      <c r="BR253" s="17">
        <v>6.7967360852478703E-2</v>
      </c>
      <c r="BS253" s="17">
        <v>5.8951046386932198E-3</v>
      </c>
      <c r="BT253" s="17">
        <v>4.6723878780849298E-2</v>
      </c>
      <c r="BU253" s="17">
        <v>2.8509608915080999E-2</v>
      </c>
      <c r="BV253" s="17"/>
      <c r="BW253" s="17">
        <v>5.58852630241247E-2</v>
      </c>
      <c r="BX253" s="17">
        <v>0.11138697536440199</v>
      </c>
      <c r="BY253" s="17">
        <v>2.0747532457686301E-2</v>
      </c>
      <c r="BZ253" s="17">
        <v>2.5829589627223801E-2</v>
      </c>
      <c r="CA253" s="17">
        <v>2.0724291162107399E-2</v>
      </c>
      <c r="CB253" s="17"/>
      <c r="CC253" s="17">
        <v>7.8797270003037004E-2</v>
      </c>
      <c r="CD253" s="17">
        <v>2.3497212131500501E-2</v>
      </c>
      <c r="CE253" s="17"/>
      <c r="CF253" s="17">
        <v>0.118103903687723</v>
      </c>
      <c r="CG253" s="17"/>
      <c r="CH253" s="17">
        <v>0.13606425693427601</v>
      </c>
    </row>
    <row r="254" spans="2:86" x14ac:dyDescent="0.35">
      <c r="B254" t="s">
        <v>217</v>
      </c>
      <c r="C254" s="17">
        <v>0.120441339735243</v>
      </c>
      <c r="D254" s="17">
        <v>0.14733614778875101</v>
      </c>
      <c r="E254" s="17">
        <v>9.4567474887577302E-2</v>
      </c>
      <c r="F254" s="17"/>
      <c r="G254" s="17">
        <v>0.178267871902416</v>
      </c>
      <c r="H254" s="17">
        <v>0.19417755244597201</v>
      </c>
      <c r="I254" s="17">
        <v>0.16594821692130299</v>
      </c>
      <c r="J254" s="17">
        <v>9.0449314340823594E-2</v>
      </c>
      <c r="K254" s="17">
        <v>6.3865898891752204E-2</v>
      </c>
      <c r="L254" s="17">
        <v>4.7477455698122097E-2</v>
      </c>
      <c r="M254" s="17"/>
      <c r="N254" s="17">
        <v>0.16440624147535399</v>
      </c>
      <c r="O254" s="17">
        <v>9.1900287429061797E-2</v>
      </c>
      <c r="P254" s="17">
        <v>0.12775597852874401</v>
      </c>
      <c r="Q254" s="17">
        <v>9.7168588833951505E-2</v>
      </c>
      <c r="R254" s="17"/>
      <c r="S254" s="17">
        <v>0.19605515788033501</v>
      </c>
      <c r="T254" s="17">
        <v>8.9922304198656502E-2</v>
      </c>
      <c r="U254" s="17">
        <v>6.5979322164394699E-2</v>
      </c>
      <c r="V254" s="17">
        <v>9.0506411773606799E-2</v>
      </c>
      <c r="W254" s="17">
        <v>0.14949674296259699</v>
      </c>
      <c r="X254" s="17">
        <v>0.122339581077336</v>
      </c>
      <c r="Y254" s="17">
        <v>6.3726085416847295E-2</v>
      </c>
      <c r="Z254" s="17">
        <v>9.8814028652830996E-2</v>
      </c>
      <c r="AA254" s="17">
        <v>0.140320622593748</v>
      </c>
      <c r="AB254" s="17">
        <v>0.13527373851567501</v>
      </c>
      <c r="AC254" s="17">
        <v>8.1722326503914394E-2</v>
      </c>
      <c r="AD254" s="17">
        <v>0.187962375474198</v>
      </c>
      <c r="AE254" s="17"/>
      <c r="AF254" s="17">
        <v>3.7614328576970502E-2</v>
      </c>
      <c r="AG254" s="17">
        <v>0.117894285697955</v>
      </c>
      <c r="AH254" s="17">
        <v>6.9272559388787597E-2</v>
      </c>
      <c r="AI254" s="17">
        <v>8.5798884956197002E-2</v>
      </c>
      <c r="AJ254" s="17">
        <v>0.12212632413201201</v>
      </c>
      <c r="AK254" s="17">
        <v>0.106831263589514</v>
      </c>
      <c r="AL254" s="17">
        <v>9.6771542990167006E-2</v>
      </c>
      <c r="AM254" s="17">
        <v>0.121100140050645</v>
      </c>
      <c r="AN254" s="17">
        <v>7.0166853191732395E-2</v>
      </c>
      <c r="AO254" s="17">
        <v>0.139121742600265</v>
      </c>
      <c r="AP254" s="17">
        <v>0.126409044281349</v>
      </c>
      <c r="AQ254" s="17">
        <v>9.2239346616104695E-2</v>
      </c>
      <c r="AR254" s="17">
        <v>0.16182082175217599</v>
      </c>
      <c r="AS254" s="17">
        <v>9.0098195001288101E-2</v>
      </c>
      <c r="AT254" s="17">
        <v>0.279129672828065</v>
      </c>
      <c r="AU254" s="17">
        <v>0.280707839467777</v>
      </c>
      <c r="AV254" s="17"/>
      <c r="AW254" s="17">
        <v>5.9536962024879098E-2</v>
      </c>
      <c r="AX254" s="17">
        <v>0.121307013898906</v>
      </c>
      <c r="AY254" s="17">
        <v>0.16817591181491701</v>
      </c>
      <c r="AZ254" s="17">
        <v>0.165759639524972</v>
      </c>
      <c r="BA254" s="17">
        <v>0.24018624270473901</v>
      </c>
      <c r="BB254" s="17"/>
      <c r="BC254" s="17">
        <v>0.24992288759303999</v>
      </c>
      <c r="BD254" s="17">
        <v>0.15000482817687799</v>
      </c>
      <c r="BE254" s="17">
        <v>7.8731828965860895E-2</v>
      </c>
      <c r="BF254" s="17">
        <v>6.3097680119533595E-2</v>
      </c>
      <c r="BG254" s="17">
        <v>9.1723103552175902E-2</v>
      </c>
      <c r="BH254" s="17"/>
      <c r="BI254" s="17">
        <v>0.12533297716286201</v>
      </c>
      <c r="BJ254" s="17">
        <v>0.100546699638139</v>
      </c>
      <c r="BK254" s="17"/>
      <c r="BL254" s="17">
        <v>0.14627314149630999</v>
      </c>
      <c r="BM254" s="17">
        <v>9.9252514448794099E-2</v>
      </c>
      <c r="BN254" s="17">
        <v>0.12307335674151899</v>
      </c>
      <c r="BO254" s="17">
        <v>0.117704767897265</v>
      </c>
      <c r="BP254" s="17"/>
      <c r="BQ254" s="17">
        <v>6.5070861463874599E-2</v>
      </c>
      <c r="BR254" s="17">
        <v>0.206830986729788</v>
      </c>
      <c r="BS254" s="17">
        <v>0.122663444939439</v>
      </c>
      <c r="BT254" s="17">
        <v>5.8288346461545001E-2</v>
      </c>
      <c r="BU254" s="17">
        <v>9.0658801216699295E-2</v>
      </c>
      <c r="BV254" s="17"/>
      <c r="BW254" s="17">
        <v>6.76805039197199E-2</v>
      </c>
      <c r="BX254" s="17">
        <v>0.31878557048085399</v>
      </c>
      <c r="BY254" s="17">
        <v>0.106936855751259</v>
      </c>
      <c r="BZ254" s="17">
        <v>4.5478809443369697E-2</v>
      </c>
      <c r="CA254" s="17">
        <v>9.8952420076738601E-2</v>
      </c>
      <c r="CB254" s="17"/>
      <c r="CC254" s="17">
        <v>0.12652877007118701</v>
      </c>
      <c r="CD254" s="17">
        <v>0.116875995464006</v>
      </c>
      <c r="CE254" s="17"/>
      <c r="CF254" s="17">
        <v>0.31862076777160703</v>
      </c>
      <c r="CG254" s="17"/>
      <c r="CH254" s="17">
        <v>0.23041199049460101</v>
      </c>
    </row>
    <row r="255" spans="2:86" x14ac:dyDescent="0.35">
      <c r="B255" t="s">
        <v>218</v>
      </c>
      <c r="C255" s="17">
        <v>0.21512305815704699</v>
      </c>
      <c r="D255" s="17">
        <v>0.22559070493050001</v>
      </c>
      <c r="E255" s="17">
        <v>0.204533399063448</v>
      </c>
      <c r="F255" s="17"/>
      <c r="G255" s="17">
        <v>0.24883548441535</v>
      </c>
      <c r="H255" s="17">
        <v>0.24445062673836501</v>
      </c>
      <c r="I255" s="17">
        <v>0.21495226244770099</v>
      </c>
      <c r="J255" s="17">
        <v>0.21290131753774699</v>
      </c>
      <c r="K255" s="17">
        <v>0.157970832147735</v>
      </c>
      <c r="L255" s="17">
        <v>0.209165466063268</v>
      </c>
      <c r="M255" s="17"/>
      <c r="N255" s="17">
        <v>0.23291515458985201</v>
      </c>
      <c r="O255" s="17">
        <v>0.203477482516631</v>
      </c>
      <c r="P255" s="17">
        <v>0.221091295943913</v>
      </c>
      <c r="Q255" s="17">
        <v>0.19982885098490799</v>
      </c>
      <c r="R255" s="17"/>
      <c r="S255" s="17">
        <v>0.239359302567627</v>
      </c>
      <c r="T255" s="17">
        <v>0.20589714216788299</v>
      </c>
      <c r="U255" s="17">
        <v>0.23332903195498</v>
      </c>
      <c r="V255" s="17">
        <v>0.16316501850030199</v>
      </c>
      <c r="W255" s="17">
        <v>0.22949749933187799</v>
      </c>
      <c r="X255" s="17">
        <v>0.22709735460702599</v>
      </c>
      <c r="Y255" s="17">
        <v>0.21825727122089</v>
      </c>
      <c r="Z255" s="17">
        <v>0.179970743419267</v>
      </c>
      <c r="AA255" s="17">
        <v>0.18390273563885901</v>
      </c>
      <c r="AB255" s="17">
        <v>0.277467183189753</v>
      </c>
      <c r="AC255" s="17">
        <v>0.222551081583509</v>
      </c>
      <c r="AD255" s="17">
        <v>0.13295020811066599</v>
      </c>
      <c r="AE255" s="17"/>
      <c r="AF255" s="17">
        <v>7.7497862941107207E-2</v>
      </c>
      <c r="AG255" s="17">
        <v>0.206796306037942</v>
      </c>
      <c r="AH255" s="17">
        <v>0.19854030168432801</v>
      </c>
      <c r="AI255" s="17">
        <v>0.16933547969546101</v>
      </c>
      <c r="AJ255" s="17">
        <v>0.180144887412059</v>
      </c>
      <c r="AK255" s="17">
        <v>0.24218571007127601</v>
      </c>
      <c r="AL255" s="17">
        <v>0.25778227846616403</v>
      </c>
      <c r="AM255" s="17">
        <v>0.202701703526943</v>
      </c>
      <c r="AN255" s="17">
        <v>0.32498498162410799</v>
      </c>
      <c r="AO255" s="17">
        <v>0.22083071730304499</v>
      </c>
      <c r="AP255" s="17">
        <v>0.16988899795144199</v>
      </c>
      <c r="AQ255" s="17">
        <v>0.23952168304941701</v>
      </c>
      <c r="AR255" s="17">
        <v>0.213020659806434</v>
      </c>
      <c r="AS255" s="17">
        <v>0.19557667188358499</v>
      </c>
      <c r="AT255" s="17">
        <v>0.244521020664377</v>
      </c>
      <c r="AU255" s="17">
        <v>0.173377893148873</v>
      </c>
      <c r="AV255" s="17"/>
      <c r="AW255" s="17">
        <v>0.22100403701526899</v>
      </c>
      <c r="AX255" s="17">
        <v>0.19112275529654499</v>
      </c>
      <c r="AY255" s="17">
        <v>0.22616527320198701</v>
      </c>
      <c r="AZ255" s="17">
        <v>0.25810929837275498</v>
      </c>
      <c r="BA255" s="17">
        <v>0.19788617507265699</v>
      </c>
      <c r="BB255" s="17"/>
      <c r="BC255" s="17">
        <v>0.23852073120172099</v>
      </c>
      <c r="BD255" s="17">
        <v>0.241237597479531</v>
      </c>
      <c r="BE255" s="17">
        <v>0.206398356405992</v>
      </c>
      <c r="BF255" s="17">
        <v>0.18340993165811301</v>
      </c>
      <c r="BG255" s="17">
        <v>9.2838430736755101E-2</v>
      </c>
      <c r="BH255" s="17"/>
      <c r="BI255" s="17">
        <v>0.21794065400728699</v>
      </c>
      <c r="BJ255" s="17">
        <v>0.20366369384212099</v>
      </c>
      <c r="BK255" s="17"/>
      <c r="BL255" s="17">
        <v>0.22878143463914299</v>
      </c>
      <c r="BM255" s="17">
        <v>0.21595499722159001</v>
      </c>
      <c r="BN255" s="17">
        <v>0.20996497785392701</v>
      </c>
      <c r="BO255" s="17">
        <v>0.21653118319762699</v>
      </c>
      <c r="BP255" s="17"/>
      <c r="BQ255" s="17">
        <v>0.11998421325851399</v>
      </c>
      <c r="BR255" s="17">
        <v>0.28370352297331503</v>
      </c>
      <c r="BS255" s="17">
        <v>0.26880740897892003</v>
      </c>
      <c r="BT255" s="17">
        <v>0.11690026037734701</v>
      </c>
      <c r="BU255" s="17">
        <v>0.274231813440312</v>
      </c>
      <c r="BV255" s="17"/>
      <c r="BW255" s="17">
        <v>0.16049207049441599</v>
      </c>
      <c r="BX255" s="17">
        <v>0.33843167247984102</v>
      </c>
      <c r="BY255" s="17">
        <v>0.254310156633693</v>
      </c>
      <c r="BZ255" s="17">
        <v>9.7274122559649304E-2</v>
      </c>
      <c r="CA255" s="17">
        <v>0.26120802646455499</v>
      </c>
      <c r="CB255" s="17"/>
      <c r="CC255" s="17">
        <v>0.127680091975969</v>
      </c>
      <c r="CD255" s="17">
        <v>0.26633748876707403</v>
      </c>
      <c r="CE255" s="17"/>
      <c r="CF255" s="17">
        <v>0.34618467076159998</v>
      </c>
      <c r="CG255" s="17"/>
      <c r="CH255" s="17">
        <v>0.117844997384722</v>
      </c>
    </row>
    <row r="256" spans="2:86" x14ac:dyDescent="0.35">
      <c r="B256" t="s">
        <v>219</v>
      </c>
      <c r="C256" s="17">
        <v>0.27812642732194398</v>
      </c>
      <c r="D256" s="17">
        <v>0.25588604419334199</v>
      </c>
      <c r="E256" s="17">
        <v>0.30064270079810501</v>
      </c>
      <c r="F256" s="17"/>
      <c r="G256" s="17">
        <v>0.26712918644766998</v>
      </c>
      <c r="H256" s="17">
        <v>0.267529709946637</v>
      </c>
      <c r="I256" s="17">
        <v>0.248918100310562</v>
      </c>
      <c r="J256" s="17">
        <v>0.30320270254217602</v>
      </c>
      <c r="K256" s="17">
        <v>0.29914166158515199</v>
      </c>
      <c r="L256" s="17">
        <v>0.28329594266616898</v>
      </c>
      <c r="M256" s="17"/>
      <c r="N256" s="17">
        <v>0.26970163833898902</v>
      </c>
      <c r="O256" s="17">
        <v>0.30079842936297002</v>
      </c>
      <c r="P256" s="17">
        <v>0.27821146855474499</v>
      </c>
      <c r="Q256" s="17">
        <v>0.26579649243457998</v>
      </c>
      <c r="R256" s="17"/>
      <c r="S256" s="17">
        <v>0.23900157975901701</v>
      </c>
      <c r="T256" s="17">
        <v>0.301560400034736</v>
      </c>
      <c r="U256" s="17">
        <v>0.28020103886515901</v>
      </c>
      <c r="V256" s="17">
        <v>0.30037300027180702</v>
      </c>
      <c r="W256" s="17">
        <v>0.20731645992370901</v>
      </c>
      <c r="X256" s="17">
        <v>0.29266001859159901</v>
      </c>
      <c r="Y256" s="17">
        <v>0.31548698081446702</v>
      </c>
      <c r="Z256" s="17">
        <v>0.367063403018489</v>
      </c>
      <c r="AA256" s="17">
        <v>0.27049038183941798</v>
      </c>
      <c r="AB256" s="17">
        <v>0.23511755037895599</v>
      </c>
      <c r="AC256" s="17">
        <v>0.28450394253344102</v>
      </c>
      <c r="AD256" s="17">
        <v>0.33739792396058899</v>
      </c>
      <c r="AE256" s="17"/>
      <c r="AF256" s="17">
        <v>0.495475443835244</v>
      </c>
      <c r="AG256" s="17">
        <v>0.25157369016838299</v>
      </c>
      <c r="AH256" s="17">
        <v>0.23916961641571</v>
      </c>
      <c r="AI256" s="17">
        <v>0.24172565447484001</v>
      </c>
      <c r="AJ256" s="17">
        <v>0.33866735456019198</v>
      </c>
      <c r="AK256" s="17">
        <v>0.30514689397729999</v>
      </c>
      <c r="AL256" s="17">
        <v>0.32066110004005899</v>
      </c>
      <c r="AM256" s="17">
        <v>0.23203648682143899</v>
      </c>
      <c r="AN256" s="17">
        <v>0.30877838923705297</v>
      </c>
      <c r="AO256" s="17">
        <v>0.244254749759137</v>
      </c>
      <c r="AP256" s="17">
        <v>0.305187580181841</v>
      </c>
      <c r="AQ256" s="17">
        <v>0.31921407176112299</v>
      </c>
      <c r="AR256" s="17">
        <v>0.26343986445510098</v>
      </c>
      <c r="AS256" s="17">
        <v>0.22678591358059799</v>
      </c>
      <c r="AT256" s="17">
        <v>0.23418157842408099</v>
      </c>
      <c r="AU256" s="17">
        <v>0.18497412785312001</v>
      </c>
      <c r="AV256" s="17"/>
      <c r="AW256" s="17">
        <v>0.27246776812491802</v>
      </c>
      <c r="AX256" s="17">
        <v>0.28378261323401699</v>
      </c>
      <c r="AY256" s="17">
        <v>0.28829002689042799</v>
      </c>
      <c r="AZ256" s="17">
        <v>0.238053466861264</v>
      </c>
      <c r="BA256" s="17">
        <v>0.186555592867129</v>
      </c>
      <c r="BB256" s="17"/>
      <c r="BC256" s="17">
        <v>0.14518425807108801</v>
      </c>
      <c r="BD256" s="17">
        <v>0.28421564850295</v>
      </c>
      <c r="BE256" s="17">
        <v>0.31762524098718398</v>
      </c>
      <c r="BF256" s="17">
        <v>0.28159475234603398</v>
      </c>
      <c r="BG256" s="17">
        <v>0.19355242707326201</v>
      </c>
      <c r="BH256" s="17"/>
      <c r="BI256" s="17">
        <v>0.27053213242692598</v>
      </c>
      <c r="BJ256" s="17">
        <v>0.309012969091082</v>
      </c>
      <c r="BK256" s="17"/>
      <c r="BL256" s="17">
        <v>0.27976753087543499</v>
      </c>
      <c r="BM256" s="17">
        <v>0.29289508445055201</v>
      </c>
      <c r="BN256" s="17">
        <v>0.27198465234307501</v>
      </c>
      <c r="BO256" s="17">
        <v>0.223219910791398</v>
      </c>
      <c r="BP256" s="17"/>
      <c r="BQ256" s="17">
        <v>0.30973389051174199</v>
      </c>
      <c r="BR256" s="17">
        <v>0.236798251494657</v>
      </c>
      <c r="BS256" s="17">
        <v>0.31873262730725899</v>
      </c>
      <c r="BT256" s="17">
        <v>0.24730561251996999</v>
      </c>
      <c r="BU256" s="17">
        <v>0.29120379542628799</v>
      </c>
      <c r="BV256" s="17"/>
      <c r="BW256" s="17">
        <v>0.34052319955809801</v>
      </c>
      <c r="BX256" s="17">
        <v>0.14714108281865801</v>
      </c>
      <c r="BY256" s="17">
        <v>0.33467365130050702</v>
      </c>
      <c r="BZ256" s="17">
        <v>0.28538010176332701</v>
      </c>
      <c r="CA256" s="17">
        <v>0.28456345987292703</v>
      </c>
      <c r="CB256" s="17"/>
      <c r="CC256" s="17">
        <v>0.25294997709800998</v>
      </c>
      <c r="CD256" s="17">
        <v>0.29287201086414</v>
      </c>
      <c r="CE256" s="17"/>
      <c r="CF256" s="17">
        <v>0.13504905884298099</v>
      </c>
      <c r="CG256" s="17"/>
      <c r="CH256" s="17">
        <v>0.223757463301369</v>
      </c>
    </row>
    <row r="257" spans="2:86" x14ac:dyDescent="0.35">
      <c r="B257" t="s">
        <v>220</v>
      </c>
      <c r="C257" s="17">
        <v>0.31955359411336098</v>
      </c>
      <c r="D257" s="17">
        <v>0.29723716029114799</v>
      </c>
      <c r="E257" s="17">
        <v>0.34031968263460299</v>
      </c>
      <c r="F257" s="17"/>
      <c r="G257" s="17">
        <v>0.21471540789865601</v>
      </c>
      <c r="H257" s="17">
        <v>0.168648903358806</v>
      </c>
      <c r="I257" s="17">
        <v>0.26261370261948302</v>
      </c>
      <c r="J257" s="17">
        <v>0.35106681198675599</v>
      </c>
      <c r="K257" s="17">
        <v>0.469081855316271</v>
      </c>
      <c r="L257" s="17">
        <v>0.43218619907818301</v>
      </c>
      <c r="M257" s="17"/>
      <c r="N257" s="17">
        <v>0.24213110672593899</v>
      </c>
      <c r="O257" s="17">
        <v>0.347970609987243</v>
      </c>
      <c r="P257" s="17">
        <v>0.32816622973195197</v>
      </c>
      <c r="Q257" s="17">
        <v>0.36525257029503999</v>
      </c>
      <c r="R257" s="17"/>
      <c r="S257" s="17">
        <v>0.174024207121035</v>
      </c>
      <c r="T257" s="17">
        <v>0.37053465962356302</v>
      </c>
      <c r="U257" s="17">
        <v>0.35467122180319999</v>
      </c>
      <c r="V257" s="17">
        <v>0.395382236455457</v>
      </c>
      <c r="W257" s="17">
        <v>0.37210596944260399</v>
      </c>
      <c r="X257" s="17">
        <v>0.289238975889831</v>
      </c>
      <c r="Y257" s="17">
        <v>0.33674945310466198</v>
      </c>
      <c r="Z257" s="17">
        <v>0.27765105693799003</v>
      </c>
      <c r="AA257" s="17">
        <v>0.351119183787587</v>
      </c>
      <c r="AB257" s="17">
        <v>0.31905018155001702</v>
      </c>
      <c r="AC257" s="17">
        <v>0.36526789485564598</v>
      </c>
      <c r="AD257" s="17">
        <v>0.244340916915462</v>
      </c>
      <c r="AE257" s="17"/>
      <c r="AF257" s="17">
        <v>0.22792205890154599</v>
      </c>
      <c r="AG257" s="17">
        <v>0.37477120035856698</v>
      </c>
      <c r="AH257" s="17">
        <v>0.44754250330913198</v>
      </c>
      <c r="AI257" s="17">
        <v>0.40909838642323498</v>
      </c>
      <c r="AJ257" s="17">
        <v>0.27773186959975599</v>
      </c>
      <c r="AK257" s="17">
        <v>0.31057677117024401</v>
      </c>
      <c r="AL257" s="17">
        <v>0.29001147971248697</v>
      </c>
      <c r="AM257" s="17">
        <v>0.40306146477875998</v>
      </c>
      <c r="AN257" s="17">
        <v>0.28901024149812499</v>
      </c>
      <c r="AO257" s="17">
        <v>0.32512018140763599</v>
      </c>
      <c r="AP257" s="17">
        <v>0.33884713462087601</v>
      </c>
      <c r="AQ257" s="17">
        <v>0.28117287412391601</v>
      </c>
      <c r="AR257" s="17">
        <v>0.277484762572764</v>
      </c>
      <c r="AS257" s="17">
        <v>0.400171979721548</v>
      </c>
      <c r="AT257" s="17">
        <v>0.16384156198975799</v>
      </c>
      <c r="AU257" s="17">
        <v>0.16591977440312899</v>
      </c>
      <c r="AV257" s="17"/>
      <c r="AW257" s="17">
        <v>0.389502124100717</v>
      </c>
      <c r="AX257" s="17">
        <v>0.36827658035140998</v>
      </c>
      <c r="AY257" s="17">
        <v>0.242239539289716</v>
      </c>
      <c r="AZ257" s="17">
        <v>0.201477587355917</v>
      </c>
      <c r="BA257" s="17">
        <v>8.9205630329549507E-2</v>
      </c>
      <c r="BB257" s="17"/>
      <c r="BC257" s="17">
        <v>0.147006312118972</v>
      </c>
      <c r="BD257" s="17">
        <v>0.27129859838800202</v>
      </c>
      <c r="BE257" s="17">
        <v>0.35609463695313698</v>
      </c>
      <c r="BF257" s="17">
        <v>0.42848807302400399</v>
      </c>
      <c r="BG257" s="17">
        <v>0.52049280228056305</v>
      </c>
      <c r="BH257" s="17"/>
      <c r="BI257" s="17">
        <v>0.321969077008671</v>
      </c>
      <c r="BJ257" s="17">
        <v>0.30972965201340502</v>
      </c>
      <c r="BK257" s="17"/>
      <c r="BL257" s="17">
        <v>0.27976652681022401</v>
      </c>
      <c r="BM257" s="17">
        <v>0.36340926846493099</v>
      </c>
      <c r="BN257" s="17">
        <v>0.30764069801092903</v>
      </c>
      <c r="BO257" s="17">
        <v>0.36814391303265398</v>
      </c>
      <c r="BP257" s="17"/>
      <c r="BQ257" s="17">
        <v>0.44174998147303601</v>
      </c>
      <c r="BR257" s="17">
        <v>0.18581092716549399</v>
      </c>
      <c r="BS257" s="17">
        <v>0.26442811384043602</v>
      </c>
      <c r="BT257" s="17">
        <v>0.52725063820916795</v>
      </c>
      <c r="BU257" s="17">
        <v>0.29245062985721698</v>
      </c>
      <c r="BV257" s="17"/>
      <c r="BW257" s="17">
        <v>0.36734738988430599</v>
      </c>
      <c r="BX257" s="17">
        <v>6.3016089781640805E-2</v>
      </c>
      <c r="BY257" s="17">
        <v>0.26839277372761</v>
      </c>
      <c r="BZ257" s="17">
        <v>0.53857342879518499</v>
      </c>
      <c r="CA257" s="17">
        <v>0.31035324590979502</v>
      </c>
      <c r="CB257" s="17"/>
      <c r="CC257" s="17">
        <v>0.40783936668933701</v>
      </c>
      <c r="CD257" s="17">
        <v>0.267845540613873</v>
      </c>
      <c r="CE257" s="17"/>
      <c r="CF257" s="17">
        <v>6.6330000273923495E-2</v>
      </c>
      <c r="CG257" s="17"/>
      <c r="CH257" s="17">
        <v>0.287196865018851</v>
      </c>
    </row>
    <row r="258" spans="2:86" x14ac:dyDescent="0.35">
      <c r="B258" t="s">
        <v>140</v>
      </c>
      <c r="C258" s="17">
        <v>2.2832765276053001E-2</v>
      </c>
      <c r="D258" s="17">
        <v>1.6141812606823101E-2</v>
      </c>
      <c r="E258" s="17">
        <v>2.9426294265413201E-2</v>
      </c>
      <c r="F258" s="17"/>
      <c r="G258" s="17">
        <v>1.7712662741544701E-2</v>
      </c>
      <c r="H258" s="17">
        <v>2.29383616977702E-2</v>
      </c>
      <c r="I258" s="17">
        <v>3.1396275638026098E-2</v>
      </c>
      <c r="J258" s="17">
        <v>2.5127086270426799E-2</v>
      </c>
      <c r="K258" s="17">
        <v>9.9397520590903208E-3</v>
      </c>
      <c r="L258" s="17">
        <v>2.59636172509497E-2</v>
      </c>
      <c r="M258" s="17"/>
      <c r="N258" s="17">
        <v>1.6369372959296899E-2</v>
      </c>
      <c r="O258" s="17">
        <v>2.5717361742449499E-2</v>
      </c>
      <c r="P258" s="17">
        <v>1.67967621712664E-2</v>
      </c>
      <c r="Q258" s="17">
        <v>3.2307593507517801E-2</v>
      </c>
      <c r="R258" s="17"/>
      <c r="S258" s="17">
        <v>2.03847585682797E-2</v>
      </c>
      <c r="T258" s="17">
        <v>1.6653311131513599E-2</v>
      </c>
      <c r="U258" s="17">
        <v>3.6567782176534697E-2</v>
      </c>
      <c r="V258" s="17">
        <v>2.1508081085038201E-2</v>
      </c>
      <c r="W258" s="17">
        <v>1.6545175094682198E-2</v>
      </c>
      <c r="X258" s="17">
        <v>1.1368775011665E-2</v>
      </c>
      <c r="Y258" s="17">
        <v>4.30642585905276E-2</v>
      </c>
      <c r="Z258" s="17">
        <v>3.8438245387333703E-2</v>
      </c>
      <c r="AA258" s="17">
        <v>2.09917297928407E-2</v>
      </c>
      <c r="AB258" s="17">
        <v>1.3279683831375301E-2</v>
      </c>
      <c r="AC258" s="17">
        <v>2.4723688060760599E-2</v>
      </c>
      <c r="AD258" s="17">
        <v>3.5194983575615901E-2</v>
      </c>
      <c r="AE258" s="17"/>
      <c r="AF258" s="17">
        <v>6.89646339653536E-2</v>
      </c>
      <c r="AG258" s="17">
        <v>2.2797461439331999E-2</v>
      </c>
      <c r="AH258" s="17">
        <v>3.8454072892401797E-2</v>
      </c>
      <c r="AI258" s="17">
        <v>2.0385933731973799E-2</v>
      </c>
      <c r="AJ258" s="17">
        <v>3.02900900560392E-2</v>
      </c>
      <c r="AK258" s="17">
        <v>7.5911215802097996E-3</v>
      </c>
      <c r="AL258" s="17">
        <v>3.0226246755999001E-2</v>
      </c>
      <c r="AM258" s="17">
        <v>1.3965644886543E-2</v>
      </c>
      <c r="AN258" s="17">
        <v>0</v>
      </c>
      <c r="AO258" s="17">
        <v>3.1166333989035198E-2</v>
      </c>
      <c r="AP258" s="17">
        <v>8.2540097465002397E-3</v>
      </c>
      <c r="AQ258" s="17">
        <v>2.9843028600706999E-2</v>
      </c>
      <c r="AR258" s="17">
        <v>1.9221211532568099E-2</v>
      </c>
      <c r="AS258" s="17">
        <v>4.7184581567466702E-2</v>
      </c>
      <c r="AT258" s="17">
        <v>0</v>
      </c>
      <c r="AU258" s="17">
        <v>1.2237134241284E-2</v>
      </c>
      <c r="AV258" s="17"/>
      <c r="AW258" s="17">
        <v>2.89947565628173E-2</v>
      </c>
      <c r="AX258" s="17">
        <v>2.7121390315129501E-2</v>
      </c>
      <c r="AY258" s="17">
        <v>1.42375543372796E-2</v>
      </c>
      <c r="AZ258" s="17">
        <v>2.5770927558576601E-2</v>
      </c>
      <c r="BA258" s="17">
        <v>0</v>
      </c>
      <c r="BB258" s="17"/>
      <c r="BC258" s="17">
        <v>1.8051663613382299E-2</v>
      </c>
      <c r="BD258" s="17">
        <v>1.43402070540421E-2</v>
      </c>
      <c r="BE258" s="17">
        <v>2.29371282768525E-2</v>
      </c>
      <c r="BF258" s="17">
        <v>3.1917934840936302E-2</v>
      </c>
      <c r="BG258" s="17">
        <v>8.87490136103532E-2</v>
      </c>
      <c r="BH258" s="17"/>
      <c r="BI258" s="17">
        <v>1.56234959873831E-2</v>
      </c>
      <c r="BJ258" s="17">
        <v>5.2153380301885897E-2</v>
      </c>
      <c r="BK258" s="17"/>
      <c r="BL258" s="17">
        <v>1.9256987070001199E-2</v>
      </c>
      <c r="BM258" s="17">
        <v>1.6598214215903101E-2</v>
      </c>
      <c r="BN258" s="17">
        <v>2.6031904066669199E-2</v>
      </c>
      <c r="BO258" s="17">
        <v>5.4959646098520699E-2</v>
      </c>
      <c r="BP258" s="17"/>
      <c r="BQ258" s="17">
        <v>1.13062733162044E-2</v>
      </c>
      <c r="BR258" s="17">
        <v>1.8888950784266698E-2</v>
      </c>
      <c r="BS258" s="17">
        <v>1.9473300295252401E-2</v>
      </c>
      <c r="BT258" s="17">
        <v>3.5312636511206602E-3</v>
      </c>
      <c r="BU258" s="17">
        <v>2.2945351144403402E-2</v>
      </c>
      <c r="BV258" s="17"/>
      <c r="BW258" s="17">
        <v>8.0715731193353006E-3</v>
      </c>
      <c r="BX258" s="17">
        <v>2.1238609074604699E-2</v>
      </c>
      <c r="BY258" s="17">
        <v>1.4939030129244199E-2</v>
      </c>
      <c r="BZ258" s="17">
        <v>7.4639478112453802E-3</v>
      </c>
      <c r="CA258" s="17">
        <v>2.4198556513877301E-2</v>
      </c>
      <c r="CB258" s="17"/>
      <c r="CC258" s="17">
        <v>6.20452416245888E-3</v>
      </c>
      <c r="CD258" s="17">
        <v>3.2571752159405901E-2</v>
      </c>
      <c r="CE258" s="17"/>
      <c r="CF258" s="17">
        <v>1.5711598662165802E-2</v>
      </c>
      <c r="CG258" s="17"/>
      <c r="CH258" s="17">
        <v>4.7244268661803196E-3</v>
      </c>
    </row>
    <row r="259" spans="2:86" x14ac:dyDescent="0.35">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row>
    <row r="260" spans="2:86" x14ac:dyDescent="0.35">
      <c r="B260" s="6" t="s">
        <v>223</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row>
    <row r="261" spans="2:86" x14ac:dyDescent="0.35">
      <c r="B261" s="21" t="s">
        <v>123</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row>
    <row r="262" spans="2:86" x14ac:dyDescent="0.35">
      <c r="B262" t="s">
        <v>216</v>
      </c>
      <c r="C262" s="17">
        <v>3.8286065746633E-2</v>
      </c>
      <c r="D262" s="17">
        <v>5.2116104763103799E-2</v>
      </c>
      <c r="E262" s="17">
        <v>2.4910894357419101E-2</v>
      </c>
      <c r="F262" s="17"/>
      <c r="G262" s="17">
        <v>9.2342467466393893E-2</v>
      </c>
      <c r="H262" s="17">
        <v>8.0365822331533998E-2</v>
      </c>
      <c r="I262" s="17">
        <v>4.9195364856528499E-2</v>
      </c>
      <c r="J262" s="17">
        <v>1.4734480295638499E-2</v>
      </c>
      <c r="K262" s="17">
        <v>0</v>
      </c>
      <c r="L262" s="17">
        <v>4.1618550322981597E-3</v>
      </c>
      <c r="M262" s="17"/>
      <c r="N262" s="17">
        <v>6.6761969190230794E-2</v>
      </c>
      <c r="O262" s="17">
        <v>2.38455290453711E-2</v>
      </c>
      <c r="P262" s="17">
        <v>2.5002409590069601E-2</v>
      </c>
      <c r="Q262" s="17">
        <v>3.4546154140608798E-2</v>
      </c>
      <c r="R262" s="17"/>
      <c r="S262" s="17">
        <v>0.104131046673916</v>
      </c>
      <c r="T262" s="17">
        <v>1.60567632072777E-2</v>
      </c>
      <c r="U262" s="17">
        <v>1.3848656948964901E-2</v>
      </c>
      <c r="V262" s="17">
        <v>3.4175407236289403E-2</v>
      </c>
      <c r="W262" s="17">
        <v>2.41806056357943E-2</v>
      </c>
      <c r="X262" s="17">
        <v>2.8347963612538302E-2</v>
      </c>
      <c r="Y262" s="17">
        <v>1.6840623915920599E-2</v>
      </c>
      <c r="Z262" s="17">
        <v>4.3513696511188499E-2</v>
      </c>
      <c r="AA262" s="17">
        <v>2.5290824288550499E-2</v>
      </c>
      <c r="AB262" s="17">
        <v>4.4596258790252898E-2</v>
      </c>
      <c r="AC262" s="17">
        <v>6.6153896448865199E-2</v>
      </c>
      <c r="AD262" s="17">
        <v>0</v>
      </c>
      <c r="AE262" s="17"/>
      <c r="AF262" s="17">
        <v>5.5639156079342202E-2</v>
      </c>
      <c r="AG262" s="17">
        <v>1.45436927337414E-2</v>
      </c>
      <c r="AH262" s="17">
        <v>0</v>
      </c>
      <c r="AI262" s="17">
        <v>5.7542132992842797E-2</v>
      </c>
      <c r="AJ262" s="17">
        <v>4.7499874918539603E-2</v>
      </c>
      <c r="AK262" s="17">
        <v>2.9328693967187399E-2</v>
      </c>
      <c r="AL262" s="17">
        <v>5.1319742862293398E-3</v>
      </c>
      <c r="AM262" s="17">
        <v>2.5071172225639201E-2</v>
      </c>
      <c r="AN262" s="17">
        <v>1.96036947898247E-2</v>
      </c>
      <c r="AO262" s="17">
        <v>3.19584793988692E-2</v>
      </c>
      <c r="AP262" s="17">
        <v>3.1460843577083397E-2</v>
      </c>
      <c r="AQ262" s="17">
        <v>2.2703281228408399E-2</v>
      </c>
      <c r="AR262" s="17">
        <v>4.1827568805071297E-2</v>
      </c>
      <c r="AS262" s="17">
        <v>3.9788642579210803E-2</v>
      </c>
      <c r="AT262" s="17">
        <v>8.2559400135543595E-2</v>
      </c>
      <c r="AU262" s="17">
        <v>0.18701308813113199</v>
      </c>
      <c r="AV262" s="17"/>
      <c r="AW262" s="17">
        <v>1.70379187579335E-2</v>
      </c>
      <c r="AX262" s="17">
        <v>1.6965456115008999E-2</v>
      </c>
      <c r="AY262" s="17">
        <v>5.05905771576678E-2</v>
      </c>
      <c r="AZ262" s="17">
        <v>0.10986445725331501</v>
      </c>
      <c r="BA262" s="17">
        <v>0.20320257913301101</v>
      </c>
      <c r="BB262" s="17"/>
      <c r="BC262" s="17">
        <v>0.18686129568686699</v>
      </c>
      <c r="BD262" s="17">
        <v>3.1341477012388701E-2</v>
      </c>
      <c r="BE262" s="17">
        <v>1.12876000398234E-2</v>
      </c>
      <c r="BF262" s="17">
        <v>9.1345732882305193E-3</v>
      </c>
      <c r="BG262" s="17">
        <v>5.5956799462030797E-2</v>
      </c>
      <c r="BH262" s="17"/>
      <c r="BI262" s="17">
        <v>3.9575284050633902E-2</v>
      </c>
      <c r="BJ262" s="17">
        <v>3.3042722480863498E-2</v>
      </c>
      <c r="BK262" s="17"/>
      <c r="BL262" s="17">
        <v>2.95256170640751E-2</v>
      </c>
      <c r="BM262" s="17">
        <v>1.39256317119746E-2</v>
      </c>
      <c r="BN262" s="17">
        <v>5.50776728464243E-2</v>
      </c>
      <c r="BO262" s="17">
        <v>1.9440578982535799E-2</v>
      </c>
      <c r="BP262" s="17"/>
      <c r="BQ262" s="17">
        <v>4.1770748920355899E-2</v>
      </c>
      <c r="BR262" s="17">
        <v>6.2669132275285006E-2</v>
      </c>
      <c r="BS262" s="17">
        <v>1.46862848863944E-2</v>
      </c>
      <c r="BT262" s="17">
        <v>2.69874421926561E-2</v>
      </c>
      <c r="BU262" s="17">
        <v>3.1453869248092403E-2</v>
      </c>
      <c r="BV262" s="17"/>
      <c r="BW262" s="17">
        <v>4.1417123110045501E-2</v>
      </c>
      <c r="BX262" s="17">
        <v>9.4190170761818098E-2</v>
      </c>
      <c r="BY262" s="17">
        <v>3.1995551951441999E-2</v>
      </c>
      <c r="BZ262" s="17">
        <v>1.2983339971927599E-2</v>
      </c>
      <c r="CA262" s="17">
        <v>3.6795312856462703E-2</v>
      </c>
      <c r="CB262" s="17"/>
      <c r="CC262" s="17">
        <v>5.9838764220308802E-2</v>
      </c>
      <c r="CD262" s="17">
        <v>2.5662875698926401E-2</v>
      </c>
      <c r="CE262" s="17"/>
      <c r="CF262" s="17">
        <v>9.7452115324993399E-2</v>
      </c>
      <c r="CG262" s="17"/>
      <c r="CH262" s="17">
        <v>0.119473541538099</v>
      </c>
    </row>
    <row r="263" spans="2:86" x14ac:dyDescent="0.35">
      <c r="B263" t="s">
        <v>217</v>
      </c>
      <c r="C263" s="17">
        <v>8.7604896977848498E-2</v>
      </c>
      <c r="D263" s="17">
        <v>0.11419152127174</v>
      </c>
      <c r="E263" s="17">
        <v>6.0915923817382603E-2</v>
      </c>
      <c r="F263" s="17"/>
      <c r="G263" s="17">
        <v>0.109732337844048</v>
      </c>
      <c r="H263" s="17">
        <v>0.16383423446773801</v>
      </c>
      <c r="I263" s="17">
        <v>0.13621420637429099</v>
      </c>
      <c r="J263" s="17">
        <v>4.2511970553019203E-2</v>
      </c>
      <c r="K263" s="17">
        <v>4.9447807542397297E-2</v>
      </c>
      <c r="L263" s="17">
        <v>3.36992894516168E-2</v>
      </c>
      <c r="M263" s="17"/>
      <c r="N263" s="17">
        <v>0.12572258634081501</v>
      </c>
      <c r="O263" s="17">
        <v>7.0395668275294407E-2</v>
      </c>
      <c r="P263" s="17">
        <v>9.3469341770639799E-2</v>
      </c>
      <c r="Q263" s="17">
        <v>5.9875518074667601E-2</v>
      </c>
      <c r="R263" s="17"/>
      <c r="S263" s="17">
        <v>0.15668143611420701</v>
      </c>
      <c r="T263" s="17">
        <v>7.9668313149381498E-2</v>
      </c>
      <c r="U263" s="17">
        <v>8.3140731832634804E-2</v>
      </c>
      <c r="V263" s="17">
        <v>4.79615246326544E-2</v>
      </c>
      <c r="W263" s="17">
        <v>7.0112374157301996E-2</v>
      </c>
      <c r="X263" s="17">
        <v>0.10369995173730399</v>
      </c>
      <c r="Y263" s="17">
        <v>7.3589322479320499E-2</v>
      </c>
      <c r="Z263" s="17">
        <v>9.4358231329378706E-2</v>
      </c>
      <c r="AA263" s="17">
        <v>6.1630798097449098E-2</v>
      </c>
      <c r="AB263" s="17">
        <v>5.6073619675070699E-2</v>
      </c>
      <c r="AC263" s="17">
        <v>7.2849393327070799E-2</v>
      </c>
      <c r="AD263" s="17">
        <v>0.166369098924846</v>
      </c>
      <c r="AE263" s="17"/>
      <c r="AF263" s="17">
        <v>8.6102236476207794E-2</v>
      </c>
      <c r="AG263" s="17">
        <v>7.4822564514267206E-2</v>
      </c>
      <c r="AH263" s="17">
        <v>3.0859261447096002E-2</v>
      </c>
      <c r="AI263" s="17">
        <v>4.8125486088179403E-2</v>
      </c>
      <c r="AJ263" s="17">
        <v>0.121176910871912</v>
      </c>
      <c r="AK263" s="17">
        <v>8.0184518310508796E-2</v>
      </c>
      <c r="AL263" s="17">
        <v>7.61630289211708E-2</v>
      </c>
      <c r="AM263" s="17">
        <v>8.6371898058583696E-2</v>
      </c>
      <c r="AN263" s="17">
        <v>7.2871278419058799E-2</v>
      </c>
      <c r="AO263" s="17">
        <v>0.13794538226970701</v>
      </c>
      <c r="AP263" s="17">
        <v>8.9962724399228797E-2</v>
      </c>
      <c r="AQ263" s="17">
        <v>6.6269388683558597E-2</v>
      </c>
      <c r="AR263" s="17">
        <v>0.12512352322371001</v>
      </c>
      <c r="AS263" s="17">
        <v>0.10886159925080401</v>
      </c>
      <c r="AT263" s="17">
        <v>0.15813598833099499</v>
      </c>
      <c r="AU263" s="17">
        <v>0.15762720908587699</v>
      </c>
      <c r="AV263" s="17"/>
      <c r="AW263" s="17">
        <v>5.3197306654318599E-2</v>
      </c>
      <c r="AX263" s="17">
        <v>5.8480570039936702E-2</v>
      </c>
      <c r="AY263" s="17">
        <v>0.121592960906723</v>
      </c>
      <c r="AZ263" s="17">
        <v>0.171320619320496</v>
      </c>
      <c r="BA263" s="17">
        <v>0.15010415653019701</v>
      </c>
      <c r="BB263" s="17"/>
      <c r="BC263" s="17">
        <v>0.22276186174926399</v>
      </c>
      <c r="BD263" s="17">
        <v>0.107773184391297</v>
      </c>
      <c r="BE263" s="17">
        <v>5.1832468087532203E-2</v>
      </c>
      <c r="BF263" s="17">
        <v>4.24193176138499E-2</v>
      </c>
      <c r="BG263" s="17">
        <v>2.3558906530095E-2</v>
      </c>
      <c r="BH263" s="17"/>
      <c r="BI263" s="17">
        <v>9.0448790960967695E-2</v>
      </c>
      <c r="BJ263" s="17">
        <v>7.6038576271203806E-2</v>
      </c>
      <c r="BK263" s="17"/>
      <c r="BL263" s="17">
        <v>0.121276696704214</v>
      </c>
      <c r="BM263" s="17">
        <v>6.7255177269437E-2</v>
      </c>
      <c r="BN263" s="17">
        <v>8.9812088346537894E-2</v>
      </c>
      <c r="BO263" s="17">
        <v>2.0736636345531401E-2</v>
      </c>
      <c r="BP263" s="17"/>
      <c r="BQ263" s="17">
        <v>6.8439657311907404E-2</v>
      </c>
      <c r="BR263" s="17">
        <v>0.13534015946570099</v>
      </c>
      <c r="BS263" s="17">
        <v>9.7970827327256899E-2</v>
      </c>
      <c r="BT263" s="17">
        <v>7.9470536088760396E-2</v>
      </c>
      <c r="BU263" s="17">
        <v>6.4606256897536102E-2</v>
      </c>
      <c r="BV263" s="17"/>
      <c r="BW263" s="17">
        <v>9.1352397899445395E-2</v>
      </c>
      <c r="BX263" s="17">
        <v>0.20626895640078199</v>
      </c>
      <c r="BY263" s="17">
        <v>4.8797661939791702E-2</v>
      </c>
      <c r="BZ263" s="17">
        <v>5.7550477817266701E-2</v>
      </c>
      <c r="CA263" s="17">
        <v>5.5990684326819098E-2</v>
      </c>
      <c r="CB263" s="17"/>
      <c r="CC263" s="17">
        <v>0.117709672256986</v>
      </c>
      <c r="CD263" s="17">
        <v>6.99728450027233E-2</v>
      </c>
      <c r="CE263" s="17"/>
      <c r="CF263" s="17">
        <v>0.20676797233373101</v>
      </c>
      <c r="CG263" s="17"/>
      <c r="CH263" s="17">
        <v>0.15623560176350301</v>
      </c>
    </row>
    <row r="264" spans="2:86" x14ac:dyDescent="0.35">
      <c r="B264" t="s">
        <v>218</v>
      </c>
      <c r="C264" s="17">
        <v>0.16093639070812499</v>
      </c>
      <c r="D264" s="17">
        <v>0.175903907143518</v>
      </c>
      <c r="E264" s="17">
        <v>0.14681553725735599</v>
      </c>
      <c r="F264" s="17"/>
      <c r="G264" s="17">
        <v>0.22800419626723201</v>
      </c>
      <c r="H264" s="17">
        <v>0.206356581681476</v>
      </c>
      <c r="I264" s="17">
        <v>0.15688893178542801</v>
      </c>
      <c r="J264" s="17">
        <v>0.150987950307053</v>
      </c>
      <c r="K264" s="17">
        <v>0.102515565087841</v>
      </c>
      <c r="L264" s="17">
        <v>0.13005233819313999</v>
      </c>
      <c r="M264" s="17"/>
      <c r="N264" s="17">
        <v>0.20234758080732301</v>
      </c>
      <c r="O264" s="17">
        <v>0.145172221768093</v>
      </c>
      <c r="P264" s="17">
        <v>0.149302253646796</v>
      </c>
      <c r="Q264" s="17">
        <v>0.14413257283825801</v>
      </c>
      <c r="R264" s="17"/>
      <c r="S264" s="17">
        <v>0.22807430234761999</v>
      </c>
      <c r="T264" s="17">
        <v>0.13762997237756799</v>
      </c>
      <c r="U264" s="17">
        <v>0.12529121728498899</v>
      </c>
      <c r="V264" s="17">
        <v>0.16113366814028399</v>
      </c>
      <c r="W264" s="17">
        <v>0.17622140065402001</v>
      </c>
      <c r="X264" s="17">
        <v>0.15227692655397401</v>
      </c>
      <c r="Y264" s="17">
        <v>9.1688099415070806E-2</v>
      </c>
      <c r="Z264" s="17">
        <v>7.1608455555663697E-2</v>
      </c>
      <c r="AA264" s="17">
        <v>0.16931934861640499</v>
      </c>
      <c r="AB264" s="17">
        <v>0.214276492795553</v>
      </c>
      <c r="AC264" s="17">
        <v>0.130946857439837</v>
      </c>
      <c r="AD264" s="17">
        <v>0.19524503149397099</v>
      </c>
      <c r="AE264" s="17"/>
      <c r="AF264" s="17">
        <v>0.24225054232687199</v>
      </c>
      <c r="AG264" s="17">
        <v>9.8561185165403103E-2</v>
      </c>
      <c r="AH264" s="17">
        <v>0.16007072444901899</v>
      </c>
      <c r="AI264" s="17">
        <v>0.13618515657590799</v>
      </c>
      <c r="AJ264" s="17">
        <v>0.100641144971997</v>
      </c>
      <c r="AK264" s="17">
        <v>0.108950016015953</v>
      </c>
      <c r="AL264" s="17">
        <v>0.217334175543168</v>
      </c>
      <c r="AM264" s="17">
        <v>0.15770015783094701</v>
      </c>
      <c r="AN264" s="17">
        <v>0.18151245855203699</v>
      </c>
      <c r="AO264" s="17">
        <v>0.16640887715299901</v>
      </c>
      <c r="AP264" s="17">
        <v>0.14216199093923401</v>
      </c>
      <c r="AQ264" s="17">
        <v>0.17721697391708799</v>
      </c>
      <c r="AR264" s="17">
        <v>0.22308526406217899</v>
      </c>
      <c r="AS264" s="17">
        <v>0.16994398251421</v>
      </c>
      <c r="AT264" s="17">
        <v>0.20190975055132401</v>
      </c>
      <c r="AU264" s="17">
        <v>0.26017534981316498</v>
      </c>
      <c r="AV264" s="17"/>
      <c r="AW264" s="17">
        <v>0.118774111032779</v>
      </c>
      <c r="AX264" s="17">
        <v>0.14285594669742999</v>
      </c>
      <c r="AY264" s="17">
        <v>0.210442349317571</v>
      </c>
      <c r="AZ264" s="17">
        <v>0.20022326674132901</v>
      </c>
      <c r="BA264" s="17">
        <v>0.19679329228950099</v>
      </c>
      <c r="BB264" s="17"/>
      <c r="BC264" s="17">
        <v>0.21024999577700601</v>
      </c>
      <c r="BD264" s="17">
        <v>0.22197864442968901</v>
      </c>
      <c r="BE264" s="17">
        <v>0.12409411473085399</v>
      </c>
      <c r="BF264" s="17">
        <v>8.6280503579533097E-2</v>
      </c>
      <c r="BG264" s="17">
        <v>7.4925304646028798E-2</v>
      </c>
      <c r="BH264" s="17"/>
      <c r="BI264" s="17">
        <v>0.164349687902033</v>
      </c>
      <c r="BJ264" s="17">
        <v>0.147054266322976</v>
      </c>
      <c r="BK264" s="17"/>
      <c r="BL264" s="17">
        <v>0.188731883174135</v>
      </c>
      <c r="BM264" s="17">
        <v>0.13930082460125101</v>
      </c>
      <c r="BN264" s="17">
        <v>0.16088262075602</v>
      </c>
      <c r="BO264" s="17">
        <v>0.21186472449545801</v>
      </c>
      <c r="BP264" s="17"/>
      <c r="BQ264" s="17">
        <v>7.0855692441018803E-2</v>
      </c>
      <c r="BR264" s="17">
        <v>0.227581699636696</v>
      </c>
      <c r="BS264" s="17">
        <v>0.20721194232565801</v>
      </c>
      <c r="BT264" s="17">
        <v>6.4496714627878093E-2</v>
      </c>
      <c r="BU264" s="17">
        <v>0.213593570573826</v>
      </c>
      <c r="BV264" s="17"/>
      <c r="BW264" s="17">
        <v>9.8914433387380499E-2</v>
      </c>
      <c r="BX264" s="17">
        <v>0.32549228790850798</v>
      </c>
      <c r="BY264" s="17">
        <v>0.16965411185745199</v>
      </c>
      <c r="BZ264" s="17">
        <v>6.2414479807042803E-2</v>
      </c>
      <c r="CA264" s="17">
        <v>0.16651825178791599</v>
      </c>
      <c r="CB264" s="17"/>
      <c r="CC264" s="17">
        <v>0.103987133256875</v>
      </c>
      <c r="CD264" s="17">
        <v>0.19429097508932999</v>
      </c>
      <c r="CE264" s="17"/>
      <c r="CF264" s="17">
        <v>0.32907322866579403</v>
      </c>
      <c r="CG264" s="17"/>
      <c r="CH264" s="17">
        <v>0.13337462131987901</v>
      </c>
    </row>
    <row r="265" spans="2:86" x14ac:dyDescent="0.35">
      <c r="B265" t="s">
        <v>219</v>
      </c>
      <c r="C265" s="17">
        <v>0.30846377545325798</v>
      </c>
      <c r="D265" s="17">
        <v>0.29443572505293097</v>
      </c>
      <c r="E265" s="17">
        <v>0.32306036506713698</v>
      </c>
      <c r="F265" s="17"/>
      <c r="G265" s="17">
        <v>0.27649134221737298</v>
      </c>
      <c r="H265" s="17">
        <v>0.27974959389286302</v>
      </c>
      <c r="I265" s="17">
        <v>0.29408458428179202</v>
      </c>
      <c r="J265" s="17">
        <v>0.30770971228597299</v>
      </c>
      <c r="K265" s="17">
        <v>0.29861088400491298</v>
      </c>
      <c r="L265" s="17">
        <v>0.37190031425572301</v>
      </c>
      <c r="M265" s="17"/>
      <c r="N265" s="17">
        <v>0.302352928690653</v>
      </c>
      <c r="O265" s="17">
        <v>0.31630313775804603</v>
      </c>
      <c r="P265" s="17">
        <v>0.30435377264652402</v>
      </c>
      <c r="Q265" s="17">
        <v>0.30833598892988601</v>
      </c>
      <c r="R265" s="17"/>
      <c r="S265" s="17">
        <v>0.23744324468089401</v>
      </c>
      <c r="T265" s="17">
        <v>0.31191586009871403</v>
      </c>
      <c r="U265" s="17">
        <v>0.32255355954769399</v>
      </c>
      <c r="V265" s="17">
        <v>0.35468825978187202</v>
      </c>
      <c r="W265" s="17">
        <v>0.29236761675609102</v>
      </c>
      <c r="X265" s="17">
        <v>0.29465011070602198</v>
      </c>
      <c r="Y265" s="17">
        <v>0.40553117905858399</v>
      </c>
      <c r="Z265" s="17">
        <v>0.32117031529555001</v>
      </c>
      <c r="AA265" s="17">
        <v>0.28227253219398102</v>
      </c>
      <c r="AB265" s="17">
        <v>0.28614117835179997</v>
      </c>
      <c r="AC265" s="17">
        <v>0.35550449401833401</v>
      </c>
      <c r="AD265" s="17">
        <v>0.33750300240387399</v>
      </c>
      <c r="AE265" s="17"/>
      <c r="AF265" s="17">
        <v>0.27855106068438201</v>
      </c>
      <c r="AG265" s="17">
        <v>0.26819373667408097</v>
      </c>
      <c r="AH265" s="17">
        <v>0.30018823469599198</v>
      </c>
      <c r="AI265" s="17">
        <v>0.30145797591555001</v>
      </c>
      <c r="AJ265" s="17">
        <v>0.29919149337581102</v>
      </c>
      <c r="AK265" s="17">
        <v>0.34948270459946101</v>
      </c>
      <c r="AL265" s="17">
        <v>0.32051597151052102</v>
      </c>
      <c r="AM265" s="17">
        <v>0.26792386425289799</v>
      </c>
      <c r="AN265" s="17">
        <v>0.36056374330368601</v>
      </c>
      <c r="AO265" s="17">
        <v>0.308003030235593</v>
      </c>
      <c r="AP265" s="17">
        <v>0.31887100436110699</v>
      </c>
      <c r="AQ265" s="17">
        <v>0.34179821985947201</v>
      </c>
      <c r="AR265" s="17">
        <v>0.29487174525751098</v>
      </c>
      <c r="AS265" s="17">
        <v>0.20310280262531</v>
      </c>
      <c r="AT265" s="17">
        <v>0.34203030542405999</v>
      </c>
      <c r="AU265" s="17">
        <v>0.24882270242909901</v>
      </c>
      <c r="AV265" s="17"/>
      <c r="AW265" s="17">
        <v>0.338267799469879</v>
      </c>
      <c r="AX265" s="17">
        <v>0.31936144945532302</v>
      </c>
      <c r="AY265" s="17">
        <v>0.29150142960258102</v>
      </c>
      <c r="AZ265" s="17">
        <v>0.27196625901495303</v>
      </c>
      <c r="BA265" s="17">
        <v>0.32813641457533999</v>
      </c>
      <c r="BB265" s="17"/>
      <c r="BC265" s="17">
        <v>0.183575127453693</v>
      </c>
      <c r="BD265" s="17">
        <v>0.32494177909397598</v>
      </c>
      <c r="BE265" s="17">
        <v>0.35251765281217801</v>
      </c>
      <c r="BF265" s="17">
        <v>0.26757874495044398</v>
      </c>
      <c r="BG265" s="17">
        <v>0.228851655202784</v>
      </c>
      <c r="BH265" s="17"/>
      <c r="BI265" s="17">
        <v>0.30315714656824999</v>
      </c>
      <c r="BJ265" s="17">
        <v>0.330046215558084</v>
      </c>
      <c r="BK265" s="17"/>
      <c r="BL265" s="17">
        <v>0.29468477957398298</v>
      </c>
      <c r="BM265" s="17">
        <v>0.33895973952173097</v>
      </c>
      <c r="BN265" s="17">
        <v>0.29849002944601</v>
      </c>
      <c r="BO265" s="17">
        <v>0.26984868087220798</v>
      </c>
      <c r="BP265" s="17"/>
      <c r="BQ265" s="17">
        <v>0.34290098969548299</v>
      </c>
      <c r="BR265" s="17">
        <v>0.28490964288213499</v>
      </c>
      <c r="BS265" s="17">
        <v>0.36224440646608003</v>
      </c>
      <c r="BT265" s="17">
        <v>0.248660172204272</v>
      </c>
      <c r="BU265" s="17">
        <v>0.34717464501456502</v>
      </c>
      <c r="BV265" s="17"/>
      <c r="BW265" s="17">
        <v>0.36411938170324898</v>
      </c>
      <c r="BX265" s="17">
        <v>0.24981266238997399</v>
      </c>
      <c r="BY265" s="17">
        <v>0.40918260283803498</v>
      </c>
      <c r="BZ265" s="17">
        <v>0.23764346679201601</v>
      </c>
      <c r="CA265" s="17">
        <v>0.32961729041732102</v>
      </c>
      <c r="CB265" s="17"/>
      <c r="CC265" s="17">
        <v>0.221862211698833</v>
      </c>
      <c r="CD265" s="17">
        <v>0.35918540546334199</v>
      </c>
      <c r="CE265" s="17"/>
      <c r="CF265" s="17">
        <v>0.244641060723816</v>
      </c>
      <c r="CG265" s="17"/>
      <c r="CH265" s="17">
        <v>0.179162627782017</v>
      </c>
    </row>
    <row r="266" spans="2:86" x14ac:dyDescent="0.35">
      <c r="B266" t="s">
        <v>220</v>
      </c>
      <c r="C266" s="17">
        <v>0.39142819563072001</v>
      </c>
      <c r="D266" s="17">
        <v>0.35405493878819</v>
      </c>
      <c r="E266" s="17">
        <v>0.427092645883827</v>
      </c>
      <c r="F266" s="17"/>
      <c r="G266" s="17">
        <v>0.27547865571011398</v>
      </c>
      <c r="H266" s="17">
        <v>0.26715329125242498</v>
      </c>
      <c r="I266" s="17">
        <v>0.34187889367388302</v>
      </c>
      <c r="J266" s="17">
        <v>0.46917118561598897</v>
      </c>
      <c r="K266" s="17">
        <v>0.53795352830156495</v>
      </c>
      <c r="L266" s="17">
        <v>0.44823211789954998</v>
      </c>
      <c r="M266" s="17"/>
      <c r="N266" s="17">
        <v>0.29467716476212102</v>
      </c>
      <c r="O266" s="17">
        <v>0.43128840185614598</v>
      </c>
      <c r="P266" s="17">
        <v>0.411782123752579</v>
      </c>
      <c r="Q266" s="17">
        <v>0.43634374021572803</v>
      </c>
      <c r="R266" s="17"/>
      <c r="S266" s="17">
        <v>0.25386256829026699</v>
      </c>
      <c r="T266" s="17">
        <v>0.44820307832281697</v>
      </c>
      <c r="U266" s="17">
        <v>0.432966493674171</v>
      </c>
      <c r="V266" s="17">
        <v>0.391450070610256</v>
      </c>
      <c r="W266" s="17">
        <v>0.40900292097250202</v>
      </c>
      <c r="X266" s="17">
        <v>0.41214132744051502</v>
      </c>
      <c r="Y266" s="17">
        <v>0.40143305051911798</v>
      </c>
      <c r="Z266" s="17">
        <v>0.44398590693892498</v>
      </c>
      <c r="AA266" s="17">
        <v>0.45219997177555099</v>
      </c>
      <c r="AB266" s="17">
        <v>0.39200270566644102</v>
      </c>
      <c r="AC266" s="17">
        <v>0.36177978304939401</v>
      </c>
      <c r="AD266" s="17">
        <v>0.300882867177309</v>
      </c>
      <c r="AE266" s="17"/>
      <c r="AF266" s="17">
        <v>0.30409957213658501</v>
      </c>
      <c r="AG266" s="17">
        <v>0.52107524742022404</v>
      </c>
      <c r="AH266" s="17">
        <v>0.47964716509886302</v>
      </c>
      <c r="AI266" s="17">
        <v>0.44339409727383</v>
      </c>
      <c r="AJ266" s="17">
        <v>0.42623409510809401</v>
      </c>
      <c r="AK266" s="17">
        <v>0.42467222817165001</v>
      </c>
      <c r="AL266" s="17">
        <v>0.38085484973891198</v>
      </c>
      <c r="AM266" s="17">
        <v>0.43875572384084599</v>
      </c>
      <c r="AN266" s="17">
        <v>0.35909809799162901</v>
      </c>
      <c r="AO266" s="17">
        <v>0.32451789695379601</v>
      </c>
      <c r="AP266" s="17">
        <v>0.41754343672334598</v>
      </c>
      <c r="AQ266" s="17">
        <v>0.37626216266592999</v>
      </c>
      <c r="AR266" s="17">
        <v>0.29587068711896097</v>
      </c>
      <c r="AS266" s="17">
        <v>0.47830297303046498</v>
      </c>
      <c r="AT266" s="17">
        <v>0.21536455555807801</v>
      </c>
      <c r="AU266" s="17">
        <v>0.141446245838796</v>
      </c>
      <c r="AV266" s="17"/>
      <c r="AW266" s="17">
        <v>0.453254824976005</v>
      </c>
      <c r="AX266" s="17">
        <v>0.45224025981599297</v>
      </c>
      <c r="AY266" s="17">
        <v>0.314617272388793</v>
      </c>
      <c r="AZ266" s="17">
        <v>0.23541589483911901</v>
      </c>
      <c r="BA266" s="17">
        <v>0.121763557471952</v>
      </c>
      <c r="BB266" s="17"/>
      <c r="BC266" s="17">
        <v>0.17933641117464399</v>
      </c>
      <c r="BD266" s="17">
        <v>0.304207633202348</v>
      </c>
      <c r="BE266" s="17">
        <v>0.44397742836822701</v>
      </c>
      <c r="BF266" s="17">
        <v>0.582984874357242</v>
      </c>
      <c r="BG266" s="17">
        <v>0.60405478407880797</v>
      </c>
      <c r="BH266" s="17"/>
      <c r="BI266" s="17">
        <v>0.39241753675291202</v>
      </c>
      <c r="BJ266" s="17">
        <v>0.38740447436140701</v>
      </c>
      <c r="BK266" s="17"/>
      <c r="BL266" s="17">
        <v>0.35895203391500302</v>
      </c>
      <c r="BM266" s="17">
        <v>0.42990749797653899</v>
      </c>
      <c r="BN266" s="17">
        <v>0.38143489477639397</v>
      </c>
      <c r="BO266" s="17">
        <v>0.40340431954141398</v>
      </c>
      <c r="BP266" s="17"/>
      <c r="BQ266" s="17">
        <v>0.46864974710646001</v>
      </c>
      <c r="BR266" s="17">
        <v>0.27042839797123402</v>
      </c>
      <c r="BS266" s="17">
        <v>0.31074925018291999</v>
      </c>
      <c r="BT266" s="17">
        <v>0.58038513488643295</v>
      </c>
      <c r="BU266" s="17">
        <v>0.32678524940456</v>
      </c>
      <c r="BV266" s="17"/>
      <c r="BW266" s="17">
        <v>0.40419666389988002</v>
      </c>
      <c r="BX266" s="17">
        <v>0.10955530114916801</v>
      </c>
      <c r="BY266" s="17">
        <v>0.328120243083941</v>
      </c>
      <c r="BZ266" s="17">
        <v>0.62399980936472099</v>
      </c>
      <c r="CA266" s="17">
        <v>0.39563005918933503</v>
      </c>
      <c r="CB266" s="17"/>
      <c r="CC266" s="17">
        <v>0.49212570746072098</v>
      </c>
      <c r="CD266" s="17">
        <v>0.33245071628103001</v>
      </c>
      <c r="CE266" s="17"/>
      <c r="CF266" s="17">
        <v>0.105355074827319</v>
      </c>
      <c r="CG266" s="17"/>
      <c r="CH266" s="17">
        <v>0.40733814464341001</v>
      </c>
    </row>
    <row r="267" spans="2:86" x14ac:dyDescent="0.35">
      <c r="B267" t="s">
        <v>140</v>
      </c>
      <c r="C267" s="17">
        <v>1.32806754834165E-2</v>
      </c>
      <c r="D267" s="17">
        <v>9.2978029805176193E-3</v>
      </c>
      <c r="E267" s="17">
        <v>1.7204633616879E-2</v>
      </c>
      <c r="F267" s="17"/>
      <c r="G267" s="17">
        <v>1.7951000494838901E-2</v>
      </c>
      <c r="H267" s="17">
        <v>2.5404763739640102E-3</v>
      </c>
      <c r="I267" s="17">
        <v>2.1738019028077399E-2</v>
      </c>
      <c r="J267" s="17">
        <v>1.48847009423273E-2</v>
      </c>
      <c r="K267" s="17">
        <v>1.1472215063283E-2</v>
      </c>
      <c r="L267" s="17">
        <v>1.19540851676718E-2</v>
      </c>
      <c r="M267" s="17"/>
      <c r="N267" s="17">
        <v>8.1377702088565596E-3</v>
      </c>
      <c r="O267" s="17">
        <v>1.2995041297049301E-2</v>
      </c>
      <c r="P267" s="17">
        <v>1.6090098593391802E-2</v>
      </c>
      <c r="Q267" s="17">
        <v>1.6766025800852201E-2</v>
      </c>
      <c r="R267" s="17"/>
      <c r="S267" s="17">
        <v>1.9807401893095399E-2</v>
      </c>
      <c r="T267" s="17">
        <v>6.5260128442411903E-3</v>
      </c>
      <c r="U267" s="17">
        <v>2.21993407115465E-2</v>
      </c>
      <c r="V267" s="17">
        <v>1.0591069598643201E-2</v>
      </c>
      <c r="W267" s="17">
        <v>2.8115081824290501E-2</v>
      </c>
      <c r="X267" s="17">
        <v>8.8837199496471699E-3</v>
      </c>
      <c r="Y267" s="17">
        <v>1.09177246119856E-2</v>
      </c>
      <c r="Z267" s="17">
        <v>2.53633943692942E-2</v>
      </c>
      <c r="AA267" s="17">
        <v>9.2865250280636507E-3</v>
      </c>
      <c r="AB267" s="17">
        <v>6.9097447208828697E-3</v>
      </c>
      <c r="AC267" s="17">
        <v>1.27655757164995E-2</v>
      </c>
      <c r="AD267" s="17">
        <v>0</v>
      </c>
      <c r="AE267" s="17"/>
      <c r="AF267" s="17">
        <v>3.3357432296611297E-2</v>
      </c>
      <c r="AG267" s="17">
        <v>2.2803573492283E-2</v>
      </c>
      <c r="AH267" s="17">
        <v>2.9234614309029801E-2</v>
      </c>
      <c r="AI267" s="17">
        <v>1.32951511536897E-2</v>
      </c>
      <c r="AJ267" s="17">
        <v>5.2564807536470103E-3</v>
      </c>
      <c r="AK267" s="17">
        <v>7.3818389352406999E-3</v>
      </c>
      <c r="AL267" s="17">
        <v>0</v>
      </c>
      <c r="AM267" s="17">
        <v>2.4177183791085601E-2</v>
      </c>
      <c r="AN267" s="17">
        <v>6.3507269437640401E-3</v>
      </c>
      <c r="AO267" s="17">
        <v>3.1166333989035198E-2</v>
      </c>
      <c r="AP267" s="17">
        <v>0</v>
      </c>
      <c r="AQ267" s="17">
        <v>1.57499736455427E-2</v>
      </c>
      <c r="AR267" s="17">
        <v>1.9221211532568099E-2</v>
      </c>
      <c r="AS267" s="17">
        <v>0</v>
      </c>
      <c r="AT267" s="17">
        <v>0</v>
      </c>
      <c r="AU267" s="17">
        <v>4.9154047019303298E-3</v>
      </c>
      <c r="AV267" s="17"/>
      <c r="AW267" s="17">
        <v>1.94680391090859E-2</v>
      </c>
      <c r="AX267" s="17">
        <v>1.00963178763087E-2</v>
      </c>
      <c r="AY267" s="17">
        <v>1.1255410626664001E-2</v>
      </c>
      <c r="AZ267" s="17">
        <v>1.12095028307885E-2</v>
      </c>
      <c r="BA267" s="17">
        <v>0</v>
      </c>
      <c r="BB267" s="17"/>
      <c r="BC267" s="17">
        <v>1.72153081585249E-2</v>
      </c>
      <c r="BD267" s="17">
        <v>9.7572818703018094E-3</v>
      </c>
      <c r="BE267" s="17">
        <v>1.6290735961384601E-2</v>
      </c>
      <c r="BF267" s="17">
        <v>1.16019862107001E-2</v>
      </c>
      <c r="BG267" s="17">
        <v>1.2652550080253001E-2</v>
      </c>
      <c r="BH267" s="17"/>
      <c r="BI267" s="17">
        <v>1.0051553765203799E-2</v>
      </c>
      <c r="BJ267" s="17">
        <v>2.6413745005464999E-2</v>
      </c>
      <c r="BK267" s="17"/>
      <c r="BL267" s="17">
        <v>6.82898956858912E-3</v>
      </c>
      <c r="BM267" s="17">
        <v>1.0651128919068199E-2</v>
      </c>
      <c r="BN267" s="17">
        <v>1.4302693828613801E-2</v>
      </c>
      <c r="BO267" s="17">
        <v>7.4705059762852702E-2</v>
      </c>
      <c r="BP267" s="17"/>
      <c r="BQ267" s="17">
        <v>7.3831645247746398E-3</v>
      </c>
      <c r="BR267" s="17">
        <v>1.90709677689491E-2</v>
      </c>
      <c r="BS267" s="17">
        <v>7.1372888116896498E-3</v>
      </c>
      <c r="BT267" s="17">
        <v>0</v>
      </c>
      <c r="BU267" s="17">
        <v>1.6386408861420201E-2</v>
      </c>
      <c r="BV267" s="17"/>
      <c r="BW267" s="17">
        <v>0</v>
      </c>
      <c r="BX267" s="17">
        <v>1.4680621389749701E-2</v>
      </c>
      <c r="BY267" s="17">
        <v>1.22498283293383E-2</v>
      </c>
      <c r="BZ267" s="17">
        <v>5.4084262470260698E-3</v>
      </c>
      <c r="CA267" s="17">
        <v>1.54484014221455E-2</v>
      </c>
      <c r="CB267" s="17"/>
      <c r="CC267" s="17">
        <v>4.4765111062761501E-3</v>
      </c>
      <c r="CD267" s="17">
        <v>1.8437182464648198E-2</v>
      </c>
      <c r="CE267" s="17"/>
      <c r="CF267" s="17">
        <v>1.6710548124346601E-2</v>
      </c>
      <c r="CG267" s="17"/>
      <c r="CH267" s="17">
        <v>4.4154629530928496E-3</v>
      </c>
    </row>
    <row r="268" spans="2:86"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row>
    <row r="269" spans="2:86" x14ac:dyDescent="0.35">
      <c r="B269" s="6" t="s">
        <v>224</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row>
    <row r="270" spans="2:86" x14ac:dyDescent="0.35">
      <c r="B270" s="21" t="s">
        <v>123</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row>
    <row r="271" spans="2:86" x14ac:dyDescent="0.35">
      <c r="B271" t="s">
        <v>216</v>
      </c>
      <c r="C271" s="17">
        <v>3.6400457969559E-2</v>
      </c>
      <c r="D271" s="17">
        <v>4.5357160958307399E-2</v>
      </c>
      <c r="E271" s="17">
        <v>2.7772755405472901E-2</v>
      </c>
      <c r="F271" s="17"/>
      <c r="G271" s="17">
        <v>6.9072524627490597E-2</v>
      </c>
      <c r="H271" s="17">
        <v>8.3361988295245298E-2</v>
      </c>
      <c r="I271" s="17">
        <v>4.5657278992094298E-2</v>
      </c>
      <c r="J271" s="17">
        <v>2.35449387584209E-2</v>
      </c>
      <c r="K271" s="17">
        <v>0</v>
      </c>
      <c r="L271" s="17">
        <v>3.8781649256209401E-3</v>
      </c>
      <c r="M271" s="17"/>
      <c r="N271" s="17">
        <v>6.2272042460139503E-2</v>
      </c>
      <c r="O271" s="17">
        <v>2.3836643502824301E-2</v>
      </c>
      <c r="P271" s="17">
        <v>1.51187599108567E-2</v>
      </c>
      <c r="Q271" s="17">
        <v>4.0544611720550502E-2</v>
      </c>
      <c r="R271" s="17"/>
      <c r="S271" s="17">
        <v>9.9411201286072698E-2</v>
      </c>
      <c r="T271" s="17">
        <v>1.4450150925837501E-2</v>
      </c>
      <c r="U271" s="17">
        <v>1.3848656948964901E-2</v>
      </c>
      <c r="V271" s="17">
        <v>2.3519158895311601E-2</v>
      </c>
      <c r="W271" s="17">
        <v>3.3064794498105801E-2</v>
      </c>
      <c r="X271" s="17">
        <v>3.9003378305241601E-2</v>
      </c>
      <c r="Y271" s="17">
        <v>1.89777811724684E-2</v>
      </c>
      <c r="Z271" s="17">
        <v>4.3513696511188499E-2</v>
      </c>
      <c r="AA271" s="17">
        <v>3.7277654612486499E-2</v>
      </c>
      <c r="AB271" s="17">
        <v>2.2969437292957501E-2</v>
      </c>
      <c r="AC271" s="17">
        <v>2.12310664627295E-2</v>
      </c>
      <c r="AD271" s="17">
        <v>3.5662631289045101E-2</v>
      </c>
      <c r="AE271" s="17"/>
      <c r="AF271" s="17">
        <v>9.2525671779778398E-2</v>
      </c>
      <c r="AG271" s="17">
        <v>2.61670562978208E-2</v>
      </c>
      <c r="AH271" s="17">
        <v>0</v>
      </c>
      <c r="AI271" s="17">
        <v>8.7947661496180704E-2</v>
      </c>
      <c r="AJ271" s="17">
        <v>4.54806804468069E-2</v>
      </c>
      <c r="AK271" s="17">
        <v>2.6498007203502E-2</v>
      </c>
      <c r="AL271" s="17">
        <v>1.84190282605948E-2</v>
      </c>
      <c r="AM271" s="17">
        <v>1.0095583377427299E-2</v>
      </c>
      <c r="AN271" s="17">
        <v>7.0595344489817798E-3</v>
      </c>
      <c r="AO271" s="17">
        <v>3.19584793988692E-2</v>
      </c>
      <c r="AP271" s="17">
        <v>3.8248989759138603E-2</v>
      </c>
      <c r="AQ271" s="17">
        <v>1.5100055773464301E-2</v>
      </c>
      <c r="AR271" s="17">
        <v>7.6694304595500501E-2</v>
      </c>
      <c r="AS271" s="17">
        <v>2.0044684741552798E-2</v>
      </c>
      <c r="AT271" s="17">
        <v>6.3038467486529706E-2</v>
      </c>
      <c r="AU271" s="17">
        <v>0.116910393575553</v>
      </c>
      <c r="AV271" s="17"/>
      <c r="AW271" s="17">
        <v>1.21375987702318E-2</v>
      </c>
      <c r="AX271" s="17">
        <v>9.9044613454391198E-3</v>
      </c>
      <c r="AY271" s="17">
        <v>5.6819382639691801E-2</v>
      </c>
      <c r="AZ271" s="17">
        <v>0.103394421655734</v>
      </c>
      <c r="BA271" s="17">
        <v>0.16738610349430999</v>
      </c>
      <c r="BB271" s="17"/>
      <c r="BC271" s="17">
        <v>0.17566426868558899</v>
      </c>
      <c r="BD271" s="17">
        <v>2.8367581045220799E-2</v>
      </c>
      <c r="BE271" s="17">
        <v>1.2108185123129001E-2</v>
      </c>
      <c r="BF271" s="17">
        <v>1.9605675520561101E-2</v>
      </c>
      <c r="BG271" s="17">
        <v>1.2560544165228E-2</v>
      </c>
      <c r="BH271" s="17"/>
      <c r="BI271" s="17">
        <v>3.8116741492603502E-2</v>
      </c>
      <c r="BJ271" s="17">
        <v>2.9420209841852601E-2</v>
      </c>
      <c r="BK271" s="17"/>
      <c r="BL271" s="17">
        <v>4.3616765001468903E-2</v>
      </c>
      <c r="BM271" s="17">
        <v>1.24052161533116E-2</v>
      </c>
      <c r="BN271" s="17">
        <v>4.7473223862488E-2</v>
      </c>
      <c r="BO271" s="17">
        <v>1.9440578982535799E-2</v>
      </c>
      <c r="BP271" s="17"/>
      <c r="BQ271" s="17">
        <v>3.9203288186839602E-2</v>
      </c>
      <c r="BR271" s="17">
        <v>5.37141170085828E-2</v>
      </c>
      <c r="BS271" s="17">
        <v>4.1308225264188897E-2</v>
      </c>
      <c r="BT271" s="17">
        <v>3.5342913382840402E-2</v>
      </c>
      <c r="BU271" s="17">
        <v>1.9043830031322699E-2</v>
      </c>
      <c r="BV271" s="17"/>
      <c r="BW271" s="17">
        <v>2.46310610697432E-2</v>
      </c>
      <c r="BX271" s="17">
        <v>9.8168811380421397E-2</v>
      </c>
      <c r="BY271" s="17">
        <v>1.20644305377249E-2</v>
      </c>
      <c r="BZ271" s="17">
        <v>2.4718253009046301E-2</v>
      </c>
      <c r="CA271" s="17">
        <v>1.16236381856106E-2</v>
      </c>
      <c r="CB271" s="17"/>
      <c r="CC271" s="17">
        <v>6.5214856104332503E-2</v>
      </c>
      <c r="CD271" s="17">
        <v>1.9524166390117701E-2</v>
      </c>
      <c r="CE271" s="17"/>
      <c r="CF271" s="17">
        <v>9.4933675229081901E-2</v>
      </c>
      <c r="CG271" s="17"/>
      <c r="CH271" s="17">
        <v>0.11771823768666199</v>
      </c>
    </row>
    <row r="272" spans="2:86" x14ac:dyDescent="0.35">
      <c r="B272" t="s">
        <v>217</v>
      </c>
      <c r="C272" s="17">
        <v>0.107706413758303</v>
      </c>
      <c r="D272" s="17">
        <v>0.13117654228942099</v>
      </c>
      <c r="E272" s="17">
        <v>8.5134940629795194E-2</v>
      </c>
      <c r="F272" s="17"/>
      <c r="G272" s="17">
        <v>0.16999762519143799</v>
      </c>
      <c r="H272" s="17">
        <v>0.138631315748727</v>
      </c>
      <c r="I272" s="17">
        <v>0.143282633852723</v>
      </c>
      <c r="J272" s="17">
        <v>8.5219000957319102E-2</v>
      </c>
      <c r="K272" s="17">
        <v>6.2369920969359102E-2</v>
      </c>
      <c r="L272" s="17">
        <v>6.1016614567630301E-2</v>
      </c>
      <c r="M272" s="17"/>
      <c r="N272" s="17">
        <v>0.13588035840072701</v>
      </c>
      <c r="O272" s="17">
        <v>0.11001144352315299</v>
      </c>
      <c r="P272" s="17">
        <v>0.12428960380201499</v>
      </c>
      <c r="Q272" s="17">
        <v>6.1149766660640301E-2</v>
      </c>
      <c r="R272" s="17"/>
      <c r="S272" s="17">
        <v>0.16901399982917101</v>
      </c>
      <c r="T272" s="17">
        <v>8.8703848396822396E-2</v>
      </c>
      <c r="U272" s="17">
        <v>0.101545563635729</v>
      </c>
      <c r="V272" s="17">
        <v>7.7531438019511803E-2</v>
      </c>
      <c r="W272" s="17">
        <v>0.11983062916793701</v>
      </c>
      <c r="X272" s="17">
        <v>0.107362619775922</v>
      </c>
      <c r="Y272" s="17">
        <v>9.1033184754345006E-2</v>
      </c>
      <c r="Z272" s="17">
        <v>4.35764529349821E-2</v>
      </c>
      <c r="AA272" s="17">
        <v>9.2612659209682202E-2</v>
      </c>
      <c r="AB272" s="17">
        <v>0.123060166565715</v>
      </c>
      <c r="AC272" s="17">
        <v>8.0478551421488506E-2</v>
      </c>
      <c r="AD272" s="17">
        <v>0.16808739498623901</v>
      </c>
      <c r="AE272" s="17"/>
      <c r="AF272" s="17">
        <v>3.7614328576970502E-2</v>
      </c>
      <c r="AG272" s="17">
        <v>3.6121313570322798E-2</v>
      </c>
      <c r="AH272" s="17">
        <v>7.1427042663800303E-2</v>
      </c>
      <c r="AI272" s="17">
        <v>6.7162474236481598E-2</v>
      </c>
      <c r="AJ272" s="17">
        <v>0.11828632748126799</v>
      </c>
      <c r="AK272" s="17">
        <v>0.12632157208761</v>
      </c>
      <c r="AL272" s="17">
        <v>9.4132180442229693E-2</v>
      </c>
      <c r="AM272" s="17">
        <v>0.122655744672447</v>
      </c>
      <c r="AN272" s="17">
        <v>9.9424555715277599E-2</v>
      </c>
      <c r="AO272" s="17">
        <v>0.128773424516688</v>
      </c>
      <c r="AP272" s="17">
        <v>8.2655806648135793E-2</v>
      </c>
      <c r="AQ272" s="17">
        <v>8.9917379976228104E-2</v>
      </c>
      <c r="AR272" s="17">
        <v>0.133738049592004</v>
      </c>
      <c r="AS272" s="17">
        <v>8.9925299207067794E-2</v>
      </c>
      <c r="AT272" s="17">
        <v>0.11875177710681099</v>
      </c>
      <c r="AU272" s="17">
        <v>0.26713303641029501</v>
      </c>
      <c r="AV272" s="17"/>
      <c r="AW272" s="17">
        <v>7.6659979762800798E-2</v>
      </c>
      <c r="AX272" s="17">
        <v>7.8694217194178503E-2</v>
      </c>
      <c r="AY272" s="17">
        <v>0.13745879356115301</v>
      </c>
      <c r="AZ272" s="17">
        <v>0.15962230926426199</v>
      </c>
      <c r="BA272" s="17">
        <v>0.23894442638895899</v>
      </c>
      <c r="BB272" s="17"/>
      <c r="BC272" s="17">
        <v>0.24627223773746301</v>
      </c>
      <c r="BD272" s="17">
        <v>0.13801112004086399</v>
      </c>
      <c r="BE272" s="17">
        <v>6.8834862880165798E-2</v>
      </c>
      <c r="BF272" s="17">
        <v>4.9808115292004899E-2</v>
      </c>
      <c r="BG272" s="17">
        <v>1.3077032488087699E-2</v>
      </c>
      <c r="BH272" s="17"/>
      <c r="BI272" s="17">
        <v>0.11042167427229101</v>
      </c>
      <c r="BJ272" s="17">
        <v>9.6663254592283296E-2</v>
      </c>
      <c r="BK272" s="17"/>
      <c r="BL272" s="17">
        <v>0.14593446425807199</v>
      </c>
      <c r="BM272" s="17">
        <v>8.1259931502245294E-2</v>
      </c>
      <c r="BN272" s="17">
        <v>0.112524416147742</v>
      </c>
      <c r="BO272" s="17">
        <v>1.9271274252323101E-2</v>
      </c>
      <c r="BP272" s="17"/>
      <c r="BQ272" s="17">
        <v>6.7211668472952193E-2</v>
      </c>
      <c r="BR272" s="17">
        <v>0.18404884371875799</v>
      </c>
      <c r="BS272" s="17">
        <v>7.7657351954029299E-2</v>
      </c>
      <c r="BT272" s="17">
        <v>6.5291285886417694E-2</v>
      </c>
      <c r="BU272" s="17">
        <v>0.117598641435782</v>
      </c>
      <c r="BV272" s="17"/>
      <c r="BW272" s="17">
        <v>9.5950978526776906E-2</v>
      </c>
      <c r="BX272" s="17">
        <v>0.26309345542078499</v>
      </c>
      <c r="BY272" s="17">
        <v>8.4955569150954799E-2</v>
      </c>
      <c r="BZ272" s="17">
        <v>4.68603652503621E-2</v>
      </c>
      <c r="CA272" s="17">
        <v>0.106059341860407</v>
      </c>
      <c r="CB272" s="17"/>
      <c r="CC272" s="17">
        <v>0.101939184501344</v>
      </c>
      <c r="CD272" s="17">
        <v>0.111084219606986</v>
      </c>
      <c r="CE272" s="17"/>
      <c r="CF272" s="17">
        <v>0.26351244826930798</v>
      </c>
      <c r="CG272" s="17"/>
      <c r="CH272" s="17">
        <v>0.15599219390317001</v>
      </c>
    </row>
    <row r="273" spans="2:86" x14ac:dyDescent="0.35">
      <c r="B273" t="s">
        <v>218</v>
      </c>
      <c r="C273" s="17">
        <v>0.19398650497283901</v>
      </c>
      <c r="D273" s="17">
        <v>0.206855874934428</v>
      </c>
      <c r="E273" s="17">
        <v>0.18099171705386799</v>
      </c>
      <c r="F273" s="17"/>
      <c r="G273" s="17">
        <v>0.223878960708949</v>
      </c>
      <c r="H273" s="17">
        <v>0.26172782999832001</v>
      </c>
      <c r="I273" s="17">
        <v>0.208472073587818</v>
      </c>
      <c r="J273" s="17">
        <v>0.15048258385386201</v>
      </c>
      <c r="K273" s="17">
        <v>0.14331445972748899</v>
      </c>
      <c r="L273" s="17">
        <v>0.17663592630039801</v>
      </c>
      <c r="M273" s="17"/>
      <c r="N273" s="17">
        <v>0.227168365914201</v>
      </c>
      <c r="O273" s="17">
        <v>0.17214020538101099</v>
      </c>
      <c r="P273" s="17">
        <v>0.200138777305713</v>
      </c>
      <c r="Q273" s="17">
        <v>0.173747349586094</v>
      </c>
      <c r="R273" s="17"/>
      <c r="S273" s="17">
        <v>0.24091069138576099</v>
      </c>
      <c r="T273" s="17">
        <v>0.21440671768452499</v>
      </c>
      <c r="U273" s="17">
        <v>0.20823948022140801</v>
      </c>
      <c r="V273" s="17">
        <v>0.15762083053981699</v>
      </c>
      <c r="W273" s="17">
        <v>0.17790960376294501</v>
      </c>
      <c r="X273" s="17">
        <v>0.149348998508301</v>
      </c>
      <c r="Y273" s="17">
        <v>0.186310825459235</v>
      </c>
      <c r="Z273" s="17">
        <v>0.169139960982818</v>
      </c>
      <c r="AA273" s="17">
        <v>0.165693750411748</v>
      </c>
      <c r="AB273" s="17">
        <v>0.25658958282476702</v>
      </c>
      <c r="AC273" s="17">
        <v>0.15810232754231801</v>
      </c>
      <c r="AD273" s="17">
        <v>0.15727345344308499</v>
      </c>
      <c r="AE273" s="17"/>
      <c r="AF273" s="17">
        <v>0.23565563953642599</v>
      </c>
      <c r="AG273" s="17">
        <v>0.14264452695979399</v>
      </c>
      <c r="AH273" s="17">
        <v>0.14688445174800399</v>
      </c>
      <c r="AI273" s="17">
        <v>0.110812572585731</v>
      </c>
      <c r="AJ273" s="17">
        <v>0.128137456108085</v>
      </c>
      <c r="AK273" s="17">
        <v>0.19298148964455</v>
      </c>
      <c r="AL273" s="17">
        <v>0.22467548930122699</v>
      </c>
      <c r="AM273" s="17">
        <v>0.18685164253088499</v>
      </c>
      <c r="AN273" s="17">
        <v>0.28283748719615998</v>
      </c>
      <c r="AO273" s="17">
        <v>0.189198797553639</v>
      </c>
      <c r="AP273" s="17">
        <v>0.16715914145647601</v>
      </c>
      <c r="AQ273" s="17">
        <v>0.188719754336966</v>
      </c>
      <c r="AR273" s="17">
        <v>0.22984741341968901</v>
      </c>
      <c r="AS273" s="17">
        <v>0.15449168208900699</v>
      </c>
      <c r="AT273" s="17">
        <v>0.38777195816632398</v>
      </c>
      <c r="AU273" s="17">
        <v>0.28297180135502797</v>
      </c>
      <c r="AV273" s="17"/>
      <c r="AW273" s="17">
        <v>0.15685441425024299</v>
      </c>
      <c r="AX273" s="17">
        <v>0.168815581433088</v>
      </c>
      <c r="AY273" s="17">
        <v>0.22269542641038401</v>
      </c>
      <c r="AZ273" s="17">
        <v>0.24905509091204101</v>
      </c>
      <c r="BA273" s="17">
        <v>0.206683962697497</v>
      </c>
      <c r="BB273" s="17"/>
      <c r="BC273" s="17">
        <v>0.230810460564289</v>
      </c>
      <c r="BD273" s="17">
        <v>0.24940125913467601</v>
      </c>
      <c r="BE273" s="17">
        <v>0.16392329502995401</v>
      </c>
      <c r="BF273" s="17">
        <v>0.13187496012481301</v>
      </c>
      <c r="BG273" s="17">
        <v>7.9916932875224098E-2</v>
      </c>
      <c r="BH273" s="17"/>
      <c r="BI273" s="17">
        <v>0.202861668948289</v>
      </c>
      <c r="BJ273" s="17">
        <v>0.157890576828734</v>
      </c>
      <c r="BK273" s="17"/>
      <c r="BL273" s="17">
        <v>0.21073361335576399</v>
      </c>
      <c r="BM273" s="17">
        <v>0.19206634808553999</v>
      </c>
      <c r="BN273" s="17">
        <v>0.18569902901831301</v>
      </c>
      <c r="BO273" s="17">
        <v>0.27979900739961699</v>
      </c>
      <c r="BP273" s="17"/>
      <c r="BQ273" s="17">
        <v>0.16339710487224199</v>
      </c>
      <c r="BR273" s="17">
        <v>0.22160735662691899</v>
      </c>
      <c r="BS273" s="17">
        <v>0.29468605136230103</v>
      </c>
      <c r="BT273" s="17">
        <v>9.8685896033599799E-2</v>
      </c>
      <c r="BU273" s="17">
        <v>0.24315981116260599</v>
      </c>
      <c r="BV273" s="17"/>
      <c r="BW273" s="17">
        <v>0.16094015375807999</v>
      </c>
      <c r="BX273" s="17">
        <v>0.30157880786823299</v>
      </c>
      <c r="BY273" s="17">
        <v>0.244342022829521</v>
      </c>
      <c r="BZ273" s="17">
        <v>9.6910502773481705E-2</v>
      </c>
      <c r="CA273" s="17">
        <v>0.188833848478733</v>
      </c>
      <c r="CB273" s="17"/>
      <c r="CC273" s="17">
        <v>0.14217441035403</v>
      </c>
      <c r="CD273" s="17">
        <v>0.22433230681949901</v>
      </c>
      <c r="CE273" s="17"/>
      <c r="CF273" s="17">
        <v>0.30764791144815501</v>
      </c>
      <c r="CG273" s="17"/>
      <c r="CH273" s="17">
        <v>0.123153586765768</v>
      </c>
    </row>
    <row r="274" spans="2:86" x14ac:dyDescent="0.35">
      <c r="B274" t="s">
        <v>219</v>
      </c>
      <c r="C274" s="17">
        <v>0.31955308318380699</v>
      </c>
      <c r="D274" s="17">
        <v>0.29607238981945899</v>
      </c>
      <c r="E274" s="17">
        <v>0.34340190727157399</v>
      </c>
      <c r="F274" s="17"/>
      <c r="G274" s="17">
        <v>0.306134952373733</v>
      </c>
      <c r="H274" s="17">
        <v>0.29139430279592099</v>
      </c>
      <c r="I274" s="17">
        <v>0.29026175032475199</v>
      </c>
      <c r="J274" s="17">
        <v>0.34923688291758997</v>
      </c>
      <c r="K274" s="17">
        <v>0.30793853020959999</v>
      </c>
      <c r="L274" s="17">
        <v>0.358791534152747</v>
      </c>
      <c r="M274" s="17"/>
      <c r="N274" s="17">
        <v>0.333797445891513</v>
      </c>
      <c r="O274" s="17">
        <v>0.318684350318031</v>
      </c>
      <c r="P274" s="17">
        <v>0.29643442437234202</v>
      </c>
      <c r="Q274" s="17">
        <v>0.32657521068832301</v>
      </c>
      <c r="R274" s="17"/>
      <c r="S274" s="17">
        <v>0.25217136979678201</v>
      </c>
      <c r="T274" s="17">
        <v>0.30966254423754802</v>
      </c>
      <c r="U274" s="17">
        <v>0.30700050857884598</v>
      </c>
      <c r="V274" s="17">
        <v>0.36421537444243202</v>
      </c>
      <c r="W274" s="17">
        <v>0.32574576145475398</v>
      </c>
      <c r="X274" s="17">
        <v>0.35365833390347301</v>
      </c>
      <c r="Y274" s="17">
        <v>0.39482361493017498</v>
      </c>
      <c r="Z274" s="17">
        <v>0.30392588949618898</v>
      </c>
      <c r="AA274" s="17">
        <v>0.30754111959052499</v>
      </c>
      <c r="AB274" s="17">
        <v>0.32461523314052398</v>
      </c>
      <c r="AC274" s="17">
        <v>0.32396934818886602</v>
      </c>
      <c r="AD274" s="17">
        <v>0.30178851345275698</v>
      </c>
      <c r="AE274" s="17"/>
      <c r="AF274" s="17">
        <v>0.29473616463466701</v>
      </c>
      <c r="AG274" s="17">
        <v>0.34657511187533502</v>
      </c>
      <c r="AH274" s="17">
        <v>0.33784741051593498</v>
      </c>
      <c r="AI274" s="17">
        <v>0.37277190936809601</v>
      </c>
      <c r="AJ274" s="17">
        <v>0.38534609749084903</v>
      </c>
      <c r="AK274" s="17">
        <v>0.32142988738446898</v>
      </c>
      <c r="AL274" s="17">
        <v>0.31389273747052199</v>
      </c>
      <c r="AM274" s="17">
        <v>0.28865886103793598</v>
      </c>
      <c r="AN274" s="17">
        <v>0.25222299283899602</v>
      </c>
      <c r="AO274" s="17">
        <v>0.34798898591114902</v>
      </c>
      <c r="AP274" s="17">
        <v>0.30976116469736897</v>
      </c>
      <c r="AQ274" s="17">
        <v>0.35264186899251898</v>
      </c>
      <c r="AR274" s="17">
        <v>0.32398728790473103</v>
      </c>
      <c r="AS274" s="17">
        <v>0.414839218369494</v>
      </c>
      <c r="AT274" s="17">
        <v>0.28335913230096199</v>
      </c>
      <c r="AU274" s="17">
        <v>0.22955923185631</v>
      </c>
      <c r="AV274" s="17"/>
      <c r="AW274" s="17">
        <v>0.324107329350106</v>
      </c>
      <c r="AX274" s="17">
        <v>0.35818816329377001</v>
      </c>
      <c r="AY274" s="17">
        <v>0.31851991050467499</v>
      </c>
      <c r="AZ274" s="17">
        <v>0.227049682876897</v>
      </c>
      <c r="BA274" s="17">
        <v>0.27687103478147301</v>
      </c>
      <c r="BB274" s="17"/>
      <c r="BC274" s="17">
        <v>0.18792131253711999</v>
      </c>
      <c r="BD274" s="17">
        <v>0.32030797466837901</v>
      </c>
      <c r="BE274" s="17">
        <v>0.367024617602281</v>
      </c>
      <c r="BF274" s="17">
        <v>0.29323476676170002</v>
      </c>
      <c r="BG274" s="17">
        <v>0.32961837691668999</v>
      </c>
      <c r="BH274" s="17"/>
      <c r="BI274" s="17">
        <v>0.30987692282788498</v>
      </c>
      <c r="BJ274" s="17">
        <v>0.35890672103030602</v>
      </c>
      <c r="BK274" s="17"/>
      <c r="BL274" s="17">
        <v>0.32577160595558702</v>
      </c>
      <c r="BM274" s="17">
        <v>0.32188141485306798</v>
      </c>
      <c r="BN274" s="17">
        <v>0.31625820277848699</v>
      </c>
      <c r="BO274" s="17">
        <v>0.31793196296730902</v>
      </c>
      <c r="BP274" s="17"/>
      <c r="BQ274" s="17">
        <v>0.31042107222610399</v>
      </c>
      <c r="BR274" s="17">
        <v>0.31033104454148303</v>
      </c>
      <c r="BS274" s="17">
        <v>0.29759169240653499</v>
      </c>
      <c r="BT274" s="17">
        <v>0.289816721728616</v>
      </c>
      <c r="BU274" s="17">
        <v>0.36127721746783797</v>
      </c>
      <c r="BV274" s="17"/>
      <c r="BW274" s="17">
        <v>0.35334021804107901</v>
      </c>
      <c r="BX274" s="17">
        <v>0.249175001442452</v>
      </c>
      <c r="BY274" s="17">
        <v>0.373994778913952</v>
      </c>
      <c r="BZ274" s="17">
        <v>0.28311550752848202</v>
      </c>
      <c r="CA274" s="17">
        <v>0.3462994754216</v>
      </c>
      <c r="CB274" s="17"/>
      <c r="CC274" s="17">
        <v>0.27084670024086599</v>
      </c>
      <c r="CD274" s="17">
        <v>0.34807990218867901</v>
      </c>
      <c r="CE274" s="17"/>
      <c r="CF274" s="17">
        <v>0.244787369017791</v>
      </c>
      <c r="CG274" s="17"/>
      <c r="CH274" s="17">
        <v>0.23348748735344299</v>
      </c>
    </row>
    <row r="275" spans="2:86" x14ac:dyDescent="0.35">
      <c r="B275" t="s">
        <v>220</v>
      </c>
      <c r="C275" s="17">
        <v>0.32793359363277902</v>
      </c>
      <c r="D275" s="17">
        <v>0.311202397936435</v>
      </c>
      <c r="E275" s="17">
        <v>0.34327714044084001</v>
      </c>
      <c r="F275" s="17"/>
      <c r="G275" s="17">
        <v>0.20244953046083</v>
      </c>
      <c r="H275" s="17">
        <v>0.221360550377694</v>
      </c>
      <c r="I275" s="17">
        <v>0.28683884578553298</v>
      </c>
      <c r="J275" s="17">
        <v>0.38150644503829401</v>
      </c>
      <c r="K275" s="17">
        <v>0.47751903686445701</v>
      </c>
      <c r="L275" s="17">
        <v>0.38739438817315203</v>
      </c>
      <c r="M275" s="17"/>
      <c r="N275" s="17">
        <v>0.23596398580696401</v>
      </c>
      <c r="O275" s="17">
        <v>0.35498947829815902</v>
      </c>
      <c r="P275" s="17">
        <v>0.34804853077015502</v>
      </c>
      <c r="Q275" s="17">
        <v>0.38070405100438998</v>
      </c>
      <c r="R275" s="17"/>
      <c r="S275" s="17">
        <v>0.21565611204160301</v>
      </c>
      <c r="T275" s="17">
        <v>0.35604929775928201</v>
      </c>
      <c r="U275" s="17">
        <v>0.34201058745146401</v>
      </c>
      <c r="V275" s="17">
        <v>0.36123888067916399</v>
      </c>
      <c r="W275" s="17">
        <v>0.33146037807553602</v>
      </c>
      <c r="X275" s="17">
        <v>0.34417337140115001</v>
      </c>
      <c r="Y275" s="17">
        <v>0.29583954975399601</v>
      </c>
      <c r="Z275" s="17">
        <v>0.42707618779030498</v>
      </c>
      <c r="AA275" s="17">
        <v>0.38775692717864801</v>
      </c>
      <c r="AB275" s="17">
        <v>0.27276558017603703</v>
      </c>
      <c r="AC275" s="17">
        <v>0.41621870638459801</v>
      </c>
      <c r="AD275" s="17">
        <v>0.28842296002884399</v>
      </c>
      <c r="AE275" s="17"/>
      <c r="AF275" s="17">
        <v>0.30611076317554597</v>
      </c>
      <c r="AG275" s="17">
        <v>0.425907991115761</v>
      </c>
      <c r="AH275" s="17">
        <v>0.42002641270926599</v>
      </c>
      <c r="AI275" s="17">
        <v>0.34801023115982099</v>
      </c>
      <c r="AJ275" s="17">
        <v>0.31031143159673202</v>
      </c>
      <c r="AK275" s="17">
        <v>0.325262243292821</v>
      </c>
      <c r="AL275" s="17">
        <v>0.34386655292763701</v>
      </c>
      <c r="AM275" s="17">
        <v>0.37602997522107801</v>
      </c>
      <c r="AN275" s="17">
        <v>0.35845542980058398</v>
      </c>
      <c r="AO275" s="17">
        <v>0.28397408187213502</v>
      </c>
      <c r="AP275" s="17">
        <v>0.40217489743888102</v>
      </c>
      <c r="AQ275" s="17">
        <v>0.33057635996585699</v>
      </c>
      <c r="AR275" s="17">
        <v>0.21651173295550699</v>
      </c>
      <c r="AS275" s="17">
        <v>0.320699115592878</v>
      </c>
      <c r="AT275" s="17">
        <v>0.14707866493937399</v>
      </c>
      <c r="AU275" s="17">
        <v>0.103425536802813</v>
      </c>
      <c r="AV275" s="17"/>
      <c r="AW275" s="17">
        <v>0.41173564452184203</v>
      </c>
      <c r="AX275" s="17">
        <v>0.37180586477191302</v>
      </c>
      <c r="AY275" s="17">
        <v>0.25088037674994401</v>
      </c>
      <c r="AZ275" s="17">
        <v>0.24821981394697801</v>
      </c>
      <c r="BA275" s="17">
        <v>0.110114472637761</v>
      </c>
      <c r="BB275" s="17"/>
      <c r="BC275" s="17">
        <v>0.14054467515312799</v>
      </c>
      <c r="BD275" s="17">
        <v>0.25587716964200002</v>
      </c>
      <c r="BE275" s="17">
        <v>0.371358465761502</v>
      </c>
      <c r="BF275" s="17">
        <v>0.48399717060210101</v>
      </c>
      <c r="BG275" s="17">
        <v>0.55217456347451699</v>
      </c>
      <c r="BH275" s="17"/>
      <c r="BI275" s="17">
        <v>0.32862780583492102</v>
      </c>
      <c r="BJ275" s="17">
        <v>0.32511018283895199</v>
      </c>
      <c r="BK275" s="17"/>
      <c r="BL275" s="17">
        <v>0.26656992819667003</v>
      </c>
      <c r="BM275" s="17">
        <v>0.38115291657940997</v>
      </c>
      <c r="BN275" s="17">
        <v>0.32122568616741198</v>
      </c>
      <c r="BO275" s="17">
        <v>0.308597530299694</v>
      </c>
      <c r="BP275" s="17"/>
      <c r="BQ275" s="17">
        <v>0.41223380655470099</v>
      </c>
      <c r="BR275" s="17">
        <v>0.21559234145282499</v>
      </c>
      <c r="BS275" s="17">
        <v>0.27514010235525699</v>
      </c>
      <c r="BT275" s="17">
        <v>0.51086318296852595</v>
      </c>
      <c r="BU275" s="17">
        <v>0.24162071252040301</v>
      </c>
      <c r="BV275" s="17"/>
      <c r="BW275" s="17">
        <v>0.362152044220931</v>
      </c>
      <c r="BX275" s="17">
        <v>7.5739978897552407E-2</v>
      </c>
      <c r="BY275" s="17">
        <v>0.27413830278068302</v>
      </c>
      <c r="BZ275" s="17">
        <v>0.54098939835971105</v>
      </c>
      <c r="CA275" s="17">
        <v>0.31557267902074099</v>
      </c>
      <c r="CB275" s="17"/>
      <c r="CC275" s="17">
        <v>0.413589028113863</v>
      </c>
      <c r="CD275" s="17">
        <v>0.27776610164126703</v>
      </c>
      <c r="CE275" s="17"/>
      <c r="CF275" s="17">
        <v>7.51816497331457E-2</v>
      </c>
      <c r="CG275" s="17"/>
      <c r="CH275" s="17">
        <v>0.35842513664185799</v>
      </c>
    </row>
    <row r="276" spans="2:86" x14ac:dyDescent="0.35">
      <c r="B276" t="s">
        <v>140</v>
      </c>
      <c r="C276" s="17">
        <v>1.4419946482713501E-2</v>
      </c>
      <c r="D276" s="17">
        <v>9.3356340619486604E-3</v>
      </c>
      <c r="E276" s="17">
        <v>1.9421539198451201E-2</v>
      </c>
      <c r="F276" s="17"/>
      <c r="G276" s="17">
        <v>2.8466406637558599E-2</v>
      </c>
      <c r="H276" s="17">
        <v>3.52401278409393E-3</v>
      </c>
      <c r="I276" s="17">
        <v>2.5487417457079199E-2</v>
      </c>
      <c r="J276" s="17">
        <v>1.00101484745141E-2</v>
      </c>
      <c r="K276" s="17">
        <v>8.8580522290936398E-3</v>
      </c>
      <c r="L276" s="17">
        <v>1.22833718804521E-2</v>
      </c>
      <c r="M276" s="17"/>
      <c r="N276" s="17">
        <v>4.9178015264553197E-3</v>
      </c>
      <c r="O276" s="17">
        <v>2.03378789768217E-2</v>
      </c>
      <c r="P276" s="17">
        <v>1.59699038389172E-2</v>
      </c>
      <c r="Q276" s="17">
        <v>1.72790103400021E-2</v>
      </c>
      <c r="R276" s="17"/>
      <c r="S276" s="17">
        <v>2.2836625660609899E-2</v>
      </c>
      <c r="T276" s="17">
        <v>1.6727440995984302E-2</v>
      </c>
      <c r="U276" s="17">
        <v>2.7355203163587499E-2</v>
      </c>
      <c r="V276" s="17">
        <v>1.5874317423763599E-2</v>
      </c>
      <c r="W276" s="17">
        <v>1.1988833040723E-2</v>
      </c>
      <c r="X276" s="17">
        <v>6.4532981059110799E-3</v>
      </c>
      <c r="Y276" s="17">
        <v>1.301504392978E-2</v>
      </c>
      <c r="Z276" s="17">
        <v>1.2767812284517399E-2</v>
      </c>
      <c r="AA276" s="17">
        <v>9.1178889969097399E-3</v>
      </c>
      <c r="AB276" s="17">
        <v>0</v>
      </c>
      <c r="AC276" s="17">
        <v>0</v>
      </c>
      <c r="AD276" s="17">
        <v>4.8765046800030402E-2</v>
      </c>
      <c r="AE276" s="17"/>
      <c r="AF276" s="17">
        <v>3.3357432296611297E-2</v>
      </c>
      <c r="AG276" s="17">
        <v>2.25840001809661E-2</v>
      </c>
      <c r="AH276" s="17">
        <v>2.3814682362994301E-2</v>
      </c>
      <c r="AI276" s="17">
        <v>1.32951511536897E-2</v>
      </c>
      <c r="AJ276" s="17">
        <v>1.24380068762589E-2</v>
      </c>
      <c r="AK276" s="17">
        <v>7.5068003870473396E-3</v>
      </c>
      <c r="AL276" s="17">
        <v>5.0140115977900298E-3</v>
      </c>
      <c r="AM276" s="17">
        <v>1.5708193160226602E-2</v>
      </c>
      <c r="AN276" s="17">
        <v>0</v>
      </c>
      <c r="AO276" s="17">
        <v>1.8106230747520598E-2</v>
      </c>
      <c r="AP276" s="17">
        <v>0</v>
      </c>
      <c r="AQ276" s="17">
        <v>2.30445809549653E-2</v>
      </c>
      <c r="AR276" s="17">
        <v>1.9221211532568099E-2</v>
      </c>
      <c r="AS276" s="17">
        <v>0</v>
      </c>
      <c r="AT276" s="17">
        <v>0</v>
      </c>
      <c r="AU276" s="17">
        <v>0</v>
      </c>
      <c r="AV276" s="17"/>
      <c r="AW276" s="17">
        <v>1.85050333447765E-2</v>
      </c>
      <c r="AX276" s="17">
        <v>1.2591711961610901E-2</v>
      </c>
      <c r="AY276" s="17">
        <v>1.3626110134152301E-2</v>
      </c>
      <c r="AZ276" s="17">
        <v>1.2658681344088599E-2</v>
      </c>
      <c r="BA276" s="17">
        <v>0</v>
      </c>
      <c r="BB276" s="17"/>
      <c r="BC276" s="17">
        <v>1.8787045322411201E-2</v>
      </c>
      <c r="BD276" s="17">
        <v>8.0348954688596198E-3</v>
      </c>
      <c r="BE276" s="17">
        <v>1.6750573602967798E-2</v>
      </c>
      <c r="BF276" s="17">
        <v>2.14793116988189E-2</v>
      </c>
      <c r="BG276" s="17">
        <v>1.2652550080253001E-2</v>
      </c>
      <c r="BH276" s="17"/>
      <c r="BI276" s="17">
        <v>1.00951866240105E-2</v>
      </c>
      <c r="BJ276" s="17">
        <v>3.2009054867871402E-2</v>
      </c>
      <c r="BK276" s="17"/>
      <c r="BL276" s="17">
        <v>7.3736232324387004E-3</v>
      </c>
      <c r="BM276" s="17">
        <v>1.12341728264252E-2</v>
      </c>
      <c r="BN276" s="17">
        <v>1.6819442025558198E-2</v>
      </c>
      <c r="BO276" s="17">
        <v>5.4959646098520699E-2</v>
      </c>
      <c r="BP276" s="17"/>
      <c r="BQ276" s="17">
        <v>7.5330596871605897E-3</v>
      </c>
      <c r="BR276" s="17">
        <v>1.4706296651432801E-2</v>
      </c>
      <c r="BS276" s="17">
        <v>1.36165766576892E-2</v>
      </c>
      <c r="BT276" s="17">
        <v>0</v>
      </c>
      <c r="BU276" s="17">
        <v>1.7299787382048699E-2</v>
      </c>
      <c r="BV276" s="17"/>
      <c r="BW276" s="17">
        <v>2.9855443833887601E-3</v>
      </c>
      <c r="BX276" s="17">
        <v>1.22439449905566E-2</v>
      </c>
      <c r="BY276" s="17">
        <v>1.05048957871644E-2</v>
      </c>
      <c r="BZ276" s="17">
        <v>7.4059730789164703E-3</v>
      </c>
      <c r="CA276" s="17">
        <v>3.1611017032908598E-2</v>
      </c>
      <c r="CB276" s="17"/>
      <c r="CC276" s="17">
        <v>6.23582068556436E-3</v>
      </c>
      <c r="CD276" s="17">
        <v>1.9213303353452098E-2</v>
      </c>
      <c r="CE276" s="17"/>
      <c r="CF276" s="17">
        <v>1.39369463025187E-2</v>
      </c>
      <c r="CG276" s="17"/>
      <c r="CH276" s="17">
        <v>1.1223357649099401E-2</v>
      </c>
    </row>
    <row r="277" spans="2:86" x14ac:dyDescent="0.35">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row>
    <row r="278" spans="2:86" x14ac:dyDescent="0.35">
      <c r="B278" s="6" t="s">
        <v>225</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row>
    <row r="279" spans="2:86" x14ac:dyDescent="0.35">
      <c r="B279" s="21" t="s">
        <v>123</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row>
    <row r="280" spans="2:86" x14ac:dyDescent="0.35">
      <c r="B280" t="s">
        <v>216</v>
      </c>
      <c r="C280" s="17">
        <v>0</v>
      </c>
      <c r="D280" s="17">
        <v>0</v>
      </c>
      <c r="E280" s="17">
        <v>0</v>
      </c>
      <c r="F280" s="17"/>
      <c r="G280" s="17">
        <v>0</v>
      </c>
      <c r="H280" s="17">
        <v>0</v>
      </c>
      <c r="I280" s="17">
        <v>0</v>
      </c>
      <c r="J280" s="17">
        <v>0</v>
      </c>
      <c r="K280" s="17">
        <v>0</v>
      </c>
      <c r="L280" s="17">
        <v>0</v>
      </c>
      <c r="M280" s="17"/>
      <c r="N280" s="17">
        <v>0</v>
      </c>
      <c r="O280" s="17">
        <v>0</v>
      </c>
      <c r="P280" s="17">
        <v>0</v>
      </c>
      <c r="Q280" s="17">
        <v>0</v>
      </c>
      <c r="R280" s="17"/>
      <c r="S280" s="17">
        <v>0</v>
      </c>
      <c r="T280" s="17">
        <v>0</v>
      </c>
      <c r="U280" s="17">
        <v>0</v>
      </c>
      <c r="V280" s="17">
        <v>0</v>
      </c>
      <c r="W280" s="17">
        <v>0</v>
      </c>
      <c r="X280" s="17">
        <v>0</v>
      </c>
      <c r="Y280" s="17">
        <v>0</v>
      </c>
      <c r="Z280" s="17">
        <v>0</v>
      </c>
      <c r="AA280" s="17">
        <v>0</v>
      </c>
      <c r="AB280" s="17">
        <v>0</v>
      </c>
      <c r="AC280" s="17">
        <v>0</v>
      </c>
      <c r="AD280" s="17">
        <v>0</v>
      </c>
      <c r="AE280" s="17"/>
      <c r="AF280" s="17">
        <v>0</v>
      </c>
      <c r="AG280" s="17">
        <v>0</v>
      </c>
      <c r="AH280" s="17">
        <v>0</v>
      </c>
      <c r="AI280" s="17">
        <v>0</v>
      </c>
      <c r="AJ280" s="17">
        <v>0</v>
      </c>
      <c r="AK280" s="17">
        <v>0</v>
      </c>
      <c r="AL280" s="17">
        <v>0</v>
      </c>
      <c r="AM280" s="17">
        <v>0</v>
      </c>
      <c r="AN280" s="17">
        <v>0</v>
      </c>
      <c r="AO280" s="17">
        <v>0</v>
      </c>
      <c r="AP280" s="17">
        <v>0</v>
      </c>
      <c r="AQ280" s="17">
        <v>0</v>
      </c>
      <c r="AR280" s="17">
        <v>0</v>
      </c>
      <c r="AS280" s="17">
        <v>0</v>
      </c>
      <c r="AT280" s="17">
        <v>0</v>
      </c>
      <c r="AU280" s="17">
        <v>0</v>
      </c>
      <c r="AV280" s="17"/>
      <c r="AW280" s="17">
        <v>0</v>
      </c>
      <c r="AX280" s="17">
        <v>0</v>
      </c>
      <c r="AY280" s="17">
        <v>0</v>
      </c>
      <c r="AZ280" s="17">
        <v>0</v>
      </c>
      <c r="BA280" s="17">
        <v>0</v>
      </c>
      <c r="BB280" s="17"/>
      <c r="BC280" s="17">
        <v>0</v>
      </c>
      <c r="BD280" s="17">
        <v>0</v>
      </c>
      <c r="BE280" s="17">
        <v>0</v>
      </c>
      <c r="BF280" s="17">
        <v>0</v>
      </c>
      <c r="BG280" s="17">
        <v>0</v>
      </c>
      <c r="BH280" s="17"/>
      <c r="BI280" s="17">
        <v>0</v>
      </c>
      <c r="BJ280" s="17">
        <v>0</v>
      </c>
      <c r="BK280" s="17"/>
      <c r="BL280" s="17">
        <v>0</v>
      </c>
      <c r="BM280" s="17">
        <v>0</v>
      </c>
      <c r="BN280" s="17">
        <v>0</v>
      </c>
      <c r="BO280" s="17">
        <v>0</v>
      </c>
      <c r="BP280" s="17"/>
      <c r="BQ280" s="17">
        <v>0</v>
      </c>
      <c r="BR280" s="17">
        <v>0</v>
      </c>
      <c r="BS280" s="17">
        <v>0</v>
      </c>
      <c r="BT280" s="17">
        <v>0</v>
      </c>
      <c r="BU280" s="17">
        <v>0</v>
      </c>
      <c r="BV280" s="17"/>
      <c r="BW280" s="17">
        <v>0</v>
      </c>
      <c r="BX280" s="17">
        <v>0</v>
      </c>
      <c r="BY280" s="17">
        <v>0</v>
      </c>
      <c r="BZ280" s="17">
        <v>0</v>
      </c>
      <c r="CA280" s="17">
        <v>0</v>
      </c>
      <c r="CB280" s="17"/>
      <c r="CC280" s="17">
        <v>0</v>
      </c>
      <c r="CD280" s="17">
        <v>0</v>
      </c>
      <c r="CE280" s="17"/>
      <c r="CF280" s="17">
        <v>0</v>
      </c>
      <c r="CG280" s="17"/>
      <c r="CH280" s="17">
        <v>0</v>
      </c>
    </row>
    <row r="281" spans="2:86" x14ac:dyDescent="0.35">
      <c r="B281" t="s">
        <v>217</v>
      </c>
      <c r="C281" s="17">
        <v>1</v>
      </c>
      <c r="D281" s="17">
        <v>1</v>
      </c>
      <c r="E281" s="17">
        <v>1</v>
      </c>
      <c r="F281" s="17"/>
      <c r="G281" s="17">
        <v>1</v>
      </c>
      <c r="H281" s="17">
        <v>1</v>
      </c>
      <c r="I281" s="17">
        <v>1</v>
      </c>
      <c r="J281" s="17">
        <v>1</v>
      </c>
      <c r="K281" s="17">
        <v>1</v>
      </c>
      <c r="L281" s="17">
        <v>1</v>
      </c>
      <c r="M281" s="17"/>
      <c r="N281" s="17">
        <v>1</v>
      </c>
      <c r="O281" s="17">
        <v>1</v>
      </c>
      <c r="P281" s="17">
        <v>1</v>
      </c>
      <c r="Q281" s="17">
        <v>1</v>
      </c>
      <c r="R281" s="17"/>
      <c r="S281" s="17">
        <v>1</v>
      </c>
      <c r="T281" s="17">
        <v>1</v>
      </c>
      <c r="U281" s="17">
        <v>1</v>
      </c>
      <c r="V281" s="17">
        <v>1</v>
      </c>
      <c r="W281" s="17">
        <v>1</v>
      </c>
      <c r="X281" s="17">
        <v>1</v>
      </c>
      <c r="Y281" s="17">
        <v>1</v>
      </c>
      <c r="Z281" s="17">
        <v>1</v>
      </c>
      <c r="AA281" s="17">
        <v>1</v>
      </c>
      <c r="AB281" s="17">
        <v>1</v>
      </c>
      <c r="AC281" s="17">
        <v>1</v>
      </c>
      <c r="AD281" s="17">
        <v>1</v>
      </c>
      <c r="AE281" s="17"/>
      <c r="AF281" s="17">
        <v>1</v>
      </c>
      <c r="AG281" s="17">
        <v>1</v>
      </c>
      <c r="AH281" s="17">
        <v>1</v>
      </c>
      <c r="AI281" s="17">
        <v>1</v>
      </c>
      <c r="AJ281" s="17">
        <v>1</v>
      </c>
      <c r="AK281" s="17">
        <v>1</v>
      </c>
      <c r="AL281" s="17">
        <v>1</v>
      </c>
      <c r="AM281" s="17">
        <v>1</v>
      </c>
      <c r="AN281" s="17">
        <v>1</v>
      </c>
      <c r="AO281" s="17">
        <v>1</v>
      </c>
      <c r="AP281" s="17">
        <v>1</v>
      </c>
      <c r="AQ281" s="17">
        <v>1</v>
      </c>
      <c r="AR281" s="17">
        <v>1</v>
      </c>
      <c r="AS281" s="17">
        <v>1</v>
      </c>
      <c r="AT281" s="17">
        <v>1</v>
      </c>
      <c r="AU281" s="17">
        <v>1</v>
      </c>
      <c r="AV281" s="17"/>
      <c r="AW281" s="17">
        <v>1</v>
      </c>
      <c r="AX281" s="17">
        <v>1</v>
      </c>
      <c r="AY281" s="17">
        <v>1</v>
      </c>
      <c r="AZ281" s="17">
        <v>1</v>
      </c>
      <c r="BA281" s="17">
        <v>1</v>
      </c>
      <c r="BB281" s="17"/>
      <c r="BC281" s="17">
        <v>1</v>
      </c>
      <c r="BD281" s="17">
        <v>1</v>
      </c>
      <c r="BE281" s="17">
        <v>1</v>
      </c>
      <c r="BF281" s="17">
        <v>1</v>
      </c>
      <c r="BG281" s="17">
        <v>1</v>
      </c>
      <c r="BH281" s="17"/>
      <c r="BI281" s="17">
        <v>1</v>
      </c>
      <c r="BJ281" s="17">
        <v>1</v>
      </c>
      <c r="BK281" s="17"/>
      <c r="BL281" s="17">
        <v>1</v>
      </c>
      <c r="BM281" s="17">
        <v>1</v>
      </c>
      <c r="BN281" s="17">
        <v>1</v>
      </c>
      <c r="BO281" s="17">
        <v>1</v>
      </c>
      <c r="BP281" s="17"/>
      <c r="BQ281" s="17">
        <v>1</v>
      </c>
      <c r="BR281" s="17">
        <v>1</v>
      </c>
      <c r="BS281" s="17">
        <v>1</v>
      </c>
      <c r="BT281" s="17">
        <v>1</v>
      </c>
      <c r="BU281" s="17">
        <v>1</v>
      </c>
      <c r="BV281" s="17"/>
      <c r="BW281" s="17">
        <v>1</v>
      </c>
      <c r="BX281" s="17">
        <v>1</v>
      </c>
      <c r="BY281" s="17">
        <v>1</v>
      </c>
      <c r="BZ281" s="17">
        <v>1</v>
      </c>
      <c r="CA281" s="17">
        <v>1</v>
      </c>
      <c r="CB281" s="17"/>
      <c r="CC281" s="17">
        <v>1</v>
      </c>
      <c r="CD281" s="17">
        <v>1</v>
      </c>
      <c r="CE281" s="17"/>
      <c r="CF281" s="17">
        <v>1</v>
      </c>
      <c r="CG281" s="17"/>
      <c r="CH281" s="17">
        <v>1</v>
      </c>
    </row>
    <row r="282" spans="2:86" x14ac:dyDescent="0.35">
      <c r="B282" t="s">
        <v>218</v>
      </c>
      <c r="C282" s="17">
        <v>0</v>
      </c>
      <c r="D282" s="17">
        <v>0</v>
      </c>
      <c r="E282" s="17">
        <v>0</v>
      </c>
      <c r="F282" s="17"/>
      <c r="G282" s="17">
        <v>0</v>
      </c>
      <c r="H282" s="17">
        <v>0</v>
      </c>
      <c r="I282" s="17">
        <v>0</v>
      </c>
      <c r="J282" s="17">
        <v>0</v>
      </c>
      <c r="K282" s="17">
        <v>0</v>
      </c>
      <c r="L282" s="17">
        <v>0</v>
      </c>
      <c r="M282" s="17"/>
      <c r="N282" s="17">
        <v>0</v>
      </c>
      <c r="O282" s="17">
        <v>0</v>
      </c>
      <c r="P282" s="17">
        <v>0</v>
      </c>
      <c r="Q282" s="17">
        <v>0</v>
      </c>
      <c r="R282" s="17"/>
      <c r="S282" s="17">
        <v>0</v>
      </c>
      <c r="T282" s="17">
        <v>0</v>
      </c>
      <c r="U282" s="17">
        <v>0</v>
      </c>
      <c r="V282" s="17">
        <v>0</v>
      </c>
      <c r="W282" s="17">
        <v>0</v>
      </c>
      <c r="X282" s="17">
        <v>0</v>
      </c>
      <c r="Y282" s="17">
        <v>0</v>
      </c>
      <c r="Z282" s="17">
        <v>0</v>
      </c>
      <c r="AA282" s="17">
        <v>0</v>
      </c>
      <c r="AB282" s="17">
        <v>0</v>
      </c>
      <c r="AC282" s="17">
        <v>0</v>
      </c>
      <c r="AD282" s="17">
        <v>0</v>
      </c>
      <c r="AE282" s="17"/>
      <c r="AF282" s="17">
        <v>0</v>
      </c>
      <c r="AG282" s="17">
        <v>0</v>
      </c>
      <c r="AH282" s="17">
        <v>0</v>
      </c>
      <c r="AI282" s="17">
        <v>0</v>
      </c>
      <c r="AJ282" s="17">
        <v>0</v>
      </c>
      <c r="AK282" s="17">
        <v>0</v>
      </c>
      <c r="AL282" s="17">
        <v>0</v>
      </c>
      <c r="AM282" s="17">
        <v>0</v>
      </c>
      <c r="AN282" s="17">
        <v>0</v>
      </c>
      <c r="AO282" s="17">
        <v>0</v>
      </c>
      <c r="AP282" s="17">
        <v>0</v>
      </c>
      <c r="AQ282" s="17">
        <v>0</v>
      </c>
      <c r="AR282" s="17">
        <v>0</v>
      </c>
      <c r="AS282" s="17">
        <v>0</v>
      </c>
      <c r="AT282" s="17">
        <v>0</v>
      </c>
      <c r="AU282" s="17">
        <v>0</v>
      </c>
      <c r="AV282" s="17"/>
      <c r="AW282" s="17">
        <v>0</v>
      </c>
      <c r="AX282" s="17">
        <v>0</v>
      </c>
      <c r="AY282" s="17">
        <v>0</v>
      </c>
      <c r="AZ282" s="17">
        <v>0</v>
      </c>
      <c r="BA282" s="17">
        <v>0</v>
      </c>
      <c r="BB282" s="17"/>
      <c r="BC282" s="17">
        <v>0</v>
      </c>
      <c r="BD282" s="17">
        <v>0</v>
      </c>
      <c r="BE282" s="17">
        <v>0</v>
      </c>
      <c r="BF282" s="17">
        <v>0</v>
      </c>
      <c r="BG282" s="17">
        <v>0</v>
      </c>
      <c r="BH282" s="17"/>
      <c r="BI282" s="17">
        <v>0</v>
      </c>
      <c r="BJ282" s="17">
        <v>0</v>
      </c>
      <c r="BK282" s="17"/>
      <c r="BL282" s="17">
        <v>0</v>
      </c>
      <c r="BM282" s="17">
        <v>0</v>
      </c>
      <c r="BN282" s="17">
        <v>0</v>
      </c>
      <c r="BO282" s="17">
        <v>0</v>
      </c>
      <c r="BP282" s="17"/>
      <c r="BQ282" s="17">
        <v>0</v>
      </c>
      <c r="BR282" s="17">
        <v>0</v>
      </c>
      <c r="BS282" s="17">
        <v>0</v>
      </c>
      <c r="BT282" s="17">
        <v>0</v>
      </c>
      <c r="BU282" s="17">
        <v>0</v>
      </c>
      <c r="BV282" s="17"/>
      <c r="BW282" s="17">
        <v>0</v>
      </c>
      <c r="BX282" s="17">
        <v>0</v>
      </c>
      <c r="BY282" s="17">
        <v>0</v>
      </c>
      <c r="BZ282" s="17">
        <v>0</v>
      </c>
      <c r="CA282" s="17">
        <v>0</v>
      </c>
      <c r="CB282" s="17"/>
      <c r="CC282" s="17">
        <v>0</v>
      </c>
      <c r="CD282" s="17">
        <v>0</v>
      </c>
      <c r="CE282" s="17"/>
      <c r="CF282" s="17">
        <v>0</v>
      </c>
      <c r="CG282" s="17"/>
      <c r="CH282" s="17">
        <v>0</v>
      </c>
    </row>
    <row r="283" spans="2:86" x14ac:dyDescent="0.35">
      <c r="B283" t="s">
        <v>219</v>
      </c>
      <c r="C283" s="17">
        <v>0</v>
      </c>
      <c r="D283" s="17">
        <v>0</v>
      </c>
      <c r="E283" s="17">
        <v>0</v>
      </c>
      <c r="F283" s="17"/>
      <c r="G283" s="17">
        <v>0</v>
      </c>
      <c r="H283" s="17">
        <v>0</v>
      </c>
      <c r="I283" s="17">
        <v>0</v>
      </c>
      <c r="J283" s="17">
        <v>0</v>
      </c>
      <c r="K283" s="17">
        <v>0</v>
      </c>
      <c r="L283" s="17">
        <v>0</v>
      </c>
      <c r="M283" s="17"/>
      <c r="N283" s="17">
        <v>0</v>
      </c>
      <c r="O283" s="17">
        <v>0</v>
      </c>
      <c r="P283" s="17">
        <v>0</v>
      </c>
      <c r="Q283" s="17">
        <v>0</v>
      </c>
      <c r="R283" s="17"/>
      <c r="S283" s="17">
        <v>0</v>
      </c>
      <c r="T283" s="17">
        <v>0</v>
      </c>
      <c r="U283" s="17">
        <v>0</v>
      </c>
      <c r="V283" s="17">
        <v>0</v>
      </c>
      <c r="W283" s="17">
        <v>0</v>
      </c>
      <c r="X283" s="17">
        <v>0</v>
      </c>
      <c r="Y283" s="17">
        <v>0</v>
      </c>
      <c r="Z283" s="17">
        <v>0</v>
      </c>
      <c r="AA283" s="17">
        <v>0</v>
      </c>
      <c r="AB283" s="17">
        <v>0</v>
      </c>
      <c r="AC283" s="17">
        <v>0</v>
      </c>
      <c r="AD283" s="17">
        <v>0</v>
      </c>
      <c r="AE283" s="17"/>
      <c r="AF283" s="17">
        <v>0</v>
      </c>
      <c r="AG283" s="17">
        <v>0</v>
      </c>
      <c r="AH283" s="17">
        <v>0</v>
      </c>
      <c r="AI283" s="17">
        <v>0</v>
      </c>
      <c r="AJ283" s="17">
        <v>0</v>
      </c>
      <c r="AK283" s="17">
        <v>0</v>
      </c>
      <c r="AL283" s="17">
        <v>0</v>
      </c>
      <c r="AM283" s="17">
        <v>0</v>
      </c>
      <c r="AN283" s="17">
        <v>0</v>
      </c>
      <c r="AO283" s="17">
        <v>0</v>
      </c>
      <c r="AP283" s="17">
        <v>0</v>
      </c>
      <c r="AQ283" s="17">
        <v>0</v>
      </c>
      <c r="AR283" s="17">
        <v>0</v>
      </c>
      <c r="AS283" s="17">
        <v>0</v>
      </c>
      <c r="AT283" s="17">
        <v>0</v>
      </c>
      <c r="AU283" s="17">
        <v>0</v>
      </c>
      <c r="AV283" s="17"/>
      <c r="AW283" s="17">
        <v>0</v>
      </c>
      <c r="AX283" s="17">
        <v>0</v>
      </c>
      <c r="AY283" s="17">
        <v>0</v>
      </c>
      <c r="AZ283" s="17">
        <v>0</v>
      </c>
      <c r="BA283" s="17">
        <v>0</v>
      </c>
      <c r="BB283" s="17"/>
      <c r="BC283" s="17">
        <v>0</v>
      </c>
      <c r="BD283" s="17">
        <v>0</v>
      </c>
      <c r="BE283" s="17">
        <v>0</v>
      </c>
      <c r="BF283" s="17">
        <v>0</v>
      </c>
      <c r="BG283" s="17">
        <v>0</v>
      </c>
      <c r="BH283" s="17"/>
      <c r="BI283" s="17">
        <v>0</v>
      </c>
      <c r="BJ283" s="17">
        <v>0</v>
      </c>
      <c r="BK283" s="17"/>
      <c r="BL283" s="17">
        <v>0</v>
      </c>
      <c r="BM283" s="17">
        <v>0</v>
      </c>
      <c r="BN283" s="17">
        <v>0</v>
      </c>
      <c r="BO283" s="17">
        <v>0</v>
      </c>
      <c r="BP283" s="17"/>
      <c r="BQ283" s="17">
        <v>0</v>
      </c>
      <c r="BR283" s="17">
        <v>0</v>
      </c>
      <c r="BS283" s="17">
        <v>0</v>
      </c>
      <c r="BT283" s="17">
        <v>0</v>
      </c>
      <c r="BU283" s="17">
        <v>0</v>
      </c>
      <c r="BV283" s="17"/>
      <c r="BW283" s="17">
        <v>0</v>
      </c>
      <c r="BX283" s="17">
        <v>0</v>
      </c>
      <c r="BY283" s="17">
        <v>0</v>
      </c>
      <c r="BZ283" s="17">
        <v>0</v>
      </c>
      <c r="CA283" s="17">
        <v>0</v>
      </c>
      <c r="CB283" s="17"/>
      <c r="CC283" s="17">
        <v>0</v>
      </c>
      <c r="CD283" s="17">
        <v>0</v>
      </c>
      <c r="CE283" s="17"/>
      <c r="CF283" s="17">
        <v>0</v>
      </c>
      <c r="CG283" s="17"/>
      <c r="CH283" s="17">
        <v>0</v>
      </c>
    </row>
    <row r="284" spans="2:86" x14ac:dyDescent="0.35">
      <c r="B284" t="s">
        <v>220</v>
      </c>
      <c r="C284" s="17">
        <v>0</v>
      </c>
      <c r="D284" s="17">
        <v>0</v>
      </c>
      <c r="E284" s="17">
        <v>0</v>
      </c>
      <c r="F284" s="17"/>
      <c r="G284" s="17">
        <v>0</v>
      </c>
      <c r="H284" s="17">
        <v>0</v>
      </c>
      <c r="I284" s="17">
        <v>0</v>
      </c>
      <c r="J284" s="17">
        <v>0</v>
      </c>
      <c r="K284" s="17">
        <v>0</v>
      </c>
      <c r="L284" s="17">
        <v>0</v>
      </c>
      <c r="M284" s="17"/>
      <c r="N284" s="17">
        <v>0</v>
      </c>
      <c r="O284" s="17">
        <v>0</v>
      </c>
      <c r="P284" s="17">
        <v>0</v>
      </c>
      <c r="Q284" s="17">
        <v>0</v>
      </c>
      <c r="R284" s="17"/>
      <c r="S284" s="17">
        <v>0</v>
      </c>
      <c r="T284" s="17">
        <v>0</v>
      </c>
      <c r="U284" s="17">
        <v>0</v>
      </c>
      <c r="V284" s="17">
        <v>0</v>
      </c>
      <c r="W284" s="17">
        <v>0</v>
      </c>
      <c r="X284" s="17">
        <v>0</v>
      </c>
      <c r="Y284" s="17">
        <v>0</v>
      </c>
      <c r="Z284" s="17">
        <v>0</v>
      </c>
      <c r="AA284" s="17">
        <v>0</v>
      </c>
      <c r="AB284" s="17">
        <v>0</v>
      </c>
      <c r="AC284" s="17">
        <v>0</v>
      </c>
      <c r="AD284" s="17">
        <v>0</v>
      </c>
      <c r="AE284" s="17"/>
      <c r="AF284" s="17">
        <v>0</v>
      </c>
      <c r="AG284" s="17">
        <v>0</v>
      </c>
      <c r="AH284" s="17">
        <v>0</v>
      </c>
      <c r="AI284" s="17">
        <v>0</v>
      </c>
      <c r="AJ284" s="17">
        <v>0</v>
      </c>
      <c r="AK284" s="17">
        <v>0</v>
      </c>
      <c r="AL284" s="17">
        <v>0</v>
      </c>
      <c r="AM284" s="17">
        <v>0</v>
      </c>
      <c r="AN284" s="17">
        <v>0</v>
      </c>
      <c r="AO284" s="17">
        <v>0</v>
      </c>
      <c r="AP284" s="17">
        <v>0</v>
      </c>
      <c r="AQ284" s="17">
        <v>0</v>
      </c>
      <c r="AR284" s="17">
        <v>0</v>
      </c>
      <c r="AS284" s="17">
        <v>0</v>
      </c>
      <c r="AT284" s="17">
        <v>0</v>
      </c>
      <c r="AU284" s="17">
        <v>0</v>
      </c>
      <c r="AV284" s="17"/>
      <c r="AW284" s="17">
        <v>0</v>
      </c>
      <c r="AX284" s="17">
        <v>0</v>
      </c>
      <c r="AY284" s="17">
        <v>0</v>
      </c>
      <c r="AZ284" s="17">
        <v>0</v>
      </c>
      <c r="BA284" s="17">
        <v>0</v>
      </c>
      <c r="BB284" s="17"/>
      <c r="BC284" s="17">
        <v>0</v>
      </c>
      <c r="BD284" s="17">
        <v>0</v>
      </c>
      <c r="BE284" s="17">
        <v>0</v>
      </c>
      <c r="BF284" s="17">
        <v>0</v>
      </c>
      <c r="BG284" s="17">
        <v>0</v>
      </c>
      <c r="BH284" s="17"/>
      <c r="BI284" s="17">
        <v>0</v>
      </c>
      <c r="BJ284" s="17">
        <v>0</v>
      </c>
      <c r="BK284" s="17"/>
      <c r="BL284" s="17">
        <v>0</v>
      </c>
      <c r="BM284" s="17">
        <v>0</v>
      </c>
      <c r="BN284" s="17">
        <v>0</v>
      </c>
      <c r="BO284" s="17">
        <v>0</v>
      </c>
      <c r="BP284" s="17"/>
      <c r="BQ284" s="17">
        <v>0</v>
      </c>
      <c r="BR284" s="17">
        <v>0</v>
      </c>
      <c r="BS284" s="17">
        <v>0</v>
      </c>
      <c r="BT284" s="17">
        <v>0</v>
      </c>
      <c r="BU284" s="17">
        <v>0</v>
      </c>
      <c r="BV284" s="17"/>
      <c r="BW284" s="17">
        <v>0</v>
      </c>
      <c r="BX284" s="17">
        <v>0</v>
      </c>
      <c r="BY284" s="17">
        <v>0</v>
      </c>
      <c r="BZ284" s="17">
        <v>0</v>
      </c>
      <c r="CA284" s="17">
        <v>0</v>
      </c>
      <c r="CB284" s="17"/>
      <c r="CC284" s="17">
        <v>0</v>
      </c>
      <c r="CD284" s="17">
        <v>0</v>
      </c>
      <c r="CE284" s="17"/>
      <c r="CF284" s="17">
        <v>0</v>
      </c>
      <c r="CG284" s="17"/>
      <c r="CH284" s="17">
        <v>0</v>
      </c>
    </row>
    <row r="285" spans="2:86" x14ac:dyDescent="0.35">
      <c r="B285" t="s">
        <v>140</v>
      </c>
      <c r="C285" s="17">
        <v>0</v>
      </c>
      <c r="D285" s="17">
        <v>0</v>
      </c>
      <c r="E285" s="17">
        <v>0</v>
      </c>
      <c r="F285" s="17"/>
      <c r="G285" s="17">
        <v>0</v>
      </c>
      <c r="H285" s="17">
        <v>0</v>
      </c>
      <c r="I285" s="17">
        <v>0</v>
      </c>
      <c r="J285" s="17">
        <v>0</v>
      </c>
      <c r="K285" s="17">
        <v>0</v>
      </c>
      <c r="L285" s="17">
        <v>0</v>
      </c>
      <c r="M285" s="17"/>
      <c r="N285" s="17">
        <v>0</v>
      </c>
      <c r="O285" s="17">
        <v>0</v>
      </c>
      <c r="P285" s="17">
        <v>0</v>
      </c>
      <c r="Q285" s="17">
        <v>0</v>
      </c>
      <c r="R285" s="17"/>
      <c r="S285" s="17">
        <v>0</v>
      </c>
      <c r="T285" s="17">
        <v>0</v>
      </c>
      <c r="U285" s="17">
        <v>0</v>
      </c>
      <c r="V285" s="17">
        <v>0</v>
      </c>
      <c r="W285" s="17">
        <v>0</v>
      </c>
      <c r="X285" s="17">
        <v>0</v>
      </c>
      <c r="Y285" s="17">
        <v>0</v>
      </c>
      <c r="Z285" s="17">
        <v>0</v>
      </c>
      <c r="AA285" s="17">
        <v>0</v>
      </c>
      <c r="AB285" s="17">
        <v>0</v>
      </c>
      <c r="AC285" s="17">
        <v>0</v>
      </c>
      <c r="AD285" s="17">
        <v>0</v>
      </c>
      <c r="AE285" s="17"/>
      <c r="AF285" s="17">
        <v>0</v>
      </c>
      <c r="AG285" s="17">
        <v>0</v>
      </c>
      <c r="AH285" s="17">
        <v>0</v>
      </c>
      <c r="AI285" s="17">
        <v>0</v>
      </c>
      <c r="AJ285" s="17">
        <v>0</v>
      </c>
      <c r="AK285" s="17">
        <v>0</v>
      </c>
      <c r="AL285" s="17">
        <v>0</v>
      </c>
      <c r="AM285" s="17">
        <v>0</v>
      </c>
      <c r="AN285" s="17">
        <v>0</v>
      </c>
      <c r="AO285" s="17">
        <v>0</v>
      </c>
      <c r="AP285" s="17">
        <v>0</v>
      </c>
      <c r="AQ285" s="17">
        <v>0</v>
      </c>
      <c r="AR285" s="17">
        <v>0</v>
      </c>
      <c r="AS285" s="17">
        <v>0</v>
      </c>
      <c r="AT285" s="17">
        <v>0</v>
      </c>
      <c r="AU285" s="17">
        <v>0</v>
      </c>
      <c r="AV285" s="17"/>
      <c r="AW285" s="17">
        <v>0</v>
      </c>
      <c r="AX285" s="17">
        <v>0</v>
      </c>
      <c r="AY285" s="17">
        <v>0</v>
      </c>
      <c r="AZ285" s="17">
        <v>0</v>
      </c>
      <c r="BA285" s="17">
        <v>0</v>
      </c>
      <c r="BB285" s="17"/>
      <c r="BC285" s="17">
        <v>0</v>
      </c>
      <c r="BD285" s="17">
        <v>0</v>
      </c>
      <c r="BE285" s="17">
        <v>0</v>
      </c>
      <c r="BF285" s="17">
        <v>0</v>
      </c>
      <c r="BG285" s="17">
        <v>0</v>
      </c>
      <c r="BH285" s="17"/>
      <c r="BI285" s="17">
        <v>0</v>
      </c>
      <c r="BJ285" s="17">
        <v>0</v>
      </c>
      <c r="BK285" s="17"/>
      <c r="BL285" s="17">
        <v>0</v>
      </c>
      <c r="BM285" s="17">
        <v>0</v>
      </c>
      <c r="BN285" s="17">
        <v>0</v>
      </c>
      <c r="BO285" s="17">
        <v>0</v>
      </c>
      <c r="BP285" s="17"/>
      <c r="BQ285" s="17">
        <v>0</v>
      </c>
      <c r="BR285" s="17">
        <v>0</v>
      </c>
      <c r="BS285" s="17">
        <v>0</v>
      </c>
      <c r="BT285" s="17">
        <v>0</v>
      </c>
      <c r="BU285" s="17">
        <v>0</v>
      </c>
      <c r="BV285" s="17"/>
      <c r="BW285" s="17">
        <v>0</v>
      </c>
      <c r="BX285" s="17">
        <v>0</v>
      </c>
      <c r="BY285" s="17">
        <v>0</v>
      </c>
      <c r="BZ285" s="17">
        <v>0</v>
      </c>
      <c r="CA285" s="17">
        <v>0</v>
      </c>
      <c r="CB285" s="17"/>
      <c r="CC285" s="17">
        <v>0</v>
      </c>
      <c r="CD285" s="17">
        <v>0</v>
      </c>
      <c r="CE285" s="17"/>
      <c r="CF285" s="17">
        <v>0</v>
      </c>
      <c r="CG285" s="17"/>
      <c r="CH285" s="17">
        <v>0</v>
      </c>
    </row>
    <row r="286" spans="2:86" x14ac:dyDescent="0.35">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row>
    <row r="287" spans="2:86" x14ac:dyDescent="0.35">
      <c r="B287" s="6" t="s">
        <v>226</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row>
    <row r="288" spans="2:86" x14ac:dyDescent="0.35">
      <c r="B288" s="21" t="s">
        <v>123</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row>
    <row r="289" spans="2:86" x14ac:dyDescent="0.35">
      <c r="B289" t="s">
        <v>216</v>
      </c>
      <c r="C289" s="17">
        <v>4.0153116918053497E-2</v>
      </c>
      <c r="D289" s="17">
        <v>4.9967499345545299E-2</v>
      </c>
      <c r="E289" s="17">
        <v>3.07000312885044E-2</v>
      </c>
      <c r="F289" s="17"/>
      <c r="G289" s="17">
        <v>8.1292120390429295E-2</v>
      </c>
      <c r="H289" s="17">
        <v>9.3026812595168207E-2</v>
      </c>
      <c r="I289" s="17">
        <v>4.9836973558994503E-2</v>
      </c>
      <c r="J289" s="17">
        <v>2.1758399503807199E-2</v>
      </c>
      <c r="K289" s="17">
        <v>0</v>
      </c>
      <c r="L289" s="17">
        <v>3.8781649256209401E-3</v>
      </c>
      <c r="M289" s="17"/>
      <c r="N289" s="17">
        <v>6.6494052152697797E-2</v>
      </c>
      <c r="O289" s="17">
        <v>2.46288240164594E-2</v>
      </c>
      <c r="P289" s="17">
        <v>3.8217920269601101E-2</v>
      </c>
      <c r="Q289" s="17">
        <v>2.98743694682779E-2</v>
      </c>
      <c r="R289" s="17"/>
      <c r="S289" s="17">
        <v>9.5917912433767294E-2</v>
      </c>
      <c r="T289" s="17">
        <v>1.4200184196714E-2</v>
      </c>
      <c r="U289" s="17">
        <v>2.80212614117967E-2</v>
      </c>
      <c r="V289" s="17">
        <v>3.9767692847270698E-2</v>
      </c>
      <c r="W289" s="17">
        <v>2.2222456287940801E-2</v>
      </c>
      <c r="X289" s="17">
        <v>4.4397441420381399E-2</v>
      </c>
      <c r="Y289" s="17">
        <v>2.8373016840851001E-2</v>
      </c>
      <c r="Z289" s="17">
        <v>3.8478344237278098E-2</v>
      </c>
      <c r="AA289" s="17">
        <v>4.52887546324112E-2</v>
      </c>
      <c r="AB289" s="17">
        <v>3.39745192751063E-2</v>
      </c>
      <c r="AC289" s="17">
        <v>3.3170833700430002E-2</v>
      </c>
      <c r="AD289" s="17">
        <v>0</v>
      </c>
      <c r="AE289" s="17"/>
      <c r="AF289" s="17">
        <v>5.5639156079342202E-2</v>
      </c>
      <c r="AG289" s="17">
        <v>1.1623363564079401E-2</v>
      </c>
      <c r="AH289" s="17">
        <v>0</v>
      </c>
      <c r="AI289" s="17">
        <v>6.4193892741927105E-2</v>
      </c>
      <c r="AJ289" s="17">
        <v>5.2024920645109503E-2</v>
      </c>
      <c r="AK289" s="17">
        <v>2.1565841477336901E-2</v>
      </c>
      <c r="AL289" s="17">
        <v>3.8392350903750698E-2</v>
      </c>
      <c r="AM289" s="17">
        <v>2.5170431696565999E-2</v>
      </c>
      <c r="AN289" s="17">
        <v>2.394209123777E-2</v>
      </c>
      <c r="AO289" s="17">
        <v>3.5140705389638899E-2</v>
      </c>
      <c r="AP289" s="17">
        <v>1.6566684708800301E-2</v>
      </c>
      <c r="AQ289" s="17">
        <v>1.46169637000724E-2</v>
      </c>
      <c r="AR289" s="17">
        <v>6.7984782569200597E-2</v>
      </c>
      <c r="AS289" s="17">
        <v>4.8688599845039503E-2</v>
      </c>
      <c r="AT289" s="17">
        <v>8.2852232441496906E-2</v>
      </c>
      <c r="AU289" s="17">
        <v>0.16831196631652101</v>
      </c>
      <c r="AV289" s="17"/>
      <c r="AW289" s="17">
        <v>1.45107951566831E-2</v>
      </c>
      <c r="AX289" s="17">
        <v>1.9217047752052199E-2</v>
      </c>
      <c r="AY289" s="17">
        <v>4.9561715612365199E-2</v>
      </c>
      <c r="AZ289" s="17">
        <v>0.103513702051057</v>
      </c>
      <c r="BA289" s="17">
        <v>0.18195371964620499</v>
      </c>
      <c r="BB289" s="17"/>
      <c r="BC289" s="17">
        <v>0.16376574203578201</v>
      </c>
      <c r="BD289" s="17">
        <v>4.20207763463082E-2</v>
      </c>
      <c r="BE289" s="17">
        <v>1.5690141113659399E-2</v>
      </c>
      <c r="BF289" s="17">
        <v>1.47086044818948E-2</v>
      </c>
      <c r="BG289" s="17">
        <v>0</v>
      </c>
      <c r="BH289" s="17"/>
      <c r="BI289" s="17">
        <v>4.3798938112171601E-2</v>
      </c>
      <c r="BJ289" s="17">
        <v>2.53253007545261E-2</v>
      </c>
      <c r="BK289" s="17"/>
      <c r="BL289" s="17">
        <v>5.2955023780754201E-2</v>
      </c>
      <c r="BM289" s="17">
        <v>1.3391525468232499E-2</v>
      </c>
      <c r="BN289" s="17">
        <v>5.0958038232988202E-2</v>
      </c>
      <c r="BO289" s="17">
        <v>1.9440578982535799E-2</v>
      </c>
      <c r="BP289" s="17"/>
      <c r="BQ289" s="17">
        <v>4.3018754365456303E-2</v>
      </c>
      <c r="BR289" s="17">
        <v>6.6053939571622394E-2</v>
      </c>
      <c r="BS289" s="17">
        <v>3.6829583442249403E-2</v>
      </c>
      <c r="BT289" s="17">
        <v>1.8073059244143801E-2</v>
      </c>
      <c r="BU289" s="17">
        <v>1.8952021461271101E-2</v>
      </c>
      <c r="BV289" s="17"/>
      <c r="BW289" s="17">
        <v>3.1386765524321299E-2</v>
      </c>
      <c r="BX289" s="17">
        <v>0.117376392154997</v>
      </c>
      <c r="BY289" s="17">
        <v>4.2940584010604597E-2</v>
      </c>
      <c r="BZ289" s="17">
        <v>1.22082416689504E-2</v>
      </c>
      <c r="CA289" s="17">
        <v>2.29583407990782E-2</v>
      </c>
      <c r="CB289" s="17"/>
      <c r="CC289" s="17">
        <v>6.7078632835820995E-2</v>
      </c>
      <c r="CD289" s="17">
        <v>2.4383123894782501E-2</v>
      </c>
      <c r="CE289" s="17"/>
      <c r="CF289" s="17">
        <v>0.110670723939737</v>
      </c>
      <c r="CG289" s="17"/>
      <c r="CH289" s="17">
        <v>0.14428155071648299</v>
      </c>
    </row>
    <row r="290" spans="2:86" x14ac:dyDescent="0.35">
      <c r="B290" t="s">
        <v>217</v>
      </c>
      <c r="C290" s="17">
        <v>0.121826413652337</v>
      </c>
      <c r="D290" s="17">
        <v>0.15694778011159799</v>
      </c>
      <c r="E290" s="17">
        <v>8.7933131791293598E-2</v>
      </c>
      <c r="F290" s="17"/>
      <c r="G290" s="17">
        <v>0.132147571531222</v>
      </c>
      <c r="H290" s="17">
        <v>0.21243252336591201</v>
      </c>
      <c r="I290" s="17">
        <v>0.140502057683632</v>
      </c>
      <c r="J290" s="17">
        <v>9.6381077272632606E-2</v>
      </c>
      <c r="K290" s="17">
        <v>8.4230582619249303E-2</v>
      </c>
      <c r="L290" s="17">
        <v>7.20326199626935E-2</v>
      </c>
      <c r="M290" s="17"/>
      <c r="N290" s="17">
        <v>0.184289975100597</v>
      </c>
      <c r="O290" s="17">
        <v>0.125066982128621</v>
      </c>
      <c r="P290" s="17">
        <v>0.102011610477852</v>
      </c>
      <c r="Q290" s="17">
        <v>6.9407214175646201E-2</v>
      </c>
      <c r="R290" s="17"/>
      <c r="S290" s="17">
        <v>0.227496229516545</v>
      </c>
      <c r="T290" s="17">
        <v>8.5568317180402295E-2</v>
      </c>
      <c r="U290" s="17">
        <v>9.9868160004930595E-2</v>
      </c>
      <c r="V290" s="17">
        <v>9.0478468066715098E-2</v>
      </c>
      <c r="W290" s="17">
        <v>0.11735266624812001</v>
      </c>
      <c r="X290" s="17">
        <v>0.12881584321412001</v>
      </c>
      <c r="Y290" s="17">
        <v>9.1937280255297099E-2</v>
      </c>
      <c r="Z290" s="17">
        <v>0.14347348864759699</v>
      </c>
      <c r="AA290" s="17">
        <v>0.12871446976689299</v>
      </c>
      <c r="AB290" s="17">
        <v>8.8597057072320698E-2</v>
      </c>
      <c r="AC290" s="17">
        <v>8.4794369078876997E-2</v>
      </c>
      <c r="AD290" s="17">
        <v>0.115174814838277</v>
      </c>
      <c r="AE290" s="17"/>
      <c r="AF290" s="17">
        <v>3.7614328576970502E-2</v>
      </c>
      <c r="AG290" s="17">
        <v>0.121723305970248</v>
      </c>
      <c r="AH290" s="17">
        <v>6.3450907777781798E-2</v>
      </c>
      <c r="AI290" s="17">
        <v>6.1896707282640101E-2</v>
      </c>
      <c r="AJ290" s="17">
        <v>0.108078512021721</v>
      </c>
      <c r="AK290" s="17">
        <v>9.6333000232991794E-2</v>
      </c>
      <c r="AL290" s="17">
        <v>0.114160832023034</v>
      </c>
      <c r="AM290" s="17">
        <v>0.10592965738586101</v>
      </c>
      <c r="AN290" s="17">
        <v>9.3335152334139998E-2</v>
      </c>
      <c r="AO290" s="17">
        <v>0.15532164720546801</v>
      </c>
      <c r="AP290" s="17">
        <v>0.147789844118629</v>
      </c>
      <c r="AQ290" s="17">
        <v>0.15577272523128199</v>
      </c>
      <c r="AR290" s="17">
        <v>0.16577581385083501</v>
      </c>
      <c r="AS290" s="17">
        <v>0.14228236007749501</v>
      </c>
      <c r="AT290" s="17">
        <v>0.25946415812377399</v>
      </c>
      <c r="AU290" s="17">
        <v>0.255631869503603</v>
      </c>
      <c r="AV290" s="17"/>
      <c r="AW290" s="17">
        <v>5.7330089445893302E-2</v>
      </c>
      <c r="AX290" s="17">
        <v>7.9873271430132495E-2</v>
      </c>
      <c r="AY290" s="17">
        <v>0.180940233998829</v>
      </c>
      <c r="AZ290" s="17">
        <v>0.21406178755998401</v>
      </c>
      <c r="BA290" s="17">
        <v>0.33488036457798098</v>
      </c>
      <c r="BB290" s="17"/>
      <c r="BC290" s="17">
        <v>0.28179356699470098</v>
      </c>
      <c r="BD290" s="17">
        <v>0.14225563023258</v>
      </c>
      <c r="BE290" s="17">
        <v>8.9490256739593099E-2</v>
      </c>
      <c r="BF290" s="17">
        <v>4.0537154657524402E-2</v>
      </c>
      <c r="BG290" s="17">
        <v>9.3789706582084797E-2</v>
      </c>
      <c r="BH290" s="17"/>
      <c r="BI290" s="17">
        <v>0.13040049145763399</v>
      </c>
      <c r="BJ290" s="17">
        <v>8.6955024546959497E-2</v>
      </c>
      <c r="BK290" s="17"/>
      <c r="BL290" s="17">
        <v>0.14415221132412001</v>
      </c>
      <c r="BM290" s="17">
        <v>0.112795913111211</v>
      </c>
      <c r="BN290" s="17">
        <v>0.12175956405208201</v>
      </c>
      <c r="BO290" s="17">
        <v>5.7179001218028699E-2</v>
      </c>
      <c r="BP290" s="17"/>
      <c r="BQ290" s="17">
        <v>7.7349482724548696E-2</v>
      </c>
      <c r="BR290" s="17">
        <v>0.21188914619053401</v>
      </c>
      <c r="BS290" s="17">
        <v>0.118073657431036</v>
      </c>
      <c r="BT290" s="17">
        <v>6.0713241814254797E-2</v>
      </c>
      <c r="BU290" s="17">
        <v>0.102359374268364</v>
      </c>
      <c r="BV290" s="17"/>
      <c r="BW290" s="17">
        <v>0.101982642592297</v>
      </c>
      <c r="BX290" s="17">
        <v>0.27901885548958399</v>
      </c>
      <c r="BY290" s="17">
        <v>0.14588345285455401</v>
      </c>
      <c r="BZ290" s="17">
        <v>5.2444326753478099E-2</v>
      </c>
      <c r="CA290" s="17">
        <v>8.8430036408714593E-2</v>
      </c>
      <c r="CB290" s="17"/>
      <c r="CC290" s="17">
        <v>0.116423047531307</v>
      </c>
      <c r="CD290" s="17">
        <v>0.12499110866843501</v>
      </c>
      <c r="CE290" s="17"/>
      <c r="CF290" s="17">
        <v>0.29594581828658401</v>
      </c>
      <c r="CG290" s="17"/>
      <c r="CH290" s="17">
        <v>0.19794028320926399</v>
      </c>
    </row>
    <row r="291" spans="2:86" x14ac:dyDescent="0.35">
      <c r="B291" t="s">
        <v>218</v>
      </c>
      <c r="C291" s="17">
        <v>0.27009050217962799</v>
      </c>
      <c r="D291" s="17">
        <v>0.25562345424590299</v>
      </c>
      <c r="E291" s="17">
        <v>0.28398314914600797</v>
      </c>
      <c r="F291" s="17"/>
      <c r="G291" s="17">
        <v>0.25798464398035897</v>
      </c>
      <c r="H291" s="17">
        <v>0.26223362768299802</v>
      </c>
      <c r="I291" s="17">
        <v>0.310131986173806</v>
      </c>
      <c r="J291" s="17">
        <v>0.26633152999194298</v>
      </c>
      <c r="K291" s="17">
        <v>0.26727587112658602</v>
      </c>
      <c r="L291" s="17">
        <v>0.256929834940263</v>
      </c>
      <c r="M291" s="17"/>
      <c r="N291" s="17">
        <v>0.30599510830521798</v>
      </c>
      <c r="O291" s="17">
        <v>0.269339981923154</v>
      </c>
      <c r="P291" s="17">
        <v>0.232391068808773</v>
      </c>
      <c r="Q291" s="17">
        <v>0.266032006643387</v>
      </c>
      <c r="R291" s="17"/>
      <c r="S291" s="17">
        <v>0.24489707634680999</v>
      </c>
      <c r="T291" s="17">
        <v>0.28801685047926201</v>
      </c>
      <c r="U291" s="17">
        <v>0.294436847728685</v>
      </c>
      <c r="V291" s="17">
        <v>0.22477691031529601</v>
      </c>
      <c r="W291" s="17">
        <v>0.286288631624385</v>
      </c>
      <c r="X291" s="17">
        <v>0.32961497074312701</v>
      </c>
      <c r="Y291" s="17">
        <v>0.25948497050903602</v>
      </c>
      <c r="Z291" s="17">
        <v>0.217719169912344</v>
      </c>
      <c r="AA291" s="17">
        <v>0.23113621454987399</v>
      </c>
      <c r="AB291" s="17">
        <v>0.31435430310701501</v>
      </c>
      <c r="AC291" s="17">
        <v>0.28946808372023503</v>
      </c>
      <c r="AD291" s="17">
        <v>0.24038729968115299</v>
      </c>
      <c r="AE291" s="17"/>
      <c r="AF291" s="17">
        <v>0.19567489641065899</v>
      </c>
      <c r="AG291" s="17">
        <v>0.215835441527227</v>
      </c>
      <c r="AH291" s="17">
        <v>0.26847002851280399</v>
      </c>
      <c r="AI291" s="17">
        <v>0.270835357099942</v>
      </c>
      <c r="AJ291" s="17">
        <v>0.25041264755111797</v>
      </c>
      <c r="AK291" s="17">
        <v>0.27124163517503302</v>
      </c>
      <c r="AL291" s="17">
        <v>0.27306983603718799</v>
      </c>
      <c r="AM291" s="17">
        <v>0.24309968757082501</v>
      </c>
      <c r="AN291" s="17">
        <v>0.35937441314249902</v>
      </c>
      <c r="AO291" s="17">
        <v>0.32649425186068698</v>
      </c>
      <c r="AP291" s="17">
        <v>0.24721780793749101</v>
      </c>
      <c r="AQ291" s="17">
        <v>0.27791801049422299</v>
      </c>
      <c r="AR291" s="17">
        <v>0.27497631644196602</v>
      </c>
      <c r="AS291" s="17">
        <v>0.19051289231455201</v>
      </c>
      <c r="AT291" s="17">
        <v>0.34600316425537297</v>
      </c>
      <c r="AU291" s="17">
        <v>0.24447281723655001</v>
      </c>
      <c r="AV291" s="17"/>
      <c r="AW291" s="17">
        <v>0.26912656250391498</v>
      </c>
      <c r="AX291" s="17">
        <v>0.29108492658388302</v>
      </c>
      <c r="AY291" s="17">
        <v>0.28111067108326898</v>
      </c>
      <c r="AZ291" s="17">
        <v>0.27142825954240501</v>
      </c>
      <c r="BA291" s="17">
        <v>0.24788809706078399</v>
      </c>
      <c r="BB291" s="17"/>
      <c r="BC291" s="17">
        <v>0.18717275578433401</v>
      </c>
      <c r="BD291" s="17">
        <v>0.285528263886351</v>
      </c>
      <c r="BE291" s="17">
        <v>0.28652502665116703</v>
      </c>
      <c r="BF291" s="17">
        <v>0.26794346675431202</v>
      </c>
      <c r="BG291" s="17">
        <v>0.201130676343106</v>
      </c>
      <c r="BH291" s="17"/>
      <c r="BI291" s="17">
        <v>0.26806289060153299</v>
      </c>
      <c r="BJ291" s="17">
        <v>0.27833694382617302</v>
      </c>
      <c r="BK291" s="17"/>
      <c r="BL291" s="17">
        <v>0.28456657558031501</v>
      </c>
      <c r="BM291" s="17">
        <v>0.255244341340778</v>
      </c>
      <c r="BN291" s="17">
        <v>0.27364907285888002</v>
      </c>
      <c r="BO291" s="17">
        <v>0.25675826847708699</v>
      </c>
      <c r="BP291" s="17"/>
      <c r="BQ291" s="17">
        <v>0.25251131285708101</v>
      </c>
      <c r="BR291" s="17">
        <v>0.309261773232965</v>
      </c>
      <c r="BS291" s="17">
        <v>0.35149812377891299</v>
      </c>
      <c r="BT291" s="17">
        <v>0.15168882744944701</v>
      </c>
      <c r="BU291" s="17">
        <v>0.26807701504563303</v>
      </c>
      <c r="BV291" s="17"/>
      <c r="BW291" s="17">
        <v>0.30870996118562599</v>
      </c>
      <c r="BX291" s="17">
        <v>0.33280612537384302</v>
      </c>
      <c r="BY291" s="17">
        <v>0.34116886158516702</v>
      </c>
      <c r="BZ291" s="17">
        <v>0.150852838260398</v>
      </c>
      <c r="CA291" s="17">
        <v>0.31874748283263399</v>
      </c>
      <c r="CB291" s="17"/>
      <c r="CC291" s="17">
        <v>0.18438607098698701</v>
      </c>
      <c r="CD291" s="17">
        <v>0.32028669103257801</v>
      </c>
      <c r="CE291" s="17"/>
      <c r="CF291" s="17">
        <v>0.33418636978358301</v>
      </c>
      <c r="CG291" s="17"/>
      <c r="CH291" s="17">
        <v>0.15725357881976201</v>
      </c>
    </row>
    <row r="292" spans="2:86" x14ac:dyDescent="0.35">
      <c r="B292" t="s">
        <v>219</v>
      </c>
      <c r="C292" s="17">
        <v>0.24953417006575301</v>
      </c>
      <c r="D292" s="17">
        <v>0.24865231600236401</v>
      </c>
      <c r="E292" s="17">
        <v>0.25113425844554899</v>
      </c>
      <c r="F292" s="17"/>
      <c r="G292" s="17">
        <v>0.29008982736447197</v>
      </c>
      <c r="H292" s="17">
        <v>0.246841981825974</v>
      </c>
      <c r="I292" s="17">
        <v>0.21061686974716001</v>
      </c>
      <c r="J292" s="17">
        <v>0.24447518484005601</v>
      </c>
      <c r="K292" s="17">
        <v>0.224345129018197</v>
      </c>
      <c r="L292" s="17">
        <v>0.27741765524630002</v>
      </c>
      <c r="M292" s="17"/>
      <c r="N292" s="17">
        <v>0.220518770728417</v>
      </c>
      <c r="O292" s="17">
        <v>0.25547246872004797</v>
      </c>
      <c r="P292" s="17">
        <v>0.293772377175338</v>
      </c>
      <c r="Q292" s="17">
        <v>0.23307324675125801</v>
      </c>
      <c r="R292" s="17"/>
      <c r="S292" s="17">
        <v>0.18350336387809299</v>
      </c>
      <c r="T292" s="17">
        <v>0.28178716137412102</v>
      </c>
      <c r="U292" s="17">
        <v>0.23406194177070799</v>
      </c>
      <c r="V292" s="17">
        <v>0.25718988926083902</v>
      </c>
      <c r="W292" s="17">
        <v>0.217044139852167</v>
      </c>
      <c r="X292" s="17">
        <v>0.25616529766096402</v>
      </c>
      <c r="Y292" s="17">
        <v>0.32520105630358598</v>
      </c>
      <c r="Z292" s="17">
        <v>0.319697138811179</v>
      </c>
      <c r="AA292" s="17">
        <v>0.26354117655063503</v>
      </c>
      <c r="AB292" s="17">
        <v>0.23051387697789399</v>
      </c>
      <c r="AC292" s="17">
        <v>0.28713395309930101</v>
      </c>
      <c r="AD292" s="17">
        <v>0.13993911510054</v>
      </c>
      <c r="AE292" s="17"/>
      <c r="AF292" s="17">
        <v>0.37420858895884701</v>
      </c>
      <c r="AG292" s="17">
        <v>0.19970091997408801</v>
      </c>
      <c r="AH292" s="17">
        <v>0.22153987510155801</v>
      </c>
      <c r="AI292" s="17">
        <v>0.20398629769863399</v>
      </c>
      <c r="AJ292" s="17">
        <v>0.27983656436774301</v>
      </c>
      <c r="AK292" s="17">
        <v>0.25171829105284099</v>
      </c>
      <c r="AL292" s="17">
        <v>0.26145306065045798</v>
      </c>
      <c r="AM292" s="17">
        <v>0.29075362336148503</v>
      </c>
      <c r="AN292" s="17">
        <v>0.25226934608933699</v>
      </c>
      <c r="AO292" s="17">
        <v>0.22392024395225399</v>
      </c>
      <c r="AP292" s="17">
        <v>0.28764406395204301</v>
      </c>
      <c r="AQ292" s="17">
        <v>0.25574442379597101</v>
      </c>
      <c r="AR292" s="17">
        <v>0.24049401423146599</v>
      </c>
      <c r="AS292" s="17">
        <v>0.32927359027956599</v>
      </c>
      <c r="AT292" s="17">
        <v>0.188887106398652</v>
      </c>
      <c r="AU292" s="17">
        <v>0.17929412755915899</v>
      </c>
      <c r="AV292" s="17"/>
      <c r="AW292" s="17">
        <v>0.24003628268338101</v>
      </c>
      <c r="AX292" s="17">
        <v>0.28715214198183497</v>
      </c>
      <c r="AY292" s="17">
        <v>0.23178024223024099</v>
      </c>
      <c r="AZ292" s="17">
        <v>0.21399689987605799</v>
      </c>
      <c r="BA292" s="17">
        <v>8.8140854110757394E-2</v>
      </c>
      <c r="BB292" s="17"/>
      <c r="BC292" s="17">
        <v>0.17748115632011599</v>
      </c>
      <c r="BD292" s="17">
        <v>0.26728138991994399</v>
      </c>
      <c r="BE292" s="17">
        <v>0.24239655037011101</v>
      </c>
      <c r="BF292" s="17">
        <v>0.28528664977990498</v>
      </c>
      <c r="BG292" s="17">
        <v>0.21487271200741601</v>
      </c>
      <c r="BH292" s="17"/>
      <c r="BI292" s="17">
        <v>0.25215337342726102</v>
      </c>
      <c r="BJ292" s="17">
        <v>0.23888168222515599</v>
      </c>
      <c r="BK292" s="17"/>
      <c r="BL292" s="17">
        <v>0.26266355983850298</v>
      </c>
      <c r="BM292" s="17">
        <v>0.24992923220594199</v>
      </c>
      <c r="BN292" s="17">
        <v>0.24542665775894201</v>
      </c>
      <c r="BO292" s="17">
        <v>0.23578693765357001</v>
      </c>
      <c r="BP292" s="17"/>
      <c r="BQ292" s="17">
        <v>0.26998202214696199</v>
      </c>
      <c r="BR292" s="17">
        <v>0.21487262946159</v>
      </c>
      <c r="BS292" s="17">
        <v>0.27573173701818499</v>
      </c>
      <c r="BT292" s="17">
        <v>0.24299099506721999</v>
      </c>
      <c r="BU292" s="17">
        <v>0.26891379000862697</v>
      </c>
      <c r="BV292" s="17"/>
      <c r="BW292" s="17">
        <v>0.26868095489260801</v>
      </c>
      <c r="BX292" s="17">
        <v>0.17447573617586301</v>
      </c>
      <c r="BY292" s="17">
        <v>0.27595843597937098</v>
      </c>
      <c r="BZ292" s="17">
        <v>0.27903090659156199</v>
      </c>
      <c r="CA292" s="17">
        <v>0.23135680430754099</v>
      </c>
      <c r="CB292" s="17"/>
      <c r="CC292" s="17">
        <v>0.236133630261812</v>
      </c>
      <c r="CD292" s="17">
        <v>0.25738272605486001</v>
      </c>
      <c r="CE292" s="17"/>
      <c r="CF292" s="17">
        <v>0.15882115902084201</v>
      </c>
      <c r="CG292" s="17"/>
      <c r="CH292" s="17">
        <v>0.24993366629402</v>
      </c>
    </row>
    <row r="293" spans="2:86" x14ac:dyDescent="0.35">
      <c r="B293" t="s">
        <v>220</v>
      </c>
      <c r="C293" s="17">
        <v>0.25392899378501299</v>
      </c>
      <c r="D293" s="17">
        <v>0.22642799594949301</v>
      </c>
      <c r="E293" s="17">
        <v>0.279557078617163</v>
      </c>
      <c r="F293" s="17"/>
      <c r="G293" s="17">
        <v>0.15186441698997499</v>
      </c>
      <c r="H293" s="17">
        <v>0.159339471988239</v>
      </c>
      <c r="I293" s="17">
        <v>0.226448448593006</v>
      </c>
      <c r="J293" s="17">
        <v>0.29445260302728099</v>
      </c>
      <c r="K293" s="17">
        <v>0.37419544846455099</v>
      </c>
      <c r="L293" s="17">
        <v>0.30730976610767102</v>
      </c>
      <c r="M293" s="17"/>
      <c r="N293" s="17">
        <v>0.169432730656074</v>
      </c>
      <c r="O293" s="17">
        <v>0.25587727288529299</v>
      </c>
      <c r="P293" s="17">
        <v>0.26548434527086201</v>
      </c>
      <c r="Q293" s="17">
        <v>0.33310813281627699</v>
      </c>
      <c r="R293" s="17"/>
      <c r="S293" s="17">
        <v>0.19315043948983801</v>
      </c>
      <c r="T293" s="17">
        <v>0.26677557158496201</v>
      </c>
      <c r="U293" s="17">
        <v>0.27855330233936598</v>
      </c>
      <c r="V293" s="17">
        <v>0.30434138843310399</v>
      </c>
      <c r="W293" s="17">
        <v>0.31288187023534503</v>
      </c>
      <c r="X293" s="17">
        <v>0.208904367656148</v>
      </c>
      <c r="Y293" s="17">
        <v>0.214424228880877</v>
      </c>
      <c r="Z293" s="17">
        <v>0.25100349612932699</v>
      </c>
      <c r="AA293" s="17">
        <v>0.25054703099200198</v>
      </c>
      <c r="AB293" s="17">
        <v>0.25906084281442698</v>
      </c>
      <c r="AC293" s="17">
        <v>0.254676292597663</v>
      </c>
      <c r="AD293" s="17">
        <v>0.367640418503485</v>
      </c>
      <c r="AE293" s="17"/>
      <c r="AF293" s="17">
        <v>0.197852188148021</v>
      </c>
      <c r="AG293" s="17">
        <v>0.34903972124635702</v>
      </c>
      <c r="AH293" s="17">
        <v>0.37530956045929897</v>
      </c>
      <c r="AI293" s="17">
        <v>0.33197562271194497</v>
      </c>
      <c r="AJ293" s="17">
        <v>0.24137227716573301</v>
      </c>
      <c r="AK293" s="17">
        <v>0.27746166491201701</v>
      </c>
      <c r="AL293" s="17">
        <v>0.26885240560699603</v>
      </c>
      <c r="AM293" s="17">
        <v>0.28822743506544801</v>
      </c>
      <c r="AN293" s="17">
        <v>0.197094492071241</v>
      </c>
      <c r="AO293" s="17">
        <v>0.209280005457498</v>
      </c>
      <c r="AP293" s="17">
        <v>0.24942273099341</v>
      </c>
      <c r="AQ293" s="17">
        <v>0.25045126367409698</v>
      </c>
      <c r="AR293" s="17">
        <v>0.183404809680316</v>
      </c>
      <c r="AS293" s="17">
        <v>0.20770702196165999</v>
      </c>
      <c r="AT293" s="17">
        <v>6.2405343847427401E-2</v>
      </c>
      <c r="AU293" s="17">
        <v>0.13046947700929401</v>
      </c>
      <c r="AV293" s="17"/>
      <c r="AW293" s="17">
        <v>0.334246960135963</v>
      </c>
      <c r="AX293" s="17">
        <v>0.25689043655263</v>
      </c>
      <c r="AY293" s="17">
        <v>0.19427466999794499</v>
      </c>
      <c r="AZ293" s="17">
        <v>0.16194679341343701</v>
      </c>
      <c r="BA293" s="17">
        <v>0.147136964604273</v>
      </c>
      <c r="BB293" s="17"/>
      <c r="BC293" s="17">
        <v>9.0057853170561697E-2</v>
      </c>
      <c r="BD293" s="17">
        <v>0.21939505697370301</v>
      </c>
      <c r="BE293" s="17">
        <v>0.29841787037106898</v>
      </c>
      <c r="BF293" s="17">
        <v>0.31120765526924898</v>
      </c>
      <c r="BG293" s="17">
        <v>0.41657839094961202</v>
      </c>
      <c r="BH293" s="17"/>
      <c r="BI293" s="17">
        <v>0.24950512627413199</v>
      </c>
      <c r="BJ293" s="17">
        <v>0.27192118009655802</v>
      </c>
      <c r="BK293" s="17"/>
      <c r="BL293" s="17">
        <v>0.21285941958997801</v>
      </c>
      <c r="BM293" s="17">
        <v>0.27304368078365598</v>
      </c>
      <c r="BN293" s="17">
        <v>0.258538676421807</v>
      </c>
      <c r="BO293" s="17">
        <v>0.23427549516909499</v>
      </c>
      <c r="BP293" s="17"/>
      <c r="BQ293" s="17">
        <v>0.318878372091631</v>
      </c>
      <c r="BR293" s="17">
        <v>0.141861128232457</v>
      </c>
      <c r="BS293" s="17">
        <v>0.14157572485526801</v>
      </c>
      <c r="BT293" s="17">
        <v>0.489475543637376</v>
      </c>
      <c r="BU293" s="17">
        <v>0.20332986366515701</v>
      </c>
      <c r="BV293" s="17"/>
      <c r="BW293" s="17">
        <v>0.242121104138246</v>
      </c>
      <c r="BX293" s="17">
        <v>5.2639218335137697E-2</v>
      </c>
      <c r="BY293" s="17">
        <v>0.14946032101279999</v>
      </c>
      <c r="BZ293" s="17">
        <v>0.46787977016833299</v>
      </c>
      <c r="CA293" s="17">
        <v>0.23744265114067201</v>
      </c>
      <c r="CB293" s="17"/>
      <c r="CC293" s="17">
        <v>0.36039746299762998</v>
      </c>
      <c r="CD293" s="17">
        <v>0.19157152506244099</v>
      </c>
      <c r="CE293" s="17"/>
      <c r="CF293" s="17">
        <v>5.4575438935451998E-2</v>
      </c>
      <c r="CG293" s="17"/>
      <c r="CH293" s="17">
        <v>0.22524876771404401</v>
      </c>
    </row>
    <row r="294" spans="2:86" x14ac:dyDescent="0.35">
      <c r="B294" t="s">
        <v>140</v>
      </c>
      <c r="C294" s="17">
        <v>6.4466803399215594E-2</v>
      </c>
      <c r="D294" s="17">
        <v>6.2380954345096502E-2</v>
      </c>
      <c r="E294" s="17">
        <v>6.6692350711482204E-2</v>
      </c>
      <c r="F294" s="17"/>
      <c r="G294" s="17">
        <v>8.6621419743542302E-2</v>
      </c>
      <c r="H294" s="17">
        <v>2.6125582541709599E-2</v>
      </c>
      <c r="I294" s="17">
        <v>6.2463664243402398E-2</v>
      </c>
      <c r="J294" s="17">
        <v>7.6601205364280597E-2</v>
      </c>
      <c r="K294" s="17">
        <v>4.99529687714165E-2</v>
      </c>
      <c r="L294" s="17">
        <v>8.2431958817451301E-2</v>
      </c>
      <c r="M294" s="17"/>
      <c r="N294" s="17">
        <v>5.3269363056995901E-2</v>
      </c>
      <c r="O294" s="17">
        <v>6.9614470326424704E-2</v>
      </c>
      <c r="P294" s="17">
        <v>6.8122677997574599E-2</v>
      </c>
      <c r="Q294" s="17">
        <v>6.8505030145153203E-2</v>
      </c>
      <c r="R294" s="17"/>
      <c r="S294" s="17">
        <v>5.5034978334947103E-2</v>
      </c>
      <c r="T294" s="17">
        <v>6.3651915184538499E-2</v>
      </c>
      <c r="U294" s="17">
        <v>6.5058486744514907E-2</v>
      </c>
      <c r="V294" s="17">
        <v>8.3445651076774999E-2</v>
      </c>
      <c r="W294" s="17">
        <v>4.4210235752042699E-2</v>
      </c>
      <c r="X294" s="17">
        <v>3.2102079305259497E-2</v>
      </c>
      <c r="Y294" s="17">
        <v>8.0579447210353206E-2</v>
      </c>
      <c r="Z294" s="17">
        <v>2.96283622622758E-2</v>
      </c>
      <c r="AA294" s="17">
        <v>8.07723535081845E-2</v>
      </c>
      <c r="AB294" s="17">
        <v>7.3499400753237604E-2</v>
      </c>
      <c r="AC294" s="17">
        <v>5.0756467803494E-2</v>
      </c>
      <c r="AD294" s="17">
        <v>0.13685835187654499</v>
      </c>
      <c r="AE294" s="17"/>
      <c r="AF294" s="17">
        <v>0.13901084182616</v>
      </c>
      <c r="AG294" s="17">
        <v>0.102077247718001</v>
      </c>
      <c r="AH294" s="17">
        <v>7.1229628148556795E-2</v>
      </c>
      <c r="AI294" s="17">
        <v>6.7112122464911397E-2</v>
      </c>
      <c r="AJ294" s="17">
        <v>6.8275078248575705E-2</v>
      </c>
      <c r="AK294" s="17">
        <v>8.1679567149779794E-2</v>
      </c>
      <c r="AL294" s="17">
        <v>4.4071514778573101E-2</v>
      </c>
      <c r="AM294" s="17">
        <v>4.6819164919815401E-2</v>
      </c>
      <c r="AN294" s="17">
        <v>7.3984505125013394E-2</v>
      </c>
      <c r="AO294" s="17">
        <v>4.9843146134454702E-2</v>
      </c>
      <c r="AP294" s="17">
        <v>5.1358868289627997E-2</v>
      </c>
      <c r="AQ294" s="17">
        <v>4.5496613104355398E-2</v>
      </c>
      <c r="AR294" s="17">
        <v>6.7364263226216803E-2</v>
      </c>
      <c r="AS294" s="17">
        <v>8.1535535521688504E-2</v>
      </c>
      <c r="AT294" s="17">
        <v>6.0387994933277199E-2</v>
      </c>
      <c r="AU294" s="17">
        <v>2.1819742374873299E-2</v>
      </c>
      <c r="AV294" s="17"/>
      <c r="AW294" s="17">
        <v>8.47493100741641E-2</v>
      </c>
      <c r="AX294" s="17">
        <v>6.5782175699467094E-2</v>
      </c>
      <c r="AY294" s="17">
        <v>6.2332467077351503E-2</v>
      </c>
      <c r="AZ294" s="17">
        <v>3.5052557557059501E-2</v>
      </c>
      <c r="BA294" s="17">
        <v>0</v>
      </c>
      <c r="BB294" s="17"/>
      <c r="BC294" s="17">
        <v>9.9728925694505602E-2</v>
      </c>
      <c r="BD294" s="17">
        <v>4.3518882641113699E-2</v>
      </c>
      <c r="BE294" s="17">
        <v>6.7480154754400001E-2</v>
      </c>
      <c r="BF294" s="17">
        <v>8.03164690571153E-2</v>
      </c>
      <c r="BG294" s="17">
        <v>7.3628514117780999E-2</v>
      </c>
      <c r="BH294" s="17"/>
      <c r="BI294" s="17">
        <v>5.6079180127268501E-2</v>
      </c>
      <c r="BJ294" s="17">
        <v>9.8579868550628502E-2</v>
      </c>
      <c r="BK294" s="17"/>
      <c r="BL294" s="17">
        <v>4.2803209886329997E-2</v>
      </c>
      <c r="BM294" s="17">
        <v>9.5595307090181394E-2</v>
      </c>
      <c r="BN294" s="17">
        <v>4.96679906753002E-2</v>
      </c>
      <c r="BO294" s="17">
        <v>0.19655971849968301</v>
      </c>
      <c r="BP294" s="17"/>
      <c r="BQ294" s="17">
        <v>3.8260055814320598E-2</v>
      </c>
      <c r="BR294" s="17">
        <v>5.6061383310831402E-2</v>
      </c>
      <c r="BS294" s="17">
        <v>7.6291173474348606E-2</v>
      </c>
      <c r="BT294" s="17">
        <v>3.7058332787558303E-2</v>
      </c>
      <c r="BU294" s="17">
        <v>0.13836793555094801</v>
      </c>
      <c r="BV294" s="17"/>
      <c r="BW294" s="17">
        <v>4.7118571666901803E-2</v>
      </c>
      <c r="BX294" s="17">
        <v>4.3683672470575301E-2</v>
      </c>
      <c r="BY294" s="17">
        <v>4.4588344557502699E-2</v>
      </c>
      <c r="BZ294" s="17">
        <v>3.7583916557278101E-2</v>
      </c>
      <c r="CA294" s="17">
        <v>0.10106468451136</v>
      </c>
      <c r="CB294" s="17"/>
      <c r="CC294" s="17">
        <v>3.5581155386442402E-2</v>
      </c>
      <c r="CD294" s="17">
        <v>8.1384825286903995E-2</v>
      </c>
      <c r="CE294" s="17"/>
      <c r="CF294" s="17">
        <v>4.5800490033801398E-2</v>
      </c>
      <c r="CG294" s="17"/>
      <c r="CH294" s="17">
        <v>2.5342153246426601E-2</v>
      </c>
    </row>
    <row r="295" spans="2:86" x14ac:dyDescent="0.35">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row>
    <row r="296" spans="2:86" x14ac:dyDescent="0.35">
      <c r="B296" s="6" t="s">
        <v>227</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row>
    <row r="297" spans="2:86" x14ac:dyDescent="0.35">
      <c r="B297" s="21" t="s">
        <v>123</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row>
    <row r="298" spans="2:86" x14ac:dyDescent="0.35">
      <c r="B298" t="s">
        <v>216</v>
      </c>
      <c r="C298" s="17">
        <v>5.5310602063943198E-2</v>
      </c>
      <c r="D298" s="17">
        <v>6.5683968192068995E-2</v>
      </c>
      <c r="E298" s="17">
        <v>4.5357278454518202E-2</v>
      </c>
      <c r="F298" s="17"/>
      <c r="G298" s="17">
        <v>9.3241417900271295E-2</v>
      </c>
      <c r="H298" s="17">
        <v>0.11270771671313499</v>
      </c>
      <c r="I298" s="17">
        <v>7.74374419817834E-2</v>
      </c>
      <c r="J298" s="17">
        <v>3.1788530805153301E-2</v>
      </c>
      <c r="K298" s="17">
        <v>1.01765841715124E-2</v>
      </c>
      <c r="L298" s="17">
        <v>1.4885625278307399E-2</v>
      </c>
      <c r="M298" s="17"/>
      <c r="N298" s="17">
        <v>6.9312779320571602E-2</v>
      </c>
      <c r="O298" s="17">
        <v>4.3783578670294102E-2</v>
      </c>
      <c r="P298" s="17">
        <v>5.1078880363790102E-2</v>
      </c>
      <c r="Q298" s="17">
        <v>5.30819653363983E-2</v>
      </c>
      <c r="R298" s="17"/>
      <c r="S298" s="17">
        <v>0.11995539482181899</v>
      </c>
      <c r="T298" s="17">
        <v>2.3211791654397001E-2</v>
      </c>
      <c r="U298" s="17">
        <v>4.6069075292624197E-2</v>
      </c>
      <c r="V298" s="17">
        <v>5.0319056475151398E-2</v>
      </c>
      <c r="W298" s="17">
        <v>4.4320783981920103E-2</v>
      </c>
      <c r="X298" s="17">
        <v>7.4654078170297997E-2</v>
      </c>
      <c r="Y298" s="17">
        <v>4.6375550900817401E-2</v>
      </c>
      <c r="Z298" s="17">
        <v>2.5403493219238599E-2</v>
      </c>
      <c r="AA298" s="17">
        <v>5.7487570073616899E-2</v>
      </c>
      <c r="AB298" s="17">
        <v>5.9456520090730797E-2</v>
      </c>
      <c r="AC298" s="17">
        <v>2.12310664627295E-2</v>
      </c>
      <c r="AD298" s="17">
        <v>0</v>
      </c>
      <c r="AE298" s="17"/>
      <c r="AF298" s="17">
        <v>9.2525671779778398E-2</v>
      </c>
      <c r="AG298" s="17">
        <v>4.0554853782254603E-2</v>
      </c>
      <c r="AH298" s="17">
        <v>2.38784692485083E-2</v>
      </c>
      <c r="AI298" s="17">
        <v>8.96001800282136E-2</v>
      </c>
      <c r="AJ298" s="17">
        <v>5.8994710507850198E-2</v>
      </c>
      <c r="AK298" s="17">
        <v>2.8887760107424901E-2</v>
      </c>
      <c r="AL298" s="17">
        <v>3.6968920928123497E-2</v>
      </c>
      <c r="AM298" s="17">
        <v>4.9202595597954799E-2</v>
      </c>
      <c r="AN298" s="17">
        <v>3.0067280232444302E-2</v>
      </c>
      <c r="AO298" s="17">
        <v>1.04825005131432E-2</v>
      </c>
      <c r="AP298" s="17">
        <v>4.1929306507278198E-2</v>
      </c>
      <c r="AQ298" s="17">
        <v>5.64489148107713E-2</v>
      </c>
      <c r="AR298" s="17">
        <v>5.30596933659567E-2</v>
      </c>
      <c r="AS298" s="17">
        <v>0.101718517126844</v>
      </c>
      <c r="AT298" s="17">
        <v>0.118557883187049</v>
      </c>
      <c r="AU298" s="17">
        <v>0.19111668802137199</v>
      </c>
      <c r="AV298" s="17"/>
      <c r="AW298" s="17">
        <v>2.98250682405076E-2</v>
      </c>
      <c r="AX298" s="17">
        <v>5.66759602680263E-2</v>
      </c>
      <c r="AY298" s="17">
        <v>4.90510766839388E-2</v>
      </c>
      <c r="AZ298" s="17">
        <v>0.12998294740898</v>
      </c>
      <c r="BA298" s="17">
        <v>0.23136073464066401</v>
      </c>
      <c r="BB298" s="17"/>
      <c r="BC298" s="17">
        <v>0.196044486635858</v>
      </c>
      <c r="BD298" s="17">
        <v>5.8135171407200502E-2</v>
      </c>
      <c r="BE298" s="17">
        <v>2.3829897629224502E-2</v>
      </c>
      <c r="BF298" s="17">
        <v>2.5209489561711498E-2</v>
      </c>
      <c r="BG298" s="17">
        <v>4.6783509739737099E-2</v>
      </c>
      <c r="BH298" s="17"/>
      <c r="BI298" s="17">
        <v>6.0910600039734197E-2</v>
      </c>
      <c r="BJ298" s="17">
        <v>3.2535008835422402E-2</v>
      </c>
      <c r="BK298" s="17"/>
      <c r="BL298" s="17">
        <v>6.5240001731264805E-2</v>
      </c>
      <c r="BM298" s="17">
        <v>2.19290842888193E-2</v>
      </c>
      <c r="BN298" s="17">
        <v>6.9708370897131194E-2</v>
      </c>
      <c r="BO298" s="17">
        <v>5.6552821355694401E-2</v>
      </c>
      <c r="BP298" s="17"/>
      <c r="BQ298" s="17">
        <v>5.4373421314394599E-2</v>
      </c>
      <c r="BR298" s="17">
        <v>8.3789053551275805E-2</v>
      </c>
      <c r="BS298" s="17">
        <v>4.4922917976004402E-2</v>
      </c>
      <c r="BT298" s="17">
        <v>5.7528937441421901E-2</v>
      </c>
      <c r="BU298" s="17">
        <v>3.63397177143851E-2</v>
      </c>
      <c r="BV298" s="17"/>
      <c r="BW298" s="17">
        <v>5.1754685701741202E-2</v>
      </c>
      <c r="BX298" s="17">
        <v>0.13077163709874101</v>
      </c>
      <c r="BY298" s="17">
        <v>4.8953813585073301E-2</v>
      </c>
      <c r="BZ298" s="17">
        <v>3.1700187909758398E-2</v>
      </c>
      <c r="CA298" s="17">
        <v>3.2751915149236498E-2</v>
      </c>
      <c r="CB298" s="17"/>
      <c r="CC298" s="17">
        <v>8.3729389115331995E-2</v>
      </c>
      <c r="CD298" s="17">
        <v>3.8666015757818098E-2</v>
      </c>
      <c r="CE298" s="17"/>
      <c r="CF298" s="17">
        <v>0.12784574484798</v>
      </c>
      <c r="CG298" s="17"/>
      <c r="CH298" s="17">
        <v>0.16784061031308101</v>
      </c>
    </row>
    <row r="299" spans="2:86" x14ac:dyDescent="0.35">
      <c r="B299" t="s">
        <v>217</v>
      </c>
      <c r="C299" s="17">
        <v>0.19898394444656001</v>
      </c>
      <c r="D299" s="17">
        <v>0.197041436285007</v>
      </c>
      <c r="E299" s="17">
        <v>0.200450293069419</v>
      </c>
      <c r="F299" s="17"/>
      <c r="G299" s="17">
        <v>0.27167834390932699</v>
      </c>
      <c r="H299" s="17">
        <v>0.27664462401069201</v>
      </c>
      <c r="I299" s="17">
        <v>0.24459909840630201</v>
      </c>
      <c r="J299" s="17">
        <v>0.153853090737953</v>
      </c>
      <c r="K299" s="17">
        <v>0.12821320991080301</v>
      </c>
      <c r="L299" s="17">
        <v>0.13469391812149101</v>
      </c>
      <c r="M299" s="17"/>
      <c r="N299" s="17">
        <v>0.231928120414056</v>
      </c>
      <c r="O299" s="17">
        <v>0.18018589892683401</v>
      </c>
      <c r="P299" s="17">
        <v>0.226733760680634</v>
      </c>
      <c r="Q299" s="17">
        <v>0.16012623501176701</v>
      </c>
      <c r="R299" s="17"/>
      <c r="S299" s="17">
        <v>0.221311526745429</v>
      </c>
      <c r="T299" s="17">
        <v>0.184464294088724</v>
      </c>
      <c r="U299" s="17">
        <v>0.13186272695698301</v>
      </c>
      <c r="V299" s="17">
        <v>0.16192428299495201</v>
      </c>
      <c r="W299" s="17">
        <v>0.244811991552876</v>
      </c>
      <c r="X299" s="17">
        <v>0.17706789102043999</v>
      </c>
      <c r="Y299" s="17">
        <v>0.18127195264453699</v>
      </c>
      <c r="Z299" s="17">
        <v>0.16808503316932799</v>
      </c>
      <c r="AA299" s="17">
        <v>0.245946842988124</v>
      </c>
      <c r="AB299" s="17">
        <v>0.23095493550136101</v>
      </c>
      <c r="AC299" s="17">
        <v>0.19160361513379801</v>
      </c>
      <c r="AD299" s="17">
        <v>0.238066535796086</v>
      </c>
      <c r="AE299" s="17"/>
      <c r="AF299" s="17">
        <v>0.14073911581462201</v>
      </c>
      <c r="AG299" s="17">
        <v>0.15481458396447401</v>
      </c>
      <c r="AH299" s="17">
        <v>0.115109149533796</v>
      </c>
      <c r="AI299" s="17">
        <v>0.143560778162901</v>
      </c>
      <c r="AJ299" s="17">
        <v>0.208491931879419</v>
      </c>
      <c r="AK299" s="17">
        <v>0.22601021334181201</v>
      </c>
      <c r="AL299" s="17">
        <v>0.181099485104215</v>
      </c>
      <c r="AM299" s="17">
        <v>0.21728926690578301</v>
      </c>
      <c r="AN299" s="17">
        <v>0.21222983218861699</v>
      </c>
      <c r="AO299" s="17">
        <v>0.26727254284389901</v>
      </c>
      <c r="AP299" s="17">
        <v>0.18406480748147</v>
      </c>
      <c r="AQ299" s="17">
        <v>0.192608371711293</v>
      </c>
      <c r="AR299" s="17">
        <v>0.22008456335156701</v>
      </c>
      <c r="AS299" s="17">
        <v>0.17914316502069599</v>
      </c>
      <c r="AT299" s="17">
        <v>0.25335951321493699</v>
      </c>
      <c r="AU299" s="17">
        <v>0.26338280393999902</v>
      </c>
      <c r="AV299" s="17"/>
      <c r="AW299" s="17">
        <v>0.20063803349717099</v>
      </c>
      <c r="AX299" s="17">
        <v>0.185545783931408</v>
      </c>
      <c r="AY299" s="17">
        <v>0.22747121554730401</v>
      </c>
      <c r="AZ299" s="17">
        <v>0.20346107375410999</v>
      </c>
      <c r="BA299" s="17">
        <v>0.25002316327332602</v>
      </c>
      <c r="BB299" s="17"/>
      <c r="BC299" s="17">
        <v>0.27070841321960598</v>
      </c>
      <c r="BD299" s="17">
        <v>0.23683739772531301</v>
      </c>
      <c r="BE299" s="17">
        <v>0.172767151882012</v>
      </c>
      <c r="BF299" s="17">
        <v>0.134588191694135</v>
      </c>
      <c r="BG299" s="17">
        <v>0.12838418248104799</v>
      </c>
      <c r="BH299" s="17"/>
      <c r="BI299" s="17">
        <v>0.215403064930655</v>
      </c>
      <c r="BJ299" s="17">
        <v>0.132206204359433</v>
      </c>
      <c r="BK299" s="17"/>
      <c r="BL299" s="17">
        <v>0.224244316884878</v>
      </c>
      <c r="BM299" s="17">
        <v>0.21569663411613901</v>
      </c>
      <c r="BN299" s="17">
        <v>0.186347104752598</v>
      </c>
      <c r="BO299" s="17">
        <v>8.2390573328934597E-2</v>
      </c>
      <c r="BP299" s="17"/>
      <c r="BQ299" s="17">
        <v>0.160248344295878</v>
      </c>
      <c r="BR299" s="17">
        <v>0.24412979471098101</v>
      </c>
      <c r="BS299" s="17">
        <v>0.152201810674334</v>
      </c>
      <c r="BT299" s="17">
        <v>0.120854702499661</v>
      </c>
      <c r="BU299" s="17">
        <v>0.273578056945944</v>
      </c>
      <c r="BV299" s="17"/>
      <c r="BW299" s="17">
        <v>0.18356852423827599</v>
      </c>
      <c r="BX299" s="17">
        <v>0.317862354758435</v>
      </c>
      <c r="BY299" s="17">
        <v>0.13089403887874901</v>
      </c>
      <c r="BZ299" s="17">
        <v>0.11430226050553099</v>
      </c>
      <c r="CA299" s="17">
        <v>0.24703418833695701</v>
      </c>
      <c r="CB299" s="17"/>
      <c r="CC299" s="17">
        <v>0.17650710892432001</v>
      </c>
      <c r="CD299" s="17">
        <v>0.21214839189683299</v>
      </c>
      <c r="CE299" s="17"/>
      <c r="CF299" s="17">
        <v>0.32048662623254498</v>
      </c>
      <c r="CG299" s="17"/>
      <c r="CH299" s="17">
        <v>0.20087060356688899</v>
      </c>
    </row>
    <row r="300" spans="2:86" x14ac:dyDescent="0.35">
      <c r="B300" t="s">
        <v>218</v>
      </c>
      <c r="C300" s="17">
        <v>0.337788514791179</v>
      </c>
      <c r="D300" s="17">
        <v>0.32146785780084902</v>
      </c>
      <c r="E300" s="17">
        <v>0.35470809189792402</v>
      </c>
      <c r="F300" s="17"/>
      <c r="G300" s="17">
        <v>0.41338563953020602</v>
      </c>
      <c r="H300" s="17">
        <v>0.34888212661082202</v>
      </c>
      <c r="I300" s="17">
        <v>0.32223874157061699</v>
      </c>
      <c r="J300" s="17">
        <v>0.35171005668854799</v>
      </c>
      <c r="K300" s="17">
        <v>0.30996182632172598</v>
      </c>
      <c r="L300" s="17">
        <v>0.29859583173476101</v>
      </c>
      <c r="M300" s="17"/>
      <c r="N300" s="17">
        <v>0.33489017274045202</v>
      </c>
      <c r="O300" s="17">
        <v>0.31964188746266398</v>
      </c>
      <c r="P300" s="17">
        <v>0.350996472299827</v>
      </c>
      <c r="Q300" s="17">
        <v>0.35087052213833803</v>
      </c>
      <c r="R300" s="17"/>
      <c r="S300" s="17">
        <v>0.361164710434696</v>
      </c>
      <c r="T300" s="17">
        <v>0.38946335133413801</v>
      </c>
      <c r="U300" s="17">
        <v>0.36552364927789799</v>
      </c>
      <c r="V300" s="17">
        <v>0.33730446146524401</v>
      </c>
      <c r="W300" s="17">
        <v>0.32716138095154101</v>
      </c>
      <c r="X300" s="17">
        <v>0.38768156956382899</v>
      </c>
      <c r="Y300" s="17">
        <v>0.294522103595308</v>
      </c>
      <c r="Z300" s="17">
        <v>0.34784502084756802</v>
      </c>
      <c r="AA300" s="17">
        <v>0.25485636051219801</v>
      </c>
      <c r="AB300" s="17">
        <v>0.29179279299907801</v>
      </c>
      <c r="AC300" s="17">
        <v>0.33398889468888898</v>
      </c>
      <c r="AD300" s="17">
        <v>0.35909781660836299</v>
      </c>
      <c r="AE300" s="17"/>
      <c r="AF300" s="17">
        <v>0.27697052501099201</v>
      </c>
      <c r="AG300" s="17">
        <v>0.32550099923363701</v>
      </c>
      <c r="AH300" s="17">
        <v>0.32664280960792202</v>
      </c>
      <c r="AI300" s="17">
        <v>0.33580240564559199</v>
      </c>
      <c r="AJ300" s="17">
        <v>0.32108403153550602</v>
      </c>
      <c r="AK300" s="17">
        <v>0.30610097798320202</v>
      </c>
      <c r="AL300" s="17">
        <v>0.363531762384248</v>
      </c>
      <c r="AM300" s="17">
        <v>0.39349293893082399</v>
      </c>
      <c r="AN300" s="17">
        <v>0.39203457363687899</v>
      </c>
      <c r="AO300" s="17">
        <v>0.22844900552688399</v>
      </c>
      <c r="AP300" s="17">
        <v>0.342776257964435</v>
      </c>
      <c r="AQ300" s="17">
        <v>0.34423577795612498</v>
      </c>
      <c r="AR300" s="17">
        <v>0.38642651921496701</v>
      </c>
      <c r="AS300" s="17">
        <v>0.31542517144056198</v>
      </c>
      <c r="AT300" s="17">
        <v>0.30267457011468302</v>
      </c>
      <c r="AU300" s="17">
        <v>0.33795431717792801</v>
      </c>
      <c r="AV300" s="17"/>
      <c r="AW300" s="17">
        <v>0.34139176285449702</v>
      </c>
      <c r="AX300" s="17">
        <v>0.30289196540024399</v>
      </c>
      <c r="AY300" s="17">
        <v>0.36468586715673901</v>
      </c>
      <c r="AZ300" s="17">
        <v>0.351697549383996</v>
      </c>
      <c r="BA300" s="17">
        <v>0.28683421269104298</v>
      </c>
      <c r="BB300" s="17"/>
      <c r="BC300" s="17">
        <v>0.323870874600447</v>
      </c>
      <c r="BD300" s="17">
        <v>0.32854424844130298</v>
      </c>
      <c r="BE300" s="17">
        <v>0.36992042500174499</v>
      </c>
      <c r="BF300" s="17">
        <v>0.31234323037960798</v>
      </c>
      <c r="BG300" s="17">
        <v>0.239908630783319</v>
      </c>
      <c r="BH300" s="17"/>
      <c r="BI300" s="17">
        <v>0.33186359709084101</v>
      </c>
      <c r="BJ300" s="17">
        <v>0.36188557983275899</v>
      </c>
      <c r="BK300" s="17"/>
      <c r="BL300" s="17">
        <v>0.34631251739998198</v>
      </c>
      <c r="BM300" s="17">
        <v>0.31691473534449399</v>
      </c>
      <c r="BN300" s="17">
        <v>0.34163723880367203</v>
      </c>
      <c r="BO300" s="17">
        <v>0.44244178310284299</v>
      </c>
      <c r="BP300" s="17"/>
      <c r="BQ300" s="17">
        <v>0.30295913548689102</v>
      </c>
      <c r="BR300" s="17">
        <v>0.336643761151251</v>
      </c>
      <c r="BS300" s="17">
        <v>0.40702332498615301</v>
      </c>
      <c r="BT300" s="17">
        <v>0.32409443067305799</v>
      </c>
      <c r="BU300" s="17">
        <v>0.31460105145216199</v>
      </c>
      <c r="BV300" s="17"/>
      <c r="BW300" s="17">
        <v>0.34546136901586699</v>
      </c>
      <c r="BX300" s="17">
        <v>0.33036623404544302</v>
      </c>
      <c r="BY300" s="17">
        <v>0.44389338766560499</v>
      </c>
      <c r="BZ300" s="17">
        <v>0.32014174773340298</v>
      </c>
      <c r="CA300" s="17">
        <v>0.35691008642951899</v>
      </c>
      <c r="CB300" s="17"/>
      <c r="CC300" s="17">
        <v>0.28568883958042701</v>
      </c>
      <c r="CD300" s="17">
        <v>0.36830274958235298</v>
      </c>
      <c r="CE300" s="17"/>
      <c r="CF300" s="17">
        <v>0.32492939007659</v>
      </c>
      <c r="CG300" s="17"/>
      <c r="CH300" s="17">
        <v>0.24621526024433299</v>
      </c>
    </row>
    <row r="301" spans="2:86" x14ac:dyDescent="0.35">
      <c r="B301" t="s">
        <v>219</v>
      </c>
      <c r="C301" s="17">
        <v>0.203255190558989</v>
      </c>
      <c r="D301" s="17">
        <v>0.21296055430055799</v>
      </c>
      <c r="E301" s="17">
        <v>0.19439211557208599</v>
      </c>
      <c r="F301" s="17"/>
      <c r="G301" s="17">
        <v>0.13452348367891601</v>
      </c>
      <c r="H301" s="17">
        <v>0.164948986839411</v>
      </c>
      <c r="I301" s="17">
        <v>0.16821927755552901</v>
      </c>
      <c r="J301" s="17">
        <v>0.191477280245757</v>
      </c>
      <c r="K301" s="17">
        <v>0.28904590945577902</v>
      </c>
      <c r="L301" s="17">
        <v>0.260511419818163</v>
      </c>
      <c r="M301" s="17"/>
      <c r="N301" s="17">
        <v>0.211591046885442</v>
      </c>
      <c r="O301" s="17">
        <v>0.21441776671262699</v>
      </c>
      <c r="P301" s="17">
        <v>0.18376175558284699</v>
      </c>
      <c r="Q301" s="17">
        <v>0.1999960652601</v>
      </c>
      <c r="R301" s="17"/>
      <c r="S301" s="17">
        <v>0.13991898568923999</v>
      </c>
      <c r="T301" s="17">
        <v>0.19867828454029299</v>
      </c>
      <c r="U301" s="17">
        <v>0.211821507999845</v>
      </c>
      <c r="V301" s="17">
        <v>0.250186227889797</v>
      </c>
      <c r="W301" s="17">
        <v>0.19188462970119399</v>
      </c>
      <c r="X301" s="17">
        <v>0.17711279662840301</v>
      </c>
      <c r="Y301" s="17">
        <v>0.23942345448987301</v>
      </c>
      <c r="Z301" s="17">
        <v>0.27703955000788699</v>
      </c>
      <c r="AA301" s="17">
        <v>0.21577185502923699</v>
      </c>
      <c r="AB301" s="17">
        <v>0.19597844214670801</v>
      </c>
      <c r="AC301" s="17">
        <v>0.21730245162188599</v>
      </c>
      <c r="AD301" s="17">
        <v>0.21798603871472699</v>
      </c>
      <c r="AE301" s="17"/>
      <c r="AF301" s="17">
        <v>0.16104583999826599</v>
      </c>
      <c r="AG301" s="17">
        <v>0.23415324625228601</v>
      </c>
      <c r="AH301" s="17">
        <v>0.22819009886394701</v>
      </c>
      <c r="AI301" s="17">
        <v>0.185848379031852</v>
      </c>
      <c r="AJ301" s="17">
        <v>0.19040034712218301</v>
      </c>
      <c r="AK301" s="17">
        <v>0.24615505932378301</v>
      </c>
      <c r="AL301" s="17">
        <v>0.22748796719411399</v>
      </c>
      <c r="AM301" s="17">
        <v>0.12674688871394399</v>
      </c>
      <c r="AN301" s="17">
        <v>0.21896346222589899</v>
      </c>
      <c r="AO301" s="17">
        <v>0.28375256462251702</v>
      </c>
      <c r="AP301" s="17">
        <v>0.17972315657433299</v>
      </c>
      <c r="AQ301" s="17">
        <v>0.20128687679292001</v>
      </c>
      <c r="AR301" s="17">
        <v>0.185390401706786</v>
      </c>
      <c r="AS301" s="17">
        <v>0.21372584522173699</v>
      </c>
      <c r="AT301" s="17">
        <v>0.262818035013614</v>
      </c>
      <c r="AU301" s="17">
        <v>0.130372153151742</v>
      </c>
      <c r="AV301" s="17"/>
      <c r="AW301" s="17">
        <v>0.18663563086415699</v>
      </c>
      <c r="AX301" s="17">
        <v>0.23730776534622999</v>
      </c>
      <c r="AY301" s="17">
        <v>0.18360092552283999</v>
      </c>
      <c r="AZ301" s="17">
        <v>0.180739357577715</v>
      </c>
      <c r="BA301" s="17">
        <v>0.115587538630596</v>
      </c>
      <c r="BB301" s="17"/>
      <c r="BC301" s="17">
        <v>9.8104162852525004E-2</v>
      </c>
      <c r="BD301" s="17">
        <v>0.20676680613057899</v>
      </c>
      <c r="BE301" s="17">
        <v>0.207548595701877</v>
      </c>
      <c r="BF301" s="17">
        <v>0.25426873055413801</v>
      </c>
      <c r="BG301" s="17">
        <v>0.23646617646318599</v>
      </c>
      <c r="BH301" s="17"/>
      <c r="BI301" s="17">
        <v>0.20138443352012</v>
      </c>
      <c r="BJ301" s="17">
        <v>0.21086369354967799</v>
      </c>
      <c r="BK301" s="17"/>
      <c r="BL301" s="17">
        <v>0.214008062749171</v>
      </c>
      <c r="BM301" s="17">
        <v>0.21276110996466599</v>
      </c>
      <c r="BN301" s="17">
        <v>0.198830354862188</v>
      </c>
      <c r="BO301" s="17">
        <v>0.100509211831006</v>
      </c>
      <c r="BP301" s="17"/>
      <c r="BQ301" s="17">
        <v>0.197491392354331</v>
      </c>
      <c r="BR301" s="17">
        <v>0.193756358973346</v>
      </c>
      <c r="BS301" s="17">
        <v>0.200251209299209</v>
      </c>
      <c r="BT301" s="17">
        <v>0.217358974763327</v>
      </c>
      <c r="BU301" s="17">
        <v>0.26441386573846998</v>
      </c>
      <c r="BV301" s="17"/>
      <c r="BW301" s="17">
        <v>0.20685012501104899</v>
      </c>
      <c r="BX301" s="17">
        <v>0.159987978347504</v>
      </c>
      <c r="BY301" s="17">
        <v>0.183554841091643</v>
      </c>
      <c r="BZ301" s="17">
        <v>0.23373315713020701</v>
      </c>
      <c r="CA301" s="17">
        <v>0.17395306731447199</v>
      </c>
      <c r="CB301" s="17"/>
      <c r="CC301" s="17">
        <v>0.209893572935447</v>
      </c>
      <c r="CD301" s="17">
        <v>0.199367159440763</v>
      </c>
      <c r="CE301" s="17"/>
      <c r="CF301" s="17">
        <v>0.16348798763860001</v>
      </c>
      <c r="CG301" s="17"/>
      <c r="CH301" s="17">
        <v>0.20362326647871101</v>
      </c>
    </row>
    <row r="302" spans="2:86" x14ac:dyDescent="0.35">
      <c r="B302" t="s">
        <v>220</v>
      </c>
      <c r="C302" s="17">
        <v>0.14488018645341599</v>
      </c>
      <c r="D302" s="17">
        <v>0.15769679715854901</v>
      </c>
      <c r="E302" s="17">
        <v>0.13086232691524499</v>
      </c>
      <c r="F302" s="17"/>
      <c r="G302" s="17">
        <v>7.50647915281141E-2</v>
      </c>
      <c r="H302" s="17">
        <v>6.9655903545188705E-2</v>
      </c>
      <c r="I302" s="17">
        <v>0.13350381888077101</v>
      </c>
      <c r="J302" s="17">
        <v>0.191141720591362</v>
      </c>
      <c r="K302" s="17">
        <v>0.19005698288459</v>
      </c>
      <c r="L302" s="17">
        <v>0.19370745666320799</v>
      </c>
      <c r="M302" s="17"/>
      <c r="N302" s="17">
        <v>9.9400856230550394E-2</v>
      </c>
      <c r="O302" s="17">
        <v>0.17745646069743901</v>
      </c>
      <c r="P302" s="17">
        <v>0.14683431245411399</v>
      </c>
      <c r="Q302" s="17">
        <v>0.15764461096490701</v>
      </c>
      <c r="R302" s="17"/>
      <c r="S302" s="17">
        <v>0.116419222558329</v>
      </c>
      <c r="T302" s="17">
        <v>0.13413056260411901</v>
      </c>
      <c r="U302" s="17">
        <v>0.162949252798888</v>
      </c>
      <c r="V302" s="17">
        <v>0.12765006835475801</v>
      </c>
      <c r="W302" s="17">
        <v>0.132837189743575</v>
      </c>
      <c r="X302" s="17">
        <v>0.14099983483281101</v>
      </c>
      <c r="Y302" s="17">
        <v>0.139863125053236</v>
      </c>
      <c r="Z302" s="17">
        <v>0.127081825702409</v>
      </c>
      <c r="AA302" s="17">
        <v>0.186627278624203</v>
      </c>
      <c r="AB302" s="17">
        <v>0.17767569701916899</v>
      </c>
      <c r="AC302" s="17">
        <v>0.177066605250363</v>
      </c>
      <c r="AD302" s="17">
        <v>9.8667482147052496E-2</v>
      </c>
      <c r="AE302" s="17"/>
      <c r="AF302" s="17">
        <v>0.22307262579165299</v>
      </c>
      <c r="AG302" s="17">
        <v>0.16491653750433799</v>
      </c>
      <c r="AH302" s="17">
        <v>0.18332734823546201</v>
      </c>
      <c r="AI302" s="17">
        <v>0.19127411207356501</v>
      </c>
      <c r="AJ302" s="17">
        <v>0.13872343748188701</v>
      </c>
      <c r="AK302" s="17">
        <v>0.15578254330518901</v>
      </c>
      <c r="AL302" s="17">
        <v>0.144888296131432</v>
      </c>
      <c r="AM302" s="17">
        <v>0.15485276396262801</v>
      </c>
      <c r="AN302" s="17">
        <v>9.0009589833711406E-2</v>
      </c>
      <c r="AO302" s="17">
        <v>0.13496405677366499</v>
      </c>
      <c r="AP302" s="17">
        <v>0.190465853633455</v>
      </c>
      <c r="AQ302" s="17">
        <v>0.15538891046303499</v>
      </c>
      <c r="AR302" s="17">
        <v>0.11219171078929401</v>
      </c>
      <c r="AS302" s="17">
        <v>0.142802719622695</v>
      </c>
      <c r="AT302" s="17">
        <v>6.2589998469717495E-2</v>
      </c>
      <c r="AU302" s="17">
        <v>6.9442218658264498E-2</v>
      </c>
      <c r="AV302" s="17"/>
      <c r="AW302" s="17">
        <v>0.15343881312961599</v>
      </c>
      <c r="AX302" s="17">
        <v>0.164361149434018</v>
      </c>
      <c r="AY302" s="17">
        <v>0.126475931972022</v>
      </c>
      <c r="AZ302" s="17">
        <v>0.105240678827176</v>
      </c>
      <c r="BA302" s="17">
        <v>9.5278353963994006E-2</v>
      </c>
      <c r="BB302" s="17"/>
      <c r="BC302" s="17">
        <v>7.9914510636712496E-2</v>
      </c>
      <c r="BD302" s="17">
        <v>0.126470905834772</v>
      </c>
      <c r="BE302" s="17">
        <v>0.14941794615332199</v>
      </c>
      <c r="BF302" s="17">
        <v>0.20268576880720801</v>
      </c>
      <c r="BG302" s="17">
        <v>0.251391114074622</v>
      </c>
      <c r="BH302" s="17"/>
      <c r="BI302" s="17">
        <v>0.141139792958071</v>
      </c>
      <c r="BJ302" s="17">
        <v>0.160092634945872</v>
      </c>
      <c r="BK302" s="17"/>
      <c r="BL302" s="17">
        <v>0.10455599423608899</v>
      </c>
      <c r="BM302" s="17">
        <v>0.15606226848235499</v>
      </c>
      <c r="BN302" s="17">
        <v>0.14781830885514299</v>
      </c>
      <c r="BO302" s="17">
        <v>0.259799818426178</v>
      </c>
      <c r="BP302" s="17"/>
      <c r="BQ302" s="17">
        <v>0.23019252582534899</v>
      </c>
      <c r="BR302" s="17">
        <v>8.9784105543840503E-2</v>
      </c>
      <c r="BS302" s="17">
        <v>0.104713230957428</v>
      </c>
      <c r="BT302" s="17">
        <v>0.23818642945566301</v>
      </c>
      <c r="BU302" s="17">
        <v>7.05440313338212E-2</v>
      </c>
      <c r="BV302" s="17"/>
      <c r="BW302" s="17">
        <v>0.16482609984913599</v>
      </c>
      <c r="BX302" s="17">
        <v>2.3640778765734699E-2</v>
      </c>
      <c r="BY302" s="17">
        <v>0.11395920342908999</v>
      </c>
      <c r="BZ302" s="17">
        <v>0.253871042424961</v>
      </c>
      <c r="CA302" s="17">
        <v>0.14208344389515001</v>
      </c>
      <c r="CB302" s="17"/>
      <c r="CC302" s="17">
        <v>0.203878315318546</v>
      </c>
      <c r="CD302" s="17">
        <v>0.110325599516971</v>
      </c>
      <c r="CE302" s="17"/>
      <c r="CF302" s="17">
        <v>2.6909649174501199E-2</v>
      </c>
      <c r="CG302" s="17"/>
      <c r="CH302" s="17">
        <v>0.15725667351756401</v>
      </c>
    </row>
    <row r="303" spans="2:86" x14ac:dyDescent="0.35">
      <c r="B303" t="s">
        <v>140</v>
      </c>
      <c r="C303" s="17">
        <v>5.9781561685913101E-2</v>
      </c>
      <c r="D303" s="17">
        <v>4.5149386262967703E-2</v>
      </c>
      <c r="E303" s="17">
        <v>7.4229894090808005E-2</v>
      </c>
      <c r="F303" s="17"/>
      <c r="G303" s="17">
        <v>1.21063234531648E-2</v>
      </c>
      <c r="H303" s="17">
        <v>2.7160642280751001E-2</v>
      </c>
      <c r="I303" s="17">
        <v>5.4001621604997899E-2</v>
      </c>
      <c r="J303" s="17">
        <v>8.0029320931226805E-2</v>
      </c>
      <c r="K303" s="17">
        <v>7.2545487255589194E-2</v>
      </c>
      <c r="L303" s="17">
        <v>9.7605748384070407E-2</v>
      </c>
      <c r="M303" s="17"/>
      <c r="N303" s="17">
        <v>5.28770244089279E-2</v>
      </c>
      <c r="O303" s="17">
        <v>6.4514407530141801E-2</v>
      </c>
      <c r="P303" s="17">
        <v>4.05948186187872E-2</v>
      </c>
      <c r="Q303" s="17">
        <v>7.8280601288489904E-2</v>
      </c>
      <c r="R303" s="17"/>
      <c r="S303" s="17">
        <v>4.12301597504873E-2</v>
      </c>
      <c r="T303" s="17">
        <v>7.0051715778328999E-2</v>
      </c>
      <c r="U303" s="17">
        <v>8.1773787673762102E-2</v>
      </c>
      <c r="V303" s="17">
        <v>7.2615902820096806E-2</v>
      </c>
      <c r="W303" s="17">
        <v>5.8984024068894601E-2</v>
      </c>
      <c r="X303" s="17">
        <v>4.2483829784219301E-2</v>
      </c>
      <c r="Y303" s="17">
        <v>9.8543813316229703E-2</v>
      </c>
      <c r="Z303" s="17">
        <v>5.45450770535688E-2</v>
      </c>
      <c r="AA303" s="17">
        <v>3.9310092772620701E-2</v>
      </c>
      <c r="AB303" s="17">
        <v>4.4141612242953397E-2</v>
      </c>
      <c r="AC303" s="17">
        <v>5.8807366842334702E-2</v>
      </c>
      <c r="AD303" s="17">
        <v>8.6182126733772194E-2</v>
      </c>
      <c r="AE303" s="17"/>
      <c r="AF303" s="17">
        <v>0.10564622160468801</v>
      </c>
      <c r="AG303" s="17">
        <v>8.0059779263009903E-2</v>
      </c>
      <c r="AH303" s="17">
        <v>0.12285212451036499</v>
      </c>
      <c r="AI303" s="17">
        <v>5.39141450578755E-2</v>
      </c>
      <c r="AJ303" s="17">
        <v>8.2305541473156399E-2</v>
      </c>
      <c r="AK303" s="17">
        <v>3.7063445938589103E-2</v>
      </c>
      <c r="AL303" s="17">
        <v>4.6023568257866902E-2</v>
      </c>
      <c r="AM303" s="17">
        <v>5.8415545888865897E-2</v>
      </c>
      <c r="AN303" s="17">
        <v>5.6695261882449097E-2</v>
      </c>
      <c r="AO303" s="17">
        <v>7.5079329719893104E-2</v>
      </c>
      <c r="AP303" s="17">
        <v>6.1040617839028602E-2</v>
      </c>
      <c r="AQ303" s="17">
        <v>5.0031148265856001E-2</v>
      </c>
      <c r="AR303" s="17">
        <v>4.2847111571430098E-2</v>
      </c>
      <c r="AS303" s="17">
        <v>4.7184581567466702E-2</v>
      </c>
      <c r="AT303" s="17">
        <v>0</v>
      </c>
      <c r="AU303" s="17">
        <v>7.7318190506944096E-3</v>
      </c>
      <c r="AV303" s="17"/>
      <c r="AW303" s="17">
        <v>8.8070691414052604E-2</v>
      </c>
      <c r="AX303" s="17">
        <v>5.3217375620073698E-2</v>
      </c>
      <c r="AY303" s="17">
        <v>4.8714983117156697E-2</v>
      </c>
      <c r="AZ303" s="17">
        <v>2.8878393048023199E-2</v>
      </c>
      <c r="BA303" s="17">
        <v>2.0915996800377101E-2</v>
      </c>
      <c r="BB303" s="17"/>
      <c r="BC303" s="17">
        <v>3.1357552054850697E-2</v>
      </c>
      <c r="BD303" s="17">
        <v>4.3245470460832602E-2</v>
      </c>
      <c r="BE303" s="17">
        <v>7.6515983631819995E-2</v>
      </c>
      <c r="BF303" s="17">
        <v>7.09045890031995E-2</v>
      </c>
      <c r="BG303" s="17">
        <v>9.7066386458088502E-2</v>
      </c>
      <c r="BH303" s="17"/>
      <c r="BI303" s="17">
        <v>4.9298511460578398E-2</v>
      </c>
      <c r="BJ303" s="17">
        <v>0.102416878476836</v>
      </c>
      <c r="BK303" s="17"/>
      <c r="BL303" s="17">
        <v>4.5639106998615599E-2</v>
      </c>
      <c r="BM303" s="17">
        <v>7.6636167803526403E-2</v>
      </c>
      <c r="BN303" s="17">
        <v>5.5658621829267597E-2</v>
      </c>
      <c r="BO303" s="17">
        <v>5.8305791955343397E-2</v>
      </c>
      <c r="BP303" s="17"/>
      <c r="BQ303" s="17">
        <v>5.4735180723156002E-2</v>
      </c>
      <c r="BR303" s="17">
        <v>5.1896926069305099E-2</v>
      </c>
      <c r="BS303" s="17">
        <v>9.0887506106871699E-2</v>
      </c>
      <c r="BT303" s="17">
        <v>4.19765251668687E-2</v>
      </c>
      <c r="BU303" s="17">
        <v>4.0523276815217099E-2</v>
      </c>
      <c r="BV303" s="17"/>
      <c r="BW303" s="17">
        <v>4.75391961839308E-2</v>
      </c>
      <c r="BX303" s="17">
        <v>3.73710169841414E-2</v>
      </c>
      <c r="BY303" s="17">
        <v>7.8744715349840094E-2</v>
      </c>
      <c r="BZ303" s="17">
        <v>4.6251604296139198E-2</v>
      </c>
      <c r="CA303" s="17">
        <v>4.7267298874664701E-2</v>
      </c>
      <c r="CB303" s="17"/>
      <c r="CC303" s="17">
        <v>4.0302774125928302E-2</v>
      </c>
      <c r="CD303" s="17">
        <v>7.1190083805262205E-2</v>
      </c>
      <c r="CE303" s="17"/>
      <c r="CF303" s="17">
        <v>3.6340602029782898E-2</v>
      </c>
      <c r="CG303" s="17"/>
      <c r="CH303" s="17">
        <v>2.41935858794219E-2</v>
      </c>
    </row>
    <row r="304" spans="2:86"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row>
    <row r="305" spans="2:86" x14ac:dyDescent="0.35">
      <c r="B305" s="6" t="s">
        <v>228</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row>
    <row r="306" spans="2:86" x14ac:dyDescent="0.35">
      <c r="B306" s="21" t="s">
        <v>123</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row>
    <row r="307" spans="2:86" x14ac:dyDescent="0.35">
      <c r="B307" t="s">
        <v>216</v>
      </c>
      <c r="C307" s="17">
        <v>5.0220454207505601E-2</v>
      </c>
      <c r="D307" s="17">
        <v>7.34777035641003E-2</v>
      </c>
      <c r="E307" s="17">
        <v>2.7686130530457001E-2</v>
      </c>
      <c r="F307" s="17"/>
      <c r="G307" s="17">
        <v>8.5087305073724806E-2</v>
      </c>
      <c r="H307" s="17">
        <v>8.9287317972903693E-2</v>
      </c>
      <c r="I307" s="17">
        <v>6.9904584910396694E-2</v>
      </c>
      <c r="J307" s="17">
        <v>3.0823593308789199E-2</v>
      </c>
      <c r="K307" s="17">
        <v>1.49257584936553E-2</v>
      </c>
      <c r="L307" s="17">
        <v>1.8766136850889601E-2</v>
      </c>
      <c r="M307" s="17"/>
      <c r="N307" s="17">
        <v>7.7899605228554894E-2</v>
      </c>
      <c r="O307" s="17">
        <v>3.2885589575811301E-2</v>
      </c>
      <c r="P307" s="17">
        <v>5.0352023514752799E-2</v>
      </c>
      <c r="Q307" s="17">
        <v>3.86412129650167E-2</v>
      </c>
      <c r="R307" s="17"/>
      <c r="S307" s="17">
        <v>0.107002027577015</v>
      </c>
      <c r="T307" s="17">
        <v>2.7485124303784299E-2</v>
      </c>
      <c r="U307" s="17">
        <v>2.8299440678789499E-2</v>
      </c>
      <c r="V307" s="17">
        <v>3.9197237348105297E-2</v>
      </c>
      <c r="W307" s="17">
        <v>4.5781168545617597E-2</v>
      </c>
      <c r="X307" s="17">
        <v>5.7521502058580698E-2</v>
      </c>
      <c r="Y307" s="17">
        <v>2.75059175453112E-2</v>
      </c>
      <c r="Z307" s="17">
        <v>5.6089955538204499E-2</v>
      </c>
      <c r="AA307" s="17">
        <v>4.4665661727513503E-2</v>
      </c>
      <c r="AB307" s="17">
        <v>4.1458047771359502E-2</v>
      </c>
      <c r="AC307" s="17">
        <v>5.1202198961806902E-2</v>
      </c>
      <c r="AD307" s="17">
        <v>6.1661809008057997E-2</v>
      </c>
      <c r="AE307" s="17"/>
      <c r="AF307" s="17">
        <v>9.2525671779778398E-2</v>
      </c>
      <c r="AG307" s="17">
        <v>4.9030596719560601E-2</v>
      </c>
      <c r="AH307" s="17">
        <v>1.29620762320064E-2</v>
      </c>
      <c r="AI307" s="17">
        <v>7.3677975463882203E-2</v>
      </c>
      <c r="AJ307" s="17">
        <v>4.9934875964231303E-2</v>
      </c>
      <c r="AK307" s="17">
        <v>2.5446460836773498E-2</v>
      </c>
      <c r="AL307" s="17">
        <v>2.4951377324599799E-2</v>
      </c>
      <c r="AM307" s="17">
        <v>2.55824769348044E-2</v>
      </c>
      <c r="AN307" s="17">
        <v>4.9767896028877802E-2</v>
      </c>
      <c r="AO307" s="17">
        <v>7.9185907255377594E-2</v>
      </c>
      <c r="AP307" s="17">
        <v>6.3329563600515101E-2</v>
      </c>
      <c r="AQ307" s="17">
        <v>4.4681504229986201E-2</v>
      </c>
      <c r="AR307" s="17">
        <v>5.7304386151451801E-2</v>
      </c>
      <c r="AS307" s="17">
        <v>2.0044684741552798E-2</v>
      </c>
      <c r="AT307" s="17">
        <v>3.1284272629820899E-2</v>
      </c>
      <c r="AU307" s="17">
        <v>0.16405733701766101</v>
      </c>
      <c r="AV307" s="17"/>
      <c r="AW307" s="17">
        <v>2.7794629098390099E-2</v>
      </c>
      <c r="AX307" s="17">
        <v>2.5142690670241299E-2</v>
      </c>
      <c r="AY307" s="17">
        <v>5.9464549661168702E-2</v>
      </c>
      <c r="AZ307" s="17">
        <v>0.11542365794765699</v>
      </c>
      <c r="BA307" s="17">
        <v>0.18303498975874199</v>
      </c>
      <c r="BB307" s="17"/>
      <c r="BC307" s="17">
        <v>0.18487002811025</v>
      </c>
      <c r="BD307" s="17">
        <v>4.8083284406599099E-2</v>
      </c>
      <c r="BE307" s="17">
        <v>2.85142826699155E-2</v>
      </c>
      <c r="BF307" s="17">
        <v>1.34867423810053E-2</v>
      </c>
      <c r="BG307" s="17">
        <v>3.6119450695322998E-2</v>
      </c>
      <c r="BH307" s="17"/>
      <c r="BI307" s="17">
        <v>5.3014462195995801E-2</v>
      </c>
      <c r="BJ307" s="17">
        <v>3.8857023417318101E-2</v>
      </c>
      <c r="BK307" s="17"/>
      <c r="BL307" s="17">
        <v>5.9156553681239302E-2</v>
      </c>
      <c r="BM307" s="17">
        <v>3.1227588896765E-2</v>
      </c>
      <c r="BN307" s="17">
        <v>5.8615482776656798E-2</v>
      </c>
      <c r="BO307" s="17">
        <v>1.9440578982535799E-2</v>
      </c>
      <c r="BP307" s="17"/>
      <c r="BQ307" s="17">
        <v>4.7599588612638598E-2</v>
      </c>
      <c r="BR307" s="17">
        <v>7.5380088642356097E-2</v>
      </c>
      <c r="BS307" s="17">
        <v>2.0653146017470599E-2</v>
      </c>
      <c r="BT307" s="17">
        <v>3.3706912796247102E-2</v>
      </c>
      <c r="BU307" s="17">
        <v>4.7995573796651397E-2</v>
      </c>
      <c r="BV307" s="17"/>
      <c r="BW307" s="17">
        <v>2.9791855167251701E-2</v>
      </c>
      <c r="BX307" s="17">
        <v>0.12350114277072501</v>
      </c>
      <c r="BY307" s="17">
        <v>5.2514844804649997E-2</v>
      </c>
      <c r="BZ307" s="17">
        <v>2.5566999284915501E-2</v>
      </c>
      <c r="CA307" s="17">
        <v>3.65783286190818E-2</v>
      </c>
      <c r="CB307" s="17"/>
      <c r="CC307" s="17">
        <v>7.2440834596580198E-2</v>
      </c>
      <c r="CD307" s="17">
        <v>3.72062098461226E-2</v>
      </c>
      <c r="CE307" s="17"/>
      <c r="CF307" s="17">
        <v>0.13264645004577999</v>
      </c>
      <c r="CG307" s="17"/>
      <c r="CH307" s="17">
        <v>0.14810365226264899</v>
      </c>
    </row>
    <row r="308" spans="2:86" x14ac:dyDescent="0.35">
      <c r="B308" t="s">
        <v>217</v>
      </c>
      <c r="C308" s="17">
        <v>0.16051738036379401</v>
      </c>
      <c r="D308" s="17">
        <v>0.199289636174621</v>
      </c>
      <c r="E308" s="17">
        <v>0.12317805305608701</v>
      </c>
      <c r="F308" s="17"/>
      <c r="G308" s="17">
        <v>0.16331243678389301</v>
      </c>
      <c r="H308" s="17">
        <v>0.18174077528166299</v>
      </c>
      <c r="I308" s="17">
        <v>0.18959802581144999</v>
      </c>
      <c r="J308" s="17">
        <v>0.157364792917395</v>
      </c>
      <c r="K308" s="17">
        <v>0.12581961231223501</v>
      </c>
      <c r="L308" s="17">
        <v>0.143608378866243</v>
      </c>
      <c r="M308" s="17"/>
      <c r="N308" s="17">
        <v>0.22841261115114</v>
      </c>
      <c r="O308" s="17">
        <v>0.164044569429877</v>
      </c>
      <c r="P308" s="17">
        <v>0.12568484232186899</v>
      </c>
      <c r="Q308" s="17">
        <v>0.11545902700454</v>
      </c>
      <c r="R308" s="17"/>
      <c r="S308" s="17">
        <v>0.24959602127148101</v>
      </c>
      <c r="T308" s="17">
        <v>0.14210207986297799</v>
      </c>
      <c r="U308" s="17">
        <v>0.139370780857519</v>
      </c>
      <c r="V308" s="17">
        <v>0.12125248076467</v>
      </c>
      <c r="W308" s="17">
        <v>0.14351645572715499</v>
      </c>
      <c r="X308" s="17">
        <v>0.20571411808835699</v>
      </c>
      <c r="Y308" s="17">
        <v>0.17592881705688401</v>
      </c>
      <c r="Z308" s="17">
        <v>0.12382673082762</v>
      </c>
      <c r="AA308" s="17">
        <v>0.12669022485727099</v>
      </c>
      <c r="AB308" s="17">
        <v>0.11437817385709401</v>
      </c>
      <c r="AC308" s="17">
        <v>0.134835164758172</v>
      </c>
      <c r="AD308" s="17">
        <v>0.21689174331222799</v>
      </c>
      <c r="AE308" s="17"/>
      <c r="AF308" s="17">
        <v>3.7614328576970502E-2</v>
      </c>
      <c r="AG308" s="17">
        <v>7.9890037952495899E-2</v>
      </c>
      <c r="AH308" s="17">
        <v>0.118088588669033</v>
      </c>
      <c r="AI308" s="17">
        <v>0.116400200965794</v>
      </c>
      <c r="AJ308" s="17">
        <v>0.13079239936771</v>
      </c>
      <c r="AK308" s="17">
        <v>0.170155554051377</v>
      </c>
      <c r="AL308" s="17">
        <v>0.165785737833509</v>
      </c>
      <c r="AM308" s="17">
        <v>0.16584037927262801</v>
      </c>
      <c r="AN308" s="17">
        <v>0.16093601432565099</v>
      </c>
      <c r="AO308" s="17">
        <v>0.18560162056796101</v>
      </c>
      <c r="AP308" s="17">
        <v>8.6492285621291298E-2</v>
      </c>
      <c r="AQ308" s="17">
        <v>0.129520822743251</v>
      </c>
      <c r="AR308" s="17">
        <v>0.185874795211947</v>
      </c>
      <c r="AS308" s="17">
        <v>0.18774377132497999</v>
      </c>
      <c r="AT308" s="17">
        <v>0.43617829506816902</v>
      </c>
      <c r="AU308" s="17">
        <v>0.340985748767278</v>
      </c>
      <c r="AV308" s="17"/>
      <c r="AW308" s="17">
        <v>0.10166393041306</v>
      </c>
      <c r="AX308" s="17">
        <v>0.125324471266406</v>
      </c>
      <c r="AY308" s="17">
        <v>0.214869467112806</v>
      </c>
      <c r="AZ308" s="17">
        <v>0.238072734765614</v>
      </c>
      <c r="BA308" s="17">
        <v>0.24864260634090399</v>
      </c>
      <c r="BB308" s="17"/>
      <c r="BC308" s="17">
        <v>0.24652171616674001</v>
      </c>
      <c r="BD308" s="17">
        <v>0.20663833342066301</v>
      </c>
      <c r="BE308" s="17">
        <v>0.11885631968018801</v>
      </c>
      <c r="BF308" s="17">
        <v>0.113733347658069</v>
      </c>
      <c r="BG308" s="17">
        <v>4.8204160155168103E-2</v>
      </c>
      <c r="BH308" s="17"/>
      <c r="BI308" s="17">
        <v>0.161789538529302</v>
      </c>
      <c r="BJ308" s="17">
        <v>0.15534342190431</v>
      </c>
      <c r="BK308" s="17"/>
      <c r="BL308" s="17">
        <v>0.164016454634965</v>
      </c>
      <c r="BM308" s="17">
        <v>0.144655779568125</v>
      </c>
      <c r="BN308" s="17">
        <v>0.17275762634106701</v>
      </c>
      <c r="BO308" s="17">
        <v>4.2521821508623298E-2</v>
      </c>
      <c r="BP308" s="17"/>
      <c r="BQ308" s="17">
        <v>0.11406040191119</v>
      </c>
      <c r="BR308" s="17">
        <v>0.27684148226834798</v>
      </c>
      <c r="BS308" s="17">
        <v>0.18141420822250201</v>
      </c>
      <c r="BT308" s="17">
        <v>8.05019761366145E-2</v>
      </c>
      <c r="BU308" s="17">
        <v>0.108865375216272</v>
      </c>
      <c r="BV308" s="17"/>
      <c r="BW308" s="17">
        <v>0.15732272436248301</v>
      </c>
      <c r="BX308" s="17">
        <v>0.39054929077535799</v>
      </c>
      <c r="BY308" s="17">
        <v>0.158846239587213</v>
      </c>
      <c r="BZ308" s="17">
        <v>5.0132940993107403E-2</v>
      </c>
      <c r="CA308" s="17">
        <v>0.12432609861272</v>
      </c>
      <c r="CB308" s="17"/>
      <c r="CC308" s="17">
        <v>0.13528306147642699</v>
      </c>
      <c r="CD308" s="17">
        <v>0.175296856976838</v>
      </c>
      <c r="CE308" s="17"/>
      <c r="CF308" s="17">
        <v>0.40686661851442602</v>
      </c>
      <c r="CG308" s="17"/>
      <c r="CH308" s="17">
        <v>0.19428750185174001</v>
      </c>
    </row>
    <row r="309" spans="2:86" x14ac:dyDescent="0.35">
      <c r="B309" t="s">
        <v>218</v>
      </c>
      <c r="C309" s="17">
        <v>0.195911775404083</v>
      </c>
      <c r="D309" s="17">
        <v>0.20424478469898699</v>
      </c>
      <c r="E309" s="17">
        <v>0.188365407695368</v>
      </c>
      <c r="F309" s="17"/>
      <c r="G309" s="17">
        <v>0.188495162310234</v>
      </c>
      <c r="H309" s="17">
        <v>0.20878539011911301</v>
      </c>
      <c r="I309" s="17">
        <v>0.19805490654814201</v>
      </c>
      <c r="J309" s="17">
        <v>0.169080973691798</v>
      </c>
      <c r="K309" s="17">
        <v>0.17560239173498399</v>
      </c>
      <c r="L309" s="17">
        <v>0.22403497803948</v>
      </c>
      <c r="M309" s="17"/>
      <c r="N309" s="17">
        <v>0.21165117074338</v>
      </c>
      <c r="O309" s="17">
        <v>0.194044073766132</v>
      </c>
      <c r="P309" s="17">
        <v>0.18738953269063</v>
      </c>
      <c r="Q309" s="17">
        <v>0.18992250593218299</v>
      </c>
      <c r="R309" s="17"/>
      <c r="S309" s="17">
        <v>0.187774299080324</v>
      </c>
      <c r="T309" s="17">
        <v>0.25415352124266499</v>
      </c>
      <c r="U309" s="17">
        <v>0.236229983780397</v>
      </c>
      <c r="V309" s="17">
        <v>0.19285783625315001</v>
      </c>
      <c r="W309" s="17">
        <v>0.19587370866701101</v>
      </c>
      <c r="X309" s="17">
        <v>0.167439449131771</v>
      </c>
      <c r="Y309" s="17">
        <v>0.16880389038910901</v>
      </c>
      <c r="Z309" s="17">
        <v>0.14154828975450501</v>
      </c>
      <c r="AA309" s="17">
        <v>0.19630443041776599</v>
      </c>
      <c r="AB309" s="17">
        <v>0.22445201704290199</v>
      </c>
      <c r="AC309" s="17">
        <v>0.14319517089626799</v>
      </c>
      <c r="AD309" s="17">
        <v>0.113209061321426</v>
      </c>
      <c r="AE309" s="17"/>
      <c r="AF309" s="17">
        <v>0.27856107572102901</v>
      </c>
      <c r="AG309" s="17">
        <v>0.149614055914672</v>
      </c>
      <c r="AH309" s="17">
        <v>0.178499036585273</v>
      </c>
      <c r="AI309" s="17">
        <v>0.228273543681594</v>
      </c>
      <c r="AJ309" s="17">
        <v>0.17396667325023399</v>
      </c>
      <c r="AK309" s="17">
        <v>0.15600944663767699</v>
      </c>
      <c r="AL309" s="17">
        <v>0.21686116770790001</v>
      </c>
      <c r="AM309" s="17">
        <v>0.199609406307551</v>
      </c>
      <c r="AN309" s="17">
        <v>0.28080342035189099</v>
      </c>
      <c r="AO309" s="17">
        <v>0.19079052298451701</v>
      </c>
      <c r="AP309" s="17">
        <v>0.196815223700289</v>
      </c>
      <c r="AQ309" s="17">
        <v>0.231088891089055</v>
      </c>
      <c r="AR309" s="17">
        <v>0.18934880379194799</v>
      </c>
      <c r="AS309" s="17">
        <v>0.181797029324858</v>
      </c>
      <c r="AT309" s="17">
        <v>0.110565413044152</v>
      </c>
      <c r="AU309" s="17">
        <v>0.21128555579592301</v>
      </c>
      <c r="AV309" s="17"/>
      <c r="AW309" s="17">
        <v>0.176080537254314</v>
      </c>
      <c r="AX309" s="17">
        <v>0.18105146991917301</v>
      </c>
      <c r="AY309" s="17">
        <v>0.21290084142170099</v>
      </c>
      <c r="AZ309" s="17">
        <v>0.214365208800501</v>
      </c>
      <c r="BA309" s="17">
        <v>0.25332885681919198</v>
      </c>
      <c r="BB309" s="17"/>
      <c r="BC309" s="17">
        <v>0.25225077060033801</v>
      </c>
      <c r="BD309" s="17">
        <v>0.20661097725636701</v>
      </c>
      <c r="BE309" s="17">
        <v>0.188930338423173</v>
      </c>
      <c r="BF309" s="17">
        <v>0.16427858643627199</v>
      </c>
      <c r="BG309" s="17">
        <v>0.113213899825828</v>
      </c>
      <c r="BH309" s="17"/>
      <c r="BI309" s="17">
        <v>0.198235246566136</v>
      </c>
      <c r="BJ309" s="17">
        <v>0.186462051619561</v>
      </c>
      <c r="BK309" s="17"/>
      <c r="BL309" s="17">
        <v>0.20058360915019599</v>
      </c>
      <c r="BM309" s="17">
        <v>0.20035127237459299</v>
      </c>
      <c r="BN309" s="17">
        <v>0.189961674163412</v>
      </c>
      <c r="BO309" s="17">
        <v>0.24317644522885001</v>
      </c>
      <c r="BP309" s="17"/>
      <c r="BQ309" s="17">
        <v>0.20144499500675001</v>
      </c>
      <c r="BR309" s="17">
        <v>0.183189997821251</v>
      </c>
      <c r="BS309" s="17">
        <v>0.31962652500969801</v>
      </c>
      <c r="BT309" s="17">
        <v>0.17352992191390701</v>
      </c>
      <c r="BU309" s="17">
        <v>0.20620841472613</v>
      </c>
      <c r="BV309" s="17"/>
      <c r="BW309" s="17">
        <v>0.21546381167732601</v>
      </c>
      <c r="BX309" s="17">
        <v>0.192478359085347</v>
      </c>
      <c r="BY309" s="17">
        <v>0.21860174950519401</v>
      </c>
      <c r="BZ309" s="17">
        <v>0.187941748719753</v>
      </c>
      <c r="CA309" s="17">
        <v>0.152713340828565</v>
      </c>
      <c r="CB309" s="17"/>
      <c r="CC309" s="17">
        <v>0.17808903894172901</v>
      </c>
      <c r="CD309" s="17">
        <v>0.20635036571838999</v>
      </c>
      <c r="CE309" s="17"/>
      <c r="CF309" s="17">
        <v>0.19330521039762399</v>
      </c>
      <c r="CG309" s="17"/>
      <c r="CH309" s="17">
        <v>0.14210834872439501</v>
      </c>
    </row>
    <row r="310" spans="2:86" x14ac:dyDescent="0.35">
      <c r="B310" t="s">
        <v>219</v>
      </c>
      <c r="C310" s="17">
        <v>0.29209522903143598</v>
      </c>
      <c r="D310" s="17">
        <v>0.27138243827625003</v>
      </c>
      <c r="E310" s="17">
        <v>0.31214472748682098</v>
      </c>
      <c r="F310" s="17"/>
      <c r="G310" s="17">
        <v>0.32300980458956502</v>
      </c>
      <c r="H310" s="17">
        <v>0.27708184203990699</v>
      </c>
      <c r="I310" s="17">
        <v>0.276036328731325</v>
      </c>
      <c r="J310" s="17">
        <v>0.30052968747166697</v>
      </c>
      <c r="K310" s="17">
        <v>0.30629897473990703</v>
      </c>
      <c r="L310" s="17">
        <v>0.28046614784701501</v>
      </c>
      <c r="M310" s="17"/>
      <c r="N310" s="17">
        <v>0.271035813211219</v>
      </c>
      <c r="O310" s="17">
        <v>0.29732129851798</v>
      </c>
      <c r="P310" s="17">
        <v>0.30515338215242899</v>
      </c>
      <c r="Q310" s="17">
        <v>0.29742399999590002</v>
      </c>
      <c r="R310" s="17"/>
      <c r="S310" s="17">
        <v>0.260504104825097</v>
      </c>
      <c r="T310" s="17">
        <v>0.28238246392188598</v>
      </c>
      <c r="U310" s="17">
        <v>0.247229638518909</v>
      </c>
      <c r="V310" s="17">
        <v>0.31014833061737102</v>
      </c>
      <c r="W310" s="17">
        <v>0.33381007543069102</v>
      </c>
      <c r="X310" s="17">
        <v>0.29434220392841498</v>
      </c>
      <c r="Y310" s="17">
        <v>0.34480552455122698</v>
      </c>
      <c r="Z310" s="17">
        <v>0.31578464483605101</v>
      </c>
      <c r="AA310" s="17">
        <v>0.28371562725288102</v>
      </c>
      <c r="AB310" s="17">
        <v>0.27355753204236799</v>
      </c>
      <c r="AC310" s="17">
        <v>0.383612603666517</v>
      </c>
      <c r="AD310" s="17">
        <v>0.20537296011181</v>
      </c>
      <c r="AE310" s="17"/>
      <c r="AF310" s="17">
        <v>0.19744877412992201</v>
      </c>
      <c r="AG310" s="17">
        <v>0.236132364615809</v>
      </c>
      <c r="AH310" s="17">
        <v>0.23858305372286501</v>
      </c>
      <c r="AI310" s="17">
        <v>0.29188991323976599</v>
      </c>
      <c r="AJ310" s="17">
        <v>0.341345053936077</v>
      </c>
      <c r="AK310" s="17">
        <v>0.30809210596193998</v>
      </c>
      <c r="AL310" s="17">
        <v>0.30105385009239899</v>
      </c>
      <c r="AM310" s="17">
        <v>0.29941180754137797</v>
      </c>
      <c r="AN310" s="17">
        <v>0.25057926433970601</v>
      </c>
      <c r="AO310" s="17">
        <v>0.29971408563398799</v>
      </c>
      <c r="AP310" s="17">
        <v>0.32605439714708601</v>
      </c>
      <c r="AQ310" s="17">
        <v>0.32382659744555198</v>
      </c>
      <c r="AR310" s="17">
        <v>0.36752271673667403</v>
      </c>
      <c r="AS310" s="17">
        <v>0.25503226318376099</v>
      </c>
      <c r="AT310" s="17">
        <v>0.273400396055201</v>
      </c>
      <c r="AU310" s="17">
        <v>0.191255805499708</v>
      </c>
      <c r="AV310" s="17"/>
      <c r="AW310" s="17">
        <v>0.33405644699168902</v>
      </c>
      <c r="AX310" s="17">
        <v>0.34225904959471798</v>
      </c>
      <c r="AY310" s="17">
        <v>0.25310671994225398</v>
      </c>
      <c r="AZ310" s="17">
        <v>0.24840700912372499</v>
      </c>
      <c r="BA310" s="17">
        <v>0.156087917796221</v>
      </c>
      <c r="BB310" s="17"/>
      <c r="BC310" s="17">
        <v>0.158415827250598</v>
      </c>
      <c r="BD310" s="17">
        <v>0.30179074775646703</v>
      </c>
      <c r="BE310" s="17">
        <v>0.31361548041964799</v>
      </c>
      <c r="BF310" s="17">
        <v>0.30793174832921899</v>
      </c>
      <c r="BG310" s="17">
        <v>0.31464140561318199</v>
      </c>
      <c r="BH310" s="17"/>
      <c r="BI310" s="17">
        <v>0.29147169601977502</v>
      </c>
      <c r="BJ310" s="17">
        <v>0.29463118249061798</v>
      </c>
      <c r="BK310" s="17"/>
      <c r="BL310" s="17">
        <v>0.302458065040416</v>
      </c>
      <c r="BM310" s="17">
        <v>0.29030063478956603</v>
      </c>
      <c r="BN310" s="17">
        <v>0.29150991013907701</v>
      </c>
      <c r="BO310" s="17">
        <v>0.24480567497557601</v>
      </c>
      <c r="BP310" s="17"/>
      <c r="BQ310" s="17">
        <v>0.30467714412226898</v>
      </c>
      <c r="BR310" s="17">
        <v>0.260005178906701</v>
      </c>
      <c r="BS310" s="17">
        <v>0.25328474218091201</v>
      </c>
      <c r="BT310" s="17">
        <v>0.29232341778347698</v>
      </c>
      <c r="BU310" s="17">
        <v>0.33732491895942102</v>
      </c>
      <c r="BV310" s="17"/>
      <c r="BW310" s="17">
        <v>0.29908636631663799</v>
      </c>
      <c r="BX310" s="17">
        <v>0.20876146191077899</v>
      </c>
      <c r="BY310" s="17">
        <v>0.30879081493649602</v>
      </c>
      <c r="BZ310" s="17">
        <v>0.30528606241476097</v>
      </c>
      <c r="CA310" s="17">
        <v>0.36572094265963501</v>
      </c>
      <c r="CB310" s="17"/>
      <c r="CC310" s="17">
        <v>0.28286956957276099</v>
      </c>
      <c r="CD310" s="17">
        <v>0.29749860127294497</v>
      </c>
      <c r="CE310" s="17"/>
      <c r="CF310" s="17">
        <v>0.18509756346183501</v>
      </c>
      <c r="CG310" s="17"/>
      <c r="CH310" s="17">
        <v>0.25727343346222198</v>
      </c>
    </row>
    <row r="311" spans="2:86" x14ac:dyDescent="0.35">
      <c r="B311" t="s">
        <v>220</v>
      </c>
      <c r="C311" s="17">
        <v>0.268828306227894</v>
      </c>
      <c r="D311" s="17">
        <v>0.219373507219675</v>
      </c>
      <c r="E311" s="17">
        <v>0.31591255005900598</v>
      </c>
      <c r="F311" s="17"/>
      <c r="G311" s="17">
        <v>0.199930974379082</v>
      </c>
      <c r="H311" s="17">
        <v>0.21858936249227701</v>
      </c>
      <c r="I311" s="17">
        <v>0.22299610265748801</v>
      </c>
      <c r="J311" s="17">
        <v>0.308623762573219</v>
      </c>
      <c r="K311" s="17">
        <v>0.35407229258103201</v>
      </c>
      <c r="L311" s="17">
        <v>0.30312346487903602</v>
      </c>
      <c r="M311" s="17"/>
      <c r="N311" s="17">
        <v>0.194278514602261</v>
      </c>
      <c r="O311" s="17">
        <v>0.27457696065308101</v>
      </c>
      <c r="P311" s="17">
        <v>0.30204098133590002</v>
      </c>
      <c r="Q311" s="17">
        <v>0.31437361540972802</v>
      </c>
      <c r="R311" s="17"/>
      <c r="S311" s="17">
        <v>0.165779727669572</v>
      </c>
      <c r="T311" s="17">
        <v>0.269034870546981</v>
      </c>
      <c r="U311" s="17">
        <v>0.31712337872277402</v>
      </c>
      <c r="V311" s="17">
        <v>0.30236124932671199</v>
      </c>
      <c r="W311" s="17">
        <v>0.263285967385054</v>
      </c>
      <c r="X311" s="17">
        <v>0.26045470030827</v>
      </c>
      <c r="Y311" s="17">
        <v>0.22254883687236601</v>
      </c>
      <c r="Z311" s="17">
        <v>0.27927693693507699</v>
      </c>
      <c r="AA311" s="17">
        <v>0.311866144747378</v>
      </c>
      <c r="AB311" s="17">
        <v>0.31755595941374498</v>
      </c>
      <c r="AC311" s="17">
        <v>0.26550701500787699</v>
      </c>
      <c r="AD311" s="17">
        <v>0.36766944267086199</v>
      </c>
      <c r="AE311" s="17"/>
      <c r="AF311" s="17">
        <v>0.32228585208918498</v>
      </c>
      <c r="AG311" s="17">
        <v>0.40895466082604398</v>
      </c>
      <c r="AH311" s="17">
        <v>0.41592502691349098</v>
      </c>
      <c r="AI311" s="17">
        <v>0.265601984085932</v>
      </c>
      <c r="AJ311" s="17">
        <v>0.26255080021099297</v>
      </c>
      <c r="AK311" s="17">
        <v>0.298023864766917</v>
      </c>
      <c r="AL311" s="17">
        <v>0.24629787659552499</v>
      </c>
      <c r="AM311" s="17">
        <v>0.27770968792851902</v>
      </c>
      <c r="AN311" s="17">
        <v>0.23684265894340201</v>
      </c>
      <c r="AO311" s="17">
        <v>0.20945678843151999</v>
      </c>
      <c r="AP311" s="17">
        <v>0.31577777680896302</v>
      </c>
      <c r="AQ311" s="17">
        <v>0.24845179269276099</v>
      </c>
      <c r="AR311" s="17">
        <v>0.18072808657541101</v>
      </c>
      <c r="AS311" s="17">
        <v>0.33214587882925101</v>
      </c>
      <c r="AT311" s="17">
        <v>0.14857162320265699</v>
      </c>
      <c r="AU311" s="17">
        <v>9.2415552919430002E-2</v>
      </c>
      <c r="AV311" s="17"/>
      <c r="AW311" s="17">
        <v>0.31071685984744801</v>
      </c>
      <c r="AX311" s="17">
        <v>0.28619283474856499</v>
      </c>
      <c r="AY311" s="17">
        <v>0.22878530566244001</v>
      </c>
      <c r="AZ311" s="17">
        <v>0.17151339804475599</v>
      </c>
      <c r="BA311" s="17">
        <v>0.15890562928494101</v>
      </c>
      <c r="BB311" s="17"/>
      <c r="BC311" s="17">
        <v>0.114544864566759</v>
      </c>
      <c r="BD311" s="17">
        <v>0.20792879730540101</v>
      </c>
      <c r="BE311" s="17">
        <v>0.318565352269437</v>
      </c>
      <c r="BF311" s="17">
        <v>0.36947114319925201</v>
      </c>
      <c r="BG311" s="17">
        <v>0.43775625162808401</v>
      </c>
      <c r="BH311" s="17"/>
      <c r="BI311" s="17">
        <v>0.27078518402859397</v>
      </c>
      <c r="BJ311" s="17">
        <v>0.26086954392488398</v>
      </c>
      <c r="BK311" s="17"/>
      <c r="BL311" s="17">
        <v>0.245403958810648</v>
      </c>
      <c r="BM311" s="17">
        <v>0.29906175985486799</v>
      </c>
      <c r="BN311" s="17">
        <v>0.25856517932787598</v>
      </c>
      <c r="BO311" s="17">
        <v>0.31864915532634502</v>
      </c>
      <c r="BP311" s="17"/>
      <c r="BQ311" s="17">
        <v>0.30610147268971</v>
      </c>
      <c r="BR311" s="17">
        <v>0.183972715548614</v>
      </c>
      <c r="BS311" s="17">
        <v>0.19288224811754701</v>
      </c>
      <c r="BT311" s="17">
        <v>0.393514587326729</v>
      </c>
      <c r="BU311" s="17">
        <v>0.26311353656216802</v>
      </c>
      <c r="BV311" s="17"/>
      <c r="BW311" s="17">
        <v>0.28070527669376499</v>
      </c>
      <c r="BX311" s="17">
        <v>7.4310871990338298E-2</v>
      </c>
      <c r="BY311" s="17">
        <v>0.21312050033921701</v>
      </c>
      <c r="BZ311" s="17">
        <v>0.408324086285138</v>
      </c>
      <c r="CA311" s="17">
        <v>0.28990510958749299</v>
      </c>
      <c r="CB311" s="17"/>
      <c r="CC311" s="17">
        <v>0.31592534327569399</v>
      </c>
      <c r="CD311" s="17">
        <v>0.241244064279518</v>
      </c>
      <c r="CE311" s="17"/>
      <c r="CF311" s="17">
        <v>7.0247405517634295E-2</v>
      </c>
      <c r="CG311" s="17"/>
      <c r="CH311" s="17">
        <v>0.25822706369899301</v>
      </c>
    </row>
    <row r="312" spans="2:86" x14ac:dyDescent="0.35">
      <c r="B312" t="s">
        <v>140</v>
      </c>
      <c r="C312" s="17">
        <v>3.2426854765287297E-2</v>
      </c>
      <c r="D312" s="17">
        <v>3.2231930066365502E-2</v>
      </c>
      <c r="E312" s="17">
        <v>3.2713131172260997E-2</v>
      </c>
      <c r="F312" s="17"/>
      <c r="G312" s="17">
        <v>4.01643168635007E-2</v>
      </c>
      <c r="H312" s="17">
        <v>2.4515312094135901E-2</v>
      </c>
      <c r="I312" s="17">
        <v>4.3410051341198901E-2</v>
      </c>
      <c r="J312" s="17">
        <v>3.3577190037131499E-2</v>
      </c>
      <c r="K312" s="17">
        <v>2.32809701381856E-2</v>
      </c>
      <c r="L312" s="17">
        <v>3.0000893517335901E-2</v>
      </c>
      <c r="M312" s="17"/>
      <c r="N312" s="17">
        <v>1.6722285063443702E-2</v>
      </c>
      <c r="O312" s="17">
        <v>3.7127508057118903E-2</v>
      </c>
      <c r="P312" s="17">
        <v>2.93792379844184E-2</v>
      </c>
      <c r="Q312" s="17">
        <v>4.4179638692632799E-2</v>
      </c>
      <c r="R312" s="17"/>
      <c r="S312" s="17">
        <v>2.93438195765123E-2</v>
      </c>
      <c r="T312" s="17">
        <v>2.4841940121705399E-2</v>
      </c>
      <c r="U312" s="17">
        <v>3.1746777441611897E-2</v>
      </c>
      <c r="V312" s="17">
        <v>3.41828656899908E-2</v>
      </c>
      <c r="W312" s="17">
        <v>1.7732624244470099E-2</v>
      </c>
      <c r="X312" s="17">
        <v>1.4528026484606899E-2</v>
      </c>
      <c r="Y312" s="17">
        <v>6.04070135851031E-2</v>
      </c>
      <c r="Z312" s="17">
        <v>8.3473442108542698E-2</v>
      </c>
      <c r="AA312" s="17">
        <v>3.67579109971908E-2</v>
      </c>
      <c r="AB312" s="17">
        <v>2.85982698725313E-2</v>
      </c>
      <c r="AC312" s="17">
        <v>2.1647846709359299E-2</v>
      </c>
      <c r="AD312" s="17">
        <v>3.5194983575615901E-2</v>
      </c>
      <c r="AE312" s="17"/>
      <c r="AF312" s="17">
        <v>7.1564297703115703E-2</v>
      </c>
      <c r="AG312" s="17">
        <v>7.6378283971417896E-2</v>
      </c>
      <c r="AH312" s="17">
        <v>3.5942217877331803E-2</v>
      </c>
      <c r="AI312" s="17">
        <v>2.4156382563032201E-2</v>
      </c>
      <c r="AJ312" s="17">
        <v>4.1410197270753901E-2</v>
      </c>
      <c r="AK312" s="17">
        <v>4.2272567745314703E-2</v>
      </c>
      <c r="AL312" s="17">
        <v>4.5049990446067202E-2</v>
      </c>
      <c r="AM312" s="17">
        <v>3.1846242015119902E-2</v>
      </c>
      <c r="AN312" s="17">
        <v>2.1070746010472499E-2</v>
      </c>
      <c r="AO312" s="17">
        <v>3.5251075126637103E-2</v>
      </c>
      <c r="AP312" s="17">
        <v>1.1530753121856301E-2</v>
      </c>
      <c r="AQ312" s="17">
        <v>2.24303917993951E-2</v>
      </c>
      <c r="AR312" s="17">
        <v>1.9221211532568099E-2</v>
      </c>
      <c r="AS312" s="17">
        <v>2.3236372595597101E-2</v>
      </c>
      <c r="AT312" s="17">
        <v>0</v>
      </c>
      <c r="AU312" s="17">
        <v>0</v>
      </c>
      <c r="AV312" s="17"/>
      <c r="AW312" s="17">
        <v>4.9687596395098198E-2</v>
      </c>
      <c r="AX312" s="17">
        <v>4.0029483800897998E-2</v>
      </c>
      <c r="AY312" s="17">
        <v>3.0873116199629701E-2</v>
      </c>
      <c r="AZ312" s="17">
        <v>1.2217991317746899E-2</v>
      </c>
      <c r="BA312" s="17">
        <v>0</v>
      </c>
      <c r="BB312" s="17"/>
      <c r="BC312" s="17">
        <v>4.3396793305314797E-2</v>
      </c>
      <c r="BD312" s="17">
        <v>2.89478598545031E-2</v>
      </c>
      <c r="BE312" s="17">
        <v>3.1518226537637799E-2</v>
      </c>
      <c r="BF312" s="17">
        <v>3.1098431996183899E-2</v>
      </c>
      <c r="BG312" s="17">
        <v>5.0064832082414502E-2</v>
      </c>
      <c r="BH312" s="17"/>
      <c r="BI312" s="17">
        <v>2.4703872660197398E-2</v>
      </c>
      <c r="BJ312" s="17">
        <v>6.3836776643308196E-2</v>
      </c>
      <c r="BK312" s="17"/>
      <c r="BL312" s="17">
        <v>2.8381358682535499E-2</v>
      </c>
      <c r="BM312" s="17">
        <v>3.4402964516081998E-2</v>
      </c>
      <c r="BN312" s="17">
        <v>2.8590127251911499E-2</v>
      </c>
      <c r="BO312" s="17">
        <v>0.13140632397807001</v>
      </c>
      <c r="BP312" s="17"/>
      <c r="BQ312" s="17">
        <v>2.61163976574415E-2</v>
      </c>
      <c r="BR312" s="17">
        <v>2.06105368127294E-2</v>
      </c>
      <c r="BS312" s="17">
        <v>3.2139130451870598E-2</v>
      </c>
      <c r="BT312" s="17">
        <v>2.64231840430262E-2</v>
      </c>
      <c r="BU312" s="17">
        <v>3.6492180739357699E-2</v>
      </c>
      <c r="BV312" s="17"/>
      <c r="BW312" s="17">
        <v>1.7629965782536099E-2</v>
      </c>
      <c r="BX312" s="17">
        <v>1.0398873467451599E-2</v>
      </c>
      <c r="BY312" s="17">
        <v>4.8125850827229602E-2</v>
      </c>
      <c r="BZ312" s="17">
        <v>2.27481623023249E-2</v>
      </c>
      <c r="CA312" s="17">
        <v>3.0756179692504701E-2</v>
      </c>
      <c r="CB312" s="17"/>
      <c r="CC312" s="17">
        <v>1.5392152136808401E-2</v>
      </c>
      <c r="CD312" s="17">
        <v>4.24039019061868E-2</v>
      </c>
      <c r="CE312" s="17"/>
      <c r="CF312" s="17">
        <v>1.1836752062700301E-2</v>
      </c>
      <c r="CG312" s="17"/>
      <c r="CH312" s="17">
        <v>0</v>
      </c>
    </row>
    <row r="313" spans="2:86" x14ac:dyDescent="0.35">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row>
    <row r="314" spans="2:86" x14ac:dyDescent="0.35">
      <c r="B314" s="6" t="s">
        <v>229</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row>
    <row r="315" spans="2:86" x14ac:dyDescent="0.35">
      <c r="B315" s="21" t="s">
        <v>123</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row>
    <row r="316" spans="2:86" x14ac:dyDescent="0.35">
      <c r="B316" t="s">
        <v>216</v>
      </c>
      <c r="C316" s="17">
        <v>4.75164792463234E-2</v>
      </c>
      <c r="D316" s="17">
        <v>7.0475349417040006E-2</v>
      </c>
      <c r="E316" s="17">
        <v>2.52651519737816E-2</v>
      </c>
      <c r="F316" s="17"/>
      <c r="G316" s="17">
        <v>8.3464569745861597E-2</v>
      </c>
      <c r="H316" s="17">
        <v>0.108294556425674</v>
      </c>
      <c r="I316" s="17">
        <v>7.2480946346883998E-2</v>
      </c>
      <c r="J316" s="17">
        <v>1.56429473272349E-2</v>
      </c>
      <c r="K316" s="17">
        <v>5.8361462423291996E-3</v>
      </c>
      <c r="L316" s="17">
        <v>7.8253833047990298E-3</v>
      </c>
      <c r="M316" s="17"/>
      <c r="N316" s="17">
        <v>7.89134091714635E-2</v>
      </c>
      <c r="O316" s="17">
        <v>3.04256912846705E-2</v>
      </c>
      <c r="P316" s="17">
        <v>3.90024267429337E-2</v>
      </c>
      <c r="Q316" s="17">
        <v>3.9254712444244499E-2</v>
      </c>
      <c r="R316" s="17"/>
      <c r="S316" s="17">
        <v>0.128095725741111</v>
      </c>
      <c r="T316" s="17">
        <v>2.0962836226170199E-2</v>
      </c>
      <c r="U316" s="17">
        <v>5.0538149341372704E-3</v>
      </c>
      <c r="V316" s="17">
        <v>2.8348633757290902E-2</v>
      </c>
      <c r="W316" s="17">
        <v>4.7984081353153199E-2</v>
      </c>
      <c r="X316" s="17">
        <v>5.2465270905234097E-2</v>
      </c>
      <c r="Y316" s="17">
        <v>2.43572590316577E-2</v>
      </c>
      <c r="Z316" s="17">
        <v>5.5614821990316102E-2</v>
      </c>
      <c r="AA316" s="17">
        <v>3.3163008072622603E-2</v>
      </c>
      <c r="AB316" s="17">
        <v>4.8505764440110399E-2</v>
      </c>
      <c r="AC316" s="17">
        <v>5.13236075620511E-2</v>
      </c>
      <c r="AD316" s="17">
        <v>3.5662631289045101E-2</v>
      </c>
      <c r="AE316" s="17"/>
      <c r="AF316" s="17">
        <v>5.5639156079342202E-2</v>
      </c>
      <c r="AG316" s="17">
        <v>1.45436927337414E-2</v>
      </c>
      <c r="AH316" s="17">
        <v>0</v>
      </c>
      <c r="AI316" s="17">
        <v>8.3408763039277703E-2</v>
      </c>
      <c r="AJ316" s="17">
        <v>5.3866093462438702E-2</v>
      </c>
      <c r="AK316" s="17">
        <v>1.8633696412839702E-2</v>
      </c>
      <c r="AL316" s="17">
        <v>7.4040302068614006E-2</v>
      </c>
      <c r="AM316" s="17">
        <v>1.0095583377427299E-2</v>
      </c>
      <c r="AN316" s="17">
        <v>3.6368385924630001E-2</v>
      </c>
      <c r="AO316" s="17">
        <v>3.6661851613588599E-2</v>
      </c>
      <c r="AP316" s="17">
        <v>3.8330004840869902E-2</v>
      </c>
      <c r="AQ316" s="17">
        <v>2.2703281228408399E-2</v>
      </c>
      <c r="AR316" s="17">
        <v>9.1978020250601394E-2</v>
      </c>
      <c r="AS316" s="17">
        <v>2.0137973503961699E-2</v>
      </c>
      <c r="AT316" s="17">
        <v>8.0891292859305602E-2</v>
      </c>
      <c r="AU316" s="17">
        <v>0.17147843514112901</v>
      </c>
      <c r="AV316" s="17"/>
      <c r="AW316" s="17">
        <v>1.6065049159155999E-2</v>
      </c>
      <c r="AX316" s="17">
        <v>2.6438931480895201E-2</v>
      </c>
      <c r="AY316" s="17">
        <v>7.0240446091973094E-2</v>
      </c>
      <c r="AZ316" s="17">
        <v>0.109752038140808</v>
      </c>
      <c r="BA316" s="17">
        <v>0.182419354721329</v>
      </c>
      <c r="BB316" s="17"/>
      <c r="BC316" s="17">
        <v>0.20180654910630699</v>
      </c>
      <c r="BD316" s="17">
        <v>4.3995341302353698E-2</v>
      </c>
      <c r="BE316" s="17">
        <v>2.65425382624087E-2</v>
      </c>
      <c r="BF316" s="17">
        <v>5.4565756266312902E-3</v>
      </c>
      <c r="BG316" s="17">
        <v>0</v>
      </c>
      <c r="BH316" s="17"/>
      <c r="BI316" s="17">
        <v>5.2443272556808598E-2</v>
      </c>
      <c r="BJ316" s="17">
        <v>2.74788576532984E-2</v>
      </c>
      <c r="BK316" s="17"/>
      <c r="BL316" s="17">
        <v>6.10642951254564E-2</v>
      </c>
      <c r="BM316" s="17">
        <v>2.0633873296621599E-2</v>
      </c>
      <c r="BN316" s="17">
        <v>5.8441309179915302E-2</v>
      </c>
      <c r="BO316" s="17">
        <v>1.9440578982535799E-2</v>
      </c>
      <c r="BP316" s="17"/>
      <c r="BQ316" s="17">
        <v>3.3639655315246902E-2</v>
      </c>
      <c r="BR316" s="17">
        <v>7.2469321403282494E-2</v>
      </c>
      <c r="BS316" s="17">
        <v>3.4191741590698099E-2</v>
      </c>
      <c r="BT316" s="17">
        <v>5.2161490739494998E-2</v>
      </c>
      <c r="BU316" s="17">
        <v>3.6779954628945802E-2</v>
      </c>
      <c r="BV316" s="17"/>
      <c r="BW316" s="17">
        <v>3.9517940733403902E-2</v>
      </c>
      <c r="BX316" s="17">
        <v>0.118586878546164</v>
      </c>
      <c r="BY316" s="17">
        <v>3.7998625889294597E-2</v>
      </c>
      <c r="BZ316" s="17">
        <v>3.0191412516692401E-2</v>
      </c>
      <c r="CA316" s="17">
        <v>2.68345804818944E-2</v>
      </c>
      <c r="CB316" s="17"/>
      <c r="CC316" s="17">
        <v>8.3051245223525097E-2</v>
      </c>
      <c r="CD316" s="17">
        <v>2.6704138518833302E-2</v>
      </c>
      <c r="CE316" s="17"/>
      <c r="CF316" s="17">
        <v>0.11582075616313001</v>
      </c>
      <c r="CG316" s="17"/>
      <c r="CH316" s="17">
        <v>0.165595473542859</v>
      </c>
    </row>
    <row r="317" spans="2:86" x14ac:dyDescent="0.35">
      <c r="B317" t="s">
        <v>217</v>
      </c>
      <c r="C317" s="17">
        <v>0.102885696213703</v>
      </c>
      <c r="D317" s="17">
        <v>0.13163876504703201</v>
      </c>
      <c r="E317" s="17">
        <v>7.5147371395480195E-2</v>
      </c>
      <c r="F317" s="17"/>
      <c r="G317" s="17">
        <v>0.11329310871852399</v>
      </c>
      <c r="H317" s="17">
        <v>0.18011130482242799</v>
      </c>
      <c r="I317" s="17">
        <v>0.12797547282306401</v>
      </c>
      <c r="J317" s="17">
        <v>0.103945932745016</v>
      </c>
      <c r="K317" s="17">
        <v>4.7010992900424903E-2</v>
      </c>
      <c r="L317" s="17">
        <v>4.9414402798773301E-2</v>
      </c>
      <c r="M317" s="17"/>
      <c r="N317" s="17">
        <v>0.17050595086270701</v>
      </c>
      <c r="O317" s="17">
        <v>9.1097858060453701E-2</v>
      </c>
      <c r="P317" s="17">
        <v>7.9369111221768901E-2</v>
      </c>
      <c r="Q317" s="17">
        <v>6.3632853234768097E-2</v>
      </c>
      <c r="R317" s="17"/>
      <c r="S317" s="17">
        <v>0.18087257657216399</v>
      </c>
      <c r="T317" s="17">
        <v>7.5902882040312203E-2</v>
      </c>
      <c r="U317" s="17">
        <v>0.104637561355098</v>
      </c>
      <c r="V317" s="17">
        <v>8.2665493633296006E-2</v>
      </c>
      <c r="W317" s="17">
        <v>7.35128367901286E-2</v>
      </c>
      <c r="X317" s="17">
        <v>0.13772380390604899</v>
      </c>
      <c r="Y317" s="17">
        <v>7.3389280584294198E-2</v>
      </c>
      <c r="Z317" s="17">
        <v>0.100824251561996</v>
      </c>
      <c r="AA317" s="17">
        <v>0.113113634152386</v>
      </c>
      <c r="AB317" s="17">
        <v>6.7032315041241797E-2</v>
      </c>
      <c r="AC317" s="17">
        <v>5.0694143585709998E-2</v>
      </c>
      <c r="AD317" s="17">
        <v>0.11468303188286599</v>
      </c>
      <c r="AE317" s="17"/>
      <c r="AF317" s="17">
        <v>3.7614328576970502E-2</v>
      </c>
      <c r="AG317" s="17">
        <v>3.6800578563719703E-2</v>
      </c>
      <c r="AH317" s="17">
        <v>9.8569545854082397E-2</v>
      </c>
      <c r="AI317" s="17">
        <v>2.17952210294367E-2</v>
      </c>
      <c r="AJ317" s="17">
        <v>9.8435530331186696E-2</v>
      </c>
      <c r="AK317" s="17">
        <v>6.9334919080017807E-2</v>
      </c>
      <c r="AL317" s="17">
        <v>8.9198783455230399E-2</v>
      </c>
      <c r="AM317" s="17">
        <v>0.10091587796764701</v>
      </c>
      <c r="AN317" s="17">
        <v>6.1913506622669E-2</v>
      </c>
      <c r="AO317" s="17">
        <v>0.13105179536804201</v>
      </c>
      <c r="AP317" s="17">
        <v>0.14779288298853899</v>
      </c>
      <c r="AQ317" s="17">
        <v>0.119599282435686</v>
      </c>
      <c r="AR317" s="17">
        <v>0.12834574262567799</v>
      </c>
      <c r="AS317" s="17">
        <v>0.167029090308698</v>
      </c>
      <c r="AT317" s="17">
        <v>0.18330663196750499</v>
      </c>
      <c r="AU317" s="17">
        <v>0.22660671356291201</v>
      </c>
      <c r="AV317" s="17"/>
      <c r="AW317" s="17">
        <v>4.9481076134265799E-2</v>
      </c>
      <c r="AX317" s="17">
        <v>7.7676266228560303E-2</v>
      </c>
      <c r="AY317" s="17">
        <v>0.135281852657711</v>
      </c>
      <c r="AZ317" s="17">
        <v>0.203090611524259</v>
      </c>
      <c r="BA317" s="17">
        <v>0.32814206741737501</v>
      </c>
      <c r="BB317" s="17"/>
      <c r="BC317" s="17">
        <v>0.19694396706971401</v>
      </c>
      <c r="BD317" s="17">
        <v>0.125483517581257</v>
      </c>
      <c r="BE317" s="17">
        <v>7.8236173463852907E-2</v>
      </c>
      <c r="BF317" s="17">
        <v>5.4412720740661599E-2</v>
      </c>
      <c r="BG317" s="17">
        <v>3.7639371791956901E-2</v>
      </c>
      <c r="BH317" s="17"/>
      <c r="BI317" s="17">
        <v>0.107098315517188</v>
      </c>
      <c r="BJ317" s="17">
        <v>8.5752671505914202E-2</v>
      </c>
      <c r="BK317" s="17"/>
      <c r="BL317" s="17">
        <v>0.12408630892278</v>
      </c>
      <c r="BM317" s="17">
        <v>6.8278122257132895E-2</v>
      </c>
      <c r="BN317" s="17">
        <v>0.113267413550143</v>
      </c>
      <c r="BO317" s="17">
        <v>0.12388028902899401</v>
      </c>
      <c r="BP317" s="17"/>
      <c r="BQ317" s="17">
        <v>6.8791055503899995E-2</v>
      </c>
      <c r="BR317" s="17">
        <v>0.17852367233858801</v>
      </c>
      <c r="BS317" s="17">
        <v>9.8122495650430699E-2</v>
      </c>
      <c r="BT317" s="17">
        <v>2.51422515902569E-2</v>
      </c>
      <c r="BU317" s="17">
        <v>0.13196069563452001</v>
      </c>
      <c r="BV317" s="17"/>
      <c r="BW317" s="17">
        <v>7.7088292911141207E-2</v>
      </c>
      <c r="BX317" s="17">
        <v>0.267409669808231</v>
      </c>
      <c r="BY317" s="17">
        <v>8.2487066860742003E-2</v>
      </c>
      <c r="BZ317" s="17">
        <v>2.0436273627753701E-2</v>
      </c>
      <c r="CA317" s="17">
        <v>0.11366334925289499</v>
      </c>
      <c r="CB317" s="17"/>
      <c r="CC317" s="17">
        <v>0.10546044457546</v>
      </c>
      <c r="CD317" s="17">
        <v>0.10137769303093699</v>
      </c>
      <c r="CE317" s="17"/>
      <c r="CF317" s="17">
        <v>0.27578260348820699</v>
      </c>
      <c r="CG317" s="17"/>
      <c r="CH317" s="17">
        <v>0.17738796444747101</v>
      </c>
    </row>
    <row r="318" spans="2:86" x14ac:dyDescent="0.35">
      <c r="B318" t="s">
        <v>218</v>
      </c>
      <c r="C318" s="17">
        <v>0.19570906250630901</v>
      </c>
      <c r="D318" s="17">
        <v>0.170786748968483</v>
      </c>
      <c r="E318" s="17">
        <v>0.21957835629136699</v>
      </c>
      <c r="F318" s="17"/>
      <c r="G318" s="17">
        <v>0.30205268579449901</v>
      </c>
      <c r="H318" s="17">
        <v>0.238096799069489</v>
      </c>
      <c r="I318" s="17">
        <v>0.23909477603406101</v>
      </c>
      <c r="J318" s="17">
        <v>0.18159124260231399</v>
      </c>
      <c r="K318" s="17">
        <v>0.128978034494385</v>
      </c>
      <c r="L318" s="17">
        <v>0.111679197980228</v>
      </c>
      <c r="M318" s="17"/>
      <c r="N318" s="17">
        <v>0.235618095736951</v>
      </c>
      <c r="O318" s="17">
        <v>0.192826294026297</v>
      </c>
      <c r="P318" s="17">
        <v>0.19822090272912399</v>
      </c>
      <c r="Q318" s="17">
        <v>0.153562351569275</v>
      </c>
      <c r="R318" s="17"/>
      <c r="S318" s="17">
        <v>0.25339509576451602</v>
      </c>
      <c r="T318" s="17">
        <v>0.23149900509257701</v>
      </c>
      <c r="U318" s="17">
        <v>0.17114162468446401</v>
      </c>
      <c r="V318" s="17">
        <v>0.15387566728096599</v>
      </c>
      <c r="W318" s="17">
        <v>0.16122613389846999</v>
      </c>
      <c r="X318" s="17">
        <v>0.18984015418272801</v>
      </c>
      <c r="Y318" s="17">
        <v>0.17295335491459701</v>
      </c>
      <c r="Z318" s="17">
        <v>0.111783724908549</v>
      </c>
      <c r="AA318" s="17">
        <v>0.17238459049118501</v>
      </c>
      <c r="AB318" s="17">
        <v>0.22453657269273</v>
      </c>
      <c r="AC318" s="17">
        <v>0.19508329842196401</v>
      </c>
      <c r="AD318" s="17">
        <v>0.23219061593523599</v>
      </c>
      <c r="AE318" s="17"/>
      <c r="AF318" s="17">
        <v>0.151851273470058</v>
      </c>
      <c r="AG318" s="17">
        <v>0.196938419538498</v>
      </c>
      <c r="AH318" s="17">
        <v>0.16376734871777801</v>
      </c>
      <c r="AI318" s="17">
        <v>0.17748645724881301</v>
      </c>
      <c r="AJ318" s="17">
        <v>0.19108986373090101</v>
      </c>
      <c r="AK318" s="17">
        <v>0.130150474618139</v>
      </c>
      <c r="AL318" s="17">
        <v>0.20386166721256399</v>
      </c>
      <c r="AM318" s="17">
        <v>0.240789221330757</v>
      </c>
      <c r="AN318" s="17">
        <v>0.261142508742359</v>
      </c>
      <c r="AO318" s="17">
        <v>0.18384626209077601</v>
      </c>
      <c r="AP318" s="17">
        <v>0.153507828464539</v>
      </c>
      <c r="AQ318" s="17">
        <v>0.20273328100346699</v>
      </c>
      <c r="AR318" s="17">
        <v>0.21925075234595401</v>
      </c>
      <c r="AS318" s="17">
        <v>0.193443421962744</v>
      </c>
      <c r="AT318" s="17">
        <v>0.28540560391594899</v>
      </c>
      <c r="AU318" s="17">
        <v>0.25567482708153499</v>
      </c>
      <c r="AV318" s="17"/>
      <c r="AW318" s="17">
        <v>0.13887236754709201</v>
      </c>
      <c r="AX318" s="17">
        <v>0.18531633341699799</v>
      </c>
      <c r="AY318" s="17">
        <v>0.25727278711006901</v>
      </c>
      <c r="AZ318" s="17">
        <v>0.24244149150971001</v>
      </c>
      <c r="BA318" s="17">
        <v>0.22915499159879199</v>
      </c>
      <c r="BB318" s="17"/>
      <c r="BC318" s="17">
        <v>0.157217959165844</v>
      </c>
      <c r="BD318" s="17">
        <v>0.22572229867027399</v>
      </c>
      <c r="BE318" s="17">
        <v>0.17720571206806399</v>
      </c>
      <c r="BF318" s="17">
        <v>0.19775570325577099</v>
      </c>
      <c r="BG318" s="17">
        <v>0.191981561368017</v>
      </c>
      <c r="BH318" s="17"/>
      <c r="BI318" s="17">
        <v>0.19192084949527999</v>
      </c>
      <c r="BJ318" s="17">
        <v>0.21111599639721201</v>
      </c>
      <c r="BK318" s="17"/>
      <c r="BL318" s="17">
        <v>0.22336202222733101</v>
      </c>
      <c r="BM318" s="17">
        <v>0.174794966490772</v>
      </c>
      <c r="BN318" s="17">
        <v>0.20085574783045801</v>
      </c>
      <c r="BO318" s="17">
        <v>0.114875224169404</v>
      </c>
      <c r="BP318" s="17"/>
      <c r="BQ318" s="17">
        <v>0.10346046500690501</v>
      </c>
      <c r="BR318" s="17">
        <v>0.25928857031296998</v>
      </c>
      <c r="BS318" s="17">
        <v>0.24392745632417401</v>
      </c>
      <c r="BT318" s="17">
        <v>8.7118659834830803E-2</v>
      </c>
      <c r="BU318" s="17">
        <v>0.22522788590430401</v>
      </c>
      <c r="BV318" s="17"/>
      <c r="BW318" s="17">
        <v>0.141038960013914</v>
      </c>
      <c r="BX318" s="17">
        <v>0.31369848664695199</v>
      </c>
      <c r="BY318" s="17">
        <v>0.24635388642532899</v>
      </c>
      <c r="BZ318" s="17">
        <v>6.2211387510269001E-2</v>
      </c>
      <c r="CA318" s="17">
        <v>0.32065814075263199</v>
      </c>
      <c r="CB318" s="17"/>
      <c r="CC318" s="17">
        <v>9.1056209368343605E-2</v>
      </c>
      <c r="CD318" s="17">
        <v>0.25700314388590101</v>
      </c>
      <c r="CE318" s="17"/>
      <c r="CF318" s="17">
        <v>0.31439560922188498</v>
      </c>
      <c r="CG318" s="17"/>
      <c r="CH318" s="17">
        <v>8.9145508000949697E-2</v>
      </c>
    </row>
    <row r="319" spans="2:86" x14ac:dyDescent="0.35">
      <c r="B319" t="s">
        <v>219</v>
      </c>
      <c r="C319" s="17">
        <v>0.181525027228811</v>
      </c>
      <c r="D319" s="17">
        <v>0.16345282619551399</v>
      </c>
      <c r="E319" s="17">
        <v>0.19831103649319801</v>
      </c>
      <c r="F319" s="17"/>
      <c r="G319" s="17">
        <v>0.14409115969109099</v>
      </c>
      <c r="H319" s="17">
        <v>0.19622097568502</v>
      </c>
      <c r="I319" s="17">
        <v>0.18171437569111801</v>
      </c>
      <c r="J319" s="17">
        <v>0.18068729914906501</v>
      </c>
      <c r="K319" s="17">
        <v>0.200165846490648</v>
      </c>
      <c r="L319" s="17">
        <v>0.18244223220546399</v>
      </c>
      <c r="M319" s="17"/>
      <c r="N319" s="17">
        <v>0.19458991985888599</v>
      </c>
      <c r="O319" s="17">
        <v>0.19139523762183799</v>
      </c>
      <c r="P319" s="17">
        <v>0.16146324405736101</v>
      </c>
      <c r="Q319" s="17">
        <v>0.17625649378829</v>
      </c>
      <c r="R319" s="17"/>
      <c r="S319" s="17">
        <v>0.18564046609746199</v>
      </c>
      <c r="T319" s="17">
        <v>0.18874333148071301</v>
      </c>
      <c r="U319" s="17">
        <v>0.13653758137146599</v>
      </c>
      <c r="V319" s="17">
        <v>0.17735546930464399</v>
      </c>
      <c r="W319" s="17">
        <v>0.19936990370028301</v>
      </c>
      <c r="X319" s="17">
        <v>0.19010778147417301</v>
      </c>
      <c r="Y319" s="17">
        <v>0.20245360360614201</v>
      </c>
      <c r="Z319" s="17">
        <v>0.166759210663976</v>
      </c>
      <c r="AA319" s="17">
        <v>0.201548516680808</v>
      </c>
      <c r="AB319" s="17">
        <v>0.15599542770576899</v>
      </c>
      <c r="AC319" s="17">
        <v>0.157758070330795</v>
      </c>
      <c r="AD319" s="17">
        <v>0.202761470798971</v>
      </c>
      <c r="AE319" s="17"/>
      <c r="AF319" s="17">
        <v>0.10079678849479499</v>
      </c>
      <c r="AG319" s="17">
        <v>0.24200995153888799</v>
      </c>
      <c r="AH319" s="17">
        <v>0.15559543519434699</v>
      </c>
      <c r="AI319" s="17">
        <v>0.19615257998781199</v>
      </c>
      <c r="AJ319" s="17">
        <v>0.16309036944234001</v>
      </c>
      <c r="AK319" s="17">
        <v>0.22826642263619501</v>
      </c>
      <c r="AL319" s="17">
        <v>0.20109195306427599</v>
      </c>
      <c r="AM319" s="17">
        <v>9.8318584207333096E-2</v>
      </c>
      <c r="AN319" s="17">
        <v>0.230268829237644</v>
      </c>
      <c r="AO319" s="17">
        <v>0.20608461231103101</v>
      </c>
      <c r="AP319" s="17">
        <v>0.18976865554508099</v>
      </c>
      <c r="AQ319" s="17">
        <v>0.16592235701865801</v>
      </c>
      <c r="AR319" s="17">
        <v>0.18181953259882</v>
      </c>
      <c r="AS319" s="17">
        <v>0.15841982869943</v>
      </c>
      <c r="AT319" s="17">
        <v>0.16149451113494501</v>
      </c>
      <c r="AU319" s="17">
        <v>0.16375982242248399</v>
      </c>
      <c r="AV319" s="17"/>
      <c r="AW319" s="17">
        <v>0.21291670393557799</v>
      </c>
      <c r="AX319" s="17">
        <v>0.156915383464557</v>
      </c>
      <c r="AY319" s="17">
        <v>0.18037684580768901</v>
      </c>
      <c r="AZ319" s="17">
        <v>0.18013360331256201</v>
      </c>
      <c r="BA319" s="17">
        <v>6.5646045580633999E-2</v>
      </c>
      <c r="BB319" s="17"/>
      <c r="BC319" s="17">
        <v>0.15377155448806801</v>
      </c>
      <c r="BD319" s="17">
        <v>0.17793125882518701</v>
      </c>
      <c r="BE319" s="17">
        <v>0.205961431340967</v>
      </c>
      <c r="BF319" s="17">
        <v>0.148453005100708</v>
      </c>
      <c r="BG319" s="17">
        <v>0.185037474095471</v>
      </c>
      <c r="BH319" s="17"/>
      <c r="BI319" s="17">
        <v>0.17673633850863199</v>
      </c>
      <c r="BJ319" s="17">
        <v>0.201000967552416</v>
      </c>
      <c r="BK319" s="17"/>
      <c r="BL319" s="17">
        <v>0.18268197381899001</v>
      </c>
      <c r="BM319" s="17">
        <v>0.18541816775079001</v>
      </c>
      <c r="BN319" s="17">
        <v>0.18336772208503099</v>
      </c>
      <c r="BO319" s="17">
        <v>7.88050544977172E-2</v>
      </c>
      <c r="BP319" s="17"/>
      <c r="BQ319" s="17">
        <v>0.149700722702623</v>
      </c>
      <c r="BR319" s="17">
        <v>0.20942563305878301</v>
      </c>
      <c r="BS319" s="17">
        <v>0.22701183097234301</v>
      </c>
      <c r="BT319" s="17">
        <v>8.4182039556820798E-2</v>
      </c>
      <c r="BU319" s="17">
        <v>0.187151343266069</v>
      </c>
      <c r="BV319" s="17"/>
      <c r="BW319" s="17">
        <v>0.203512130505759</v>
      </c>
      <c r="BX319" s="17">
        <v>0.17952623867178499</v>
      </c>
      <c r="BY319" s="17">
        <v>0.27806067469066498</v>
      </c>
      <c r="BZ319" s="17">
        <v>9.1048478978918199E-2</v>
      </c>
      <c r="CA319" s="17">
        <v>0.16056167040893801</v>
      </c>
      <c r="CB319" s="17"/>
      <c r="CC319" s="17">
        <v>9.6867514750678702E-2</v>
      </c>
      <c r="CD319" s="17">
        <v>0.231108046741788</v>
      </c>
      <c r="CE319" s="17"/>
      <c r="CF319" s="17">
        <v>0.18356685323570199</v>
      </c>
      <c r="CG319" s="17"/>
      <c r="CH319" s="17">
        <v>0.12631746195926399</v>
      </c>
    </row>
    <row r="320" spans="2:86" x14ac:dyDescent="0.35">
      <c r="B320" t="s">
        <v>220</v>
      </c>
      <c r="C320" s="17">
        <v>0.43043114615059602</v>
      </c>
      <c r="D320" s="17">
        <v>0.42647619605845399</v>
      </c>
      <c r="E320" s="17">
        <v>0.43499620818686802</v>
      </c>
      <c r="F320" s="17"/>
      <c r="G320" s="17">
        <v>0.23959483702547499</v>
      </c>
      <c r="H320" s="17">
        <v>0.24216246367743999</v>
      </c>
      <c r="I320" s="17">
        <v>0.334908115085497</v>
      </c>
      <c r="J320" s="17">
        <v>0.48244287195980801</v>
      </c>
      <c r="K320" s="17">
        <v>0.60625319701638802</v>
      </c>
      <c r="L320" s="17">
        <v>0.62752808203275701</v>
      </c>
      <c r="M320" s="17"/>
      <c r="N320" s="17">
        <v>0.30265150233730898</v>
      </c>
      <c r="O320" s="17">
        <v>0.45835809243157899</v>
      </c>
      <c r="P320" s="17">
        <v>0.46700654439609801</v>
      </c>
      <c r="Q320" s="17">
        <v>0.50404452342101502</v>
      </c>
      <c r="R320" s="17"/>
      <c r="S320" s="17">
        <v>0.21829222885520899</v>
      </c>
      <c r="T320" s="17">
        <v>0.46141911257558599</v>
      </c>
      <c r="U320" s="17">
        <v>0.54621488016755504</v>
      </c>
      <c r="V320" s="17">
        <v>0.49719857088403702</v>
      </c>
      <c r="W320" s="17">
        <v>0.49471829765922798</v>
      </c>
      <c r="X320" s="17">
        <v>0.41433136559885703</v>
      </c>
      <c r="Y320" s="17">
        <v>0.494864716874928</v>
      </c>
      <c r="Z320" s="17">
        <v>0.479083738323481</v>
      </c>
      <c r="AA320" s="17">
        <v>0.43037235060946</v>
      </c>
      <c r="AB320" s="17">
        <v>0.44211040153668102</v>
      </c>
      <c r="AC320" s="17">
        <v>0.49032147123261599</v>
      </c>
      <c r="AD320" s="17">
        <v>0.304869769017863</v>
      </c>
      <c r="AE320" s="17"/>
      <c r="AF320" s="17">
        <v>0.61721193767839799</v>
      </c>
      <c r="AG320" s="17">
        <v>0.40773714098948699</v>
      </c>
      <c r="AH320" s="17">
        <v>0.54924810462649798</v>
      </c>
      <c r="AI320" s="17">
        <v>0.48471389527763697</v>
      </c>
      <c r="AJ320" s="17">
        <v>0.443354789584753</v>
      </c>
      <c r="AK320" s="17">
        <v>0.45862071318089398</v>
      </c>
      <c r="AL320" s="17">
        <v>0.41883724116014498</v>
      </c>
      <c r="AM320" s="17">
        <v>0.50622018657790901</v>
      </c>
      <c r="AN320" s="17">
        <v>0.39307378113393199</v>
      </c>
      <c r="AO320" s="17">
        <v>0.41429209581533599</v>
      </c>
      <c r="AP320" s="17">
        <v>0.45889664337545399</v>
      </c>
      <c r="AQ320" s="17">
        <v>0.46354354694039801</v>
      </c>
      <c r="AR320" s="17">
        <v>0.31124168895273002</v>
      </c>
      <c r="AS320" s="17">
        <v>0.39969583160129302</v>
      </c>
      <c r="AT320" s="17">
        <v>0.28890196012229602</v>
      </c>
      <c r="AU320" s="17">
        <v>0.17045990432894301</v>
      </c>
      <c r="AV320" s="17"/>
      <c r="AW320" s="17">
        <v>0.53016982234233501</v>
      </c>
      <c r="AX320" s="17">
        <v>0.48213808911022499</v>
      </c>
      <c r="AY320" s="17">
        <v>0.32682861609514902</v>
      </c>
      <c r="AZ320" s="17">
        <v>0.24941563965369901</v>
      </c>
      <c r="BA320" s="17">
        <v>0.19463754068187</v>
      </c>
      <c r="BB320" s="17"/>
      <c r="BC320" s="17">
        <v>0.20799261144390199</v>
      </c>
      <c r="BD320" s="17">
        <v>0.40495877349766002</v>
      </c>
      <c r="BE320" s="17">
        <v>0.46708740869290699</v>
      </c>
      <c r="BF320" s="17">
        <v>0.54804516091266398</v>
      </c>
      <c r="BG320" s="17">
        <v>0.50914870897656805</v>
      </c>
      <c r="BH320" s="17"/>
      <c r="BI320" s="17">
        <v>0.43663580264133001</v>
      </c>
      <c r="BJ320" s="17">
        <v>0.405196363394148</v>
      </c>
      <c r="BK320" s="17"/>
      <c r="BL320" s="17">
        <v>0.35608772913033498</v>
      </c>
      <c r="BM320" s="17">
        <v>0.49642421955196703</v>
      </c>
      <c r="BN320" s="17">
        <v>0.41676004236415598</v>
      </c>
      <c r="BO320" s="17">
        <v>0.51965311910041301</v>
      </c>
      <c r="BP320" s="17"/>
      <c r="BQ320" s="17">
        <v>0.63680876938254605</v>
      </c>
      <c r="BR320" s="17">
        <v>0.25212033782705101</v>
      </c>
      <c r="BS320" s="17">
        <v>0.38960918665066402</v>
      </c>
      <c r="BT320" s="17">
        <v>0.74116491828813202</v>
      </c>
      <c r="BU320" s="17">
        <v>0.252162318320862</v>
      </c>
      <c r="BV320" s="17"/>
      <c r="BW320" s="17">
        <v>0.531353497653971</v>
      </c>
      <c r="BX320" s="17">
        <v>9.6776352643072105E-2</v>
      </c>
      <c r="BY320" s="17">
        <v>0.33402603136975201</v>
      </c>
      <c r="BZ320" s="17">
        <v>0.78871979553267302</v>
      </c>
      <c r="CA320" s="17">
        <v>0.25189629814963699</v>
      </c>
      <c r="CB320" s="17"/>
      <c r="CC320" s="17">
        <v>0.61792745818845296</v>
      </c>
      <c r="CD320" s="17">
        <v>0.32061651746320702</v>
      </c>
      <c r="CE320" s="17"/>
      <c r="CF320" s="17">
        <v>8.9254218792250803E-2</v>
      </c>
      <c r="CG320" s="17"/>
      <c r="CH320" s="17">
        <v>0.42860749477986998</v>
      </c>
    </row>
    <row r="321" spans="2:86" x14ac:dyDescent="0.35">
      <c r="B321" t="s">
        <v>140</v>
      </c>
      <c r="C321" s="17">
        <v>4.1932588654256801E-2</v>
      </c>
      <c r="D321" s="17">
        <v>3.7170114313477297E-2</v>
      </c>
      <c r="E321" s="17">
        <v>4.6701875659304802E-2</v>
      </c>
      <c r="F321" s="17"/>
      <c r="G321" s="17">
        <v>0.11750363902454899</v>
      </c>
      <c r="H321" s="17">
        <v>3.5113900319950403E-2</v>
      </c>
      <c r="I321" s="17">
        <v>4.3826314019375999E-2</v>
      </c>
      <c r="J321" s="17">
        <v>3.5689706216562499E-2</v>
      </c>
      <c r="K321" s="17">
        <v>1.1755782855824799E-2</v>
      </c>
      <c r="L321" s="17">
        <v>2.1110701677977899E-2</v>
      </c>
      <c r="M321" s="17"/>
      <c r="N321" s="17">
        <v>1.77211220326822E-2</v>
      </c>
      <c r="O321" s="17">
        <v>3.5896826575161897E-2</v>
      </c>
      <c r="P321" s="17">
        <v>5.4937770852714E-2</v>
      </c>
      <c r="Q321" s="17">
        <v>6.3249065542407806E-2</v>
      </c>
      <c r="R321" s="17"/>
      <c r="S321" s="17">
        <v>3.3703906969538497E-2</v>
      </c>
      <c r="T321" s="17">
        <v>2.1472832584642401E-2</v>
      </c>
      <c r="U321" s="17">
        <v>3.64145374872809E-2</v>
      </c>
      <c r="V321" s="17">
        <v>6.0556165139765798E-2</v>
      </c>
      <c r="W321" s="17">
        <v>2.31887465987364E-2</v>
      </c>
      <c r="X321" s="17">
        <v>1.5531623932958699E-2</v>
      </c>
      <c r="Y321" s="17">
        <v>3.19817849883808E-2</v>
      </c>
      <c r="Z321" s="17">
        <v>8.5934252551681994E-2</v>
      </c>
      <c r="AA321" s="17">
        <v>4.9417899993538697E-2</v>
      </c>
      <c r="AB321" s="17">
        <v>6.1819518583467903E-2</v>
      </c>
      <c r="AC321" s="17">
        <v>5.48194088668639E-2</v>
      </c>
      <c r="AD321" s="17">
        <v>0.10983248107601901</v>
      </c>
      <c r="AE321" s="17"/>
      <c r="AF321" s="17">
        <v>3.6886515700436197E-2</v>
      </c>
      <c r="AG321" s="17">
        <v>0.10197021663566599</v>
      </c>
      <c r="AH321" s="17">
        <v>3.2819565607294501E-2</v>
      </c>
      <c r="AI321" s="17">
        <v>3.6443083417023903E-2</v>
      </c>
      <c r="AJ321" s="17">
        <v>5.0163353448380001E-2</v>
      </c>
      <c r="AK321" s="17">
        <v>9.4993774071915102E-2</v>
      </c>
      <c r="AL321" s="17">
        <v>1.29700530391712E-2</v>
      </c>
      <c r="AM321" s="17">
        <v>4.36605465389268E-2</v>
      </c>
      <c r="AN321" s="17">
        <v>1.72329883387662E-2</v>
      </c>
      <c r="AO321" s="17">
        <v>2.8063382801226999E-2</v>
      </c>
      <c r="AP321" s="17">
        <v>1.1703984785516699E-2</v>
      </c>
      <c r="AQ321" s="17">
        <v>2.5498251373382099E-2</v>
      </c>
      <c r="AR321" s="17">
        <v>6.7364263226216803E-2</v>
      </c>
      <c r="AS321" s="17">
        <v>6.12738539238743E-2</v>
      </c>
      <c r="AT321" s="17">
        <v>0</v>
      </c>
      <c r="AU321" s="17">
        <v>1.2020297462996E-2</v>
      </c>
      <c r="AV321" s="17"/>
      <c r="AW321" s="17">
        <v>5.2494980881572902E-2</v>
      </c>
      <c r="AX321" s="17">
        <v>7.1514996298764497E-2</v>
      </c>
      <c r="AY321" s="17">
        <v>2.9999452237409099E-2</v>
      </c>
      <c r="AZ321" s="17">
        <v>1.51666158589629E-2</v>
      </c>
      <c r="BA321" s="17">
        <v>0</v>
      </c>
      <c r="BB321" s="17"/>
      <c r="BC321" s="17">
        <v>8.22673587261641E-2</v>
      </c>
      <c r="BD321" s="17">
        <v>2.1908810123267099E-2</v>
      </c>
      <c r="BE321" s="17">
        <v>4.4966736171800699E-2</v>
      </c>
      <c r="BF321" s="17">
        <v>4.5876834363563698E-2</v>
      </c>
      <c r="BG321" s="17">
        <v>7.6192883767986899E-2</v>
      </c>
      <c r="BH321" s="17"/>
      <c r="BI321" s="17">
        <v>3.51654212807622E-2</v>
      </c>
      <c r="BJ321" s="17">
        <v>6.9455143497012303E-2</v>
      </c>
      <c r="BK321" s="17"/>
      <c r="BL321" s="17">
        <v>5.2717670775107799E-2</v>
      </c>
      <c r="BM321" s="17">
        <v>5.4450650652715898E-2</v>
      </c>
      <c r="BN321" s="17">
        <v>2.7307764990297401E-2</v>
      </c>
      <c r="BO321" s="17">
        <v>0.14334573422093599</v>
      </c>
      <c r="BP321" s="17"/>
      <c r="BQ321" s="17">
        <v>7.5993320887787503E-3</v>
      </c>
      <c r="BR321" s="17">
        <v>2.8172465059325798E-2</v>
      </c>
      <c r="BS321" s="17">
        <v>7.1372888116896498E-3</v>
      </c>
      <c r="BT321" s="17">
        <v>1.0230639990464301E-2</v>
      </c>
      <c r="BU321" s="17">
        <v>0.166717802245299</v>
      </c>
      <c r="BV321" s="17"/>
      <c r="BW321" s="17">
        <v>7.48917818181093E-3</v>
      </c>
      <c r="BX321" s="17">
        <v>2.4002373683796398E-2</v>
      </c>
      <c r="BY321" s="17">
        <v>2.1073714764218501E-2</v>
      </c>
      <c r="BZ321" s="17">
        <v>7.3926518336937296E-3</v>
      </c>
      <c r="CA321" s="17">
        <v>0.12638596095400301</v>
      </c>
      <c r="CB321" s="17"/>
      <c r="CC321" s="17">
        <v>5.6371278935398303E-3</v>
      </c>
      <c r="CD321" s="17">
        <v>6.3190460359333803E-2</v>
      </c>
      <c r="CE321" s="17"/>
      <c r="CF321" s="17">
        <v>2.1179959098824901E-2</v>
      </c>
      <c r="CG321" s="17"/>
      <c r="CH321" s="17">
        <v>1.29460972695867E-2</v>
      </c>
    </row>
    <row r="322" spans="2:86" x14ac:dyDescent="0.35">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row>
    <row r="323" spans="2:86" x14ac:dyDescent="0.35">
      <c r="B323" s="6" t="s">
        <v>235</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row>
    <row r="324" spans="2:86" x14ac:dyDescent="0.35">
      <c r="B324" s="21" t="s">
        <v>123</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row>
    <row r="325" spans="2:86" x14ac:dyDescent="0.35">
      <c r="B325" t="s">
        <v>76</v>
      </c>
      <c r="C325" s="17">
        <v>0.20440370342484901</v>
      </c>
      <c r="D325" s="17">
        <v>0.235711137597825</v>
      </c>
      <c r="E325" s="17">
        <v>0.17447510951781101</v>
      </c>
      <c r="F325" s="17"/>
      <c r="G325" s="17">
        <v>0.24047170753118399</v>
      </c>
      <c r="H325" s="17">
        <v>0.27479533543376899</v>
      </c>
      <c r="I325" s="17">
        <v>0.249265239331494</v>
      </c>
      <c r="J325" s="17">
        <v>0.203391093353505</v>
      </c>
      <c r="K325" s="17">
        <v>0.13786059508037801</v>
      </c>
      <c r="L325" s="17">
        <v>0.132245925334986</v>
      </c>
      <c r="M325" s="17"/>
      <c r="N325" s="17">
        <v>0.276725132774361</v>
      </c>
      <c r="O325" s="17">
        <v>0.17451470501166799</v>
      </c>
      <c r="P325" s="17">
        <v>0.17481160941246801</v>
      </c>
      <c r="Q325" s="17">
        <v>0.185057390435377</v>
      </c>
      <c r="R325" s="17"/>
      <c r="S325" s="17">
        <v>0.33816932835428898</v>
      </c>
      <c r="T325" s="17">
        <v>0.165936363468311</v>
      </c>
      <c r="U325" s="17">
        <v>0.148251890441982</v>
      </c>
      <c r="V325" s="17">
        <v>0.165305435517483</v>
      </c>
      <c r="W325" s="17">
        <v>0.18231130505462201</v>
      </c>
      <c r="X325" s="17">
        <v>0.214614797693369</v>
      </c>
      <c r="Y325" s="17">
        <v>0.183376994125756</v>
      </c>
      <c r="Z325" s="17">
        <v>0.16520906406031699</v>
      </c>
      <c r="AA325" s="17">
        <v>0.203171762866385</v>
      </c>
      <c r="AB325" s="17">
        <v>0.17750665617995401</v>
      </c>
      <c r="AC325" s="17">
        <v>0.21858871689873699</v>
      </c>
      <c r="AD325" s="17">
        <v>0.204757670597949</v>
      </c>
      <c r="AE325" s="17"/>
      <c r="AF325" s="17">
        <v>0.21323283318380101</v>
      </c>
      <c r="AG325" s="17">
        <v>0.18757724490210001</v>
      </c>
      <c r="AH325" s="17">
        <v>0.15588044036901799</v>
      </c>
      <c r="AI325" s="17">
        <v>0.15864295301359499</v>
      </c>
      <c r="AJ325" s="17">
        <v>0.22556957436214201</v>
      </c>
      <c r="AK325" s="17">
        <v>0.18423430415779901</v>
      </c>
      <c r="AL325" s="17">
        <v>0.16987238940513899</v>
      </c>
      <c r="AM325" s="17">
        <v>0.17181266377516799</v>
      </c>
      <c r="AN325" s="17">
        <v>0.215985905624756</v>
      </c>
      <c r="AO325" s="17">
        <v>0.151115496620324</v>
      </c>
      <c r="AP325" s="17">
        <v>0.20452530504800501</v>
      </c>
      <c r="AQ325" s="17">
        <v>0.19474046234195999</v>
      </c>
      <c r="AR325" s="17">
        <v>0.30560330772035699</v>
      </c>
      <c r="AS325" s="17">
        <v>0.187738394145371</v>
      </c>
      <c r="AT325" s="17">
        <v>0.32384554770810697</v>
      </c>
      <c r="AU325" s="17">
        <v>0.37887795716562001</v>
      </c>
      <c r="AV325" s="17"/>
      <c r="AW325" s="17">
        <v>0.13909494263161701</v>
      </c>
      <c r="AX325" s="17">
        <v>0.15993782628995701</v>
      </c>
      <c r="AY325" s="17">
        <v>0.27249174438447199</v>
      </c>
      <c r="AZ325" s="17">
        <v>0.32014908810806803</v>
      </c>
      <c r="BA325" s="17">
        <v>0.358578277501378</v>
      </c>
      <c r="BB325" s="17"/>
      <c r="BC325" s="17">
        <v>0.33599114618758502</v>
      </c>
      <c r="BD325" s="17">
        <v>0.22613645292502499</v>
      </c>
      <c r="BE325" s="17">
        <v>0.17660098176247099</v>
      </c>
      <c r="BF325" s="17">
        <v>0.13885020559241401</v>
      </c>
      <c r="BG325" s="17">
        <v>0.136020859340647</v>
      </c>
      <c r="BH325" s="17"/>
      <c r="BI325" s="17">
        <v>0.20441592236848599</v>
      </c>
      <c r="BJ325" s="17">
        <v>0.20435400810510401</v>
      </c>
      <c r="BK325" s="17"/>
      <c r="BL325" s="17">
        <v>0.22951734308248001</v>
      </c>
      <c r="BM325" s="17">
        <v>0.18028045533954601</v>
      </c>
      <c r="BN325" s="17">
        <v>0.21122021532674701</v>
      </c>
      <c r="BO325" s="17">
        <v>0.14522273898422799</v>
      </c>
      <c r="BP325" s="17"/>
      <c r="BQ325" s="17">
        <v>4.9721062217432797E-2</v>
      </c>
      <c r="BR325" s="17">
        <v>0.44425715499513302</v>
      </c>
      <c r="BS325" s="17">
        <v>0.103335957271948</v>
      </c>
      <c r="BT325" s="17">
        <v>4.1584713627387998E-2</v>
      </c>
      <c r="BU325" s="17">
        <v>7.8375596090565006E-2</v>
      </c>
      <c r="BV325" s="17"/>
      <c r="BW325" s="17">
        <v>4.77484289077129E-2</v>
      </c>
      <c r="BX325" s="17">
        <v>0.73810002215774295</v>
      </c>
      <c r="BY325" s="17">
        <v>8.6767773905143702E-2</v>
      </c>
      <c r="BZ325" s="17">
        <v>1.9515947144336999E-2</v>
      </c>
      <c r="CA325" s="17">
        <v>9.2946617562675193E-2</v>
      </c>
      <c r="CB325" s="17"/>
      <c r="CC325" s="17">
        <v>0.13370900526669099</v>
      </c>
      <c r="CD325" s="17">
        <v>0.24580884864625199</v>
      </c>
      <c r="CE325" s="17"/>
      <c r="CF325" s="17">
        <v>0.75271562607217202</v>
      </c>
      <c r="CG325" s="17"/>
      <c r="CH325" s="17">
        <v>0.31480822631036098</v>
      </c>
    </row>
    <row r="326" spans="2:86" x14ac:dyDescent="0.35">
      <c r="B326" t="s">
        <v>75</v>
      </c>
      <c r="C326" s="17">
        <v>0.18731766941018799</v>
      </c>
      <c r="D326" s="17">
        <v>0.198425777972733</v>
      </c>
      <c r="E326" s="17">
        <v>0.17703920671652601</v>
      </c>
      <c r="F326" s="17"/>
      <c r="G326" s="17">
        <v>5.3716305421145603E-2</v>
      </c>
      <c r="H326" s="17">
        <v>0.137325171633255</v>
      </c>
      <c r="I326" s="17">
        <v>0.137995380230162</v>
      </c>
      <c r="J326" s="17">
        <v>0.196439427786919</v>
      </c>
      <c r="K326" s="17">
        <v>0.216689630335164</v>
      </c>
      <c r="L326" s="17">
        <v>0.32952021557063499</v>
      </c>
      <c r="M326" s="17"/>
      <c r="N326" s="17">
        <v>0.25309812512104202</v>
      </c>
      <c r="O326" s="17">
        <v>0.21011417570344901</v>
      </c>
      <c r="P326" s="17">
        <v>0.147587657931151</v>
      </c>
      <c r="Q326" s="17">
        <v>0.122425649525435</v>
      </c>
      <c r="R326" s="17"/>
      <c r="S326" s="17">
        <v>0.18021672758014701</v>
      </c>
      <c r="T326" s="17">
        <v>0.28898565337423299</v>
      </c>
      <c r="U326" s="17">
        <v>0.17641450542157</v>
      </c>
      <c r="V326" s="17">
        <v>0.19406670156390901</v>
      </c>
      <c r="W326" s="17">
        <v>0.22042514678703501</v>
      </c>
      <c r="X326" s="17">
        <v>0.195937520192146</v>
      </c>
      <c r="Y326" s="17">
        <v>0.16911136547417299</v>
      </c>
      <c r="Z326" s="17">
        <v>0.203915687651922</v>
      </c>
      <c r="AA326" s="17">
        <v>0.14689480592527801</v>
      </c>
      <c r="AB326" s="17">
        <v>0.135747010559814</v>
      </c>
      <c r="AC326" s="17">
        <v>0.11871222250609099</v>
      </c>
      <c r="AD326" s="17">
        <v>0.129729849976774</v>
      </c>
      <c r="AE326" s="17"/>
      <c r="AF326" s="17">
        <v>0.128230038452261</v>
      </c>
      <c r="AG326" s="17">
        <v>8.7051170615380494E-2</v>
      </c>
      <c r="AH326" s="17">
        <v>0.16810369040124401</v>
      </c>
      <c r="AI326" s="17">
        <v>0.10205834238631099</v>
      </c>
      <c r="AJ326" s="17">
        <v>0.133515941935831</v>
      </c>
      <c r="AK326" s="17">
        <v>0.16798680832632101</v>
      </c>
      <c r="AL326" s="17">
        <v>0.20947196397843501</v>
      </c>
      <c r="AM326" s="17">
        <v>0.19758545197219601</v>
      </c>
      <c r="AN326" s="17">
        <v>0.23094494967125201</v>
      </c>
      <c r="AO326" s="17">
        <v>0.26323746220320798</v>
      </c>
      <c r="AP326" s="17">
        <v>0.23783833223543699</v>
      </c>
      <c r="AQ326" s="17">
        <v>0.20508013852444401</v>
      </c>
      <c r="AR326" s="17">
        <v>0.212707235032361</v>
      </c>
      <c r="AS326" s="17">
        <v>0.249003973283735</v>
      </c>
      <c r="AT326" s="17">
        <v>0.29246751103271501</v>
      </c>
      <c r="AU326" s="17">
        <v>0.19756507380065599</v>
      </c>
      <c r="AV326" s="17"/>
      <c r="AW326" s="17">
        <v>0.18088642353256901</v>
      </c>
      <c r="AX326" s="17">
        <v>0.168688120345097</v>
      </c>
      <c r="AY326" s="17">
        <v>0.188443208884401</v>
      </c>
      <c r="AZ326" s="17">
        <v>0.21760012422498801</v>
      </c>
      <c r="BA326" s="17">
        <v>6.0104715791237801E-2</v>
      </c>
      <c r="BB326" s="17"/>
      <c r="BC326" s="17">
        <v>0.138468511844518</v>
      </c>
      <c r="BD326" s="17">
        <v>0.25703305547070998</v>
      </c>
      <c r="BE326" s="17">
        <v>0.17580691884830901</v>
      </c>
      <c r="BF326" s="17">
        <v>0.113274338295358</v>
      </c>
      <c r="BG326" s="17">
        <v>4.4541572866902503E-2</v>
      </c>
      <c r="BH326" s="17"/>
      <c r="BI326" s="17">
        <v>0.20193564990053101</v>
      </c>
      <c r="BJ326" s="17">
        <v>0.12786529480044601</v>
      </c>
      <c r="BK326" s="17"/>
      <c r="BL326" s="17">
        <v>0.13402284969346501</v>
      </c>
      <c r="BM326" s="17">
        <v>0.23888983542335901</v>
      </c>
      <c r="BN326" s="17">
        <v>0.17779631582903299</v>
      </c>
      <c r="BO326" s="17">
        <v>0.190438394834788</v>
      </c>
      <c r="BP326" s="17"/>
      <c r="BQ326" s="17">
        <v>0.62646944093748302</v>
      </c>
      <c r="BR326" s="17">
        <v>8.4157606503817303E-2</v>
      </c>
      <c r="BS326" s="17">
        <v>0.148477437707461</v>
      </c>
      <c r="BT326" s="17">
        <v>0.113551013913002</v>
      </c>
      <c r="BU326" s="17">
        <v>0.113717689976656</v>
      </c>
      <c r="BV326" s="17"/>
      <c r="BW326" s="17">
        <v>0.76280609396750398</v>
      </c>
      <c r="BX326" s="17">
        <v>4.9813264577490399E-2</v>
      </c>
      <c r="BY326" s="17">
        <v>0.12546220320896201</v>
      </c>
      <c r="BZ326" s="17">
        <v>0.143373665065886</v>
      </c>
      <c r="CA326" s="17">
        <v>4.21422674914654E-2</v>
      </c>
      <c r="CB326" s="17"/>
      <c r="CC326" s="17">
        <v>0.20556590458816601</v>
      </c>
      <c r="CD326" s="17">
        <v>0.17662986894899599</v>
      </c>
      <c r="CE326" s="17"/>
      <c r="CF326" s="17">
        <v>4.8593752573275202E-2</v>
      </c>
      <c r="CG326" s="17"/>
      <c r="CH326" s="17">
        <v>0.11029369798803899</v>
      </c>
    </row>
    <row r="327" spans="2:86" x14ac:dyDescent="0.35">
      <c r="B327" t="s">
        <v>77</v>
      </c>
      <c r="C327" s="17">
        <v>6.9084844775163703E-2</v>
      </c>
      <c r="D327" s="17">
        <v>7.6474840265798594E-2</v>
      </c>
      <c r="E327" s="17">
        <v>6.2082109123209002E-2</v>
      </c>
      <c r="F327" s="17"/>
      <c r="G327" s="17">
        <v>0.106842501442256</v>
      </c>
      <c r="H327" s="17">
        <v>7.7187140558882497E-2</v>
      </c>
      <c r="I327" s="17">
        <v>5.2079199710826897E-2</v>
      </c>
      <c r="J327" s="17">
        <v>5.2434216499127398E-2</v>
      </c>
      <c r="K327" s="17">
        <v>6.5965968424014101E-2</v>
      </c>
      <c r="L327" s="17">
        <v>6.6885867403824004E-2</v>
      </c>
      <c r="M327" s="17"/>
      <c r="N327" s="17">
        <v>7.3715289684354507E-2</v>
      </c>
      <c r="O327" s="17">
        <v>8.0656581441857306E-2</v>
      </c>
      <c r="P327" s="17">
        <v>6.3930514823190704E-2</v>
      </c>
      <c r="Q327" s="17">
        <v>5.7137847255813598E-2</v>
      </c>
      <c r="R327" s="17"/>
      <c r="S327" s="17">
        <v>9.1780364286919103E-2</v>
      </c>
      <c r="T327" s="17">
        <v>6.5664937934992507E-2</v>
      </c>
      <c r="U327" s="17">
        <v>7.9287031342824305E-2</v>
      </c>
      <c r="V327" s="17">
        <v>7.8851215187188697E-2</v>
      </c>
      <c r="W327" s="17">
        <v>5.0112676507432501E-2</v>
      </c>
      <c r="X327" s="17">
        <v>4.303274283828E-2</v>
      </c>
      <c r="Y327" s="17">
        <v>6.4649266416735199E-2</v>
      </c>
      <c r="Z327" s="17">
        <v>1.7575536475806199E-2</v>
      </c>
      <c r="AA327" s="17">
        <v>4.0249420028930699E-2</v>
      </c>
      <c r="AB327" s="17">
        <v>0.13109992011260299</v>
      </c>
      <c r="AC327" s="17">
        <v>2.8728098963903201E-2</v>
      </c>
      <c r="AD327" s="17">
        <v>0.110650274711679</v>
      </c>
      <c r="AE327" s="17"/>
      <c r="AF327" s="17">
        <v>3.6886515700436197E-2</v>
      </c>
      <c r="AG327" s="17">
        <v>2.4011081438169501E-2</v>
      </c>
      <c r="AH327" s="17">
        <v>7.7323361336070304E-2</v>
      </c>
      <c r="AI327" s="17">
        <v>2.2193783956801501E-2</v>
      </c>
      <c r="AJ327" s="17">
        <v>4.3779947985118702E-2</v>
      </c>
      <c r="AK327" s="17">
        <v>0.111083880681091</v>
      </c>
      <c r="AL327" s="17">
        <v>3.47613002012096E-2</v>
      </c>
      <c r="AM327" s="17">
        <v>9.2201686969900207E-2</v>
      </c>
      <c r="AN327" s="17">
        <v>9.0143843082382796E-2</v>
      </c>
      <c r="AO327" s="17">
        <v>9.9051068749296395E-2</v>
      </c>
      <c r="AP327" s="17">
        <v>5.7758632277931897E-2</v>
      </c>
      <c r="AQ327" s="17">
        <v>6.3305686381335699E-2</v>
      </c>
      <c r="AR327" s="17">
        <v>7.4216682339201104E-2</v>
      </c>
      <c r="AS327" s="17">
        <v>8.4818985266648605E-2</v>
      </c>
      <c r="AT327" s="17">
        <v>6.84632644363522E-2</v>
      </c>
      <c r="AU327" s="17">
        <v>8.9712326951421104E-2</v>
      </c>
      <c r="AV327" s="17"/>
      <c r="AW327" s="17">
        <v>6.9478250457044199E-2</v>
      </c>
      <c r="AX327" s="17">
        <v>6.2968103247111398E-2</v>
      </c>
      <c r="AY327" s="17">
        <v>7.96152377133688E-2</v>
      </c>
      <c r="AZ327" s="17">
        <v>7.1270565900220101E-2</v>
      </c>
      <c r="BA327" s="17">
        <v>0.101500312305531</v>
      </c>
      <c r="BB327" s="17"/>
      <c r="BC327" s="17">
        <v>0.11771855282558499</v>
      </c>
      <c r="BD327" s="17">
        <v>7.26512656127309E-2</v>
      </c>
      <c r="BE327" s="17">
        <v>5.29862597378081E-2</v>
      </c>
      <c r="BF327" s="17">
        <v>6.0590386385200402E-2</v>
      </c>
      <c r="BG327" s="17">
        <v>8.7301962256403604E-2</v>
      </c>
      <c r="BH327" s="17"/>
      <c r="BI327" s="17">
        <v>6.9627700439594598E-2</v>
      </c>
      <c r="BJ327" s="17">
        <v>6.6877011870879396E-2</v>
      </c>
      <c r="BK327" s="17"/>
      <c r="BL327" s="17">
        <v>6.7888748338019306E-2</v>
      </c>
      <c r="BM327" s="17">
        <v>6.22220920408392E-2</v>
      </c>
      <c r="BN327" s="17">
        <v>7.5221298132369704E-2</v>
      </c>
      <c r="BO327" s="17">
        <v>2.0006845107527801E-2</v>
      </c>
      <c r="BP327" s="17"/>
      <c r="BQ327" s="17">
        <v>3.5354591501643502E-2</v>
      </c>
      <c r="BR327" s="17">
        <v>4.3200437830060001E-2</v>
      </c>
      <c r="BS327" s="17">
        <v>0.395599356047663</v>
      </c>
      <c r="BT327" s="17">
        <v>2.41130005748828E-2</v>
      </c>
      <c r="BU327" s="17">
        <v>0.108947754682013</v>
      </c>
      <c r="BV327" s="17"/>
      <c r="BW327" s="17">
        <v>1.2436555141234099E-2</v>
      </c>
      <c r="BX327" s="17">
        <v>7.7087366531424801E-3</v>
      </c>
      <c r="BY327" s="17">
        <v>0.48122030548091699</v>
      </c>
      <c r="BZ327" s="17">
        <v>1.3377590735643499E-2</v>
      </c>
      <c r="CA327" s="17">
        <v>0.10684126665032501</v>
      </c>
      <c r="CB327" s="17"/>
      <c r="CC327" s="17">
        <v>2.6972908407697099E-2</v>
      </c>
      <c r="CD327" s="17">
        <v>9.3749365400863205E-2</v>
      </c>
      <c r="CE327" s="17"/>
      <c r="CF327" s="17">
        <v>6.5732522098804601E-3</v>
      </c>
      <c r="CG327" s="17"/>
      <c r="CH327" s="17">
        <v>8.0444956404312293E-3</v>
      </c>
    </row>
    <row r="328" spans="2:86" x14ac:dyDescent="0.35">
      <c r="B328" t="s">
        <v>79</v>
      </c>
      <c r="C328" s="17">
        <v>8.4785952138164394E-2</v>
      </c>
      <c r="D328" s="17">
        <v>7.1498531487565103E-2</v>
      </c>
      <c r="E328" s="17">
        <v>9.6618389107052796E-2</v>
      </c>
      <c r="F328" s="17"/>
      <c r="G328" s="17">
        <v>0.221881016806141</v>
      </c>
      <c r="H328" s="17">
        <v>0.12411554681852301</v>
      </c>
      <c r="I328" s="17">
        <v>8.31755044909821E-2</v>
      </c>
      <c r="J328" s="17">
        <v>4.1401181517699198E-2</v>
      </c>
      <c r="K328" s="17">
        <v>4.6663119974120301E-2</v>
      </c>
      <c r="L328" s="17">
        <v>2.3997082423569498E-2</v>
      </c>
      <c r="M328" s="17"/>
      <c r="N328" s="17">
        <v>6.0481314791609203E-2</v>
      </c>
      <c r="O328" s="17">
        <v>7.5218618369943896E-2</v>
      </c>
      <c r="P328" s="17">
        <v>0.119735084863529</v>
      </c>
      <c r="Q328" s="17">
        <v>8.95097510390509E-2</v>
      </c>
      <c r="R328" s="17"/>
      <c r="S328" s="17">
        <v>7.0489445960178004E-2</v>
      </c>
      <c r="T328" s="17">
        <v>5.8480559014999302E-2</v>
      </c>
      <c r="U328" s="17">
        <v>9.0953876709840606E-2</v>
      </c>
      <c r="V328" s="17">
        <v>0.10530400316852399</v>
      </c>
      <c r="W328" s="17">
        <v>0.10742525793515501</v>
      </c>
      <c r="X328" s="17">
        <v>0.115248474669672</v>
      </c>
      <c r="Y328" s="17">
        <v>0.11003425147147999</v>
      </c>
      <c r="Z328" s="17">
        <v>0</v>
      </c>
      <c r="AA328" s="17">
        <v>7.9141373883180793E-2</v>
      </c>
      <c r="AB328" s="17">
        <v>8.5817125820756499E-2</v>
      </c>
      <c r="AC328" s="17">
        <v>0.102164300973345</v>
      </c>
      <c r="AD328" s="17">
        <v>7.8083471597110599E-2</v>
      </c>
      <c r="AE328" s="17"/>
      <c r="AF328" s="17">
        <v>0.19429477226571801</v>
      </c>
      <c r="AG328" s="17">
        <v>0.10404578266492399</v>
      </c>
      <c r="AH328" s="17">
        <v>7.9193279594415106E-2</v>
      </c>
      <c r="AI328" s="17">
        <v>0.15134783718507</v>
      </c>
      <c r="AJ328" s="17">
        <v>0.116775216776676</v>
      </c>
      <c r="AK328" s="17">
        <v>7.0011043489007205E-2</v>
      </c>
      <c r="AL328" s="17">
        <v>5.1627694999346899E-2</v>
      </c>
      <c r="AM328" s="17">
        <v>9.3444014162045105E-2</v>
      </c>
      <c r="AN328" s="17">
        <v>0.123204413822481</v>
      </c>
      <c r="AO328" s="17">
        <v>6.6488734568848407E-2</v>
      </c>
      <c r="AP328" s="17">
        <v>6.0601258622873501E-2</v>
      </c>
      <c r="AQ328" s="17">
        <v>8.31940048583725E-2</v>
      </c>
      <c r="AR328" s="17">
        <v>0.114959585363546</v>
      </c>
      <c r="AS328" s="17">
        <v>3.9534086427699199E-2</v>
      </c>
      <c r="AT328" s="17">
        <v>3.0545197967904999E-2</v>
      </c>
      <c r="AU328" s="17">
        <v>6.2817256495264595E-2</v>
      </c>
      <c r="AV328" s="17"/>
      <c r="AW328" s="17">
        <v>7.3893235787633196E-2</v>
      </c>
      <c r="AX328" s="17">
        <v>0.104807752715983</v>
      </c>
      <c r="AY328" s="17">
        <v>8.8550387603127695E-2</v>
      </c>
      <c r="AZ328" s="17">
        <v>0.100415379208192</v>
      </c>
      <c r="BA328" s="17">
        <v>3.00523578956189E-2</v>
      </c>
      <c r="BB328" s="17"/>
      <c r="BC328" s="17">
        <v>6.8045661017664599E-2</v>
      </c>
      <c r="BD328" s="17">
        <v>6.0427768291089402E-2</v>
      </c>
      <c r="BE328" s="17">
        <v>9.2973201420414098E-2</v>
      </c>
      <c r="BF328" s="17">
        <v>0.13530437069117701</v>
      </c>
      <c r="BG328" s="17">
        <v>9.1209206554993399E-2</v>
      </c>
      <c r="BH328" s="17"/>
      <c r="BI328" s="17">
        <v>8.4261536653242194E-2</v>
      </c>
      <c r="BJ328" s="17">
        <v>8.6918787510420106E-2</v>
      </c>
      <c r="BK328" s="17"/>
      <c r="BL328" s="17">
        <v>0.106835637049815</v>
      </c>
      <c r="BM328" s="17">
        <v>6.6082010071008904E-2</v>
      </c>
      <c r="BN328" s="17">
        <v>8.5181412363210196E-2</v>
      </c>
      <c r="BO328" s="17">
        <v>0.13434889831903099</v>
      </c>
      <c r="BP328" s="17"/>
      <c r="BQ328" s="17">
        <v>2.4634862736773899E-2</v>
      </c>
      <c r="BR328" s="17">
        <v>8.1403032316219107E-2</v>
      </c>
      <c r="BS328" s="17">
        <v>2.9563753398190701E-2</v>
      </c>
      <c r="BT328" s="17">
        <v>3.1794396530302999E-2</v>
      </c>
      <c r="BU328" s="17">
        <v>0.42333419554028101</v>
      </c>
      <c r="BV328" s="17"/>
      <c r="BW328" s="17">
        <v>3.1443765191509501E-2</v>
      </c>
      <c r="BX328" s="17">
        <v>3.5458484534953399E-2</v>
      </c>
      <c r="BY328" s="17">
        <v>4.4551309730154698E-2</v>
      </c>
      <c r="BZ328" s="17">
        <v>1.897530396147E-2</v>
      </c>
      <c r="CA328" s="17">
        <v>0.50012207812860099</v>
      </c>
      <c r="CB328" s="17"/>
      <c r="CC328" s="17">
        <v>3.4893707277486898E-2</v>
      </c>
      <c r="CD328" s="17">
        <v>0.114007318063748</v>
      </c>
      <c r="CE328" s="17"/>
      <c r="CF328" s="17">
        <v>3.6382697906867302E-2</v>
      </c>
      <c r="CG328" s="17"/>
      <c r="CH328" s="17">
        <v>3.0181071063832301E-2</v>
      </c>
    </row>
    <row r="329" spans="2:86" x14ac:dyDescent="0.35">
      <c r="B329" t="s">
        <v>78</v>
      </c>
      <c r="C329" s="17">
        <v>0.17442482965911299</v>
      </c>
      <c r="D329" s="17">
        <v>0.205738632580516</v>
      </c>
      <c r="E329" s="17">
        <v>0.14383239005366</v>
      </c>
      <c r="F329" s="17"/>
      <c r="G329" s="17">
        <v>0.144580189577004</v>
      </c>
      <c r="H329" s="17">
        <v>0.14385294104065</v>
      </c>
      <c r="I329" s="17">
        <v>0.209868023770998</v>
      </c>
      <c r="J329" s="17">
        <v>0.17841738491885301</v>
      </c>
      <c r="K329" s="17">
        <v>0.21922009954633301</v>
      </c>
      <c r="L329" s="17">
        <v>0.15702658744401499</v>
      </c>
      <c r="M329" s="17"/>
      <c r="N329" s="17">
        <v>0.120644088672134</v>
      </c>
      <c r="O329" s="17">
        <v>0.16121574599397401</v>
      </c>
      <c r="P329" s="17">
        <v>0.23714578873173101</v>
      </c>
      <c r="Q329" s="17">
        <v>0.192446431590163</v>
      </c>
      <c r="R329" s="17"/>
      <c r="S329" s="17">
        <v>0.115549901326491</v>
      </c>
      <c r="T329" s="17">
        <v>0.174417312189347</v>
      </c>
      <c r="U329" s="17">
        <v>0.22081145293217</v>
      </c>
      <c r="V329" s="17">
        <v>0.24443975885369401</v>
      </c>
      <c r="W329" s="17">
        <v>0.20453978821490501</v>
      </c>
      <c r="X329" s="17">
        <v>0.16829035297398401</v>
      </c>
      <c r="Y329" s="17">
        <v>0.159083147186381</v>
      </c>
      <c r="Z329" s="17">
        <v>0.26309491174869798</v>
      </c>
      <c r="AA329" s="17">
        <v>0.21730075406673899</v>
      </c>
      <c r="AB329" s="17">
        <v>0.125127084732372</v>
      </c>
      <c r="AC329" s="17">
        <v>9.3396397894559294E-2</v>
      </c>
      <c r="AD329" s="17">
        <v>0.11270271790134399</v>
      </c>
      <c r="AE329" s="17"/>
      <c r="AF329" s="17">
        <v>8.6110974149042202E-2</v>
      </c>
      <c r="AG329" s="17">
        <v>0.200458196847874</v>
      </c>
      <c r="AH329" s="17">
        <v>0.16270177592978999</v>
      </c>
      <c r="AI329" s="17">
        <v>0.234004923850822</v>
      </c>
      <c r="AJ329" s="17">
        <v>0.145845772197328</v>
      </c>
      <c r="AK329" s="17">
        <v>0.17365197714181199</v>
      </c>
      <c r="AL329" s="17">
        <v>0.255790170828535</v>
      </c>
      <c r="AM329" s="17">
        <v>0.20048747612221299</v>
      </c>
      <c r="AN329" s="17">
        <v>0.14225439767242801</v>
      </c>
      <c r="AO329" s="17">
        <v>0.18051135329364901</v>
      </c>
      <c r="AP329" s="17">
        <v>0.18008343294440701</v>
      </c>
      <c r="AQ329" s="17">
        <v>0.20553319474555101</v>
      </c>
      <c r="AR329" s="17">
        <v>0.102530603311073</v>
      </c>
      <c r="AS329" s="17">
        <v>0.168509471573872</v>
      </c>
      <c r="AT329" s="17">
        <v>0.145678078554764</v>
      </c>
      <c r="AU329" s="17">
        <v>0.13346873665418499</v>
      </c>
      <c r="AV329" s="17"/>
      <c r="AW329" s="17">
        <v>0.199592335867082</v>
      </c>
      <c r="AX329" s="17">
        <v>0.19232740585812699</v>
      </c>
      <c r="AY329" s="17">
        <v>0.13312272083143201</v>
      </c>
      <c r="AZ329" s="17">
        <v>0.128422116941695</v>
      </c>
      <c r="BA329" s="17">
        <v>0.20637551094019699</v>
      </c>
      <c r="BB329" s="17"/>
      <c r="BC329" s="17">
        <v>0.168145025533363</v>
      </c>
      <c r="BD329" s="17">
        <v>0.14839101693593801</v>
      </c>
      <c r="BE329" s="17">
        <v>0.19933631624533099</v>
      </c>
      <c r="BF329" s="17">
        <v>0.16707922037298001</v>
      </c>
      <c r="BG329" s="17">
        <v>0.23254808631855001</v>
      </c>
      <c r="BH329" s="17"/>
      <c r="BI329" s="17">
        <v>0.18038759329349599</v>
      </c>
      <c r="BJ329" s="17">
        <v>0.15017384249061499</v>
      </c>
      <c r="BK329" s="17"/>
      <c r="BL329" s="17">
        <v>0.168980046443576</v>
      </c>
      <c r="BM329" s="17">
        <v>0.17069761756395899</v>
      </c>
      <c r="BN329" s="17">
        <v>0.17929333998067001</v>
      </c>
      <c r="BO329" s="17">
        <v>0.150109867027274</v>
      </c>
      <c r="BP329" s="17"/>
      <c r="BQ329" s="17">
        <v>0.11111032320424701</v>
      </c>
      <c r="BR329" s="17">
        <v>0.108477236731906</v>
      </c>
      <c r="BS329" s="17">
        <v>9.5000063050655906E-2</v>
      </c>
      <c r="BT329" s="17">
        <v>0.63451020822796</v>
      </c>
      <c r="BU329" s="17">
        <v>7.9967039725325401E-2</v>
      </c>
      <c r="BV329" s="17"/>
      <c r="BW329" s="17">
        <v>2.77683344146494E-2</v>
      </c>
      <c r="BX329" s="17">
        <v>2.8285329076430998E-2</v>
      </c>
      <c r="BY329" s="17">
        <v>2.8760269336188599E-2</v>
      </c>
      <c r="BZ329" s="17">
        <v>0.64338753349730304</v>
      </c>
      <c r="CA329" s="17">
        <v>3.66110432738041E-2</v>
      </c>
      <c r="CB329" s="17"/>
      <c r="CC329" s="17">
        <v>0.44974695738661502</v>
      </c>
      <c r="CD329" s="17">
        <v>1.31715394092586E-2</v>
      </c>
      <c r="CE329" s="17"/>
      <c r="CF329" s="17">
        <v>2.3691001665895401E-2</v>
      </c>
      <c r="CG329" s="17"/>
      <c r="CH329" s="17">
        <v>0.39894601560995802</v>
      </c>
    </row>
    <row r="330" spans="2:86" x14ac:dyDescent="0.35">
      <c r="B330" t="s">
        <v>231</v>
      </c>
      <c r="C330" s="17">
        <v>1.7941783655476301E-2</v>
      </c>
      <c r="D330" s="17">
        <v>1.8376729109670399E-2</v>
      </c>
      <c r="E330" s="17">
        <v>1.75707795157218E-2</v>
      </c>
      <c r="F330" s="17"/>
      <c r="G330" s="17">
        <v>2.01691633066334E-2</v>
      </c>
      <c r="H330" s="17">
        <v>1.75928716925337E-2</v>
      </c>
      <c r="I330" s="17">
        <v>1.6406644938306899E-2</v>
      </c>
      <c r="J330" s="17">
        <v>3.1051234850076399E-2</v>
      </c>
      <c r="K330" s="17">
        <v>8.0686516604395794E-3</v>
      </c>
      <c r="L330" s="17">
        <v>1.39588829152723E-2</v>
      </c>
      <c r="M330" s="17"/>
      <c r="N330" s="17">
        <v>9.1071319297137895E-3</v>
      </c>
      <c r="O330" s="17">
        <v>1.6587551831224699E-2</v>
      </c>
      <c r="P330" s="17">
        <v>2.21290076589374E-2</v>
      </c>
      <c r="Q330" s="17">
        <v>2.5350385762719502E-2</v>
      </c>
      <c r="R330" s="17"/>
      <c r="S330" s="17">
        <v>1.6102185484140399E-2</v>
      </c>
      <c r="T330" s="17">
        <v>9.6057555207256905E-3</v>
      </c>
      <c r="U330" s="17">
        <v>1.25055303097118E-2</v>
      </c>
      <c r="V330" s="17">
        <v>0</v>
      </c>
      <c r="W330" s="17">
        <v>0</v>
      </c>
      <c r="X330" s="17">
        <v>1.4504776416392201E-2</v>
      </c>
      <c r="Y330" s="17">
        <v>5.5919083673456197E-3</v>
      </c>
      <c r="Z330" s="17">
        <v>1.3074851018039501E-2</v>
      </c>
      <c r="AA330" s="17">
        <v>0</v>
      </c>
      <c r="AB330" s="17">
        <v>0.11489143971828999</v>
      </c>
      <c r="AC330" s="17">
        <v>0</v>
      </c>
      <c r="AD330" s="17">
        <v>2.6222596622603699E-2</v>
      </c>
      <c r="AE330" s="17"/>
      <c r="AF330" s="17">
        <v>0</v>
      </c>
      <c r="AG330" s="17">
        <v>1.1263707101798999E-2</v>
      </c>
      <c r="AH330" s="17">
        <v>7.3299099162673596E-3</v>
      </c>
      <c r="AI330" s="17">
        <v>6.0650172477234601E-2</v>
      </c>
      <c r="AJ330" s="17">
        <v>3.20937709259312E-2</v>
      </c>
      <c r="AK330" s="17">
        <v>1.06649660426969E-2</v>
      </c>
      <c r="AL330" s="17">
        <v>2.8852513231215501E-2</v>
      </c>
      <c r="AM330" s="17">
        <v>1.36332536455438E-2</v>
      </c>
      <c r="AN330" s="17">
        <v>6.7467271880791704E-3</v>
      </c>
      <c r="AO330" s="17">
        <v>0</v>
      </c>
      <c r="AP330" s="17">
        <v>1.8357205032308199E-2</v>
      </c>
      <c r="AQ330" s="17">
        <v>2.1348915356061201E-2</v>
      </c>
      <c r="AR330" s="17">
        <v>0</v>
      </c>
      <c r="AS330" s="17">
        <v>0</v>
      </c>
      <c r="AT330" s="17">
        <v>2.4499030450257801E-2</v>
      </c>
      <c r="AU330" s="17">
        <v>1.28759965881655E-2</v>
      </c>
      <c r="AV330" s="17"/>
      <c r="AW330" s="17">
        <v>2.1030075534407802E-2</v>
      </c>
      <c r="AX330" s="17">
        <v>2.1841647470336699E-2</v>
      </c>
      <c r="AY330" s="17">
        <v>7.1123733847072096E-3</v>
      </c>
      <c r="AZ330" s="17">
        <v>1.40803777020439E-2</v>
      </c>
      <c r="BA330" s="17">
        <v>0</v>
      </c>
      <c r="BB330" s="17"/>
      <c r="BC330" s="17">
        <v>3.5559112919465799E-2</v>
      </c>
      <c r="BD330" s="17">
        <v>1.8348916558416299E-2</v>
      </c>
      <c r="BE330" s="17">
        <v>1.46640813177315E-2</v>
      </c>
      <c r="BF330" s="17">
        <v>1.05662813177341E-2</v>
      </c>
      <c r="BG330" s="17">
        <v>2.4663947108227401E-2</v>
      </c>
      <c r="BH330" s="17"/>
      <c r="BI330" s="17">
        <v>1.7071662038066399E-2</v>
      </c>
      <c r="BJ330" s="17">
        <v>2.14806306520543E-2</v>
      </c>
      <c r="BK330" s="17"/>
      <c r="BL330" s="17">
        <v>3.3665522181512399E-2</v>
      </c>
      <c r="BM330" s="17">
        <v>1.4839271985852101E-2</v>
      </c>
      <c r="BN330" s="17">
        <v>1.4994992414472001E-2</v>
      </c>
      <c r="BO330" s="17">
        <v>0</v>
      </c>
      <c r="BP330" s="17"/>
      <c r="BQ330" s="17">
        <v>0</v>
      </c>
      <c r="BR330" s="17">
        <v>9.6420056268536596E-3</v>
      </c>
      <c r="BS330" s="17">
        <v>1.2582558529671601E-2</v>
      </c>
      <c r="BT330" s="17">
        <v>1.1475368779943301E-2</v>
      </c>
      <c r="BU330" s="17">
        <v>2.4354873438889001E-2</v>
      </c>
      <c r="BV330" s="17"/>
      <c r="BW330" s="17">
        <v>9.72690254583021E-3</v>
      </c>
      <c r="BX330" s="17">
        <v>5.8192040710214202E-3</v>
      </c>
      <c r="BY330" s="17">
        <v>1.41729862268095E-2</v>
      </c>
      <c r="BZ330" s="17">
        <v>8.0193384577169503E-3</v>
      </c>
      <c r="CA330" s="17">
        <v>1.53596716402236E-2</v>
      </c>
      <c r="CB330" s="17"/>
      <c r="CC330" s="17">
        <v>9.4738258662316992E-3</v>
      </c>
      <c r="CD330" s="17">
        <v>2.29013779550091E-2</v>
      </c>
      <c r="CE330" s="17"/>
      <c r="CF330" s="17">
        <v>4.3273159044802702E-3</v>
      </c>
      <c r="CG330" s="17"/>
      <c r="CH330" s="17">
        <v>9.1037555365125807E-3</v>
      </c>
    </row>
    <row r="331" spans="2:86" x14ac:dyDescent="0.35">
      <c r="B331" t="s">
        <v>232</v>
      </c>
      <c r="C331" s="17">
        <v>8.2253086325603502E-3</v>
      </c>
      <c r="D331" s="17">
        <v>1.3945304469276E-2</v>
      </c>
      <c r="E331" s="17">
        <v>2.6708763302017999E-3</v>
      </c>
      <c r="F331" s="17"/>
      <c r="G331" s="17">
        <v>2.0159675359531299E-2</v>
      </c>
      <c r="H331" s="17">
        <v>3.9222748157562298E-3</v>
      </c>
      <c r="I331" s="17">
        <v>1.03511991658138E-2</v>
      </c>
      <c r="J331" s="17">
        <v>8.1627124296459394E-3</v>
      </c>
      <c r="K331" s="17">
        <v>5.3224614270020003E-3</v>
      </c>
      <c r="L331" s="17">
        <v>4.0776397795864901E-3</v>
      </c>
      <c r="M331" s="17"/>
      <c r="N331" s="17">
        <v>1.0715060341687401E-2</v>
      </c>
      <c r="O331" s="17">
        <v>6.94225928633315E-3</v>
      </c>
      <c r="P331" s="17">
        <v>1.1165937554187299E-2</v>
      </c>
      <c r="Q331" s="17">
        <v>4.3487971248081696E-3</v>
      </c>
      <c r="R331" s="17"/>
      <c r="S331" s="17">
        <v>2.3493046477833898E-3</v>
      </c>
      <c r="T331" s="17">
        <v>3.3164493740050799E-3</v>
      </c>
      <c r="U331" s="17">
        <v>0</v>
      </c>
      <c r="V331" s="17">
        <v>7.3655397623918397E-3</v>
      </c>
      <c r="W331" s="17">
        <v>0</v>
      </c>
      <c r="X331" s="17">
        <v>0</v>
      </c>
      <c r="Y331" s="17">
        <v>5.7704611264522698E-3</v>
      </c>
      <c r="Z331" s="17">
        <v>3.6339820016501302E-2</v>
      </c>
      <c r="AA331" s="17">
        <v>3.0775860786286702E-3</v>
      </c>
      <c r="AB331" s="17">
        <v>6.5058064744396397E-3</v>
      </c>
      <c r="AC331" s="17">
        <v>4.2035494685744697E-2</v>
      </c>
      <c r="AD331" s="17">
        <v>6.2173853102214897E-2</v>
      </c>
      <c r="AE331" s="17"/>
      <c r="AF331" s="17">
        <v>9.2137119323138103E-2</v>
      </c>
      <c r="AG331" s="17">
        <v>1.1623363564079401E-2</v>
      </c>
      <c r="AH331" s="17">
        <v>0</v>
      </c>
      <c r="AI331" s="17">
        <v>9.4840827219551203E-3</v>
      </c>
      <c r="AJ331" s="17">
        <v>1.12281610540639E-2</v>
      </c>
      <c r="AK331" s="17">
        <v>0</v>
      </c>
      <c r="AL331" s="17">
        <v>9.0252519453630099E-3</v>
      </c>
      <c r="AM331" s="17">
        <v>6.3002794210055696E-3</v>
      </c>
      <c r="AN331" s="17">
        <v>7.2468849641908802E-3</v>
      </c>
      <c r="AO331" s="17">
        <v>0</v>
      </c>
      <c r="AP331" s="17">
        <v>5.7456026501131801E-3</v>
      </c>
      <c r="AQ331" s="17">
        <v>0</v>
      </c>
      <c r="AR331" s="17">
        <v>6.3575673509259998E-3</v>
      </c>
      <c r="AS331" s="17">
        <v>1.5727984054595599E-2</v>
      </c>
      <c r="AT331" s="17">
        <v>0</v>
      </c>
      <c r="AU331" s="17">
        <v>3.40160372737736E-2</v>
      </c>
      <c r="AV331" s="17"/>
      <c r="AW331" s="17">
        <v>3.6209891367245898E-3</v>
      </c>
      <c r="AX331" s="17">
        <v>4.1074717146381903E-3</v>
      </c>
      <c r="AY331" s="17">
        <v>1.1888662083232801E-3</v>
      </c>
      <c r="AZ331" s="17">
        <v>7.4390359405304904E-3</v>
      </c>
      <c r="BA331" s="17">
        <v>0.110820648008609</v>
      </c>
      <c r="BB331" s="17"/>
      <c r="BC331" s="17">
        <v>6.26797852260998E-3</v>
      </c>
      <c r="BD331" s="17">
        <v>1.43103600704448E-2</v>
      </c>
      <c r="BE331" s="17">
        <v>4.4066060988846396E-3</v>
      </c>
      <c r="BF331" s="17">
        <v>3.1730643755599102E-3</v>
      </c>
      <c r="BG331" s="17">
        <v>1.30491043404966E-2</v>
      </c>
      <c r="BH331" s="17"/>
      <c r="BI331" s="17">
        <v>7.6623591100422302E-3</v>
      </c>
      <c r="BJ331" s="17">
        <v>1.05148646982037E-2</v>
      </c>
      <c r="BK331" s="17"/>
      <c r="BL331" s="17">
        <v>1.0547498669177501E-2</v>
      </c>
      <c r="BM331" s="17">
        <v>9.3612625463744808E-3</v>
      </c>
      <c r="BN331" s="17">
        <v>6.34027998510623E-3</v>
      </c>
      <c r="BO331" s="17">
        <v>1.98091359520512E-2</v>
      </c>
      <c r="BP331" s="17"/>
      <c r="BQ331" s="17">
        <v>5.6065295762833204E-3</v>
      </c>
      <c r="BR331" s="17">
        <v>1.02313641697601E-2</v>
      </c>
      <c r="BS331" s="17">
        <v>4.60414310006412E-3</v>
      </c>
      <c r="BT331" s="17">
        <v>9.4263368333050608E-3</v>
      </c>
      <c r="BU331" s="17">
        <v>1.0204520500674601E-2</v>
      </c>
      <c r="BV331" s="17"/>
      <c r="BW331" s="17">
        <v>0</v>
      </c>
      <c r="BX331" s="17">
        <v>1.96338716848166E-2</v>
      </c>
      <c r="BY331" s="17">
        <v>4.6628877793567503E-3</v>
      </c>
      <c r="BZ331" s="17">
        <v>2.2274257775692901E-3</v>
      </c>
      <c r="CA331" s="17">
        <v>2.7443894136707499E-3</v>
      </c>
      <c r="CB331" s="17"/>
      <c r="CC331" s="17">
        <v>6.9089134780894301E-3</v>
      </c>
      <c r="CD331" s="17">
        <v>8.9963075046070509E-3</v>
      </c>
      <c r="CE331" s="17"/>
      <c r="CF331" s="17">
        <v>1.55323651463043E-2</v>
      </c>
      <c r="CG331" s="17"/>
      <c r="CH331" s="17">
        <v>1.12985524203099E-2</v>
      </c>
    </row>
    <row r="332" spans="2:86" x14ac:dyDescent="0.35">
      <c r="B332" t="s">
        <v>233</v>
      </c>
      <c r="C332" s="17">
        <v>2.0504102079512601E-2</v>
      </c>
      <c r="D332" s="17">
        <v>1.3912465035380199E-2</v>
      </c>
      <c r="E332" s="17">
        <v>2.69938608843278E-2</v>
      </c>
      <c r="F332" s="17"/>
      <c r="G332" s="17">
        <v>1.47976839084238E-2</v>
      </c>
      <c r="H332" s="17">
        <v>1.5912658081914499E-2</v>
      </c>
      <c r="I332" s="17">
        <v>1.0005332451089E-2</v>
      </c>
      <c r="J332" s="17">
        <v>3.6453788153340501E-2</v>
      </c>
      <c r="K332" s="17">
        <v>2.9382054971620001E-2</v>
      </c>
      <c r="L332" s="17">
        <v>1.7638285192072101E-2</v>
      </c>
      <c r="M332" s="17"/>
      <c r="N332" s="17">
        <v>9.6524021173642702E-3</v>
      </c>
      <c r="O332" s="17">
        <v>3.3839852057349303E-2</v>
      </c>
      <c r="P332" s="17">
        <v>5.8619409063624403E-3</v>
      </c>
      <c r="Q332" s="17">
        <v>3.1403892710690703E-2</v>
      </c>
      <c r="R332" s="17"/>
      <c r="S332" s="17">
        <v>6.05460257586443E-3</v>
      </c>
      <c r="T332" s="17">
        <v>1.2673691607724901E-2</v>
      </c>
      <c r="U332" s="17">
        <v>1.5213719379047299E-2</v>
      </c>
      <c r="V332" s="17">
        <v>3.0710939747444901E-2</v>
      </c>
      <c r="W332" s="17">
        <v>5.9002178930831397E-3</v>
      </c>
      <c r="X332" s="17">
        <v>2.0580706260613601E-2</v>
      </c>
      <c r="Y332" s="17">
        <v>5.2396020558951199E-2</v>
      </c>
      <c r="Z332" s="17">
        <v>4.3753320512402098E-2</v>
      </c>
      <c r="AA332" s="17">
        <v>3.0843624983813201E-2</v>
      </c>
      <c r="AB332" s="17">
        <v>1.3131267824087399E-2</v>
      </c>
      <c r="AC332" s="17">
        <v>8.8822709928598302E-3</v>
      </c>
      <c r="AD332" s="17">
        <v>2.68531943066273E-2</v>
      </c>
      <c r="AE332" s="17"/>
      <c r="AF332" s="17">
        <v>3.3707985608663303E-2</v>
      </c>
      <c r="AG332" s="17">
        <v>5.1117331188779001E-2</v>
      </c>
      <c r="AH332" s="17">
        <v>1.80051610707401E-2</v>
      </c>
      <c r="AI332" s="17">
        <v>1.6749502790719399E-2</v>
      </c>
      <c r="AJ332" s="17">
        <v>1.8027720112885899E-2</v>
      </c>
      <c r="AK332" s="17">
        <v>2.35266775997779E-2</v>
      </c>
      <c r="AL332" s="17">
        <v>1.32735309236298E-2</v>
      </c>
      <c r="AM332" s="17">
        <v>2.8863972749845399E-2</v>
      </c>
      <c r="AN332" s="17">
        <v>1.9572797788712799E-2</v>
      </c>
      <c r="AO332" s="17">
        <v>3.5508212233291599E-2</v>
      </c>
      <c r="AP332" s="17">
        <v>1.67490666953179E-2</v>
      </c>
      <c r="AQ332" s="17">
        <v>6.9167114397294801E-3</v>
      </c>
      <c r="AR332" s="17">
        <v>8.5936395468245007E-3</v>
      </c>
      <c r="AS332" s="17">
        <v>0</v>
      </c>
      <c r="AT332" s="17">
        <v>0</v>
      </c>
      <c r="AU332" s="17">
        <v>7.3312086737965104E-3</v>
      </c>
      <c r="AV332" s="17"/>
      <c r="AW332" s="17">
        <v>2.8575470858245199E-2</v>
      </c>
      <c r="AX332" s="17">
        <v>1.33293148835203E-2</v>
      </c>
      <c r="AY332" s="17">
        <v>2.44700945954484E-2</v>
      </c>
      <c r="AZ332" s="17">
        <v>1.20844970452161E-2</v>
      </c>
      <c r="BA332" s="17">
        <v>3.8111154168616899E-2</v>
      </c>
      <c r="BB332" s="17"/>
      <c r="BC332" s="17">
        <v>2.4453866170576499E-2</v>
      </c>
      <c r="BD332" s="17">
        <v>8.9885901037049503E-3</v>
      </c>
      <c r="BE332" s="17">
        <v>1.7706293602907399E-2</v>
      </c>
      <c r="BF332" s="17">
        <v>3.9556157421591603E-2</v>
      </c>
      <c r="BG332" s="17">
        <v>7.9293420676971399E-2</v>
      </c>
      <c r="BH332" s="17"/>
      <c r="BI332" s="17">
        <v>1.89912123963361E-2</v>
      </c>
      <c r="BJ332" s="17">
        <v>2.66571328792755E-2</v>
      </c>
      <c r="BK332" s="17"/>
      <c r="BL332" s="17">
        <v>1.2899315202436401E-2</v>
      </c>
      <c r="BM332" s="17">
        <v>2.7412980565053001E-2</v>
      </c>
      <c r="BN332" s="17">
        <v>1.94365310072258E-2</v>
      </c>
      <c r="BO332" s="17">
        <v>1.9745413664331999E-2</v>
      </c>
      <c r="BP332" s="17"/>
      <c r="BQ332" s="17">
        <v>1.5318221450889499E-2</v>
      </c>
      <c r="BR332" s="17">
        <v>1.8365424869334099E-2</v>
      </c>
      <c r="BS332" s="17">
        <v>5.4663449279596698E-3</v>
      </c>
      <c r="BT332" s="17">
        <v>1.09620978657294E-2</v>
      </c>
      <c r="BU332" s="17">
        <v>1.72223274420269E-2</v>
      </c>
      <c r="BV332" s="17"/>
      <c r="BW332" s="17">
        <v>0</v>
      </c>
      <c r="BX332" s="17">
        <v>5.2571334383104398E-3</v>
      </c>
      <c r="BY332" s="17">
        <v>6.5069418466144804E-3</v>
      </c>
      <c r="BZ332" s="17">
        <v>1.70391571090074E-2</v>
      </c>
      <c r="CA332" s="17">
        <v>2.11515578872714E-2</v>
      </c>
      <c r="CB332" s="17"/>
      <c r="CC332" s="17">
        <v>1.4936858864697099E-2</v>
      </c>
      <c r="CD332" s="17">
        <v>2.3764778195232199E-2</v>
      </c>
      <c r="CE332" s="17"/>
      <c r="CF332" s="17">
        <v>5.9840506055375197E-3</v>
      </c>
      <c r="CG332" s="17"/>
      <c r="CH332" s="17">
        <v>2.2300666790304801E-2</v>
      </c>
    </row>
    <row r="333" spans="2:86" x14ac:dyDescent="0.35">
      <c r="B333" t="s">
        <v>140</v>
      </c>
      <c r="C333" s="17">
        <v>0.23331180622497399</v>
      </c>
      <c r="D333" s="17">
        <v>0.165916581481236</v>
      </c>
      <c r="E333" s="17">
        <v>0.29871727875149001</v>
      </c>
      <c r="F333" s="17"/>
      <c r="G333" s="17">
        <v>0.17738175664768099</v>
      </c>
      <c r="H333" s="17">
        <v>0.205296059924717</v>
      </c>
      <c r="I333" s="17">
        <v>0.23085347591032801</v>
      </c>
      <c r="J333" s="17">
        <v>0.25224896049083401</v>
      </c>
      <c r="K333" s="17">
        <v>0.27082741858092901</v>
      </c>
      <c r="L333" s="17">
        <v>0.25464951393604002</v>
      </c>
      <c r="M333" s="17"/>
      <c r="N333" s="17">
        <v>0.18586145456773501</v>
      </c>
      <c r="O333" s="17">
        <v>0.24091051030420099</v>
      </c>
      <c r="P333" s="17">
        <v>0.217632458118445</v>
      </c>
      <c r="Q333" s="17">
        <v>0.292319854555942</v>
      </c>
      <c r="R333" s="17"/>
      <c r="S333" s="17">
        <v>0.17928813978418801</v>
      </c>
      <c r="T333" s="17">
        <v>0.22091927751566201</v>
      </c>
      <c r="U333" s="17">
        <v>0.25656199346285402</v>
      </c>
      <c r="V333" s="17">
        <v>0.17395640619936401</v>
      </c>
      <c r="W333" s="17">
        <v>0.22928560760776701</v>
      </c>
      <c r="X333" s="17">
        <v>0.227790628955543</v>
      </c>
      <c r="Y333" s="17">
        <v>0.24998658527272599</v>
      </c>
      <c r="Z333" s="17">
        <v>0.257036808516314</v>
      </c>
      <c r="AA333" s="17">
        <v>0.27932067216704498</v>
      </c>
      <c r="AB333" s="17">
        <v>0.21017368857768301</v>
      </c>
      <c r="AC333" s="17">
        <v>0.38749249708476002</v>
      </c>
      <c r="AD333" s="17">
        <v>0.24882637118369799</v>
      </c>
      <c r="AE333" s="17"/>
      <c r="AF333" s="17">
        <v>0.215399761316941</v>
      </c>
      <c r="AG333" s="17">
        <v>0.32285212167689398</v>
      </c>
      <c r="AH333" s="17">
        <v>0.33146238138245399</v>
      </c>
      <c r="AI333" s="17">
        <v>0.24486840161749199</v>
      </c>
      <c r="AJ333" s="17">
        <v>0.273163894650024</v>
      </c>
      <c r="AK333" s="17">
        <v>0.25884034256149402</v>
      </c>
      <c r="AL333" s="17">
        <v>0.22732518448712599</v>
      </c>
      <c r="AM333" s="17">
        <v>0.195671201182083</v>
      </c>
      <c r="AN333" s="17">
        <v>0.163900080185718</v>
      </c>
      <c r="AO333" s="17">
        <v>0.204087672331384</v>
      </c>
      <c r="AP333" s="17">
        <v>0.21834116449360799</v>
      </c>
      <c r="AQ333" s="17">
        <v>0.21988088635254699</v>
      </c>
      <c r="AR333" s="17">
        <v>0.175031379335712</v>
      </c>
      <c r="AS333" s="17">
        <v>0.25466710524807901</v>
      </c>
      <c r="AT333" s="17">
        <v>0.114501369849899</v>
      </c>
      <c r="AU333" s="17">
        <v>8.3335406397118103E-2</v>
      </c>
      <c r="AV333" s="17"/>
      <c r="AW333" s="17">
        <v>0.28382827619467599</v>
      </c>
      <c r="AX333" s="17">
        <v>0.27199235747522998</v>
      </c>
      <c r="AY333" s="17">
        <v>0.20500536639472</v>
      </c>
      <c r="AZ333" s="17">
        <v>0.12853881492904601</v>
      </c>
      <c r="BA333" s="17">
        <v>9.4457023388811595E-2</v>
      </c>
      <c r="BB333" s="17"/>
      <c r="BC333" s="17">
        <v>0.105350144978632</v>
      </c>
      <c r="BD333" s="17">
        <v>0.19371257403194</v>
      </c>
      <c r="BE333" s="17">
        <v>0.26551934096614299</v>
      </c>
      <c r="BF333" s="17">
        <v>0.33160597554798399</v>
      </c>
      <c r="BG333" s="17">
        <v>0.29137184053680798</v>
      </c>
      <c r="BH333" s="17"/>
      <c r="BI333" s="17">
        <v>0.21564636380020599</v>
      </c>
      <c r="BJ333" s="17">
        <v>0.305158426993002</v>
      </c>
      <c r="BK333" s="17"/>
      <c r="BL333" s="17">
        <v>0.23564303933951899</v>
      </c>
      <c r="BM333" s="17">
        <v>0.230214474464009</v>
      </c>
      <c r="BN333" s="17">
        <v>0.23051561496116599</v>
      </c>
      <c r="BO333" s="17">
        <v>0.32031870611076801</v>
      </c>
      <c r="BP333" s="17"/>
      <c r="BQ333" s="17">
        <v>0.131784968375246</v>
      </c>
      <c r="BR333" s="17">
        <v>0.20026573695691699</v>
      </c>
      <c r="BS333" s="17">
        <v>0.20537038596638599</v>
      </c>
      <c r="BT333" s="17">
        <v>0.12258286364748699</v>
      </c>
      <c r="BU333" s="17">
        <v>0.143876002603568</v>
      </c>
      <c r="BV333" s="17"/>
      <c r="BW333" s="17">
        <v>0.10806991983156</v>
      </c>
      <c r="BX333" s="17">
        <v>0.109923953806092</v>
      </c>
      <c r="BY333" s="17">
        <v>0.20789532248585399</v>
      </c>
      <c r="BZ333" s="17">
        <v>0.13408403825106599</v>
      </c>
      <c r="CA333" s="17">
        <v>0.182081107951963</v>
      </c>
      <c r="CB333" s="17"/>
      <c r="CC333" s="17">
        <v>0.117791918864326</v>
      </c>
      <c r="CD333" s="17">
        <v>0.30097059587603298</v>
      </c>
      <c r="CE333" s="17"/>
      <c r="CF333" s="17">
        <v>0.106199937915588</v>
      </c>
      <c r="CG333" s="17"/>
      <c r="CH333" s="17">
        <v>9.5023518640250895E-2</v>
      </c>
    </row>
    <row r="334" spans="2:86" x14ac:dyDescent="0.35">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row>
    <row r="335" spans="2:86" x14ac:dyDescent="0.35">
      <c r="B335" s="6" t="s">
        <v>236</v>
      </c>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row>
    <row r="336" spans="2:86" x14ac:dyDescent="0.35">
      <c r="B336" s="21" t="s">
        <v>123</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row>
    <row r="337" spans="2:86" x14ac:dyDescent="0.35">
      <c r="B337" t="s">
        <v>76</v>
      </c>
      <c r="C337" s="17">
        <v>0.20001284107113201</v>
      </c>
      <c r="D337" s="17">
        <v>0.23324739727998201</v>
      </c>
      <c r="E337" s="17">
        <v>0.16819166588458001</v>
      </c>
      <c r="F337" s="17"/>
      <c r="G337" s="17">
        <v>0.26196894660935899</v>
      </c>
      <c r="H337" s="17">
        <v>0.24432806072952301</v>
      </c>
      <c r="I337" s="17">
        <v>0.226362137586268</v>
      </c>
      <c r="J337" s="17">
        <v>0.20667105774585801</v>
      </c>
      <c r="K337" s="17">
        <v>0.151315028378985</v>
      </c>
      <c r="L337" s="17">
        <v>0.128724844891766</v>
      </c>
      <c r="M337" s="17"/>
      <c r="N337" s="17">
        <v>0.27273610016501498</v>
      </c>
      <c r="O337" s="17">
        <v>0.17145672793966499</v>
      </c>
      <c r="P337" s="17">
        <v>0.18252787844884399</v>
      </c>
      <c r="Q337" s="17">
        <v>0.168156948742646</v>
      </c>
      <c r="R337" s="17"/>
      <c r="S337" s="17">
        <v>0.331303297517832</v>
      </c>
      <c r="T337" s="17">
        <v>0.16418910122257599</v>
      </c>
      <c r="U337" s="17">
        <v>0.11780221198296099</v>
      </c>
      <c r="V337" s="17">
        <v>0.14748849256978599</v>
      </c>
      <c r="W337" s="17">
        <v>0.19681107570037301</v>
      </c>
      <c r="X337" s="17">
        <v>0.22100915925615</v>
      </c>
      <c r="Y337" s="17">
        <v>0.197203693672276</v>
      </c>
      <c r="Z337" s="17">
        <v>0.196605629389484</v>
      </c>
      <c r="AA337" s="17">
        <v>0.20766763780801101</v>
      </c>
      <c r="AB337" s="17">
        <v>0.14601105834898301</v>
      </c>
      <c r="AC337" s="17">
        <v>0.19482566307910801</v>
      </c>
      <c r="AD337" s="17">
        <v>0.21882428840014401</v>
      </c>
      <c r="AE337" s="17"/>
      <c r="AF337" s="17">
        <v>0.21323283318380101</v>
      </c>
      <c r="AG337" s="17">
        <v>0.20158333281431401</v>
      </c>
      <c r="AH337" s="17">
        <v>0.155347384475997</v>
      </c>
      <c r="AI337" s="17">
        <v>0.17230527769610501</v>
      </c>
      <c r="AJ337" s="17">
        <v>0.200832513657699</v>
      </c>
      <c r="AK337" s="17">
        <v>0.183731421263607</v>
      </c>
      <c r="AL337" s="17">
        <v>0.19799936064330401</v>
      </c>
      <c r="AM337" s="17">
        <v>0.167199976561588</v>
      </c>
      <c r="AN337" s="17">
        <v>0.21190392771286401</v>
      </c>
      <c r="AO337" s="17">
        <v>0.19384756525885</v>
      </c>
      <c r="AP337" s="17">
        <v>0.16634646755090499</v>
      </c>
      <c r="AQ337" s="17">
        <v>0.204623409678027</v>
      </c>
      <c r="AR337" s="17">
        <v>0.30632880123617301</v>
      </c>
      <c r="AS337" s="17">
        <v>0.18844155476702201</v>
      </c>
      <c r="AT337" s="17">
        <v>0.26919036060798401</v>
      </c>
      <c r="AU337" s="17">
        <v>0.32891488637831501</v>
      </c>
      <c r="AV337" s="17"/>
      <c r="AW337" s="17">
        <v>0.15099171528475899</v>
      </c>
      <c r="AX337" s="17">
        <v>0.167008024618815</v>
      </c>
      <c r="AY337" s="17">
        <v>0.242235182047633</v>
      </c>
      <c r="AZ337" s="17">
        <v>0.28195745776388798</v>
      </c>
      <c r="BA337" s="17">
        <v>0.44298348707139201</v>
      </c>
      <c r="BB337" s="17"/>
      <c r="BC337" s="17">
        <v>0.33124241521921199</v>
      </c>
      <c r="BD337" s="17">
        <v>0.23283442586833</v>
      </c>
      <c r="BE337" s="17">
        <v>0.15819212344370101</v>
      </c>
      <c r="BF337" s="17">
        <v>0.13843195992155699</v>
      </c>
      <c r="BG337" s="17">
        <v>0.15032093160808899</v>
      </c>
      <c r="BH337" s="17"/>
      <c r="BI337" s="17">
        <v>0.19845278927336099</v>
      </c>
      <c r="BJ337" s="17">
        <v>0.20635768357197901</v>
      </c>
      <c r="BK337" s="17"/>
      <c r="BL337" s="17">
        <v>0.216359038237841</v>
      </c>
      <c r="BM337" s="17">
        <v>0.18137469870811301</v>
      </c>
      <c r="BN337" s="17">
        <v>0.20332880494215799</v>
      </c>
      <c r="BO337" s="17">
        <v>0.225493919327796</v>
      </c>
      <c r="BP337" s="17"/>
      <c r="BQ337" s="17">
        <v>4.88161575718195E-2</v>
      </c>
      <c r="BR337" s="17">
        <v>0.42432234572677302</v>
      </c>
      <c r="BS337" s="17">
        <v>8.1954935055878003E-2</v>
      </c>
      <c r="BT337" s="17">
        <v>1.86876280690145E-2</v>
      </c>
      <c r="BU337" s="17">
        <v>0.10420224912918601</v>
      </c>
      <c r="BV337" s="17"/>
      <c r="BW337" s="17">
        <v>3.6541828573258703E-2</v>
      </c>
      <c r="BX337" s="17">
        <v>0.72032656019462704</v>
      </c>
      <c r="BY337" s="17">
        <v>9.2271390446912294E-2</v>
      </c>
      <c r="BZ337" s="17">
        <v>2.3470739146525001E-2</v>
      </c>
      <c r="CA337" s="17">
        <v>8.6598802055629504E-2</v>
      </c>
      <c r="CB337" s="17"/>
      <c r="CC337" s="17">
        <v>0.127539380052448</v>
      </c>
      <c r="CD337" s="17">
        <v>0.24245978909350099</v>
      </c>
      <c r="CE337" s="17"/>
      <c r="CF337" s="17">
        <v>0.73349144755536699</v>
      </c>
      <c r="CG337" s="17"/>
      <c r="CH337" s="17">
        <v>0.29182701544964601</v>
      </c>
    </row>
    <row r="338" spans="2:86" x14ac:dyDescent="0.35">
      <c r="B338" t="s">
        <v>75</v>
      </c>
      <c r="C338" s="17">
        <v>0.16156145345834799</v>
      </c>
      <c r="D338" s="17">
        <v>0.16739770542193799</v>
      </c>
      <c r="E338" s="17">
        <v>0.156348355771981</v>
      </c>
      <c r="F338" s="17"/>
      <c r="G338" s="17">
        <v>6.6088926796056893E-2</v>
      </c>
      <c r="H338" s="17">
        <v>0.12860072767089301</v>
      </c>
      <c r="I338" s="17">
        <v>0.14319179550500699</v>
      </c>
      <c r="J338" s="17">
        <v>0.142848106018966</v>
      </c>
      <c r="K338" s="17">
        <v>0.175959274845434</v>
      </c>
      <c r="L338" s="17">
        <v>0.272146856498789</v>
      </c>
      <c r="M338" s="17"/>
      <c r="N338" s="17">
        <v>0.21205495113586401</v>
      </c>
      <c r="O338" s="17">
        <v>0.184998535672007</v>
      </c>
      <c r="P338" s="17">
        <v>0.140352282145914</v>
      </c>
      <c r="Q338" s="17">
        <v>9.9269549750587494E-2</v>
      </c>
      <c r="R338" s="17"/>
      <c r="S338" s="17">
        <v>0.14881342984515</v>
      </c>
      <c r="T338" s="17">
        <v>0.26045557420533799</v>
      </c>
      <c r="U338" s="17">
        <v>0.149681405380961</v>
      </c>
      <c r="V338" s="17">
        <v>0.19718318341293101</v>
      </c>
      <c r="W338" s="17">
        <v>0.23414679020436399</v>
      </c>
      <c r="X338" s="17">
        <v>0.137189897368243</v>
      </c>
      <c r="Y338" s="17">
        <v>0.15180770083866299</v>
      </c>
      <c r="Z338" s="17">
        <v>0.147795915988475</v>
      </c>
      <c r="AA338" s="17">
        <v>0.101073060270691</v>
      </c>
      <c r="AB338" s="17">
        <v>9.9223845391608695E-2</v>
      </c>
      <c r="AC338" s="17">
        <v>0.12880542134509901</v>
      </c>
      <c r="AD338" s="17">
        <v>0.129729849976774</v>
      </c>
      <c r="AE338" s="17"/>
      <c r="AF338" s="17">
        <v>7.8421780846955294E-2</v>
      </c>
      <c r="AG338" s="17">
        <v>2.0315813449367798E-2</v>
      </c>
      <c r="AH338" s="17">
        <v>0.13271647011204499</v>
      </c>
      <c r="AI338" s="17">
        <v>8.9239367802645894E-2</v>
      </c>
      <c r="AJ338" s="17">
        <v>0.111707063680741</v>
      </c>
      <c r="AK338" s="17">
        <v>0.14648239308085501</v>
      </c>
      <c r="AL338" s="17">
        <v>0.187925152200832</v>
      </c>
      <c r="AM338" s="17">
        <v>0.188365399496085</v>
      </c>
      <c r="AN338" s="17">
        <v>0.19080749401557701</v>
      </c>
      <c r="AO338" s="17">
        <v>0.19732199054279301</v>
      </c>
      <c r="AP338" s="17">
        <v>0.199789122105375</v>
      </c>
      <c r="AQ338" s="17">
        <v>0.18936678801926499</v>
      </c>
      <c r="AR338" s="17">
        <v>0.17659867557275899</v>
      </c>
      <c r="AS338" s="17">
        <v>0.228489704312237</v>
      </c>
      <c r="AT338" s="17">
        <v>0.21584695503632201</v>
      </c>
      <c r="AU338" s="17">
        <v>0.23696081202462099</v>
      </c>
      <c r="AV338" s="17"/>
      <c r="AW338" s="17">
        <v>0.16574101749405501</v>
      </c>
      <c r="AX338" s="17">
        <v>0.13356676175825999</v>
      </c>
      <c r="AY338" s="17">
        <v>0.15366184739299199</v>
      </c>
      <c r="AZ338" s="17">
        <v>0.20197009019328299</v>
      </c>
      <c r="BA338" s="17">
        <v>0.124452145102585</v>
      </c>
      <c r="BB338" s="17"/>
      <c r="BC338" s="17">
        <v>0.164363850042587</v>
      </c>
      <c r="BD338" s="17">
        <v>0.22285188924733701</v>
      </c>
      <c r="BE338" s="17">
        <v>0.146235925600914</v>
      </c>
      <c r="BF338" s="17">
        <v>8.1184048663441394E-2</v>
      </c>
      <c r="BG338" s="17">
        <v>1.1840232156545101E-2</v>
      </c>
      <c r="BH338" s="17"/>
      <c r="BI338" s="17">
        <v>0.17114300537587501</v>
      </c>
      <c r="BJ338" s="17">
        <v>0.12259259491322901</v>
      </c>
      <c r="BK338" s="17"/>
      <c r="BL338" s="17">
        <v>0.147297861062994</v>
      </c>
      <c r="BM338" s="17">
        <v>0.18683038150736</v>
      </c>
      <c r="BN338" s="17">
        <v>0.15604556156431099</v>
      </c>
      <c r="BO338" s="17">
        <v>8.7247856101896101E-2</v>
      </c>
      <c r="BP338" s="17"/>
      <c r="BQ338" s="17">
        <v>0.626093586948406</v>
      </c>
      <c r="BR338" s="17">
        <v>6.7933124128711497E-2</v>
      </c>
      <c r="BS338" s="17">
        <v>5.9443708694995198E-2</v>
      </c>
      <c r="BT338" s="17">
        <v>7.3885566973469097E-2</v>
      </c>
      <c r="BU338" s="17">
        <v>7.7092822992665802E-2</v>
      </c>
      <c r="BV338" s="17"/>
      <c r="BW338" s="17">
        <v>0.78366647669594203</v>
      </c>
      <c r="BX338" s="17">
        <v>2.9345776795997199E-2</v>
      </c>
      <c r="BY338" s="17">
        <v>4.2954047027580398E-2</v>
      </c>
      <c r="BZ338" s="17">
        <v>0.10336029551560599</v>
      </c>
      <c r="CA338" s="17">
        <v>5.3337436427599798E-2</v>
      </c>
      <c r="CB338" s="17"/>
      <c r="CC338" s="17">
        <v>0.184756934633418</v>
      </c>
      <c r="CD338" s="17">
        <v>0.14797610276648199</v>
      </c>
      <c r="CE338" s="17"/>
      <c r="CF338" s="17">
        <v>2.4908057791194801E-2</v>
      </c>
      <c r="CG338" s="17"/>
      <c r="CH338" s="17">
        <v>9.6298564512470097E-2</v>
      </c>
    </row>
    <row r="339" spans="2:86" x14ac:dyDescent="0.35">
      <c r="B339" t="s">
        <v>77</v>
      </c>
      <c r="C339" s="17">
        <v>7.8840919311620503E-2</v>
      </c>
      <c r="D339" s="17">
        <v>8.8547707419708702E-2</v>
      </c>
      <c r="E339" s="17">
        <v>6.9607502019067805E-2</v>
      </c>
      <c r="F339" s="17"/>
      <c r="G339" s="17">
        <v>0.128085515299071</v>
      </c>
      <c r="H339" s="17">
        <v>7.3281353208481503E-2</v>
      </c>
      <c r="I339" s="17">
        <v>5.9369676198811498E-2</v>
      </c>
      <c r="J339" s="17">
        <v>6.9771685537462103E-2</v>
      </c>
      <c r="K339" s="17">
        <v>9.2241076870559005E-2</v>
      </c>
      <c r="L339" s="17">
        <v>6.4902052457879694E-2</v>
      </c>
      <c r="M339" s="17"/>
      <c r="N339" s="17">
        <v>7.8696377444796101E-2</v>
      </c>
      <c r="O339" s="17">
        <v>9.2030035312336195E-2</v>
      </c>
      <c r="P339" s="17">
        <v>7.3008372964558199E-2</v>
      </c>
      <c r="Q339" s="17">
        <v>7.1043712026954295E-2</v>
      </c>
      <c r="R339" s="17"/>
      <c r="S339" s="17">
        <v>8.1031711701140596E-2</v>
      </c>
      <c r="T339" s="17">
        <v>7.5578780789647595E-2</v>
      </c>
      <c r="U339" s="17">
        <v>9.7252109340926304E-2</v>
      </c>
      <c r="V339" s="17">
        <v>6.2885560518978201E-2</v>
      </c>
      <c r="W339" s="17">
        <v>3.6614588495707603E-2</v>
      </c>
      <c r="X339" s="17">
        <v>6.5691409906467005E-2</v>
      </c>
      <c r="Y339" s="17">
        <v>7.4962137828029796E-2</v>
      </c>
      <c r="Z339" s="17">
        <v>5.0987972928277898E-2</v>
      </c>
      <c r="AA339" s="17">
        <v>7.4475338934617399E-2</v>
      </c>
      <c r="AB339" s="17">
        <v>0.160614848391262</v>
      </c>
      <c r="AC339" s="17">
        <v>1.8108268753856498E-2</v>
      </c>
      <c r="AD339" s="17">
        <v>0.137624439299396</v>
      </c>
      <c r="AE339" s="17"/>
      <c r="AF339" s="17">
        <v>0.120052205602353</v>
      </c>
      <c r="AG339" s="17">
        <v>3.4129461169426098E-2</v>
      </c>
      <c r="AH339" s="17">
        <v>8.2594141412666203E-2</v>
      </c>
      <c r="AI339" s="17">
        <v>3.1402037279375197E-2</v>
      </c>
      <c r="AJ339" s="17">
        <v>6.7231974823390994E-2</v>
      </c>
      <c r="AK339" s="17">
        <v>9.4611139252129703E-2</v>
      </c>
      <c r="AL339" s="17">
        <v>5.3341952243203102E-2</v>
      </c>
      <c r="AM339" s="17">
        <v>8.3782484053347497E-2</v>
      </c>
      <c r="AN339" s="17">
        <v>0.102754823327072</v>
      </c>
      <c r="AO339" s="17">
        <v>0.13101937172532799</v>
      </c>
      <c r="AP339" s="17">
        <v>7.3976081622556394E-2</v>
      </c>
      <c r="AQ339" s="17">
        <v>4.5964583671868099E-2</v>
      </c>
      <c r="AR339" s="17">
        <v>6.0788475356978802E-2</v>
      </c>
      <c r="AS339" s="17">
        <v>5.8329922702300099E-2</v>
      </c>
      <c r="AT339" s="17">
        <v>5.5503631825033199E-2</v>
      </c>
      <c r="AU339" s="17">
        <v>0.15059935467854599</v>
      </c>
      <c r="AV339" s="17"/>
      <c r="AW339" s="17">
        <v>7.5263509909162404E-2</v>
      </c>
      <c r="AX339" s="17">
        <v>7.7984191420436305E-2</v>
      </c>
      <c r="AY339" s="17">
        <v>9.1303721431928594E-2</v>
      </c>
      <c r="AZ339" s="17">
        <v>7.0637298261219506E-2</v>
      </c>
      <c r="BA339" s="17">
        <v>0.103976269191732</v>
      </c>
      <c r="BB339" s="17"/>
      <c r="BC339" s="17">
        <v>0.113312396180744</v>
      </c>
      <c r="BD339" s="17">
        <v>7.6987753571289994E-2</v>
      </c>
      <c r="BE339" s="17">
        <v>6.8665054337519807E-2</v>
      </c>
      <c r="BF339" s="17">
        <v>8.1295485630503303E-2</v>
      </c>
      <c r="BG339" s="17">
        <v>8.84557373022892E-2</v>
      </c>
      <c r="BH339" s="17"/>
      <c r="BI339" s="17">
        <v>8.1129061992292903E-2</v>
      </c>
      <c r="BJ339" s="17">
        <v>6.9534878993552304E-2</v>
      </c>
      <c r="BK339" s="17"/>
      <c r="BL339" s="17">
        <v>7.5914848761781006E-2</v>
      </c>
      <c r="BM339" s="17">
        <v>8.0077463850654507E-2</v>
      </c>
      <c r="BN339" s="17">
        <v>8.2490744101778701E-2</v>
      </c>
      <c r="BO339" s="17">
        <v>0</v>
      </c>
      <c r="BP339" s="17"/>
      <c r="BQ339" s="17">
        <v>2.04268788647099E-2</v>
      </c>
      <c r="BR339" s="17">
        <v>6.3562496359583498E-2</v>
      </c>
      <c r="BS339" s="17">
        <v>0.41665068168254799</v>
      </c>
      <c r="BT339" s="17">
        <v>1.8496896123088798E-2</v>
      </c>
      <c r="BU339" s="17">
        <v>0.15851601197194101</v>
      </c>
      <c r="BV339" s="17"/>
      <c r="BW339" s="17">
        <v>1.37834096292603E-2</v>
      </c>
      <c r="BX339" s="17">
        <v>1.9060547391820001E-2</v>
      </c>
      <c r="BY339" s="17">
        <v>0.55459840133320404</v>
      </c>
      <c r="BZ339" s="17">
        <v>1.3488017509316301E-2</v>
      </c>
      <c r="CA339" s="17">
        <v>0.11995473523271701</v>
      </c>
      <c r="CB339" s="17"/>
      <c r="CC339" s="17">
        <v>3.3922628330151097E-2</v>
      </c>
      <c r="CD339" s="17">
        <v>0.10514909247934801</v>
      </c>
      <c r="CE339" s="17"/>
      <c r="CF339" s="17">
        <v>1.92505544364284E-2</v>
      </c>
      <c r="CG339" s="17"/>
      <c r="CH339" s="17">
        <v>4.7413960574826698E-2</v>
      </c>
    </row>
    <row r="340" spans="2:86" x14ac:dyDescent="0.35">
      <c r="B340" t="s">
        <v>79</v>
      </c>
      <c r="C340" s="17">
        <v>8.3107245655436701E-2</v>
      </c>
      <c r="D340" s="17">
        <v>6.8398183752944305E-2</v>
      </c>
      <c r="E340" s="17">
        <v>9.5752527942450899E-2</v>
      </c>
      <c r="F340" s="17"/>
      <c r="G340" s="17">
        <v>0.18549288452717799</v>
      </c>
      <c r="H340" s="17">
        <v>0.130919711453479</v>
      </c>
      <c r="I340" s="17">
        <v>9.0748496937314405E-2</v>
      </c>
      <c r="J340" s="17">
        <v>3.9383704824614202E-2</v>
      </c>
      <c r="K340" s="17">
        <v>5.2856035499947301E-2</v>
      </c>
      <c r="L340" s="17">
        <v>2.5930547332633402E-2</v>
      </c>
      <c r="M340" s="17"/>
      <c r="N340" s="17">
        <v>6.49247482533689E-2</v>
      </c>
      <c r="O340" s="17">
        <v>8.2843373467016507E-2</v>
      </c>
      <c r="P340" s="17">
        <v>0.100646099094914</v>
      </c>
      <c r="Q340" s="17">
        <v>8.8249436864130004E-2</v>
      </c>
      <c r="R340" s="17"/>
      <c r="S340" s="17">
        <v>7.4847992798964494E-2</v>
      </c>
      <c r="T340" s="17">
        <v>7.7665439557005805E-2</v>
      </c>
      <c r="U340" s="17">
        <v>0.118457681130551</v>
      </c>
      <c r="V340" s="17">
        <v>9.2519108846971301E-2</v>
      </c>
      <c r="W340" s="17">
        <v>6.4506207713717706E-2</v>
      </c>
      <c r="X340" s="17">
        <v>0.10185003393642</v>
      </c>
      <c r="Y340" s="17">
        <v>8.9746459408419799E-2</v>
      </c>
      <c r="Z340" s="17">
        <v>3.06864623189659E-2</v>
      </c>
      <c r="AA340" s="17">
        <v>8.9080040591711804E-2</v>
      </c>
      <c r="AB340" s="17">
        <v>6.0191471079358801E-2</v>
      </c>
      <c r="AC340" s="17">
        <v>8.91651776490993E-2</v>
      </c>
      <c r="AD340" s="17">
        <v>9.9216542309413305E-2</v>
      </c>
      <c r="AE340" s="17"/>
      <c r="AF340" s="17">
        <v>0.13982457353820299</v>
      </c>
      <c r="AG340" s="17">
        <v>8.1241089217424997E-2</v>
      </c>
      <c r="AH340" s="17">
        <v>6.86083782572246E-2</v>
      </c>
      <c r="AI340" s="17">
        <v>0.14592378704373299</v>
      </c>
      <c r="AJ340" s="17">
        <v>0.103946865700851</v>
      </c>
      <c r="AK340" s="17">
        <v>6.4282173502611797E-2</v>
      </c>
      <c r="AL340" s="17">
        <v>6.2681827286562006E-2</v>
      </c>
      <c r="AM340" s="17">
        <v>8.7814418800570004E-2</v>
      </c>
      <c r="AN340" s="17">
        <v>0.10599961008376001</v>
      </c>
      <c r="AO340" s="17">
        <v>8.8311537472587201E-2</v>
      </c>
      <c r="AP340" s="17">
        <v>9.1084952114384193E-2</v>
      </c>
      <c r="AQ340" s="17">
        <v>7.8318342757706993E-2</v>
      </c>
      <c r="AR340" s="17">
        <v>0.13290066650330901</v>
      </c>
      <c r="AS340" s="17">
        <v>3.8523035984394501E-2</v>
      </c>
      <c r="AT340" s="17">
        <v>4.8585543279614903E-2</v>
      </c>
      <c r="AU340" s="17">
        <v>3.8345337097467798E-2</v>
      </c>
      <c r="AV340" s="17"/>
      <c r="AW340" s="17">
        <v>6.5256680550312196E-2</v>
      </c>
      <c r="AX340" s="17">
        <v>7.3388927220310402E-2</v>
      </c>
      <c r="AY340" s="17">
        <v>0.11960521406756</v>
      </c>
      <c r="AZ340" s="17">
        <v>8.3826850431265199E-2</v>
      </c>
      <c r="BA340" s="17">
        <v>1.9324324418671601E-2</v>
      </c>
      <c r="BB340" s="17"/>
      <c r="BC340" s="17">
        <v>7.28374422931721E-2</v>
      </c>
      <c r="BD340" s="17">
        <v>7.3083646247796993E-2</v>
      </c>
      <c r="BE340" s="17">
        <v>8.7852072025339595E-2</v>
      </c>
      <c r="BF340" s="17">
        <v>0.10562301427618501</v>
      </c>
      <c r="BG340" s="17">
        <v>7.4092823899692406E-2</v>
      </c>
      <c r="BH340" s="17"/>
      <c r="BI340" s="17">
        <v>8.2211374356996603E-2</v>
      </c>
      <c r="BJ340" s="17">
        <v>8.6750818450745504E-2</v>
      </c>
      <c r="BK340" s="17"/>
      <c r="BL340" s="17">
        <v>0.100884598688242</v>
      </c>
      <c r="BM340" s="17">
        <v>7.8014559058804805E-2</v>
      </c>
      <c r="BN340" s="17">
        <v>7.7616416759790599E-2</v>
      </c>
      <c r="BO340" s="17">
        <v>0.13434889831903099</v>
      </c>
      <c r="BP340" s="17"/>
      <c r="BQ340" s="17">
        <v>9.8248155679684594E-3</v>
      </c>
      <c r="BR340" s="17">
        <v>8.4145907108835905E-2</v>
      </c>
      <c r="BS340" s="17">
        <v>5.5709405150627E-2</v>
      </c>
      <c r="BT340" s="17">
        <v>2.6720286415196901E-2</v>
      </c>
      <c r="BU340" s="17">
        <v>0.421634794198403</v>
      </c>
      <c r="BV340" s="17"/>
      <c r="BW340" s="17">
        <v>3.03226058211911E-3</v>
      </c>
      <c r="BX340" s="17">
        <v>2.4198174967660701E-2</v>
      </c>
      <c r="BY340" s="17">
        <v>3.9243198967316699E-2</v>
      </c>
      <c r="BZ340" s="17">
        <v>1.9768434264968299E-2</v>
      </c>
      <c r="CA340" s="17">
        <v>0.52579717727099795</v>
      </c>
      <c r="CB340" s="17"/>
      <c r="CC340" s="17">
        <v>3.9584080499180697E-2</v>
      </c>
      <c r="CD340" s="17">
        <v>0.108598308220812</v>
      </c>
      <c r="CE340" s="17"/>
      <c r="CF340" s="17">
        <v>2.7544117962253999E-2</v>
      </c>
      <c r="CG340" s="17"/>
      <c r="CH340" s="17">
        <v>3.4792850864125702E-2</v>
      </c>
    </row>
    <row r="341" spans="2:86" x14ac:dyDescent="0.35">
      <c r="B341" t="s">
        <v>78</v>
      </c>
      <c r="C341" s="17">
        <v>0.18011735477760299</v>
      </c>
      <c r="D341" s="17">
        <v>0.20812675798511801</v>
      </c>
      <c r="E341" s="17">
        <v>0.15333337377445</v>
      </c>
      <c r="F341" s="17"/>
      <c r="G341" s="17">
        <v>0.14452639543715601</v>
      </c>
      <c r="H341" s="17">
        <v>0.17119020543896299</v>
      </c>
      <c r="I341" s="17">
        <v>0.192431276650632</v>
      </c>
      <c r="J341" s="17">
        <v>0.18658392086522399</v>
      </c>
      <c r="K341" s="17">
        <v>0.22593671318744199</v>
      </c>
      <c r="L341" s="17">
        <v>0.165022151704113</v>
      </c>
      <c r="M341" s="17"/>
      <c r="N341" s="17">
        <v>0.12892783509178499</v>
      </c>
      <c r="O341" s="17">
        <v>0.15552951860269301</v>
      </c>
      <c r="P341" s="17">
        <v>0.25788684725993399</v>
      </c>
      <c r="Q341" s="17">
        <v>0.190716381581537</v>
      </c>
      <c r="R341" s="17"/>
      <c r="S341" s="17">
        <v>0.129175768618709</v>
      </c>
      <c r="T341" s="17">
        <v>0.14714908992378101</v>
      </c>
      <c r="U341" s="17">
        <v>0.20923493575965099</v>
      </c>
      <c r="V341" s="17">
        <v>0.219343199568269</v>
      </c>
      <c r="W341" s="17">
        <v>0.21044479889379999</v>
      </c>
      <c r="X341" s="17">
        <v>0.20036027122882899</v>
      </c>
      <c r="Y341" s="17">
        <v>0.20418552658172101</v>
      </c>
      <c r="Z341" s="17">
        <v>0.27609134296174898</v>
      </c>
      <c r="AA341" s="17">
        <v>0.20935215418511099</v>
      </c>
      <c r="AB341" s="17">
        <v>0.155375281612598</v>
      </c>
      <c r="AC341" s="17">
        <v>0.118262804606658</v>
      </c>
      <c r="AD341" s="17">
        <v>0.11270271790134399</v>
      </c>
      <c r="AE341" s="17"/>
      <c r="AF341" s="17">
        <v>0.17466309677812999</v>
      </c>
      <c r="AG341" s="17">
        <v>0.23777019680651101</v>
      </c>
      <c r="AH341" s="17">
        <v>0.15617993216822801</v>
      </c>
      <c r="AI341" s="17">
        <v>0.20894016369028301</v>
      </c>
      <c r="AJ341" s="17">
        <v>0.17413246082506201</v>
      </c>
      <c r="AK341" s="17">
        <v>0.19508040131607099</v>
      </c>
      <c r="AL341" s="17">
        <v>0.26259588185963001</v>
      </c>
      <c r="AM341" s="17">
        <v>0.19485920416671601</v>
      </c>
      <c r="AN341" s="17">
        <v>0.17449443572859999</v>
      </c>
      <c r="AO341" s="17">
        <v>0.170893756889471</v>
      </c>
      <c r="AP341" s="17">
        <v>0.17167817699926499</v>
      </c>
      <c r="AQ341" s="17">
        <v>0.18995267124163401</v>
      </c>
      <c r="AR341" s="17">
        <v>0.110852477092267</v>
      </c>
      <c r="AS341" s="17">
        <v>0.18524850607177201</v>
      </c>
      <c r="AT341" s="17">
        <v>0.14630191163379599</v>
      </c>
      <c r="AU341" s="17">
        <v>0.12932525289574701</v>
      </c>
      <c r="AV341" s="17"/>
      <c r="AW341" s="17">
        <v>0.19603680546254401</v>
      </c>
      <c r="AX341" s="17">
        <v>0.217058916980615</v>
      </c>
      <c r="AY341" s="17">
        <v>0.13031700570406099</v>
      </c>
      <c r="AZ341" s="17">
        <v>0.146609076431264</v>
      </c>
      <c r="BA341" s="17">
        <v>0.15224550202239401</v>
      </c>
      <c r="BB341" s="17"/>
      <c r="BC341" s="17">
        <v>0.170929398306328</v>
      </c>
      <c r="BD341" s="17">
        <v>0.15142021581372</v>
      </c>
      <c r="BE341" s="17">
        <v>0.203244192200911</v>
      </c>
      <c r="BF341" s="17">
        <v>0.19037028624938601</v>
      </c>
      <c r="BG341" s="17">
        <v>0.219464334969528</v>
      </c>
      <c r="BH341" s="17"/>
      <c r="BI341" s="17">
        <v>0.18446770986866001</v>
      </c>
      <c r="BJ341" s="17">
        <v>0.16242414874755401</v>
      </c>
      <c r="BK341" s="17"/>
      <c r="BL341" s="17">
        <v>0.159683286811315</v>
      </c>
      <c r="BM341" s="17">
        <v>0.17222628230505299</v>
      </c>
      <c r="BN341" s="17">
        <v>0.19354153486363901</v>
      </c>
      <c r="BO341" s="17">
        <v>0.12669634272119601</v>
      </c>
      <c r="BP341" s="17"/>
      <c r="BQ341" s="17">
        <v>0.119645336142295</v>
      </c>
      <c r="BR341" s="17">
        <v>9.8130315271169902E-2</v>
      </c>
      <c r="BS341" s="17">
        <v>0.119783483235386</v>
      </c>
      <c r="BT341" s="17">
        <v>0.69799776318539397</v>
      </c>
      <c r="BU341" s="17">
        <v>7.7509712840477696E-2</v>
      </c>
      <c r="BV341" s="17"/>
      <c r="BW341" s="17">
        <v>2.5197553470347401E-2</v>
      </c>
      <c r="BX341" s="17">
        <v>3.2750678172561297E-2</v>
      </c>
      <c r="BY341" s="17">
        <v>2.85590108719345E-2</v>
      </c>
      <c r="BZ341" s="17">
        <v>0.671632871590365</v>
      </c>
      <c r="CA341" s="17">
        <v>2.8276085562191099E-2</v>
      </c>
      <c r="CB341" s="17"/>
      <c r="CC341" s="17">
        <v>0.45256552939597799</v>
      </c>
      <c r="CD341" s="17">
        <v>2.0547308801269301E-2</v>
      </c>
      <c r="CE341" s="17"/>
      <c r="CF341" s="17">
        <v>1.93355323662492E-2</v>
      </c>
      <c r="CG341" s="17"/>
      <c r="CH341" s="17">
        <v>0.33796461600733702</v>
      </c>
    </row>
    <row r="342" spans="2:86" x14ac:dyDescent="0.35">
      <c r="B342" t="s">
        <v>231</v>
      </c>
      <c r="C342" s="17">
        <v>1.9549722686861899E-2</v>
      </c>
      <c r="D342" s="17">
        <v>1.8840844713057799E-2</v>
      </c>
      <c r="E342" s="17">
        <v>2.0299080446518201E-2</v>
      </c>
      <c r="F342" s="17"/>
      <c r="G342" s="17">
        <v>2.44831186271387E-2</v>
      </c>
      <c r="H342" s="17">
        <v>1.7306454344566E-2</v>
      </c>
      <c r="I342" s="17">
        <v>1.8882005654763102E-2</v>
      </c>
      <c r="J342" s="17">
        <v>2.7915097406484301E-2</v>
      </c>
      <c r="K342" s="17">
        <v>8.0686516604395794E-3</v>
      </c>
      <c r="L342" s="17">
        <v>1.9539652630030199E-2</v>
      </c>
      <c r="M342" s="17"/>
      <c r="N342" s="17">
        <v>1.4653336890593E-2</v>
      </c>
      <c r="O342" s="17">
        <v>2.32345634214083E-2</v>
      </c>
      <c r="P342" s="17">
        <v>1.0714001098259599E-2</v>
      </c>
      <c r="Q342" s="17">
        <v>2.8937417762368901E-2</v>
      </c>
      <c r="R342" s="17"/>
      <c r="S342" s="17">
        <v>1.13025857854013E-2</v>
      </c>
      <c r="T342" s="17">
        <v>4.6769831879313597E-3</v>
      </c>
      <c r="U342" s="17">
        <v>9.2125790129471592E-3</v>
      </c>
      <c r="V342" s="17">
        <v>1.7497220521675301E-2</v>
      </c>
      <c r="W342" s="17">
        <v>0</v>
      </c>
      <c r="X342" s="17">
        <v>1.43805810027967E-2</v>
      </c>
      <c r="Y342" s="17">
        <v>0</v>
      </c>
      <c r="Z342" s="17">
        <v>0</v>
      </c>
      <c r="AA342" s="17">
        <v>0</v>
      </c>
      <c r="AB342" s="17">
        <v>0.14357531776315599</v>
      </c>
      <c r="AC342" s="17">
        <v>0</v>
      </c>
      <c r="AD342" s="17">
        <v>2.6222596622603699E-2</v>
      </c>
      <c r="AE342" s="17"/>
      <c r="AF342" s="17">
        <v>3.7064271684109501E-2</v>
      </c>
      <c r="AG342" s="17">
        <v>0</v>
      </c>
      <c r="AH342" s="17">
        <v>7.3299099162673596E-3</v>
      </c>
      <c r="AI342" s="17">
        <v>6.2207626687746903E-2</v>
      </c>
      <c r="AJ342" s="17">
        <v>1.4064006595560201E-2</v>
      </c>
      <c r="AK342" s="17">
        <v>1.97994167194314E-2</v>
      </c>
      <c r="AL342" s="17">
        <v>1.45432028837039E-2</v>
      </c>
      <c r="AM342" s="17">
        <v>5.6880034272673904E-3</v>
      </c>
      <c r="AN342" s="17">
        <v>0</v>
      </c>
      <c r="AO342" s="17">
        <v>0</v>
      </c>
      <c r="AP342" s="17">
        <v>3.2928279264320202E-2</v>
      </c>
      <c r="AQ342" s="17">
        <v>4.2016628652847998E-2</v>
      </c>
      <c r="AR342" s="17">
        <v>1.53203831285293E-2</v>
      </c>
      <c r="AS342" s="17">
        <v>0</v>
      </c>
      <c r="AT342" s="17">
        <v>9.0376921278628494E-2</v>
      </c>
      <c r="AU342" s="17">
        <v>6.3438858777000303E-3</v>
      </c>
      <c r="AV342" s="17"/>
      <c r="AW342" s="17">
        <v>1.05084578408134E-2</v>
      </c>
      <c r="AX342" s="17">
        <v>3.66783688457974E-2</v>
      </c>
      <c r="AY342" s="17">
        <v>8.2752088878682902E-3</v>
      </c>
      <c r="AZ342" s="17">
        <v>1.6121918341560001E-2</v>
      </c>
      <c r="BA342" s="17">
        <v>0</v>
      </c>
      <c r="BB342" s="17"/>
      <c r="BC342" s="17">
        <v>1.36422231702469E-2</v>
      </c>
      <c r="BD342" s="17">
        <v>1.7298888632859399E-2</v>
      </c>
      <c r="BE342" s="17">
        <v>1.9825599610809801E-2</v>
      </c>
      <c r="BF342" s="17">
        <v>2.33862821089144E-2</v>
      </c>
      <c r="BG342" s="17">
        <v>4.3066290920990603E-2</v>
      </c>
      <c r="BH342" s="17"/>
      <c r="BI342" s="17">
        <v>2.0601221047526801E-2</v>
      </c>
      <c r="BJ342" s="17">
        <v>1.5273203472660301E-2</v>
      </c>
      <c r="BK342" s="17"/>
      <c r="BL342" s="17">
        <v>2.9662211424276601E-2</v>
      </c>
      <c r="BM342" s="17">
        <v>1.56777701250384E-2</v>
      </c>
      <c r="BN342" s="17">
        <v>1.7884594164964601E-2</v>
      </c>
      <c r="BO342" s="17">
        <v>2.6392702050814499E-2</v>
      </c>
      <c r="BP342" s="17"/>
      <c r="BQ342" s="17">
        <v>2.5577334475066901E-3</v>
      </c>
      <c r="BR342" s="17">
        <v>1.5459241556394301E-2</v>
      </c>
      <c r="BS342" s="17">
        <v>0</v>
      </c>
      <c r="BT342" s="17">
        <v>2.6400585131380501E-3</v>
      </c>
      <c r="BU342" s="17">
        <v>0</v>
      </c>
      <c r="BV342" s="17"/>
      <c r="BW342" s="17">
        <v>3.0155118656365002E-3</v>
      </c>
      <c r="BX342" s="17">
        <v>2.42727334736327E-2</v>
      </c>
      <c r="BY342" s="17">
        <v>0</v>
      </c>
      <c r="BZ342" s="17">
        <v>1.4302180305797701E-3</v>
      </c>
      <c r="CA342" s="17">
        <v>0</v>
      </c>
      <c r="CB342" s="17"/>
      <c r="CC342" s="17">
        <v>1.17717944830667E-2</v>
      </c>
      <c r="CD342" s="17">
        <v>2.4105173876133701E-2</v>
      </c>
      <c r="CE342" s="17"/>
      <c r="CF342" s="17">
        <v>2.3705551295469401E-2</v>
      </c>
      <c r="CG342" s="17"/>
      <c r="CH342" s="17">
        <v>3.6843991862539997E-2</v>
      </c>
    </row>
    <row r="343" spans="2:86" x14ac:dyDescent="0.35">
      <c r="B343" t="s">
        <v>232</v>
      </c>
      <c r="C343" s="17">
        <v>9.4441886672693796E-3</v>
      </c>
      <c r="D343" s="17">
        <v>1.53331010578047E-2</v>
      </c>
      <c r="E343" s="17">
        <v>3.7286233362017799E-3</v>
      </c>
      <c r="F343" s="17"/>
      <c r="G343" s="17">
        <v>1.03269992392028E-2</v>
      </c>
      <c r="H343" s="17">
        <v>1.3206516190026701E-2</v>
      </c>
      <c r="I343" s="17">
        <v>1.83693948947607E-2</v>
      </c>
      <c r="J343" s="17">
        <v>1.04177976812929E-2</v>
      </c>
      <c r="K343" s="17">
        <v>3.0917610407586002E-3</v>
      </c>
      <c r="L343" s="17">
        <v>2.0181699672372402E-3</v>
      </c>
      <c r="M343" s="17"/>
      <c r="N343" s="17">
        <v>1.17960248498689E-2</v>
      </c>
      <c r="O343" s="17">
        <v>5.2115989991554004E-3</v>
      </c>
      <c r="P343" s="17">
        <v>1.9378295412537101E-3</v>
      </c>
      <c r="Q343" s="17">
        <v>1.7987248385132399E-2</v>
      </c>
      <c r="R343" s="17"/>
      <c r="S343" s="17">
        <v>4.0719571294444701E-3</v>
      </c>
      <c r="T343" s="17">
        <v>0</v>
      </c>
      <c r="U343" s="17">
        <v>0</v>
      </c>
      <c r="V343" s="17">
        <v>1.28065986243018E-2</v>
      </c>
      <c r="W343" s="17">
        <v>1.25125605452308E-2</v>
      </c>
      <c r="X343" s="17">
        <v>1.43283649798911E-2</v>
      </c>
      <c r="Y343" s="17">
        <v>0</v>
      </c>
      <c r="Z343" s="17">
        <v>0</v>
      </c>
      <c r="AA343" s="17">
        <v>0</v>
      </c>
      <c r="AB343" s="17">
        <v>1.59820295282425E-2</v>
      </c>
      <c r="AC343" s="17">
        <v>8.2431968422972596E-2</v>
      </c>
      <c r="AD343" s="17">
        <v>0</v>
      </c>
      <c r="AE343" s="17"/>
      <c r="AF343" s="17">
        <v>9.2137119323138103E-2</v>
      </c>
      <c r="AG343" s="17">
        <v>0</v>
      </c>
      <c r="AH343" s="17">
        <v>5.8004578804710704E-3</v>
      </c>
      <c r="AI343" s="17">
        <v>0</v>
      </c>
      <c r="AJ343" s="17">
        <v>1.5197167426629E-2</v>
      </c>
      <c r="AK343" s="17">
        <v>4.0017528805503097E-3</v>
      </c>
      <c r="AL343" s="17">
        <v>1.0485408848389E-2</v>
      </c>
      <c r="AM343" s="17">
        <v>6.3002794210055696E-3</v>
      </c>
      <c r="AN343" s="17">
        <v>2.0979069836654499E-2</v>
      </c>
      <c r="AO343" s="17">
        <v>0</v>
      </c>
      <c r="AP343" s="17">
        <v>2.2299477093227701E-2</v>
      </c>
      <c r="AQ343" s="17">
        <v>0</v>
      </c>
      <c r="AR343" s="17">
        <v>1.8691245175521301E-2</v>
      </c>
      <c r="AS343" s="17">
        <v>0</v>
      </c>
      <c r="AT343" s="17">
        <v>0</v>
      </c>
      <c r="AU343" s="17">
        <v>7.5501924655905703E-3</v>
      </c>
      <c r="AV343" s="17"/>
      <c r="AW343" s="17">
        <v>8.7652621494973704E-3</v>
      </c>
      <c r="AX343" s="17">
        <v>3.7313089634156901E-3</v>
      </c>
      <c r="AY343" s="17">
        <v>8.5326560345065708E-3</v>
      </c>
      <c r="AZ343" s="17">
        <v>2.3236321778518899E-2</v>
      </c>
      <c r="BA343" s="17">
        <v>5.1675106222062901E-2</v>
      </c>
      <c r="BB343" s="17"/>
      <c r="BC343" s="17">
        <v>2.0727366922666999E-2</v>
      </c>
      <c r="BD343" s="17">
        <v>5.8947344725917899E-3</v>
      </c>
      <c r="BE343" s="17">
        <v>8.9777870579686603E-3</v>
      </c>
      <c r="BF343" s="17">
        <v>3.1730643755599102E-3</v>
      </c>
      <c r="BG343" s="17">
        <v>4.3396255296802799E-2</v>
      </c>
      <c r="BH343" s="17"/>
      <c r="BI343" s="17">
        <v>9.7977463817159501E-3</v>
      </c>
      <c r="BJ343" s="17">
        <v>8.0062440962442496E-3</v>
      </c>
      <c r="BK343" s="17"/>
      <c r="BL343" s="17">
        <v>2.2140729910747999E-2</v>
      </c>
      <c r="BM343" s="17">
        <v>0</v>
      </c>
      <c r="BN343" s="17">
        <v>9.7273658566991404E-3</v>
      </c>
      <c r="BO343" s="17">
        <v>1.98091359520512E-2</v>
      </c>
      <c r="BP343" s="17"/>
      <c r="BQ343" s="17">
        <v>2.5577334475066901E-3</v>
      </c>
      <c r="BR343" s="17">
        <v>1.3276414839432499E-2</v>
      </c>
      <c r="BS343" s="17">
        <v>4.5117880402230802E-3</v>
      </c>
      <c r="BT343" s="17">
        <v>9.2407693812385002E-3</v>
      </c>
      <c r="BU343" s="17">
        <v>1.89090760716462E-2</v>
      </c>
      <c r="BV343" s="17"/>
      <c r="BW343" s="17">
        <v>3.0155118656365002E-3</v>
      </c>
      <c r="BX343" s="17">
        <v>7.3853924185034604E-3</v>
      </c>
      <c r="BY343" s="17">
        <v>8.7629715659080405E-3</v>
      </c>
      <c r="BZ343" s="17">
        <v>3.6757015153949801E-3</v>
      </c>
      <c r="CA343" s="17">
        <v>2.03555988983092E-2</v>
      </c>
      <c r="CB343" s="17"/>
      <c r="CC343" s="17">
        <v>7.0258265214209201E-3</v>
      </c>
      <c r="CD343" s="17">
        <v>1.0860598079228199E-2</v>
      </c>
      <c r="CE343" s="17"/>
      <c r="CF343" s="17">
        <v>6.1376827088104498E-3</v>
      </c>
      <c r="CG343" s="17"/>
      <c r="CH343" s="17">
        <v>9.1037555365125807E-3</v>
      </c>
    </row>
    <row r="344" spans="2:86" x14ac:dyDescent="0.35">
      <c r="B344" t="s">
        <v>233</v>
      </c>
      <c r="C344" s="17">
        <v>1.9973044389087698E-2</v>
      </c>
      <c r="D344" s="17">
        <v>1.3095132927656E-2</v>
      </c>
      <c r="E344" s="17">
        <v>2.57221285550619E-2</v>
      </c>
      <c r="F344" s="17"/>
      <c r="G344" s="17">
        <v>1.12200056031796E-2</v>
      </c>
      <c r="H344" s="17">
        <v>9.7615596013790294E-3</v>
      </c>
      <c r="I344" s="17">
        <v>1.91247076455551E-2</v>
      </c>
      <c r="J344" s="17">
        <v>3.3660521904999102E-2</v>
      </c>
      <c r="K344" s="17">
        <v>2.5874295907931499E-2</v>
      </c>
      <c r="L344" s="17">
        <v>1.9691988262356599E-2</v>
      </c>
      <c r="M344" s="17"/>
      <c r="N344" s="17">
        <v>1.49423787141014E-2</v>
      </c>
      <c r="O344" s="17">
        <v>2.3808931444896E-2</v>
      </c>
      <c r="P344" s="17">
        <v>9.9800015315570506E-3</v>
      </c>
      <c r="Q344" s="17">
        <v>3.0370502849771899E-2</v>
      </c>
      <c r="R344" s="17"/>
      <c r="S344" s="17">
        <v>1.57675604030552E-2</v>
      </c>
      <c r="T344" s="17">
        <v>1.6004055728681701E-2</v>
      </c>
      <c r="U344" s="17">
        <v>1.56280062552244E-2</v>
      </c>
      <c r="V344" s="17">
        <v>2.54276919223245E-2</v>
      </c>
      <c r="W344" s="17">
        <v>1.13087622563005E-2</v>
      </c>
      <c r="X344" s="17">
        <v>1.5868820792576999E-2</v>
      </c>
      <c r="Y344" s="17">
        <v>3.49946755832179E-2</v>
      </c>
      <c r="Z344" s="17">
        <v>2.5894092385658801E-2</v>
      </c>
      <c r="AA344" s="17">
        <v>3.2256247419631102E-2</v>
      </c>
      <c r="AB344" s="17">
        <v>1.26554259339423E-2</v>
      </c>
      <c r="AC344" s="17">
        <v>1.19581123442611E-2</v>
      </c>
      <c r="AD344" s="17">
        <v>2.68531943066273E-2</v>
      </c>
      <c r="AE344" s="17"/>
      <c r="AF344" s="17">
        <v>3.3707985608663303E-2</v>
      </c>
      <c r="AG344" s="17">
        <v>5.9245092584626999E-2</v>
      </c>
      <c r="AH344" s="17">
        <v>2.2722411463469799E-2</v>
      </c>
      <c r="AI344" s="17">
        <v>1.6749502790719399E-2</v>
      </c>
      <c r="AJ344" s="17">
        <v>1.27064956439098E-2</v>
      </c>
      <c r="AK344" s="17">
        <v>2.8836262084707399E-2</v>
      </c>
      <c r="AL344" s="17">
        <v>8.5655097400593409E-3</v>
      </c>
      <c r="AM344" s="17">
        <v>1.78146750784101E-2</v>
      </c>
      <c r="AN344" s="17">
        <v>3.59396170842941E-2</v>
      </c>
      <c r="AO344" s="17">
        <v>9.9305856661141903E-3</v>
      </c>
      <c r="AP344" s="17">
        <v>1.47747265692172E-2</v>
      </c>
      <c r="AQ344" s="17">
        <v>1.5928592659361199E-2</v>
      </c>
      <c r="AR344" s="17">
        <v>2.4965723079849601E-2</v>
      </c>
      <c r="AS344" s="17">
        <v>0</v>
      </c>
      <c r="AT344" s="17">
        <v>0</v>
      </c>
      <c r="AU344" s="17">
        <v>0</v>
      </c>
      <c r="AV344" s="17"/>
      <c r="AW344" s="17">
        <v>2.21196193284574E-2</v>
      </c>
      <c r="AX344" s="17">
        <v>1.6883446905848701E-2</v>
      </c>
      <c r="AY344" s="17">
        <v>2.03443235048602E-2</v>
      </c>
      <c r="AZ344" s="17">
        <v>1.5778765727306E-2</v>
      </c>
      <c r="BA344" s="17">
        <v>1.6139179416774799E-2</v>
      </c>
      <c r="BB344" s="17"/>
      <c r="BC344" s="17">
        <v>6.8158730065058203E-3</v>
      </c>
      <c r="BD344" s="17">
        <v>3.5673507445519999E-3</v>
      </c>
      <c r="BE344" s="17">
        <v>2.90594093147683E-2</v>
      </c>
      <c r="BF344" s="17">
        <v>3.3394926773769998E-2</v>
      </c>
      <c r="BG344" s="17">
        <v>8.0490195762199096E-2</v>
      </c>
      <c r="BH344" s="17"/>
      <c r="BI344" s="17">
        <v>1.9553351986088902E-2</v>
      </c>
      <c r="BJ344" s="17">
        <v>2.1679963479616701E-2</v>
      </c>
      <c r="BK344" s="17"/>
      <c r="BL344" s="17">
        <v>9.0941788767159096E-3</v>
      </c>
      <c r="BM344" s="17">
        <v>2.28240517475959E-2</v>
      </c>
      <c r="BN344" s="17">
        <v>2.29965561511002E-2</v>
      </c>
      <c r="BO344" s="17">
        <v>0</v>
      </c>
      <c r="BP344" s="17"/>
      <c r="BQ344" s="17">
        <v>7.7715321371227501E-3</v>
      </c>
      <c r="BR344" s="17">
        <v>1.6636657710953701E-2</v>
      </c>
      <c r="BS344" s="17">
        <v>5.9295775600552896E-3</v>
      </c>
      <c r="BT344" s="17">
        <v>1.42148039434505E-2</v>
      </c>
      <c r="BU344" s="17">
        <v>1.13221575234984E-2</v>
      </c>
      <c r="BV344" s="17"/>
      <c r="BW344" s="17">
        <v>3.0523350109753098E-3</v>
      </c>
      <c r="BX344" s="17">
        <v>1.05705111411134E-2</v>
      </c>
      <c r="BY344" s="17">
        <v>2.1412114798717099E-2</v>
      </c>
      <c r="BZ344" s="17">
        <v>1.27407151828336E-2</v>
      </c>
      <c r="CA344" s="17">
        <v>1.43029072637668E-2</v>
      </c>
      <c r="CB344" s="17"/>
      <c r="CC344" s="17">
        <v>6.9647643336808503E-3</v>
      </c>
      <c r="CD344" s="17">
        <v>2.7591857946645301E-2</v>
      </c>
      <c r="CE344" s="17"/>
      <c r="CF344" s="17">
        <v>1.00167952882508E-2</v>
      </c>
      <c r="CG344" s="17"/>
      <c r="CH344" s="17">
        <v>9.0964364481372403E-3</v>
      </c>
    </row>
    <row r="345" spans="2:86" x14ac:dyDescent="0.35">
      <c r="B345" t="s">
        <v>140</v>
      </c>
      <c r="C345" s="17">
        <v>0.24739322998264099</v>
      </c>
      <c r="D345" s="17">
        <v>0.187013169441791</v>
      </c>
      <c r="E345" s="17">
        <v>0.307016742269688</v>
      </c>
      <c r="F345" s="17"/>
      <c r="G345" s="17">
        <v>0.16780720786165801</v>
      </c>
      <c r="H345" s="17">
        <v>0.21140541136268801</v>
      </c>
      <c r="I345" s="17">
        <v>0.231520508926888</v>
      </c>
      <c r="J345" s="17">
        <v>0.28274810801509898</v>
      </c>
      <c r="K345" s="17">
        <v>0.26465716260850303</v>
      </c>
      <c r="L345" s="17">
        <v>0.30202373625519502</v>
      </c>
      <c r="M345" s="17"/>
      <c r="N345" s="17">
        <v>0.201268247454607</v>
      </c>
      <c r="O345" s="17">
        <v>0.26088671514082301</v>
      </c>
      <c r="P345" s="17">
        <v>0.22294668791476599</v>
      </c>
      <c r="Q345" s="17">
        <v>0.30526880203687201</v>
      </c>
      <c r="R345" s="17"/>
      <c r="S345" s="17">
        <v>0.203685696200303</v>
      </c>
      <c r="T345" s="17">
        <v>0.25428097538503902</v>
      </c>
      <c r="U345" s="17">
        <v>0.28273107113677898</v>
      </c>
      <c r="V345" s="17">
        <v>0.22484894401476199</v>
      </c>
      <c r="W345" s="17">
        <v>0.233655216190507</v>
      </c>
      <c r="X345" s="17">
        <v>0.22932146152862601</v>
      </c>
      <c r="Y345" s="17">
        <v>0.24709980608767301</v>
      </c>
      <c r="Z345" s="17">
        <v>0.27193858402738902</v>
      </c>
      <c r="AA345" s="17">
        <v>0.28609552079022699</v>
      </c>
      <c r="AB345" s="17">
        <v>0.20637072195084899</v>
      </c>
      <c r="AC345" s="17">
        <v>0.356442583798945</v>
      </c>
      <c r="AD345" s="17">
        <v>0.24882637118369799</v>
      </c>
      <c r="AE345" s="17"/>
      <c r="AF345" s="17">
        <v>0.11089613343464701</v>
      </c>
      <c r="AG345" s="17">
        <v>0.36571501395833</v>
      </c>
      <c r="AH345" s="17">
        <v>0.368700914313631</v>
      </c>
      <c r="AI345" s="17">
        <v>0.27323223700939098</v>
      </c>
      <c r="AJ345" s="17">
        <v>0.30018145164615601</v>
      </c>
      <c r="AK345" s="17">
        <v>0.26317503990003699</v>
      </c>
      <c r="AL345" s="17">
        <v>0.20186170429431699</v>
      </c>
      <c r="AM345" s="17">
        <v>0.24817555899501101</v>
      </c>
      <c r="AN345" s="17">
        <v>0.15712102221117899</v>
      </c>
      <c r="AO345" s="17">
        <v>0.20867519244485699</v>
      </c>
      <c r="AP345" s="17">
        <v>0.22712271668074899</v>
      </c>
      <c r="AQ345" s="17">
        <v>0.233828983319289</v>
      </c>
      <c r="AR345" s="17">
        <v>0.153553552854613</v>
      </c>
      <c r="AS345" s="17">
        <v>0.30096727616227298</v>
      </c>
      <c r="AT345" s="17">
        <v>0.17419467633862201</v>
      </c>
      <c r="AU345" s="17">
        <v>0.10196027858201299</v>
      </c>
      <c r="AV345" s="17"/>
      <c r="AW345" s="17">
        <v>0.3053169319804</v>
      </c>
      <c r="AX345" s="17">
        <v>0.27370005328650099</v>
      </c>
      <c r="AY345" s="17">
        <v>0.22572484092858999</v>
      </c>
      <c r="AZ345" s="17">
        <v>0.15986222107169601</v>
      </c>
      <c r="BA345" s="17">
        <v>8.9203986554388298E-2</v>
      </c>
      <c r="BB345" s="17"/>
      <c r="BC345" s="17">
        <v>0.106129034858537</v>
      </c>
      <c r="BD345" s="17">
        <v>0.21606109540152199</v>
      </c>
      <c r="BE345" s="17">
        <v>0.27794783640806803</v>
      </c>
      <c r="BF345" s="17">
        <v>0.34314093200068202</v>
      </c>
      <c r="BG345" s="17">
        <v>0.28887319808386402</v>
      </c>
      <c r="BH345" s="17"/>
      <c r="BI345" s="17">
        <v>0.23264373971748301</v>
      </c>
      <c r="BJ345" s="17">
        <v>0.30738046427441901</v>
      </c>
      <c r="BK345" s="17"/>
      <c r="BL345" s="17">
        <v>0.238963246226087</v>
      </c>
      <c r="BM345" s="17">
        <v>0.262974792697381</v>
      </c>
      <c r="BN345" s="17">
        <v>0.23636842159555799</v>
      </c>
      <c r="BO345" s="17">
        <v>0.38001114552721499</v>
      </c>
      <c r="BP345" s="17"/>
      <c r="BQ345" s="17">
        <v>0.162306225872664</v>
      </c>
      <c r="BR345" s="17">
        <v>0.216533497298145</v>
      </c>
      <c r="BS345" s="17">
        <v>0.25601642058028801</v>
      </c>
      <c r="BT345" s="17">
        <v>0.13811622739601001</v>
      </c>
      <c r="BU345" s="17">
        <v>0.130813175272182</v>
      </c>
      <c r="BV345" s="17"/>
      <c r="BW345" s="17">
        <v>0.12869511230682401</v>
      </c>
      <c r="BX345" s="17">
        <v>0.13208962544408401</v>
      </c>
      <c r="BY345" s="17">
        <v>0.21219886498842699</v>
      </c>
      <c r="BZ345" s="17">
        <v>0.150433007244411</v>
      </c>
      <c r="CA345" s="17">
        <v>0.15137725728878901</v>
      </c>
      <c r="CB345" s="17"/>
      <c r="CC345" s="17">
        <v>0.135869061750656</v>
      </c>
      <c r="CD345" s="17">
        <v>0.31271176873658002</v>
      </c>
      <c r="CE345" s="17"/>
      <c r="CF345" s="17">
        <v>0.135610260595976</v>
      </c>
      <c r="CG345" s="17"/>
      <c r="CH345" s="17">
        <v>0.136658808744404</v>
      </c>
    </row>
    <row r="346" spans="2:86" x14ac:dyDescent="0.35">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row>
    <row r="347" spans="2:86" x14ac:dyDescent="0.35">
      <c r="B347" s="6" t="s">
        <v>237</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row>
    <row r="348" spans="2:86" x14ac:dyDescent="0.35">
      <c r="B348" s="21" t="s">
        <v>123</v>
      </c>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row>
    <row r="349" spans="2:86" x14ac:dyDescent="0.35">
      <c r="B349" t="s">
        <v>76</v>
      </c>
      <c r="C349" s="17">
        <v>0.193425921679417</v>
      </c>
      <c r="D349" s="17">
        <v>0.22401730525554001</v>
      </c>
      <c r="E349" s="17">
        <v>0.16416315118722599</v>
      </c>
      <c r="F349" s="17"/>
      <c r="G349" s="17">
        <v>0.25787079311907402</v>
      </c>
      <c r="H349" s="17">
        <v>0.223049018900636</v>
      </c>
      <c r="I349" s="17">
        <v>0.21817195895257499</v>
      </c>
      <c r="J349" s="17">
        <v>0.18649544398092599</v>
      </c>
      <c r="K349" s="17">
        <v>0.16298373709512901</v>
      </c>
      <c r="L349" s="17">
        <v>0.13254026825551099</v>
      </c>
      <c r="M349" s="17"/>
      <c r="N349" s="17">
        <v>0.252828626793273</v>
      </c>
      <c r="O349" s="17">
        <v>0.17324282693953799</v>
      </c>
      <c r="P349" s="17">
        <v>0.186915370035798</v>
      </c>
      <c r="Q349" s="17">
        <v>0.15753811150574701</v>
      </c>
      <c r="R349" s="17"/>
      <c r="S349" s="17">
        <v>0.32058954602102502</v>
      </c>
      <c r="T349" s="17">
        <v>0.15397139667814699</v>
      </c>
      <c r="U349" s="17">
        <v>0.12907564212330699</v>
      </c>
      <c r="V349" s="17">
        <v>0.148802813841478</v>
      </c>
      <c r="W349" s="17">
        <v>0.17560066545803699</v>
      </c>
      <c r="X349" s="17">
        <v>0.183034034254832</v>
      </c>
      <c r="Y349" s="17">
        <v>0.18586935166075499</v>
      </c>
      <c r="Z349" s="17">
        <v>0.18300105323417101</v>
      </c>
      <c r="AA349" s="17">
        <v>0.190882648083982</v>
      </c>
      <c r="AB349" s="17">
        <v>0.17011193586058099</v>
      </c>
      <c r="AC349" s="17">
        <v>0.206526527899769</v>
      </c>
      <c r="AD349" s="17">
        <v>0.24070892707756</v>
      </c>
      <c r="AE349" s="17"/>
      <c r="AF349" s="17">
        <v>0.21122164214483899</v>
      </c>
      <c r="AG349" s="17">
        <v>0.21698376289434401</v>
      </c>
      <c r="AH349" s="17">
        <v>0.14680217134283599</v>
      </c>
      <c r="AI349" s="17">
        <v>0.11260031303799201</v>
      </c>
      <c r="AJ349" s="17">
        <v>0.18014631654706401</v>
      </c>
      <c r="AK349" s="17">
        <v>0.18406634953633499</v>
      </c>
      <c r="AL349" s="17">
        <v>0.18380188210670001</v>
      </c>
      <c r="AM349" s="17">
        <v>0.139793016141498</v>
      </c>
      <c r="AN349" s="17">
        <v>0.15706871597453401</v>
      </c>
      <c r="AO349" s="17">
        <v>0.18668309144311299</v>
      </c>
      <c r="AP349" s="17">
        <v>0.196117648788525</v>
      </c>
      <c r="AQ349" s="17">
        <v>0.221605717326994</v>
      </c>
      <c r="AR349" s="17">
        <v>0.28376838567455298</v>
      </c>
      <c r="AS349" s="17">
        <v>0.12769279639223999</v>
      </c>
      <c r="AT349" s="17">
        <v>0.35850269543145002</v>
      </c>
      <c r="AU349" s="17">
        <v>0.35571854440788903</v>
      </c>
      <c r="AV349" s="17"/>
      <c r="AW349" s="17">
        <v>0.13673319376475199</v>
      </c>
      <c r="AX349" s="17">
        <v>0.169469012427196</v>
      </c>
      <c r="AY349" s="17">
        <v>0.22923367375540099</v>
      </c>
      <c r="AZ349" s="17">
        <v>0.27641984228122302</v>
      </c>
      <c r="BA349" s="17">
        <v>0.41890467081051602</v>
      </c>
      <c r="BB349" s="17"/>
      <c r="BC349" s="17">
        <v>0.28108874384542099</v>
      </c>
      <c r="BD349" s="17">
        <v>0.23495100079648601</v>
      </c>
      <c r="BE349" s="17">
        <v>0.150245632716032</v>
      </c>
      <c r="BF349" s="17">
        <v>0.147445484534513</v>
      </c>
      <c r="BG349" s="17">
        <v>0.13818281849293701</v>
      </c>
      <c r="BH349" s="17"/>
      <c r="BI349" s="17">
        <v>0.192816354947353</v>
      </c>
      <c r="BJ349" s="17">
        <v>0.19590507327824899</v>
      </c>
      <c r="BK349" s="17"/>
      <c r="BL349" s="17">
        <v>0.223629380633245</v>
      </c>
      <c r="BM349" s="17">
        <v>0.17765659017135399</v>
      </c>
      <c r="BN349" s="17">
        <v>0.19275381826994401</v>
      </c>
      <c r="BO349" s="17">
        <v>0.16496815264855999</v>
      </c>
      <c r="BP349" s="17"/>
      <c r="BQ349" s="17">
        <v>4.3316658642749702E-2</v>
      </c>
      <c r="BR349" s="17">
        <v>0.43071918487521899</v>
      </c>
      <c r="BS349" s="17">
        <v>6.5600023767451901E-2</v>
      </c>
      <c r="BT349" s="17">
        <v>3.37503559434068E-2</v>
      </c>
      <c r="BU349" s="17">
        <v>5.5944197629086402E-2</v>
      </c>
      <c r="BV349" s="17"/>
      <c r="BW349" s="17">
        <v>5.8564415928179799E-2</v>
      </c>
      <c r="BX349" s="17">
        <v>0.70208934259321798</v>
      </c>
      <c r="BY349" s="17">
        <v>6.9929494566031897E-2</v>
      </c>
      <c r="BZ349" s="17">
        <v>1.25292560589836E-2</v>
      </c>
      <c r="CA349" s="17">
        <v>6.0079151755638702E-2</v>
      </c>
      <c r="CB349" s="17"/>
      <c r="CC349" s="17">
        <v>0.12803462841069499</v>
      </c>
      <c r="CD349" s="17">
        <v>0.231724918132441</v>
      </c>
      <c r="CE349" s="17"/>
      <c r="CF349" s="17">
        <v>0.72340229857226201</v>
      </c>
      <c r="CG349" s="17"/>
      <c r="CH349" s="17">
        <v>0.291702197501157</v>
      </c>
    </row>
    <row r="350" spans="2:86" x14ac:dyDescent="0.35">
      <c r="B350" t="s">
        <v>75</v>
      </c>
      <c r="C350" s="17">
        <v>0.15034713588252599</v>
      </c>
      <c r="D350" s="17">
        <v>0.15147664982072401</v>
      </c>
      <c r="E350" s="17">
        <v>0.14912262506304499</v>
      </c>
      <c r="F350" s="17"/>
      <c r="G350" s="17">
        <v>7.2611233426962005E-2</v>
      </c>
      <c r="H350" s="17">
        <v>0.120105747779559</v>
      </c>
      <c r="I350" s="17">
        <v>0.122750292815043</v>
      </c>
      <c r="J350" s="17">
        <v>0.157551269006004</v>
      </c>
      <c r="K350" s="17">
        <v>0.13306112380388099</v>
      </c>
      <c r="L350" s="17">
        <v>0.25462409530979102</v>
      </c>
      <c r="M350" s="17"/>
      <c r="N350" s="17">
        <v>0.190446163431746</v>
      </c>
      <c r="O350" s="17">
        <v>0.17202169438236301</v>
      </c>
      <c r="P350" s="17">
        <v>0.11925910876412001</v>
      </c>
      <c r="Q350" s="17">
        <v>0.106457173611924</v>
      </c>
      <c r="R350" s="17"/>
      <c r="S350" s="17">
        <v>0.14791566223354499</v>
      </c>
      <c r="T350" s="17">
        <v>0.228534592917982</v>
      </c>
      <c r="U350" s="17">
        <v>0.13391590531841099</v>
      </c>
      <c r="V350" s="17">
        <v>0.194991115496187</v>
      </c>
      <c r="W350" s="17">
        <v>0.17208038292991101</v>
      </c>
      <c r="X350" s="17">
        <v>0.16828569626589701</v>
      </c>
      <c r="Y350" s="17">
        <v>0.14139541010829099</v>
      </c>
      <c r="Z350" s="17">
        <v>0.13672470907429901</v>
      </c>
      <c r="AA350" s="17">
        <v>0.11827959874689099</v>
      </c>
      <c r="AB350" s="17">
        <v>6.7806106948235204E-2</v>
      </c>
      <c r="AC350" s="17">
        <v>0.11028207893882599</v>
      </c>
      <c r="AD350" s="17">
        <v>0.10323888930235001</v>
      </c>
      <c r="AE350" s="17"/>
      <c r="AF350" s="17">
        <v>7.8421780846955294E-2</v>
      </c>
      <c r="AG350" s="17">
        <v>2.0315813449367798E-2</v>
      </c>
      <c r="AH350" s="17">
        <v>0.129869822170188</v>
      </c>
      <c r="AI350" s="17">
        <v>0.109498875452154</v>
      </c>
      <c r="AJ350" s="17">
        <v>0.119699423585094</v>
      </c>
      <c r="AK350" s="17">
        <v>0.14091312660527699</v>
      </c>
      <c r="AL350" s="17">
        <v>0.16358078699602799</v>
      </c>
      <c r="AM350" s="17">
        <v>0.16613084734713199</v>
      </c>
      <c r="AN350" s="17">
        <v>0.201426867081478</v>
      </c>
      <c r="AO350" s="17">
        <v>0.163372602777166</v>
      </c>
      <c r="AP350" s="17">
        <v>0.152472975805304</v>
      </c>
      <c r="AQ350" s="17">
        <v>0.18015135892133499</v>
      </c>
      <c r="AR350" s="17">
        <v>0.151003534579536</v>
      </c>
      <c r="AS350" s="17">
        <v>0.24628048317026699</v>
      </c>
      <c r="AT350" s="17">
        <v>0.15252824186156599</v>
      </c>
      <c r="AU350" s="17">
        <v>0.213009898403171</v>
      </c>
      <c r="AV350" s="17"/>
      <c r="AW350" s="17">
        <v>0.149785458190729</v>
      </c>
      <c r="AX350" s="17">
        <v>0.111404476766703</v>
      </c>
      <c r="AY350" s="17">
        <v>0.14884215859043501</v>
      </c>
      <c r="AZ350" s="17">
        <v>0.21803990011743399</v>
      </c>
      <c r="BA350" s="17">
        <v>0.124452145102585</v>
      </c>
      <c r="BB350" s="17"/>
      <c r="BC350" s="17">
        <v>0.19761300783188501</v>
      </c>
      <c r="BD350" s="17">
        <v>0.191793818395745</v>
      </c>
      <c r="BE350" s="17">
        <v>0.13576340950781199</v>
      </c>
      <c r="BF350" s="17">
        <v>8.1513842158231001E-2</v>
      </c>
      <c r="BG350" s="17">
        <v>1.1840232156545101E-2</v>
      </c>
      <c r="BH350" s="17"/>
      <c r="BI350" s="17">
        <v>0.15739821135015999</v>
      </c>
      <c r="BJ350" s="17">
        <v>0.121669906467682</v>
      </c>
      <c r="BK350" s="17"/>
      <c r="BL350" s="17">
        <v>0.13496491066854399</v>
      </c>
      <c r="BM350" s="17">
        <v>0.157569524008985</v>
      </c>
      <c r="BN350" s="17">
        <v>0.151713510161432</v>
      </c>
      <c r="BO350" s="17">
        <v>0.15075280052586901</v>
      </c>
      <c r="BP350" s="17"/>
      <c r="BQ350" s="17">
        <v>0.588160613875092</v>
      </c>
      <c r="BR350" s="17">
        <v>7.0157450344307495E-2</v>
      </c>
      <c r="BS350" s="17">
        <v>4.3627267914320998E-2</v>
      </c>
      <c r="BT350" s="17">
        <v>4.1191113641127201E-2</v>
      </c>
      <c r="BU350" s="17">
        <v>7.3269355232993605E-2</v>
      </c>
      <c r="BV350" s="17"/>
      <c r="BW350" s="17">
        <v>0.72611596638134801</v>
      </c>
      <c r="BX350" s="17">
        <v>3.8189753139342197E-2</v>
      </c>
      <c r="BY350" s="17">
        <v>5.9011080717800403E-2</v>
      </c>
      <c r="BZ350" s="17">
        <v>8.4172891923211604E-2</v>
      </c>
      <c r="CA350" s="17">
        <v>4.57213959526028E-2</v>
      </c>
      <c r="CB350" s="17"/>
      <c r="CC350" s="17">
        <v>0.16063791517516299</v>
      </c>
      <c r="CD350" s="17">
        <v>0.14431993409577001</v>
      </c>
      <c r="CE350" s="17"/>
      <c r="CF350" s="17">
        <v>3.8464190933793302E-2</v>
      </c>
      <c r="CG350" s="17"/>
      <c r="CH350" s="17">
        <v>8.8520370897566106E-2</v>
      </c>
    </row>
    <row r="351" spans="2:86" x14ac:dyDescent="0.35">
      <c r="B351" t="s">
        <v>77</v>
      </c>
      <c r="C351" s="17">
        <v>7.90056307004251E-2</v>
      </c>
      <c r="D351" s="17">
        <v>9.2646774105565502E-2</v>
      </c>
      <c r="E351" s="17">
        <v>6.5935447633749603E-2</v>
      </c>
      <c r="F351" s="17"/>
      <c r="G351" s="17">
        <v>7.9357511469384898E-2</v>
      </c>
      <c r="H351" s="17">
        <v>9.7622372155256307E-2</v>
      </c>
      <c r="I351" s="17">
        <v>7.3597780491278297E-2</v>
      </c>
      <c r="J351" s="17">
        <v>7.6798287899869894E-2</v>
      </c>
      <c r="K351" s="17">
        <v>7.8093474930274798E-2</v>
      </c>
      <c r="L351" s="17">
        <v>7.0435792201396605E-2</v>
      </c>
      <c r="M351" s="17"/>
      <c r="N351" s="17">
        <v>9.0008286087955899E-2</v>
      </c>
      <c r="O351" s="17">
        <v>7.8940810932645905E-2</v>
      </c>
      <c r="P351" s="17">
        <v>6.2667796290439504E-2</v>
      </c>
      <c r="Q351" s="17">
        <v>8.2199514766772896E-2</v>
      </c>
      <c r="R351" s="17"/>
      <c r="S351" s="17">
        <v>0.107627757900173</v>
      </c>
      <c r="T351" s="17">
        <v>8.6305594188597706E-2</v>
      </c>
      <c r="U351" s="17">
        <v>9.1552063025656702E-2</v>
      </c>
      <c r="V351" s="17">
        <v>4.1741767546607397E-2</v>
      </c>
      <c r="W351" s="17">
        <v>4.5874356873474603E-2</v>
      </c>
      <c r="X351" s="17">
        <v>8.1544619320062503E-2</v>
      </c>
      <c r="Y351" s="17">
        <v>6.5419227835263605E-2</v>
      </c>
      <c r="Z351" s="17">
        <v>9.7654212872939197E-2</v>
      </c>
      <c r="AA351" s="17">
        <v>6.6730426968654499E-2</v>
      </c>
      <c r="AB351" s="17">
        <v>0.14270865263931001</v>
      </c>
      <c r="AC351" s="17">
        <v>1.8926773289924499E-2</v>
      </c>
      <c r="AD351" s="17">
        <v>2.6222596622603699E-2</v>
      </c>
      <c r="AE351" s="17"/>
      <c r="AF351" s="17">
        <v>8.6694773305741699E-2</v>
      </c>
      <c r="AG351" s="17">
        <v>6.1175709981948698E-2</v>
      </c>
      <c r="AH351" s="17">
        <v>7.3478021829985293E-2</v>
      </c>
      <c r="AI351" s="17">
        <v>7.1246043809748694E-2</v>
      </c>
      <c r="AJ351" s="17">
        <v>5.7920622917610798E-2</v>
      </c>
      <c r="AK351" s="17">
        <v>7.6787974805400103E-2</v>
      </c>
      <c r="AL351" s="17">
        <v>6.1421455390878898E-2</v>
      </c>
      <c r="AM351" s="17">
        <v>0.13294810856751099</v>
      </c>
      <c r="AN351" s="17">
        <v>9.8921830442716005E-2</v>
      </c>
      <c r="AO351" s="17">
        <v>9.6633793542845806E-2</v>
      </c>
      <c r="AP351" s="17">
        <v>6.9246544999750206E-2</v>
      </c>
      <c r="AQ351" s="17">
        <v>4.7654771302721402E-2</v>
      </c>
      <c r="AR351" s="17">
        <v>8.1241698089489403E-2</v>
      </c>
      <c r="AS351" s="17">
        <v>5.7340326915262502E-2</v>
      </c>
      <c r="AT351" s="17">
        <v>8.6494558015664094E-2</v>
      </c>
      <c r="AU351" s="17">
        <v>0.12657747058444899</v>
      </c>
      <c r="AV351" s="17"/>
      <c r="AW351" s="17">
        <v>6.8282939938401496E-2</v>
      </c>
      <c r="AX351" s="17">
        <v>5.9131071686222003E-2</v>
      </c>
      <c r="AY351" s="17">
        <v>0.104834813828682</v>
      </c>
      <c r="AZ351" s="17">
        <v>7.9151555763109505E-2</v>
      </c>
      <c r="BA351" s="17">
        <v>5.4006890720100099E-2</v>
      </c>
      <c r="BB351" s="17"/>
      <c r="BC351" s="17">
        <v>9.2150711952311698E-2</v>
      </c>
      <c r="BD351" s="17">
        <v>7.7061063873590505E-2</v>
      </c>
      <c r="BE351" s="17">
        <v>7.2621052917030707E-2</v>
      </c>
      <c r="BF351" s="17">
        <v>8.0771874524763906E-2</v>
      </c>
      <c r="BG351" s="17">
        <v>0.11977732259656</v>
      </c>
      <c r="BH351" s="17"/>
      <c r="BI351" s="17">
        <v>8.1218132503433002E-2</v>
      </c>
      <c r="BJ351" s="17">
        <v>7.0007227254474003E-2</v>
      </c>
      <c r="BK351" s="17"/>
      <c r="BL351" s="17">
        <v>8.8881236819928294E-2</v>
      </c>
      <c r="BM351" s="17">
        <v>7.7499619579805806E-2</v>
      </c>
      <c r="BN351" s="17">
        <v>7.9765047825210697E-2</v>
      </c>
      <c r="BO351" s="17">
        <v>0</v>
      </c>
      <c r="BP351" s="17"/>
      <c r="BQ351" s="17">
        <v>2.2044335575856999E-2</v>
      </c>
      <c r="BR351" s="17">
        <v>6.6064374146438606E-2</v>
      </c>
      <c r="BS351" s="17">
        <v>0.488221512997003</v>
      </c>
      <c r="BT351" s="17">
        <v>2.42511317536637E-2</v>
      </c>
      <c r="BU351" s="17">
        <v>7.2858431861946599E-2</v>
      </c>
      <c r="BV351" s="17"/>
      <c r="BW351" s="17">
        <v>8.3186080027005792E-3</v>
      </c>
      <c r="BX351" s="17">
        <v>3.9404049597412401E-2</v>
      </c>
      <c r="BY351" s="17">
        <v>0.55284928738810601</v>
      </c>
      <c r="BZ351" s="17">
        <v>2.3180338545956101E-2</v>
      </c>
      <c r="CA351" s="17">
        <v>4.8069423065221398E-2</v>
      </c>
      <c r="CB351" s="17"/>
      <c r="CC351" s="17">
        <v>4.6694750667279898E-2</v>
      </c>
      <c r="CD351" s="17">
        <v>9.79297751533902E-2</v>
      </c>
      <c r="CE351" s="17"/>
      <c r="CF351" s="17">
        <v>4.2651156421841203E-2</v>
      </c>
      <c r="CG351" s="17"/>
      <c r="CH351" s="17">
        <v>4.6612971142572103E-2</v>
      </c>
    </row>
    <row r="352" spans="2:86" x14ac:dyDescent="0.35">
      <c r="B352" t="s">
        <v>79</v>
      </c>
      <c r="C352" s="17">
        <v>0.11162815649071101</v>
      </c>
      <c r="D352" s="17">
        <v>0.101922189118955</v>
      </c>
      <c r="E352" s="17">
        <v>0.120047132632892</v>
      </c>
      <c r="F352" s="17"/>
      <c r="G352" s="17">
        <v>0.24730235497777101</v>
      </c>
      <c r="H352" s="17">
        <v>0.16435053876994099</v>
      </c>
      <c r="I352" s="17">
        <v>0.117518814504545</v>
      </c>
      <c r="J352" s="17">
        <v>7.7110549473750303E-2</v>
      </c>
      <c r="K352" s="17">
        <v>6.3552884381334301E-2</v>
      </c>
      <c r="L352" s="17">
        <v>3.42680425740573E-2</v>
      </c>
      <c r="M352" s="17"/>
      <c r="N352" s="17">
        <v>9.8037861141381105E-2</v>
      </c>
      <c r="O352" s="17">
        <v>0.108795686907684</v>
      </c>
      <c r="P352" s="17">
        <v>0.13387164718877501</v>
      </c>
      <c r="Q352" s="17">
        <v>0.110570197271964</v>
      </c>
      <c r="R352" s="17"/>
      <c r="S352" s="17">
        <v>0.11922078657836301</v>
      </c>
      <c r="T352" s="17">
        <v>7.8201032349326502E-2</v>
      </c>
      <c r="U352" s="17">
        <v>0.13667915746658499</v>
      </c>
      <c r="V352" s="17">
        <v>0.145924979454639</v>
      </c>
      <c r="W352" s="17">
        <v>7.4661135668187897E-2</v>
      </c>
      <c r="X352" s="17">
        <v>0.11445029477506299</v>
      </c>
      <c r="Y352" s="17">
        <v>0.14259787793056999</v>
      </c>
      <c r="Z352" s="17">
        <v>3.6785833593341102E-2</v>
      </c>
      <c r="AA352" s="17">
        <v>0.101898744260162</v>
      </c>
      <c r="AB352" s="17">
        <v>0.124346218296864</v>
      </c>
      <c r="AC352" s="17">
        <v>0.12982289795900201</v>
      </c>
      <c r="AD352" s="17">
        <v>0.113746102886156</v>
      </c>
      <c r="AE352" s="17"/>
      <c r="AF352" s="17">
        <v>0.13982457353820299</v>
      </c>
      <c r="AG352" s="17">
        <v>6.7327534554070104E-2</v>
      </c>
      <c r="AH352" s="17">
        <v>0.109077048022272</v>
      </c>
      <c r="AI352" s="17">
        <v>0.15153462184226699</v>
      </c>
      <c r="AJ352" s="17">
        <v>0.14915472523048601</v>
      </c>
      <c r="AK352" s="17">
        <v>0.10668222004222901</v>
      </c>
      <c r="AL352" s="17">
        <v>7.5933438590168004E-2</v>
      </c>
      <c r="AM352" s="17">
        <v>0.108728282351339</v>
      </c>
      <c r="AN352" s="17">
        <v>0.15707219418669899</v>
      </c>
      <c r="AO352" s="17">
        <v>0.122845358408498</v>
      </c>
      <c r="AP352" s="17">
        <v>0.11722204059001901</v>
      </c>
      <c r="AQ352" s="17">
        <v>0.10479954850114299</v>
      </c>
      <c r="AR352" s="17">
        <v>0.16433039250053799</v>
      </c>
      <c r="AS352" s="17">
        <v>8.78795718122478E-2</v>
      </c>
      <c r="AT352" s="17">
        <v>5.9378952219503602E-2</v>
      </c>
      <c r="AU352" s="17">
        <v>6.4635809791572796E-2</v>
      </c>
      <c r="AV352" s="17"/>
      <c r="AW352" s="17">
        <v>9.4843564923615106E-2</v>
      </c>
      <c r="AX352" s="17">
        <v>0.118463868528295</v>
      </c>
      <c r="AY352" s="17">
        <v>0.14198101114101999</v>
      </c>
      <c r="AZ352" s="17">
        <v>0.12794270533096899</v>
      </c>
      <c r="BA352" s="17">
        <v>4.2291534060630402E-2</v>
      </c>
      <c r="BB352" s="17"/>
      <c r="BC352" s="17">
        <v>0.10937160115376</v>
      </c>
      <c r="BD352" s="17">
        <v>8.3240716786655095E-2</v>
      </c>
      <c r="BE352" s="17">
        <v>0.12896240835910799</v>
      </c>
      <c r="BF352" s="17">
        <v>0.12584452893131601</v>
      </c>
      <c r="BG352" s="17">
        <v>0.17160998059476301</v>
      </c>
      <c r="BH352" s="17"/>
      <c r="BI352" s="17">
        <v>0.108641984080288</v>
      </c>
      <c r="BJ352" s="17">
        <v>0.123773133761065</v>
      </c>
      <c r="BK352" s="17"/>
      <c r="BL352" s="17">
        <v>0.116371109921125</v>
      </c>
      <c r="BM352" s="17">
        <v>0.102948744056526</v>
      </c>
      <c r="BN352" s="17">
        <v>0.111925442056703</v>
      </c>
      <c r="BO352" s="17">
        <v>0.17642990631543401</v>
      </c>
      <c r="BP352" s="17"/>
      <c r="BQ352" s="17">
        <v>1.9183849662799301E-2</v>
      </c>
      <c r="BR352" s="17">
        <v>0.115242309539064</v>
      </c>
      <c r="BS352" s="17">
        <v>8.0087772209812294E-2</v>
      </c>
      <c r="BT352" s="17">
        <v>2.88519999648142E-2</v>
      </c>
      <c r="BU352" s="17">
        <v>0.52082872760370902</v>
      </c>
      <c r="BV352" s="17"/>
      <c r="BW352" s="17">
        <v>1.3282022523447999E-2</v>
      </c>
      <c r="BX352" s="17">
        <v>5.1434909001825999E-2</v>
      </c>
      <c r="BY352" s="17">
        <v>6.7011124315402903E-2</v>
      </c>
      <c r="BZ352" s="17">
        <v>3.3949842011991603E-2</v>
      </c>
      <c r="CA352" s="17">
        <v>0.63547548215726302</v>
      </c>
      <c r="CB352" s="17"/>
      <c r="CC352" s="17">
        <v>4.8440218080142997E-2</v>
      </c>
      <c r="CD352" s="17">
        <v>0.14863667105113099</v>
      </c>
      <c r="CE352" s="17"/>
      <c r="CF352" s="17">
        <v>4.21072063669201E-2</v>
      </c>
      <c r="CG352" s="17"/>
      <c r="CH352" s="17">
        <v>8.04934810114738E-2</v>
      </c>
    </row>
    <row r="353" spans="2:86" x14ac:dyDescent="0.35">
      <c r="B353" t="s">
        <v>78</v>
      </c>
      <c r="C353" s="17">
        <v>0.172239973471222</v>
      </c>
      <c r="D353" s="17">
        <v>0.198420992010134</v>
      </c>
      <c r="E353" s="17">
        <v>0.14721589151798101</v>
      </c>
      <c r="F353" s="17"/>
      <c r="G353" s="17">
        <v>0.13750852675652001</v>
      </c>
      <c r="H353" s="17">
        <v>0.13938272866360801</v>
      </c>
      <c r="I353" s="17">
        <v>0.19690193882724899</v>
      </c>
      <c r="J353" s="17">
        <v>0.175585553767521</v>
      </c>
      <c r="K353" s="17">
        <v>0.20801641196679699</v>
      </c>
      <c r="L353" s="17">
        <v>0.175264329430731</v>
      </c>
      <c r="M353" s="17"/>
      <c r="N353" s="17">
        <v>0.128569465029509</v>
      </c>
      <c r="O353" s="17">
        <v>0.15753270855169799</v>
      </c>
      <c r="P353" s="17">
        <v>0.22818676086546</v>
      </c>
      <c r="Q353" s="17">
        <v>0.18684442498541801</v>
      </c>
      <c r="R353" s="17"/>
      <c r="S353" s="17">
        <v>9.6987872123932603E-2</v>
      </c>
      <c r="T353" s="17">
        <v>0.165028449670995</v>
      </c>
      <c r="U353" s="17">
        <v>0.20238069294872599</v>
      </c>
      <c r="V353" s="17">
        <v>0.23860575732309899</v>
      </c>
      <c r="W353" s="17">
        <v>0.22473650259234301</v>
      </c>
      <c r="X353" s="17">
        <v>0.19564413536504399</v>
      </c>
      <c r="Y353" s="17">
        <v>0.17269330487427201</v>
      </c>
      <c r="Z353" s="17">
        <v>0.275786622250143</v>
      </c>
      <c r="AA353" s="17">
        <v>0.21269223916878599</v>
      </c>
      <c r="AB353" s="17">
        <v>0.103653869891071</v>
      </c>
      <c r="AC353" s="17">
        <v>0.105755937943419</v>
      </c>
      <c r="AD353" s="17">
        <v>0.11270271790134399</v>
      </c>
      <c r="AE353" s="17"/>
      <c r="AF353" s="17">
        <v>8.6110974149042202E-2</v>
      </c>
      <c r="AG353" s="17">
        <v>0.18864705597227699</v>
      </c>
      <c r="AH353" s="17">
        <v>0.16354377754041199</v>
      </c>
      <c r="AI353" s="17">
        <v>0.219116296306127</v>
      </c>
      <c r="AJ353" s="17">
        <v>0.17966670344781099</v>
      </c>
      <c r="AK353" s="17">
        <v>0.18865202272009901</v>
      </c>
      <c r="AL353" s="17">
        <v>0.21704888882752901</v>
      </c>
      <c r="AM353" s="17">
        <v>0.18528858204474899</v>
      </c>
      <c r="AN353" s="17">
        <v>0.168291354554433</v>
      </c>
      <c r="AO353" s="17">
        <v>0.18701551656993401</v>
      </c>
      <c r="AP353" s="17">
        <v>0.186379823370385</v>
      </c>
      <c r="AQ353" s="17">
        <v>0.182985648051817</v>
      </c>
      <c r="AR353" s="17">
        <v>8.9512035537658394E-2</v>
      </c>
      <c r="AS353" s="17">
        <v>0.14429872371063099</v>
      </c>
      <c r="AT353" s="17">
        <v>0.158663164436747</v>
      </c>
      <c r="AU353" s="17">
        <v>0.12871378200171901</v>
      </c>
      <c r="AV353" s="17"/>
      <c r="AW353" s="17">
        <v>0.191927339344549</v>
      </c>
      <c r="AX353" s="17">
        <v>0.22899456531958201</v>
      </c>
      <c r="AY353" s="17">
        <v>0.11747848873849</v>
      </c>
      <c r="AZ353" s="17">
        <v>0.11081062724280299</v>
      </c>
      <c r="BA353" s="17">
        <v>0.187126082841513</v>
      </c>
      <c r="BB353" s="17"/>
      <c r="BC353" s="17">
        <v>0.14582688518374001</v>
      </c>
      <c r="BD353" s="17">
        <v>0.154038521425442</v>
      </c>
      <c r="BE353" s="17">
        <v>0.19075711186361499</v>
      </c>
      <c r="BF353" s="17">
        <v>0.17802743125974599</v>
      </c>
      <c r="BG353" s="17">
        <v>0.22447477930599399</v>
      </c>
      <c r="BH353" s="17"/>
      <c r="BI353" s="17">
        <v>0.179233122504279</v>
      </c>
      <c r="BJ353" s="17">
        <v>0.14379833501851699</v>
      </c>
      <c r="BK353" s="17"/>
      <c r="BL353" s="17">
        <v>0.135537732401011</v>
      </c>
      <c r="BM353" s="17">
        <v>0.16434579278925099</v>
      </c>
      <c r="BN353" s="17">
        <v>0.18989461708475999</v>
      </c>
      <c r="BO353" s="17">
        <v>0.150109867027274</v>
      </c>
      <c r="BP353" s="17"/>
      <c r="BQ353" s="17">
        <v>0.120657512959847</v>
      </c>
      <c r="BR353" s="17">
        <v>9.6633703385246295E-2</v>
      </c>
      <c r="BS353" s="17">
        <v>5.4411879758575699E-2</v>
      </c>
      <c r="BT353" s="17">
        <v>0.68470867310324901</v>
      </c>
      <c r="BU353" s="17">
        <v>5.9713194355651297E-2</v>
      </c>
      <c r="BV353" s="17"/>
      <c r="BW353" s="17">
        <v>2.2901927505618098E-2</v>
      </c>
      <c r="BX353" s="17">
        <v>3.6583380398833097E-2</v>
      </c>
      <c r="BY353" s="17">
        <v>1.8444363053336601E-2</v>
      </c>
      <c r="BZ353" s="17">
        <v>0.64210903158372001</v>
      </c>
      <c r="CA353" s="17">
        <v>2.4676729227192499E-2</v>
      </c>
      <c r="CB353" s="17"/>
      <c r="CC353" s="17">
        <v>0.43444996175707701</v>
      </c>
      <c r="CD353" s="17">
        <v>1.8666326135044001E-2</v>
      </c>
      <c r="CE353" s="17"/>
      <c r="CF353" s="17">
        <v>2.6585874579857099E-2</v>
      </c>
      <c r="CG353" s="17"/>
      <c r="CH353" s="17">
        <v>0.32351747127113301</v>
      </c>
    </row>
    <row r="354" spans="2:86" x14ac:dyDescent="0.35">
      <c r="B354" t="s">
        <v>231</v>
      </c>
      <c r="C354" s="17">
        <v>1.6343135851326199E-2</v>
      </c>
      <c r="D354" s="17">
        <v>1.9282647983935901E-2</v>
      </c>
      <c r="E354" s="17">
        <v>1.3524637666320101E-2</v>
      </c>
      <c r="F354" s="17"/>
      <c r="G354" s="17">
        <v>5.2723160680420104E-3</v>
      </c>
      <c r="H354" s="17">
        <v>2.6755761600961801E-2</v>
      </c>
      <c r="I354" s="17">
        <v>1.82261291293703E-2</v>
      </c>
      <c r="J354" s="17">
        <v>1.6033900518671901E-2</v>
      </c>
      <c r="K354" s="17">
        <v>1.2111098633632E-2</v>
      </c>
      <c r="L354" s="17">
        <v>1.6779425180766701E-2</v>
      </c>
      <c r="M354" s="17"/>
      <c r="N354" s="17">
        <v>8.4239849305947408E-3</v>
      </c>
      <c r="O354" s="17">
        <v>1.8821057893744001E-2</v>
      </c>
      <c r="P354" s="17">
        <v>1.929805745302E-2</v>
      </c>
      <c r="Q354" s="17">
        <v>1.98491939989217E-2</v>
      </c>
      <c r="R354" s="17"/>
      <c r="S354" s="17">
        <v>6.4212617772278604E-3</v>
      </c>
      <c r="T354" s="17">
        <v>0</v>
      </c>
      <c r="U354" s="17">
        <v>9.17766128557276E-3</v>
      </c>
      <c r="V354" s="17">
        <v>1.1053381629087001E-2</v>
      </c>
      <c r="W354" s="17">
        <v>5.9767879709200803E-3</v>
      </c>
      <c r="X354" s="17">
        <v>9.6134117279801107E-3</v>
      </c>
      <c r="Y354" s="17">
        <v>0</v>
      </c>
      <c r="Z354" s="17">
        <v>0</v>
      </c>
      <c r="AA354" s="17">
        <v>0</v>
      </c>
      <c r="AB354" s="17">
        <v>0.12894448277181</v>
      </c>
      <c r="AC354" s="17">
        <v>0</v>
      </c>
      <c r="AD354" s="17">
        <v>2.6222596622603699E-2</v>
      </c>
      <c r="AE354" s="17"/>
      <c r="AF354" s="17">
        <v>3.7064271684109501E-2</v>
      </c>
      <c r="AG354" s="17">
        <v>0</v>
      </c>
      <c r="AH354" s="17">
        <v>7.3299099162673596E-3</v>
      </c>
      <c r="AI354" s="17">
        <v>5.92252589948601E-2</v>
      </c>
      <c r="AJ354" s="17">
        <v>1.20858488706837E-2</v>
      </c>
      <c r="AK354" s="17">
        <v>1.06649660426969E-2</v>
      </c>
      <c r="AL354" s="17">
        <v>4.0951994476528197E-2</v>
      </c>
      <c r="AM354" s="17">
        <v>8.0101187083863393E-3</v>
      </c>
      <c r="AN354" s="17">
        <v>0</v>
      </c>
      <c r="AO354" s="17">
        <v>8.7185134613439793E-3</v>
      </c>
      <c r="AP354" s="17">
        <v>1.8879775326297199E-2</v>
      </c>
      <c r="AQ354" s="17">
        <v>2.1348915356061201E-2</v>
      </c>
      <c r="AR354" s="17">
        <v>1.6716572806544702E-2</v>
      </c>
      <c r="AS354" s="17">
        <v>0</v>
      </c>
      <c r="AT354" s="17">
        <v>0</v>
      </c>
      <c r="AU354" s="17">
        <v>0</v>
      </c>
      <c r="AV354" s="17"/>
      <c r="AW354" s="17">
        <v>1.4709668050951301E-2</v>
      </c>
      <c r="AX354" s="17">
        <v>1.4778528011362599E-2</v>
      </c>
      <c r="AY354" s="17">
        <v>4.3610309956519299E-3</v>
      </c>
      <c r="AZ354" s="17">
        <v>1.14977661371609E-2</v>
      </c>
      <c r="BA354" s="17">
        <v>2.3065095525889E-2</v>
      </c>
      <c r="BB354" s="17"/>
      <c r="BC354" s="17">
        <v>2.2584806703398599E-2</v>
      </c>
      <c r="BD354" s="17">
        <v>1.8768666025730098E-2</v>
      </c>
      <c r="BE354" s="17">
        <v>1.48863202613203E-2</v>
      </c>
      <c r="BF354" s="17">
        <v>7.4636027277248298E-3</v>
      </c>
      <c r="BG354" s="17">
        <v>2.4663947108227401E-2</v>
      </c>
      <c r="BH354" s="17"/>
      <c r="BI354" s="17">
        <v>1.6211385721176402E-2</v>
      </c>
      <c r="BJ354" s="17">
        <v>1.6878973075744499E-2</v>
      </c>
      <c r="BK354" s="17"/>
      <c r="BL354" s="17">
        <v>2.91144715675749E-2</v>
      </c>
      <c r="BM354" s="17">
        <v>1.5181161281244601E-2</v>
      </c>
      <c r="BN354" s="17">
        <v>1.3298561242223599E-2</v>
      </c>
      <c r="BO354" s="17">
        <v>0</v>
      </c>
      <c r="BP354" s="17"/>
      <c r="BQ354" s="17">
        <v>3.55333488201401E-3</v>
      </c>
      <c r="BR354" s="17">
        <v>8.5366190856975797E-3</v>
      </c>
      <c r="BS354" s="17">
        <v>1.82526870483521E-2</v>
      </c>
      <c r="BT354" s="17">
        <v>6.6139149179132804E-3</v>
      </c>
      <c r="BU354" s="17">
        <v>7.5424691091939798E-3</v>
      </c>
      <c r="BV354" s="17"/>
      <c r="BW354" s="17">
        <v>5.9165187326205597E-3</v>
      </c>
      <c r="BX354" s="17">
        <v>6.1876527221788099E-3</v>
      </c>
      <c r="BY354" s="17">
        <v>6.1646797939252504E-3</v>
      </c>
      <c r="BZ354" s="17">
        <v>1.09617269680804E-2</v>
      </c>
      <c r="CA354" s="17">
        <v>4.7567419787435299E-3</v>
      </c>
      <c r="CB354" s="17"/>
      <c r="CC354" s="17">
        <v>9.5457975161885103E-3</v>
      </c>
      <c r="CD354" s="17">
        <v>2.0324265811818398E-2</v>
      </c>
      <c r="CE354" s="17"/>
      <c r="CF354" s="17">
        <v>3.1346712745477902E-3</v>
      </c>
      <c r="CG354" s="17"/>
      <c r="CH354" s="17">
        <v>2.2696724148950801E-2</v>
      </c>
    </row>
    <row r="355" spans="2:86" x14ac:dyDescent="0.35">
      <c r="B355" t="s">
        <v>232</v>
      </c>
      <c r="C355" s="17">
        <v>7.3906224027700303E-3</v>
      </c>
      <c r="D355" s="17">
        <v>1.05897924249626E-2</v>
      </c>
      <c r="E355" s="17">
        <v>4.2923258990456899E-3</v>
      </c>
      <c r="F355" s="17"/>
      <c r="G355" s="17">
        <v>1.4583383177331001E-2</v>
      </c>
      <c r="H355" s="17">
        <v>9.3239272134746903E-3</v>
      </c>
      <c r="I355" s="17">
        <v>8.8930377436752597E-3</v>
      </c>
      <c r="J355" s="17">
        <v>1.0725072695844299E-2</v>
      </c>
      <c r="K355" s="17">
        <v>3.0917610407586002E-3</v>
      </c>
      <c r="L355" s="17">
        <v>0</v>
      </c>
      <c r="M355" s="17"/>
      <c r="N355" s="17">
        <v>7.3479595773628496E-3</v>
      </c>
      <c r="O355" s="17">
        <v>7.1563720064330297E-3</v>
      </c>
      <c r="P355" s="17">
        <v>1.11714710423258E-2</v>
      </c>
      <c r="Q355" s="17">
        <v>4.4122968428133699E-3</v>
      </c>
      <c r="R355" s="17"/>
      <c r="S355" s="17">
        <v>5.3178892206538998E-3</v>
      </c>
      <c r="T355" s="17">
        <v>3.3716578282565598E-3</v>
      </c>
      <c r="U355" s="17">
        <v>0</v>
      </c>
      <c r="V355" s="17">
        <v>7.3655397623918397E-3</v>
      </c>
      <c r="W355" s="17">
        <v>1.8547509321786899E-2</v>
      </c>
      <c r="X355" s="17">
        <v>9.4810848695922809E-3</v>
      </c>
      <c r="Y355" s="17">
        <v>0</v>
      </c>
      <c r="Z355" s="17">
        <v>1.3074851018039501E-2</v>
      </c>
      <c r="AA355" s="17">
        <v>4.1578119444892299E-3</v>
      </c>
      <c r="AB355" s="17">
        <v>0</v>
      </c>
      <c r="AC355" s="17">
        <v>4.8386592198970901E-2</v>
      </c>
      <c r="AD355" s="17">
        <v>0</v>
      </c>
      <c r="AE355" s="17"/>
      <c r="AF355" s="17">
        <v>0.18068924195222599</v>
      </c>
      <c r="AG355" s="17">
        <v>0</v>
      </c>
      <c r="AH355" s="17">
        <v>0</v>
      </c>
      <c r="AI355" s="17">
        <v>6.8646745986552403E-3</v>
      </c>
      <c r="AJ355" s="17">
        <v>5.2491952837932596E-3</v>
      </c>
      <c r="AK355" s="17">
        <v>0</v>
      </c>
      <c r="AL355" s="17">
        <v>2.0636763960348099E-2</v>
      </c>
      <c r="AM355" s="17">
        <v>6.3002794210055696E-3</v>
      </c>
      <c r="AN355" s="17">
        <v>1.4039827776846699E-2</v>
      </c>
      <c r="AO355" s="17">
        <v>0</v>
      </c>
      <c r="AP355" s="17">
        <v>0</v>
      </c>
      <c r="AQ355" s="17">
        <v>0</v>
      </c>
      <c r="AR355" s="17">
        <v>6.5388604393243404E-3</v>
      </c>
      <c r="AS355" s="17">
        <v>0</v>
      </c>
      <c r="AT355" s="17">
        <v>0</v>
      </c>
      <c r="AU355" s="17">
        <v>1.14924802389616E-2</v>
      </c>
      <c r="AV355" s="17"/>
      <c r="AW355" s="17">
        <v>1.7974937481572801E-3</v>
      </c>
      <c r="AX355" s="17">
        <v>6.4574395842368296E-3</v>
      </c>
      <c r="AY355" s="17">
        <v>4.2107030800260098E-3</v>
      </c>
      <c r="AZ355" s="17">
        <v>1.7017194527475701E-2</v>
      </c>
      <c r="BA355" s="17">
        <v>5.1675106222062901E-2</v>
      </c>
      <c r="BB355" s="17"/>
      <c r="BC355" s="17">
        <v>2.11038446539791E-2</v>
      </c>
      <c r="BD355" s="17">
        <v>8.90936462742924E-3</v>
      </c>
      <c r="BE355" s="17">
        <v>3.0025808850158301E-3</v>
      </c>
      <c r="BF355" s="17">
        <v>6.23520365515707E-3</v>
      </c>
      <c r="BG355" s="17">
        <v>0</v>
      </c>
      <c r="BH355" s="17"/>
      <c r="BI355" s="17">
        <v>7.7920322700732502E-3</v>
      </c>
      <c r="BJ355" s="17">
        <v>5.7580596955806298E-3</v>
      </c>
      <c r="BK355" s="17"/>
      <c r="BL355" s="17">
        <v>1.4064305977612299E-2</v>
      </c>
      <c r="BM355" s="17">
        <v>5.6539094426208596E-3</v>
      </c>
      <c r="BN355" s="17">
        <v>5.5223182916758502E-3</v>
      </c>
      <c r="BO355" s="17">
        <v>1.98091359520512E-2</v>
      </c>
      <c r="BP355" s="17"/>
      <c r="BQ355" s="17">
        <v>2.4816232162248402E-3</v>
      </c>
      <c r="BR355" s="17">
        <v>4.6107605033904502E-3</v>
      </c>
      <c r="BS355" s="17">
        <v>4.5117880402230802E-3</v>
      </c>
      <c r="BT355" s="17">
        <v>1.6554636985517301E-2</v>
      </c>
      <c r="BU355" s="17">
        <v>2.00108763267231E-2</v>
      </c>
      <c r="BV355" s="17"/>
      <c r="BW355" s="17">
        <v>1.65479259760026E-2</v>
      </c>
      <c r="BX355" s="17">
        <v>5.6823579532163798E-3</v>
      </c>
      <c r="BY355" s="17">
        <v>3.48074735433257E-3</v>
      </c>
      <c r="BZ355" s="17">
        <v>6.4363502366712498E-3</v>
      </c>
      <c r="CA355" s="17">
        <v>0</v>
      </c>
      <c r="CB355" s="17"/>
      <c r="CC355" s="17">
        <v>1.19537308317405E-2</v>
      </c>
      <c r="CD355" s="17">
        <v>4.7180575275392496E-3</v>
      </c>
      <c r="CE355" s="17"/>
      <c r="CF355" s="17">
        <v>4.0225288307476504E-3</v>
      </c>
      <c r="CG355" s="17"/>
      <c r="CH355" s="17">
        <v>0</v>
      </c>
    </row>
    <row r="356" spans="2:86" x14ac:dyDescent="0.35">
      <c r="B356" t="s">
        <v>233</v>
      </c>
      <c r="C356" s="17">
        <v>1.6527699289652E-2</v>
      </c>
      <c r="D356" s="17">
        <v>1.20418816360463E-2</v>
      </c>
      <c r="E356" s="17">
        <v>2.0951818852974102E-2</v>
      </c>
      <c r="F356" s="17"/>
      <c r="G356" s="17">
        <v>0</v>
      </c>
      <c r="H356" s="17">
        <v>1.23648122626819E-2</v>
      </c>
      <c r="I356" s="17">
        <v>1.60772506380342E-2</v>
      </c>
      <c r="J356" s="17">
        <v>2.4954970594715499E-2</v>
      </c>
      <c r="K356" s="17">
        <v>3.10574167090336E-2</v>
      </c>
      <c r="L356" s="17">
        <v>1.4655474101322299E-2</v>
      </c>
      <c r="M356" s="17"/>
      <c r="N356" s="17">
        <v>1.4160382336611601E-2</v>
      </c>
      <c r="O356" s="17">
        <v>2.30723864711452E-2</v>
      </c>
      <c r="P356" s="17">
        <v>7.7614846965207698E-3</v>
      </c>
      <c r="Q356" s="17">
        <v>2.0124417366455399E-2</v>
      </c>
      <c r="R356" s="17"/>
      <c r="S356" s="17">
        <v>6.05460257586443E-3</v>
      </c>
      <c r="T356" s="17">
        <v>1.6146351685043799E-2</v>
      </c>
      <c r="U356" s="17">
        <v>1.4896168952336499E-2</v>
      </c>
      <c r="V356" s="17">
        <v>2.54276919223245E-2</v>
      </c>
      <c r="W356" s="17">
        <v>1.1644009096830299E-2</v>
      </c>
      <c r="X356" s="17">
        <v>2.0580706260613601E-2</v>
      </c>
      <c r="Y356" s="17">
        <v>3.4603060090833998E-2</v>
      </c>
      <c r="Z356" s="17">
        <v>1.30668581934362E-2</v>
      </c>
      <c r="AA356" s="17">
        <v>1.9264665999852399E-2</v>
      </c>
      <c r="AB356" s="17">
        <v>1.35531967955971E-2</v>
      </c>
      <c r="AC356" s="17">
        <v>0</v>
      </c>
      <c r="AD356" s="17">
        <v>2.68531943066273E-2</v>
      </c>
      <c r="AE356" s="17"/>
      <c r="AF356" s="17">
        <v>3.3707985608663303E-2</v>
      </c>
      <c r="AG356" s="17">
        <v>4.0205174888623199E-2</v>
      </c>
      <c r="AH356" s="17">
        <v>1.2204703190268999E-2</v>
      </c>
      <c r="AI356" s="17">
        <v>1.6749502790719399E-2</v>
      </c>
      <c r="AJ356" s="17">
        <v>1.03136927358252E-2</v>
      </c>
      <c r="AK356" s="17">
        <v>2.35266775997779E-2</v>
      </c>
      <c r="AL356" s="17">
        <v>8.5655097400593409E-3</v>
      </c>
      <c r="AM356" s="17">
        <v>2.3818134244978299E-2</v>
      </c>
      <c r="AN356" s="17">
        <v>3.32961320726258E-2</v>
      </c>
      <c r="AO356" s="17">
        <v>1.9190367814860498E-2</v>
      </c>
      <c r="AP356" s="17">
        <v>1.6146180340455299E-2</v>
      </c>
      <c r="AQ356" s="17">
        <v>6.4674353612185001E-3</v>
      </c>
      <c r="AR356" s="17">
        <v>8.7035603946643003E-3</v>
      </c>
      <c r="AS356" s="17">
        <v>0</v>
      </c>
      <c r="AT356" s="17">
        <v>0</v>
      </c>
      <c r="AU356" s="17">
        <v>0</v>
      </c>
      <c r="AV356" s="17"/>
      <c r="AW356" s="17">
        <v>2.0725847048936E-2</v>
      </c>
      <c r="AX356" s="17">
        <v>9.1360210030556905E-3</v>
      </c>
      <c r="AY356" s="17">
        <v>2.29992296819664E-2</v>
      </c>
      <c r="AZ356" s="17">
        <v>1.54655710050783E-2</v>
      </c>
      <c r="BA356" s="17">
        <v>3.7055176217151903E-2</v>
      </c>
      <c r="BB356" s="17"/>
      <c r="BC356" s="17">
        <v>8.8599534064326795E-3</v>
      </c>
      <c r="BD356" s="17">
        <v>5.87151354346915E-3</v>
      </c>
      <c r="BE356" s="17">
        <v>1.88025039287897E-2</v>
      </c>
      <c r="BF356" s="17">
        <v>3.2242080030071799E-2</v>
      </c>
      <c r="BG356" s="17">
        <v>6.24341801902078E-2</v>
      </c>
      <c r="BH356" s="17"/>
      <c r="BI356" s="17">
        <v>1.6572107337231998E-2</v>
      </c>
      <c r="BJ356" s="17">
        <v>1.6347088576554002E-2</v>
      </c>
      <c r="BK356" s="17"/>
      <c r="BL356" s="17">
        <v>7.76465844452551E-3</v>
      </c>
      <c r="BM356" s="17">
        <v>2.34548495123315E-2</v>
      </c>
      <c r="BN356" s="17">
        <v>1.6507766669073699E-2</v>
      </c>
      <c r="BO356" s="17">
        <v>0</v>
      </c>
      <c r="BP356" s="17"/>
      <c r="BQ356" s="17">
        <v>2.6359153266644298E-3</v>
      </c>
      <c r="BR356" s="17">
        <v>1.3391971512540001E-2</v>
      </c>
      <c r="BS356" s="17">
        <v>1.1548804870985601E-2</v>
      </c>
      <c r="BT356" s="17">
        <v>9.4152706158336097E-3</v>
      </c>
      <c r="BU356" s="17">
        <v>1.13221575234984E-2</v>
      </c>
      <c r="BV356" s="17"/>
      <c r="BW356" s="17">
        <v>0</v>
      </c>
      <c r="BX356" s="17">
        <v>6.6123708796163704E-3</v>
      </c>
      <c r="BY356" s="17">
        <v>8.90965436363861E-3</v>
      </c>
      <c r="BZ356" s="17">
        <v>8.9873838012474502E-3</v>
      </c>
      <c r="CA356" s="17">
        <v>1.04875034312212E-2</v>
      </c>
      <c r="CB356" s="17"/>
      <c r="CC356" s="17">
        <v>9.0647851219937108E-3</v>
      </c>
      <c r="CD356" s="17">
        <v>2.0898650053109102E-2</v>
      </c>
      <c r="CE356" s="17"/>
      <c r="CF356" s="17">
        <v>7.5266801633484502E-3</v>
      </c>
      <c r="CG356" s="17"/>
      <c r="CH356" s="17">
        <v>1.8416150076217101E-2</v>
      </c>
    </row>
    <row r="357" spans="2:86" x14ac:dyDescent="0.35">
      <c r="B357" t="s">
        <v>140</v>
      </c>
      <c r="C357" s="17">
        <v>0.25309172423194998</v>
      </c>
      <c r="D357" s="17">
        <v>0.189601767644136</v>
      </c>
      <c r="E357" s="17">
        <v>0.31474696954676701</v>
      </c>
      <c r="F357" s="17"/>
      <c r="G357" s="17">
        <v>0.18549388100491501</v>
      </c>
      <c r="H357" s="17">
        <v>0.20704509265388199</v>
      </c>
      <c r="I357" s="17">
        <v>0.227862796898229</v>
      </c>
      <c r="J357" s="17">
        <v>0.274744952062697</v>
      </c>
      <c r="K357" s="17">
        <v>0.30803209143915999</v>
      </c>
      <c r="L357" s="17">
        <v>0.301432572946424</v>
      </c>
      <c r="M357" s="17"/>
      <c r="N357" s="17">
        <v>0.210177270671566</v>
      </c>
      <c r="O357" s="17">
        <v>0.26041645591474899</v>
      </c>
      <c r="P357" s="17">
        <v>0.230868303663541</v>
      </c>
      <c r="Q357" s="17">
        <v>0.31200466964998302</v>
      </c>
      <c r="R357" s="17"/>
      <c r="S357" s="17">
        <v>0.18986462156921499</v>
      </c>
      <c r="T357" s="17">
        <v>0.26844092468165198</v>
      </c>
      <c r="U357" s="17">
        <v>0.28232270887940503</v>
      </c>
      <c r="V357" s="17">
        <v>0.18608695302418601</v>
      </c>
      <c r="W357" s="17">
        <v>0.27087865008850898</v>
      </c>
      <c r="X357" s="17">
        <v>0.217366017160916</v>
      </c>
      <c r="Y357" s="17">
        <v>0.257421767500014</v>
      </c>
      <c r="Z357" s="17">
        <v>0.24390585976363</v>
      </c>
      <c r="AA357" s="17">
        <v>0.28609386482718302</v>
      </c>
      <c r="AB357" s="17">
        <v>0.24887553679653299</v>
      </c>
      <c r="AC357" s="17">
        <v>0.38029919177008797</v>
      </c>
      <c r="AD357" s="17">
        <v>0.35030497528075599</v>
      </c>
      <c r="AE357" s="17"/>
      <c r="AF357" s="17">
        <v>0.14626475677021999</v>
      </c>
      <c r="AG357" s="17">
        <v>0.40534494825936901</v>
      </c>
      <c r="AH357" s="17">
        <v>0.35769454598777101</v>
      </c>
      <c r="AI357" s="17">
        <v>0.25316441316747701</v>
      </c>
      <c r="AJ357" s="17">
        <v>0.28576347138163199</v>
      </c>
      <c r="AK357" s="17">
        <v>0.26870666264818499</v>
      </c>
      <c r="AL357" s="17">
        <v>0.228059279911761</v>
      </c>
      <c r="AM357" s="17">
        <v>0.22898263117340101</v>
      </c>
      <c r="AN357" s="17">
        <v>0.16988307791066701</v>
      </c>
      <c r="AO357" s="17">
        <v>0.21554075598223901</v>
      </c>
      <c r="AP357" s="17">
        <v>0.24353501077926401</v>
      </c>
      <c r="AQ357" s="17">
        <v>0.23498660517871001</v>
      </c>
      <c r="AR357" s="17">
        <v>0.19818495997769101</v>
      </c>
      <c r="AS357" s="17">
        <v>0.336508097999352</v>
      </c>
      <c r="AT357" s="17">
        <v>0.18443238803506801</v>
      </c>
      <c r="AU357" s="17">
        <v>9.9852014572237899E-2</v>
      </c>
      <c r="AV357" s="17"/>
      <c r="AW357" s="17">
        <v>0.32119449498990899</v>
      </c>
      <c r="AX357" s="17">
        <v>0.28216501667334698</v>
      </c>
      <c r="AY357" s="17">
        <v>0.226058890188329</v>
      </c>
      <c r="AZ357" s="17">
        <v>0.14365483759474701</v>
      </c>
      <c r="BA357" s="17">
        <v>6.1423298499551901E-2</v>
      </c>
      <c r="BB357" s="17"/>
      <c r="BC357" s="17">
        <v>0.121400445269073</v>
      </c>
      <c r="BD357" s="17">
        <v>0.22536533452545299</v>
      </c>
      <c r="BE357" s="17">
        <v>0.28495897956127703</v>
      </c>
      <c r="BF357" s="17">
        <v>0.34045595217847702</v>
      </c>
      <c r="BG357" s="17">
        <v>0.247016739554765</v>
      </c>
      <c r="BH357" s="17"/>
      <c r="BI357" s="17">
        <v>0.240116669286005</v>
      </c>
      <c r="BJ357" s="17">
        <v>0.305862202872134</v>
      </c>
      <c r="BK357" s="17"/>
      <c r="BL357" s="17">
        <v>0.249672193566434</v>
      </c>
      <c r="BM357" s="17">
        <v>0.27568980915788099</v>
      </c>
      <c r="BN357" s="17">
        <v>0.238618918398978</v>
      </c>
      <c r="BO357" s="17">
        <v>0.33793013753081202</v>
      </c>
      <c r="BP357" s="17"/>
      <c r="BQ357" s="17">
        <v>0.19796615585875099</v>
      </c>
      <c r="BR357" s="17">
        <v>0.194643626608097</v>
      </c>
      <c r="BS357" s="17">
        <v>0.233738263393275</v>
      </c>
      <c r="BT357" s="17">
        <v>0.154662903074475</v>
      </c>
      <c r="BU357" s="17">
        <v>0.17851059035719799</v>
      </c>
      <c r="BV357" s="17"/>
      <c r="BW357" s="17">
        <v>0.14835261495008301</v>
      </c>
      <c r="BX357" s="17">
        <v>0.11381618371435701</v>
      </c>
      <c r="BY357" s="17">
        <v>0.21419956844742599</v>
      </c>
      <c r="BZ357" s="17">
        <v>0.177673178870138</v>
      </c>
      <c r="CA357" s="17">
        <v>0.17073357243211701</v>
      </c>
      <c r="CB357" s="17"/>
      <c r="CC357" s="17">
        <v>0.15117821243971999</v>
      </c>
      <c r="CD357" s="17">
        <v>0.31278140203975702</v>
      </c>
      <c r="CE357" s="17"/>
      <c r="CF357" s="17">
        <v>0.112105392856682</v>
      </c>
      <c r="CG357" s="17"/>
      <c r="CH357" s="17">
        <v>0.12804063395093099</v>
      </c>
    </row>
    <row r="358" spans="2:86" x14ac:dyDescent="0.35">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row>
    <row r="359" spans="2:86" x14ac:dyDescent="0.35">
      <c r="B359" s="6" t="s">
        <v>238</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row>
    <row r="360" spans="2:86" x14ac:dyDescent="0.35">
      <c r="B360" s="21" t="s">
        <v>123</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row>
    <row r="361" spans="2:86" x14ac:dyDescent="0.35">
      <c r="B361" t="s">
        <v>76</v>
      </c>
      <c r="C361" s="17">
        <v>0.20641094181068301</v>
      </c>
      <c r="D361" s="17">
        <v>0.24251494019474801</v>
      </c>
      <c r="E361" s="17">
        <v>0.17181011684179001</v>
      </c>
      <c r="F361" s="17"/>
      <c r="G361" s="17">
        <v>0.25648278466545799</v>
      </c>
      <c r="H361" s="17">
        <v>0.25527144362922199</v>
      </c>
      <c r="I361" s="17">
        <v>0.23886803941569801</v>
      </c>
      <c r="J361" s="17">
        <v>0.20188703473735201</v>
      </c>
      <c r="K361" s="17">
        <v>0.15665585191308001</v>
      </c>
      <c r="L361" s="17">
        <v>0.144144266670404</v>
      </c>
      <c r="M361" s="17"/>
      <c r="N361" s="17">
        <v>0.28899016161889202</v>
      </c>
      <c r="O361" s="17">
        <v>0.16301152719630799</v>
      </c>
      <c r="P361" s="17">
        <v>0.163802377166754</v>
      </c>
      <c r="Q361" s="17">
        <v>0.20150760003790799</v>
      </c>
      <c r="R361" s="17"/>
      <c r="S361" s="17">
        <v>0.318213402380217</v>
      </c>
      <c r="T361" s="17">
        <v>0.164385942943029</v>
      </c>
      <c r="U361" s="17">
        <v>0.17116123990601301</v>
      </c>
      <c r="V361" s="17">
        <v>0.149271563066629</v>
      </c>
      <c r="W361" s="17">
        <v>0.16324368173670301</v>
      </c>
      <c r="X361" s="17">
        <v>0.21964953806138601</v>
      </c>
      <c r="Y361" s="17">
        <v>0.215211235854495</v>
      </c>
      <c r="Z361" s="17">
        <v>0.22163889168781201</v>
      </c>
      <c r="AA361" s="17">
        <v>0.207944522184316</v>
      </c>
      <c r="AB361" s="17">
        <v>0.20369945795656499</v>
      </c>
      <c r="AC361" s="17">
        <v>0.219237998318876</v>
      </c>
      <c r="AD361" s="17">
        <v>0.13042783867532501</v>
      </c>
      <c r="AE361" s="17"/>
      <c r="AF361" s="17">
        <v>0.25029710486791001</v>
      </c>
      <c r="AG361" s="17">
        <v>0.17890502473532199</v>
      </c>
      <c r="AH361" s="17">
        <v>0.18724927461569499</v>
      </c>
      <c r="AI361" s="17">
        <v>0.14282931526583301</v>
      </c>
      <c r="AJ361" s="17">
        <v>0.20953288947467599</v>
      </c>
      <c r="AK361" s="17">
        <v>0.17393664560948399</v>
      </c>
      <c r="AL361" s="17">
        <v>0.184623338252414</v>
      </c>
      <c r="AM361" s="17">
        <v>0.17407876687404</v>
      </c>
      <c r="AN361" s="17">
        <v>0.218876310454864</v>
      </c>
      <c r="AO361" s="17">
        <v>0.23260237264963099</v>
      </c>
      <c r="AP361" s="17">
        <v>0.20919520345259501</v>
      </c>
      <c r="AQ361" s="17">
        <v>0.18509514119620299</v>
      </c>
      <c r="AR361" s="17">
        <v>0.29359783481926399</v>
      </c>
      <c r="AS361" s="17">
        <v>0.18983130370523801</v>
      </c>
      <c r="AT361" s="17">
        <v>0.37406669511044999</v>
      </c>
      <c r="AU361" s="17">
        <v>0.339028726041468</v>
      </c>
      <c r="AV361" s="17"/>
      <c r="AW361" s="17">
        <v>0.14523730430645099</v>
      </c>
      <c r="AX361" s="17">
        <v>0.17981301489760801</v>
      </c>
      <c r="AY361" s="17">
        <v>0.262896226225806</v>
      </c>
      <c r="AZ361" s="17">
        <v>0.28564896999119099</v>
      </c>
      <c r="BA361" s="17">
        <v>0.39610374447679703</v>
      </c>
      <c r="BB361" s="17"/>
      <c r="BC361" s="17">
        <v>0.33742254928027299</v>
      </c>
      <c r="BD361" s="17">
        <v>0.231215271398476</v>
      </c>
      <c r="BE361" s="17">
        <v>0.172486221383646</v>
      </c>
      <c r="BF361" s="17">
        <v>0.12538838672226599</v>
      </c>
      <c r="BG361" s="17">
        <v>0.24105815041376499</v>
      </c>
      <c r="BH361" s="17"/>
      <c r="BI361" s="17">
        <v>0.20461810483898399</v>
      </c>
      <c r="BJ361" s="17">
        <v>0.213702538302142</v>
      </c>
      <c r="BK361" s="17"/>
      <c r="BL361" s="17">
        <v>0.24918131252051601</v>
      </c>
      <c r="BM361" s="17">
        <v>0.17741022733095399</v>
      </c>
      <c r="BN361" s="17">
        <v>0.20990054180638801</v>
      </c>
      <c r="BO361" s="17">
        <v>0.14522273898422799</v>
      </c>
      <c r="BP361" s="17"/>
      <c r="BQ361" s="17">
        <v>4.4361170943299E-2</v>
      </c>
      <c r="BR361" s="17">
        <v>0.43522448681642301</v>
      </c>
      <c r="BS361" s="17">
        <v>0.13134731004248701</v>
      </c>
      <c r="BT361" s="17">
        <v>4.3795918518876098E-2</v>
      </c>
      <c r="BU361" s="17">
        <v>0.106896515267632</v>
      </c>
      <c r="BV361" s="17"/>
      <c r="BW361" s="17">
        <v>5.7667036514045499E-2</v>
      </c>
      <c r="BX361" s="17">
        <v>0.69839515687673104</v>
      </c>
      <c r="BY361" s="17">
        <v>0.15127239404572801</v>
      </c>
      <c r="BZ361" s="17">
        <v>2.6206901122585401E-2</v>
      </c>
      <c r="CA361" s="17">
        <v>0.106655257316602</v>
      </c>
      <c r="CB361" s="17"/>
      <c r="CC361" s="17">
        <v>0.13613746857578701</v>
      </c>
      <c r="CD361" s="17">
        <v>0.24756938000068299</v>
      </c>
      <c r="CE361" s="17"/>
      <c r="CF361" s="17">
        <v>0.71453445898838297</v>
      </c>
      <c r="CG361" s="17"/>
      <c r="CH361" s="17">
        <v>0.32704261995968198</v>
      </c>
    </row>
    <row r="362" spans="2:86" x14ac:dyDescent="0.35">
      <c r="B362" t="s">
        <v>75</v>
      </c>
      <c r="C362" s="17">
        <v>0.15113415711247799</v>
      </c>
      <c r="D362" s="17">
        <v>0.166130802247446</v>
      </c>
      <c r="E362" s="17">
        <v>0.13695582514083801</v>
      </c>
      <c r="F362" s="17"/>
      <c r="G362" s="17">
        <v>7.9404327358072901E-2</v>
      </c>
      <c r="H362" s="17">
        <v>0.115032556788437</v>
      </c>
      <c r="I362" s="17">
        <v>0.12179197805115401</v>
      </c>
      <c r="J362" s="17">
        <v>0.13883585473298801</v>
      </c>
      <c r="K362" s="17">
        <v>0.17256499266789499</v>
      </c>
      <c r="L362" s="17">
        <v>0.24751159890197499</v>
      </c>
      <c r="M362" s="17"/>
      <c r="N362" s="17">
        <v>0.20328838322974499</v>
      </c>
      <c r="O362" s="17">
        <v>0.16839723651591801</v>
      </c>
      <c r="P362" s="17">
        <v>0.124744326481282</v>
      </c>
      <c r="Q362" s="17">
        <v>9.9858528968590404E-2</v>
      </c>
      <c r="R362" s="17"/>
      <c r="S362" s="17">
        <v>0.15769592479648201</v>
      </c>
      <c r="T362" s="17">
        <v>0.23241371811067499</v>
      </c>
      <c r="U362" s="17">
        <v>0.116556558908534</v>
      </c>
      <c r="V362" s="17">
        <v>0.14913883423642299</v>
      </c>
      <c r="W362" s="17">
        <v>0.21993290224283099</v>
      </c>
      <c r="X362" s="17">
        <v>0.15632907793133299</v>
      </c>
      <c r="Y362" s="17">
        <v>0.15469735336690099</v>
      </c>
      <c r="Z362" s="17">
        <v>8.0742113842391897E-2</v>
      </c>
      <c r="AA362" s="17">
        <v>0.102673252888953</v>
      </c>
      <c r="AB362" s="17">
        <v>0.102828025961869</v>
      </c>
      <c r="AC362" s="17">
        <v>0.110644306291674</v>
      </c>
      <c r="AD362" s="17">
        <v>0.16536103619175599</v>
      </c>
      <c r="AE362" s="17"/>
      <c r="AF362" s="17">
        <v>7.4892697443130402E-2</v>
      </c>
      <c r="AG362" s="17">
        <v>1.0198057336176901E-2</v>
      </c>
      <c r="AH362" s="17">
        <v>0.126100939091737</v>
      </c>
      <c r="AI362" s="17">
        <v>0.11487111955151599</v>
      </c>
      <c r="AJ362" s="17">
        <v>0.12924191259568199</v>
      </c>
      <c r="AK362" s="17">
        <v>0.124699102753622</v>
      </c>
      <c r="AL362" s="17">
        <v>0.153263769741391</v>
      </c>
      <c r="AM362" s="17">
        <v>0.15192224349647701</v>
      </c>
      <c r="AN362" s="17">
        <v>0.17633839645354701</v>
      </c>
      <c r="AO362" s="17">
        <v>0.22127727571356801</v>
      </c>
      <c r="AP362" s="17">
        <v>0.19877676318121701</v>
      </c>
      <c r="AQ362" s="17">
        <v>0.13182795712686701</v>
      </c>
      <c r="AR362" s="17">
        <v>0.16711636401500801</v>
      </c>
      <c r="AS362" s="17">
        <v>0.220304725586426</v>
      </c>
      <c r="AT362" s="17">
        <v>0.215254954675103</v>
      </c>
      <c r="AU362" s="17">
        <v>0.23992381464514101</v>
      </c>
      <c r="AV362" s="17"/>
      <c r="AW362" s="17">
        <v>0.13647200472136101</v>
      </c>
      <c r="AX362" s="17">
        <v>0.134524283887928</v>
      </c>
      <c r="AY362" s="17">
        <v>0.142275093096358</v>
      </c>
      <c r="AZ362" s="17">
        <v>0.19996434119234499</v>
      </c>
      <c r="BA362" s="17">
        <v>0.144786351350363</v>
      </c>
      <c r="BB362" s="17"/>
      <c r="BC362" s="17">
        <v>0.18152485074337299</v>
      </c>
      <c r="BD362" s="17">
        <v>0.19432558390009</v>
      </c>
      <c r="BE362" s="17">
        <v>0.14640305082602001</v>
      </c>
      <c r="BF362" s="17">
        <v>6.5804193084994606E-2</v>
      </c>
      <c r="BG362" s="17">
        <v>1.1840232156545101E-2</v>
      </c>
      <c r="BH362" s="17"/>
      <c r="BI362" s="17">
        <v>0.16437258800139401</v>
      </c>
      <c r="BJ362" s="17">
        <v>9.7292509630946697E-2</v>
      </c>
      <c r="BK362" s="17"/>
      <c r="BL362" s="17">
        <v>0.112414430929541</v>
      </c>
      <c r="BM362" s="17">
        <v>0.171648770475679</v>
      </c>
      <c r="BN362" s="17">
        <v>0.15156051353092301</v>
      </c>
      <c r="BO362" s="17">
        <v>0.194173169939475</v>
      </c>
      <c r="BP362" s="17"/>
      <c r="BQ362" s="17">
        <v>0.51998896787721904</v>
      </c>
      <c r="BR362" s="17">
        <v>8.2860566040516698E-2</v>
      </c>
      <c r="BS362" s="17">
        <v>0.13453889117340501</v>
      </c>
      <c r="BT362" s="17">
        <v>5.0656058204306E-2</v>
      </c>
      <c r="BU362" s="17">
        <v>7.9379750784833503E-2</v>
      </c>
      <c r="BV362" s="17"/>
      <c r="BW362" s="17">
        <v>0.646798458503554</v>
      </c>
      <c r="BX362" s="17">
        <v>6.7308060362230401E-2</v>
      </c>
      <c r="BY362" s="17">
        <v>0.103937307513633</v>
      </c>
      <c r="BZ362" s="17">
        <v>7.0105112350797597E-2</v>
      </c>
      <c r="CA362" s="17">
        <v>4.6257344413125602E-2</v>
      </c>
      <c r="CB362" s="17"/>
      <c r="CC362" s="17">
        <v>0.14115321798841701</v>
      </c>
      <c r="CD362" s="17">
        <v>0.156979888753529</v>
      </c>
      <c r="CE362" s="17"/>
      <c r="CF362" s="17">
        <v>6.6589853052538506E-2</v>
      </c>
      <c r="CG362" s="17"/>
      <c r="CH362" s="17">
        <v>7.6564462995610996E-2</v>
      </c>
    </row>
    <row r="363" spans="2:86" x14ac:dyDescent="0.35">
      <c r="B363" t="s">
        <v>77</v>
      </c>
      <c r="C363" s="17">
        <v>6.0638937020052998E-2</v>
      </c>
      <c r="D363" s="17">
        <v>5.9049500722962701E-2</v>
      </c>
      <c r="E363" s="17">
        <v>6.2368971574048401E-2</v>
      </c>
      <c r="F363" s="17"/>
      <c r="G363" s="17">
        <v>6.2012102913618201E-2</v>
      </c>
      <c r="H363" s="17">
        <v>5.2614667619308497E-2</v>
      </c>
      <c r="I363" s="17">
        <v>6.4894787235961995E-2</v>
      </c>
      <c r="J363" s="17">
        <v>6.8281189565104303E-2</v>
      </c>
      <c r="K363" s="17">
        <v>7.0619358537763896E-2</v>
      </c>
      <c r="L363" s="17">
        <v>4.9897753880599E-2</v>
      </c>
      <c r="M363" s="17"/>
      <c r="N363" s="17">
        <v>6.3078232987130695E-2</v>
      </c>
      <c r="O363" s="17">
        <v>5.46281268163301E-2</v>
      </c>
      <c r="P363" s="17">
        <v>5.7370955091857703E-2</v>
      </c>
      <c r="Q363" s="17">
        <v>6.6218388209325699E-2</v>
      </c>
      <c r="R363" s="17"/>
      <c r="S363" s="17">
        <v>7.6776688926388004E-2</v>
      </c>
      <c r="T363" s="17">
        <v>5.66760954209099E-2</v>
      </c>
      <c r="U363" s="17">
        <v>6.6586996164698695E-2</v>
      </c>
      <c r="V363" s="17">
        <v>7.8199051226703897E-2</v>
      </c>
      <c r="W363" s="17">
        <v>2.33053125565712E-2</v>
      </c>
      <c r="X363" s="17">
        <v>5.7611226910206301E-2</v>
      </c>
      <c r="Y363" s="17">
        <v>6.3861874329845594E-2</v>
      </c>
      <c r="Z363" s="17">
        <v>4.7922720794827199E-2</v>
      </c>
      <c r="AA363" s="17">
        <v>5.2990100246040603E-2</v>
      </c>
      <c r="AB363" s="17">
        <v>6.3553373936060698E-2</v>
      </c>
      <c r="AC363" s="17">
        <v>2.93163221615769E-2</v>
      </c>
      <c r="AD363" s="17">
        <v>0.109992463211669</v>
      </c>
      <c r="AE363" s="17"/>
      <c r="AF363" s="17">
        <v>9.3846021485846601E-2</v>
      </c>
      <c r="AG363" s="17">
        <v>0.10081618739833</v>
      </c>
      <c r="AH363" s="17">
        <v>4.45122172543084E-2</v>
      </c>
      <c r="AI363" s="17">
        <v>3.1941111287536399E-2</v>
      </c>
      <c r="AJ363" s="17">
        <v>5.7972978093367197E-2</v>
      </c>
      <c r="AK363" s="17">
        <v>6.1417464706699301E-2</v>
      </c>
      <c r="AL363" s="17">
        <v>3.2264824689638802E-2</v>
      </c>
      <c r="AM363" s="17">
        <v>8.6926533327539399E-2</v>
      </c>
      <c r="AN363" s="17">
        <v>5.7049755547108102E-2</v>
      </c>
      <c r="AO363" s="17">
        <v>7.9827618569163594E-2</v>
      </c>
      <c r="AP363" s="17">
        <v>7.9787345076683003E-2</v>
      </c>
      <c r="AQ363" s="17">
        <v>5.3685068688321701E-2</v>
      </c>
      <c r="AR363" s="17">
        <v>5.96542473023585E-2</v>
      </c>
      <c r="AS363" s="17">
        <v>5.7953627234764597E-2</v>
      </c>
      <c r="AT363" s="17">
        <v>3.7974143438566803E-2</v>
      </c>
      <c r="AU363" s="17">
        <v>7.4212971508742995E-2</v>
      </c>
      <c r="AV363" s="17"/>
      <c r="AW363" s="17">
        <v>5.5564831924024297E-2</v>
      </c>
      <c r="AX363" s="17">
        <v>5.16209826684534E-2</v>
      </c>
      <c r="AY363" s="17">
        <v>7.83665305122421E-2</v>
      </c>
      <c r="AZ363" s="17">
        <v>4.9934109821958603E-2</v>
      </c>
      <c r="BA363" s="17">
        <v>0.151771681091079</v>
      </c>
      <c r="BB363" s="17"/>
      <c r="BC363" s="17">
        <v>6.5644475898206503E-2</v>
      </c>
      <c r="BD363" s="17">
        <v>6.9516611273982301E-2</v>
      </c>
      <c r="BE363" s="17">
        <v>5.5687220555446601E-2</v>
      </c>
      <c r="BF363" s="17">
        <v>5.8224438564955301E-2</v>
      </c>
      <c r="BG363" s="17">
        <v>1.4080465261861901E-2</v>
      </c>
      <c r="BH363" s="17"/>
      <c r="BI363" s="17">
        <v>6.0029928901341602E-2</v>
      </c>
      <c r="BJ363" s="17">
        <v>6.3115816698331301E-2</v>
      </c>
      <c r="BK363" s="17"/>
      <c r="BL363" s="17">
        <v>7.0415746999392098E-2</v>
      </c>
      <c r="BM363" s="17">
        <v>5.5897598753232601E-2</v>
      </c>
      <c r="BN363" s="17">
        <v>6.2388593973954097E-2</v>
      </c>
      <c r="BO363" s="17">
        <v>0</v>
      </c>
      <c r="BP363" s="17"/>
      <c r="BQ363" s="17">
        <v>3.1477393776408999E-2</v>
      </c>
      <c r="BR363" s="17">
        <v>4.06764337393671E-2</v>
      </c>
      <c r="BS363" s="17">
        <v>0.35151574710973499</v>
      </c>
      <c r="BT363" s="17">
        <v>3.7662162736235301E-2</v>
      </c>
      <c r="BU363" s="17">
        <v>7.0283396621942607E-2</v>
      </c>
      <c r="BV363" s="17"/>
      <c r="BW363" s="17">
        <v>1.37371233937119E-2</v>
      </c>
      <c r="BX363" s="17">
        <v>4.3980294950802697E-3</v>
      </c>
      <c r="BY363" s="17">
        <v>0.451271086675195</v>
      </c>
      <c r="BZ363" s="17">
        <v>7.9950703691114705E-3</v>
      </c>
      <c r="CA363" s="17">
        <v>7.6298820797062003E-2</v>
      </c>
      <c r="CB363" s="17"/>
      <c r="CC363" s="17">
        <v>3.5449622464328902E-2</v>
      </c>
      <c r="CD363" s="17">
        <v>7.5392055066813193E-2</v>
      </c>
      <c r="CE363" s="17"/>
      <c r="CF363" s="17">
        <v>0</v>
      </c>
      <c r="CG363" s="17"/>
      <c r="CH363" s="17">
        <v>1.4847910386739899E-2</v>
      </c>
    </row>
    <row r="364" spans="2:86" x14ac:dyDescent="0.35">
      <c r="B364" t="s">
        <v>79</v>
      </c>
      <c r="C364" s="17">
        <v>7.0324226081622601E-2</v>
      </c>
      <c r="D364" s="17">
        <v>6.5582342233107299E-2</v>
      </c>
      <c r="E364" s="17">
        <v>7.3779146110362806E-2</v>
      </c>
      <c r="F364" s="17"/>
      <c r="G364" s="17">
        <v>0.19603822995843301</v>
      </c>
      <c r="H364" s="17">
        <v>0.101865159759414</v>
      </c>
      <c r="I364" s="17">
        <v>7.8992014764703397E-2</v>
      </c>
      <c r="J364" s="17">
        <v>2.9792102274552201E-2</v>
      </c>
      <c r="K364" s="17">
        <v>3.0877732475994599E-2</v>
      </c>
      <c r="L364" s="17">
        <v>1.36370340677992E-2</v>
      </c>
      <c r="M364" s="17"/>
      <c r="N364" s="17">
        <v>4.1232130757462099E-2</v>
      </c>
      <c r="O364" s="17">
        <v>6.6672835816428799E-2</v>
      </c>
      <c r="P364" s="17">
        <v>0.119629717662323</v>
      </c>
      <c r="Q364" s="17">
        <v>6.2714896125153699E-2</v>
      </c>
      <c r="R364" s="17"/>
      <c r="S364" s="17">
        <v>5.2997837967075502E-2</v>
      </c>
      <c r="T364" s="17">
        <v>6.0514482320347097E-2</v>
      </c>
      <c r="U364" s="17">
        <v>9.2357363660745706E-2</v>
      </c>
      <c r="V364" s="17">
        <v>0.11081822373799401</v>
      </c>
      <c r="W364" s="17">
        <v>5.7835835773702299E-2</v>
      </c>
      <c r="X364" s="17">
        <v>9.6678114891639494E-2</v>
      </c>
      <c r="Y364" s="17">
        <v>8.0900593665215098E-2</v>
      </c>
      <c r="Z364" s="17">
        <v>0</v>
      </c>
      <c r="AA364" s="17">
        <v>6.7908117196554804E-2</v>
      </c>
      <c r="AB364" s="17">
        <v>4.5444724042838398E-2</v>
      </c>
      <c r="AC364" s="17">
        <v>0.10758534607494399</v>
      </c>
      <c r="AD364" s="17">
        <v>5.11093070093935E-2</v>
      </c>
      <c r="AE364" s="17"/>
      <c r="AF364" s="17">
        <v>0.19429477226571801</v>
      </c>
      <c r="AG364" s="17">
        <v>0.104713246686293</v>
      </c>
      <c r="AH364" s="17">
        <v>7.6481471048230498E-2</v>
      </c>
      <c r="AI364" s="17">
        <v>7.9366000739262907E-2</v>
      </c>
      <c r="AJ364" s="17">
        <v>7.3252445205641004E-2</v>
      </c>
      <c r="AK364" s="17">
        <v>5.8844071147508503E-2</v>
      </c>
      <c r="AL364" s="17">
        <v>6.8622097937988902E-2</v>
      </c>
      <c r="AM364" s="17">
        <v>7.0494910715308501E-2</v>
      </c>
      <c r="AN364" s="17">
        <v>0.148669268015656</v>
      </c>
      <c r="AO364" s="17">
        <v>5.3455197714926003E-2</v>
      </c>
      <c r="AP364" s="17">
        <v>5.9284728389385997E-2</v>
      </c>
      <c r="AQ364" s="17">
        <v>4.6661932374836401E-2</v>
      </c>
      <c r="AR364" s="17">
        <v>9.6947381623097503E-2</v>
      </c>
      <c r="AS364" s="17">
        <v>3.8523035984394501E-2</v>
      </c>
      <c r="AT364" s="17">
        <v>1.28039248950886E-2</v>
      </c>
      <c r="AU364" s="17">
        <v>2.7879059676861499E-2</v>
      </c>
      <c r="AV364" s="17"/>
      <c r="AW364" s="17">
        <v>6.5367825983352099E-2</v>
      </c>
      <c r="AX364" s="17">
        <v>7.0761189215503603E-2</v>
      </c>
      <c r="AY364" s="17">
        <v>7.7541317568347506E-2</v>
      </c>
      <c r="AZ364" s="17">
        <v>8.1025511133794803E-2</v>
      </c>
      <c r="BA364" s="17">
        <v>2.3065095525889E-2</v>
      </c>
      <c r="BB364" s="17"/>
      <c r="BC364" s="17">
        <v>5.9515968171144303E-2</v>
      </c>
      <c r="BD364" s="17">
        <v>5.6613731386245598E-2</v>
      </c>
      <c r="BE364" s="17">
        <v>7.1283058626219697E-2</v>
      </c>
      <c r="BF364" s="17">
        <v>0.10470358387962</v>
      </c>
      <c r="BG364" s="17">
        <v>9.2638220100920807E-2</v>
      </c>
      <c r="BH364" s="17"/>
      <c r="BI364" s="17">
        <v>7.0387906663278099E-2</v>
      </c>
      <c r="BJ364" s="17">
        <v>7.0065232590801399E-2</v>
      </c>
      <c r="BK364" s="17"/>
      <c r="BL364" s="17">
        <v>9.05750359646669E-2</v>
      </c>
      <c r="BM364" s="17">
        <v>6.4224610636520393E-2</v>
      </c>
      <c r="BN364" s="17">
        <v>6.4739694737864895E-2</v>
      </c>
      <c r="BO364" s="17">
        <v>0.116539046877321</v>
      </c>
      <c r="BP364" s="17"/>
      <c r="BQ364" s="17">
        <v>1.6945637840394899E-2</v>
      </c>
      <c r="BR364" s="17">
        <v>7.4352913705360693E-2</v>
      </c>
      <c r="BS364" s="17">
        <v>2.2185383703463499E-2</v>
      </c>
      <c r="BT364" s="17">
        <v>1.27849818997054E-2</v>
      </c>
      <c r="BU364" s="17">
        <v>0.38080646830051501</v>
      </c>
      <c r="BV364" s="17"/>
      <c r="BW364" s="17">
        <v>1.5806962858493302E-2</v>
      </c>
      <c r="BX364" s="17">
        <v>3.3105206318121E-2</v>
      </c>
      <c r="BY364" s="17">
        <v>2.68952993520662E-2</v>
      </c>
      <c r="BZ364" s="17">
        <v>6.7502812861068998E-3</v>
      </c>
      <c r="CA364" s="17">
        <v>0.43457760763453801</v>
      </c>
      <c r="CB364" s="17"/>
      <c r="CC364" s="17">
        <v>2.89534246804211E-2</v>
      </c>
      <c r="CD364" s="17">
        <v>9.4554671710096502E-2</v>
      </c>
      <c r="CE364" s="17"/>
      <c r="CF364" s="17">
        <v>3.7682747116661301E-2</v>
      </c>
      <c r="CG364" s="17"/>
      <c r="CH364" s="17">
        <v>3.4679478245406403E-2</v>
      </c>
    </row>
    <row r="365" spans="2:86" x14ac:dyDescent="0.35">
      <c r="B365" t="s">
        <v>78</v>
      </c>
      <c r="C365" s="17">
        <v>0.21166689583593601</v>
      </c>
      <c r="D365" s="17">
        <v>0.23624242513691701</v>
      </c>
      <c r="E365" s="17">
        <v>0.18775686935542699</v>
      </c>
      <c r="F365" s="17"/>
      <c r="G365" s="17">
        <v>0.16746437150587001</v>
      </c>
      <c r="H365" s="17">
        <v>0.17448331462602901</v>
      </c>
      <c r="I365" s="17">
        <v>0.204636583073215</v>
      </c>
      <c r="J365" s="17">
        <v>0.24504622284695099</v>
      </c>
      <c r="K365" s="17">
        <v>0.25217818622425198</v>
      </c>
      <c r="L365" s="17">
        <v>0.22264981007262699</v>
      </c>
      <c r="M365" s="17"/>
      <c r="N365" s="17">
        <v>0.16524360032326399</v>
      </c>
      <c r="O365" s="17">
        <v>0.20756601862377599</v>
      </c>
      <c r="P365" s="17">
        <v>0.27942713097105498</v>
      </c>
      <c r="Q365" s="17">
        <v>0.20621995801161799</v>
      </c>
      <c r="R365" s="17"/>
      <c r="S365" s="17">
        <v>0.15007908854247601</v>
      </c>
      <c r="T365" s="17">
        <v>0.20108726167484001</v>
      </c>
      <c r="U365" s="17">
        <v>0.24792943742929599</v>
      </c>
      <c r="V365" s="17">
        <v>0.25372467293914303</v>
      </c>
      <c r="W365" s="17">
        <v>0.26588986702398798</v>
      </c>
      <c r="X365" s="17">
        <v>0.214563237830557</v>
      </c>
      <c r="Y365" s="17">
        <v>0.221905144268119</v>
      </c>
      <c r="Z365" s="17">
        <v>0.35666264684039101</v>
      </c>
      <c r="AA365" s="17">
        <v>0.226880170398395</v>
      </c>
      <c r="AB365" s="17">
        <v>0.17251056793938299</v>
      </c>
      <c r="AC365" s="17">
        <v>0.15359977397124799</v>
      </c>
      <c r="AD365" s="17">
        <v>0.12580513341232899</v>
      </c>
      <c r="AE365" s="17"/>
      <c r="AF365" s="17">
        <v>0.122997489849478</v>
      </c>
      <c r="AG365" s="17">
        <v>0.192019678887203</v>
      </c>
      <c r="AH365" s="17">
        <v>0.159895766439169</v>
      </c>
      <c r="AI365" s="17">
        <v>0.24633436872241701</v>
      </c>
      <c r="AJ365" s="17">
        <v>0.214548317126973</v>
      </c>
      <c r="AK365" s="17">
        <v>0.22082044141860499</v>
      </c>
      <c r="AL365" s="17">
        <v>0.30124595051005598</v>
      </c>
      <c r="AM365" s="17">
        <v>0.23009287007259199</v>
      </c>
      <c r="AN365" s="17">
        <v>0.19671184083365101</v>
      </c>
      <c r="AO365" s="17">
        <v>0.244423615929521</v>
      </c>
      <c r="AP365" s="17">
        <v>0.1935719859933</v>
      </c>
      <c r="AQ365" s="17">
        <v>0.24178009128970701</v>
      </c>
      <c r="AR365" s="17">
        <v>0.13693558262109401</v>
      </c>
      <c r="AS365" s="17">
        <v>0.24182697559401201</v>
      </c>
      <c r="AT365" s="17">
        <v>0.14459147290237701</v>
      </c>
      <c r="AU365" s="17">
        <v>0.19185801645363201</v>
      </c>
      <c r="AV365" s="17"/>
      <c r="AW365" s="17">
        <v>0.229125292471581</v>
      </c>
      <c r="AX365" s="17">
        <v>0.25865595765951699</v>
      </c>
      <c r="AY365" s="17">
        <v>0.160823966689533</v>
      </c>
      <c r="AZ365" s="17">
        <v>0.14652491361338699</v>
      </c>
      <c r="BA365" s="17">
        <v>0.16792476598762701</v>
      </c>
      <c r="BB365" s="17"/>
      <c r="BC365" s="17">
        <v>0.14245987229819601</v>
      </c>
      <c r="BD365" s="17">
        <v>0.20495704241735499</v>
      </c>
      <c r="BE365" s="17">
        <v>0.23368655875709701</v>
      </c>
      <c r="BF365" s="17">
        <v>0.214394869725029</v>
      </c>
      <c r="BG365" s="17">
        <v>0.25355310601472397</v>
      </c>
      <c r="BH365" s="17"/>
      <c r="BI365" s="17">
        <v>0.22256206875043599</v>
      </c>
      <c r="BJ365" s="17">
        <v>0.167355446523312</v>
      </c>
      <c r="BK365" s="17"/>
      <c r="BL365" s="17">
        <v>0.15894804755248401</v>
      </c>
      <c r="BM365" s="17">
        <v>0.216589388621064</v>
      </c>
      <c r="BN365" s="17">
        <v>0.23127236312874999</v>
      </c>
      <c r="BO365" s="17">
        <v>0.110062904885706</v>
      </c>
      <c r="BP365" s="17"/>
      <c r="BQ365" s="17">
        <v>0.20472364837068199</v>
      </c>
      <c r="BR365" s="17">
        <v>0.12793706304640701</v>
      </c>
      <c r="BS365" s="17">
        <v>0.120233997509086</v>
      </c>
      <c r="BT365" s="17">
        <v>0.68957124907386202</v>
      </c>
      <c r="BU365" s="17">
        <v>4.2720970473205597E-2</v>
      </c>
      <c r="BV365" s="17"/>
      <c r="BW365" s="17">
        <v>8.2521062830899702E-2</v>
      </c>
      <c r="BX365" s="17">
        <v>4.3125333658434697E-2</v>
      </c>
      <c r="BY365" s="17">
        <v>2.0920180938339101E-2</v>
      </c>
      <c r="BZ365" s="17">
        <v>0.73406128101861501</v>
      </c>
      <c r="CA365" s="17">
        <v>6.6268452827750193E-2</v>
      </c>
      <c r="CB365" s="17"/>
      <c r="CC365" s="17">
        <v>0.511964827827042</v>
      </c>
      <c r="CD365" s="17">
        <v>3.5785538284028098E-2</v>
      </c>
      <c r="CE365" s="17"/>
      <c r="CF365" s="17">
        <v>3.8315583328558098E-2</v>
      </c>
      <c r="CG365" s="17"/>
      <c r="CH365" s="17">
        <v>0.41310852823085897</v>
      </c>
    </row>
    <row r="366" spans="2:86" x14ac:dyDescent="0.35">
      <c r="B366" t="s">
        <v>231</v>
      </c>
      <c r="C366" s="17">
        <v>1.9267013926841301E-2</v>
      </c>
      <c r="D366" s="17">
        <v>1.47304493059037E-2</v>
      </c>
      <c r="E366" s="17">
        <v>2.3748751501308101E-2</v>
      </c>
      <c r="F366" s="17"/>
      <c r="G366" s="17">
        <v>1.37307481538449E-2</v>
      </c>
      <c r="H366" s="17">
        <v>2.5987594220685299E-2</v>
      </c>
      <c r="I366" s="17">
        <v>2.5604241659113899E-2</v>
      </c>
      <c r="J366" s="17">
        <v>1.7019113756321699E-2</v>
      </c>
      <c r="K366" s="17">
        <v>1.2111098633632E-2</v>
      </c>
      <c r="L366" s="17">
        <v>1.8951094248577698E-2</v>
      </c>
      <c r="M366" s="17"/>
      <c r="N366" s="17">
        <v>8.7985289626672306E-3</v>
      </c>
      <c r="O366" s="17">
        <v>2.3893692074865101E-2</v>
      </c>
      <c r="P366" s="17">
        <v>1.05727150325361E-2</v>
      </c>
      <c r="Q366" s="17">
        <v>3.0305562020180199E-2</v>
      </c>
      <c r="R366" s="17"/>
      <c r="S366" s="17">
        <v>1.3353238409631299E-2</v>
      </c>
      <c r="T366" s="17">
        <v>1.6081024889404098E-2</v>
      </c>
      <c r="U366" s="17">
        <v>0</v>
      </c>
      <c r="V366" s="17">
        <v>0</v>
      </c>
      <c r="W366" s="17">
        <v>0</v>
      </c>
      <c r="X366" s="17">
        <v>0</v>
      </c>
      <c r="Y366" s="17">
        <v>5.5512455252457902E-3</v>
      </c>
      <c r="Z366" s="17">
        <v>0</v>
      </c>
      <c r="AA366" s="17">
        <v>1.1392747648121799E-2</v>
      </c>
      <c r="AB366" s="17">
        <v>0.13003835956308499</v>
      </c>
      <c r="AC366" s="17">
        <v>0</v>
      </c>
      <c r="AD366" s="17">
        <v>6.1885227911648799E-2</v>
      </c>
      <c r="AE366" s="17"/>
      <c r="AF366" s="17">
        <v>0</v>
      </c>
      <c r="AG366" s="17">
        <v>0</v>
      </c>
      <c r="AH366" s="17">
        <v>7.3299099162673596E-3</v>
      </c>
      <c r="AI366" s="17">
        <v>7.8047375583360598E-2</v>
      </c>
      <c r="AJ366" s="17">
        <v>2.0791782444109001E-2</v>
      </c>
      <c r="AK366" s="17">
        <v>2.0087704514335301E-2</v>
      </c>
      <c r="AL366" s="17">
        <v>2.0561691305706401E-2</v>
      </c>
      <c r="AM366" s="17">
        <v>1.8638377221986E-2</v>
      </c>
      <c r="AN366" s="17">
        <v>0</v>
      </c>
      <c r="AO366" s="17">
        <v>9.2597821487463393E-3</v>
      </c>
      <c r="AP366" s="17">
        <v>2.5281055122259002E-2</v>
      </c>
      <c r="AQ366" s="17">
        <v>2.9197340757876701E-2</v>
      </c>
      <c r="AR366" s="17">
        <v>0</v>
      </c>
      <c r="AS366" s="17">
        <v>0</v>
      </c>
      <c r="AT366" s="17">
        <v>3.7951114737010898E-2</v>
      </c>
      <c r="AU366" s="17">
        <v>6.4154024512014197E-3</v>
      </c>
      <c r="AV366" s="17"/>
      <c r="AW366" s="17">
        <v>1.59870535503615E-2</v>
      </c>
      <c r="AX366" s="17">
        <v>2.0445431076926E-2</v>
      </c>
      <c r="AY366" s="17">
        <v>1.3481571316852301E-2</v>
      </c>
      <c r="AZ366" s="17">
        <v>2.2140076343768401E-2</v>
      </c>
      <c r="BA366" s="17">
        <v>0</v>
      </c>
      <c r="BB366" s="17"/>
      <c r="BC366" s="17">
        <v>2.1094755532887501E-2</v>
      </c>
      <c r="BD366" s="17">
        <v>1.6750910918750601E-2</v>
      </c>
      <c r="BE366" s="17">
        <v>1.8147707393817301E-2</v>
      </c>
      <c r="BF366" s="17">
        <v>2.1468408594186202E-2</v>
      </c>
      <c r="BG366" s="17">
        <v>4.3066290920990603E-2</v>
      </c>
      <c r="BH366" s="17"/>
      <c r="BI366" s="17">
        <v>2.0560111721200001E-2</v>
      </c>
      <c r="BJ366" s="17">
        <v>1.4007892495667701E-2</v>
      </c>
      <c r="BK366" s="17"/>
      <c r="BL366" s="17">
        <v>2.7669618575963902E-2</v>
      </c>
      <c r="BM366" s="17">
        <v>1.35290478264651E-2</v>
      </c>
      <c r="BN366" s="17">
        <v>1.8719097928249401E-2</v>
      </c>
      <c r="BO366" s="17">
        <v>3.7112242373158598E-2</v>
      </c>
      <c r="BP366" s="17"/>
      <c r="BQ366" s="17">
        <v>7.34044391629047E-3</v>
      </c>
      <c r="BR366" s="17">
        <v>8.1806328337205598E-3</v>
      </c>
      <c r="BS366" s="17">
        <v>6.2026876155703197E-3</v>
      </c>
      <c r="BT366" s="17">
        <v>1.6753159662155199E-2</v>
      </c>
      <c r="BU366" s="17">
        <v>1.8002744635366101E-2</v>
      </c>
      <c r="BV366" s="17"/>
      <c r="BW366" s="17">
        <v>1.0915278701866199E-2</v>
      </c>
      <c r="BX366" s="17">
        <v>7.6657131560683399E-3</v>
      </c>
      <c r="BY366" s="17">
        <v>0</v>
      </c>
      <c r="BZ366" s="17">
        <v>1.10049231503682E-2</v>
      </c>
      <c r="CA366" s="17">
        <v>1.5050864097660399E-2</v>
      </c>
      <c r="CB366" s="17"/>
      <c r="CC366" s="17">
        <v>8.9141146686353891E-3</v>
      </c>
      <c r="CD366" s="17">
        <v>2.53305987276361E-2</v>
      </c>
      <c r="CE366" s="17"/>
      <c r="CF366" s="17">
        <v>8.7256707465637896E-3</v>
      </c>
      <c r="CG366" s="17"/>
      <c r="CH366" s="17">
        <v>1.45713845516746E-2</v>
      </c>
    </row>
    <row r="367" spans="2:86" x14ac:dyDescent="0.35">
      <c r="B367" t="s">
        <v>232</v>
      </c>
      <c r="C367" s="17">
        <v>7.8441094253076504E-3</v>
      </c>
      <c r="D367" s="17">
        <v>9.5378469116495293E-3</v>
      </c>
      <c r="E367" s="17">
        <v>6.2154357563927497E-3</v>
      </c>
      <c r="F367" s="17"/>
      <c r="G367" s="17">
        <v>1.00538700709206E-2</v>
      </c>
      <c r="H367" s="17">
        <v>1.42130636693473E-2</v>
      </c>
      <c r="I367" s="17">
        <v>7.8292421794360599E-3</v>
      </c>
      <c r="J367" s="17">
        <v>1.0725072695844299E-2</v>
      </c>
      <c r="K367" s="17">
        <v>6.16188992423928E-3</v>
      </c>
      <c r="L367" s="17">
        <v>0</v>
      </c>
      <c r="M367" s="17"/>
      <c r="N367" s="17">
        <v>9.9356204052474008E-3</v>
      </c>
      <c r="O367" s="17">
        <v>5.5135243079944196E-3</v>
      </c>
      <c r="P367" s="17">
        <v>6.0244800207953199E-3</v>
      </c>
      <c r="Q367" s="17">
        <v>9.67311284035181E-3</v>
      </c>
      <c r="R367" s="17"/>
      <c r="S367" s="17">
        <v>1.01542873619287E-2</v>
      </c>
      <c r="T367" s="17">
        <v>3.3716578282565598E-3</v>
      </c>
      <c r="U367" s="17">
        <v>0</v>
      </c>
      <c r="V367" s="17">
        <v>1.07125602710097E-2</v>
      </c>
      <c r="W367" s="17">
        <v>0</v>
      </c>
      <c r="X367" s="17">
        <v>9.4410650443408593E-3</v>
      </c>
      <c r="Y367" s="17">
        <v>0</v>
      </c>
      <c r="Z367" s="17">
        <v>1.3074851018039501E-2</v>
      </c>
      <c r="AA367" s="17">
        <v>1.6829619096266599E-2</v>
      </c>
      <c r="AB367" s="17">
        <v>0</v>
      </c>
      <c r="AC367" s="17">
        <v>3.5926975633937798E-2</v>
      </c>
      <c r="AD367" s="17">
        <v>0</v>
      </c>
      <c r="AE367" s="17"/>
      <c r="AF367" s="17">
        <v>8.4985871143033201E-2</v>
      </c>
      <c r="AG367" s="17">
        <v>0</v>
      </c>
      <c r="AH367" s="17">
        <v>0</v>
      </c>
      <c r="AI367" s="17">
        <v>0</v>
      </c>
      <c r="AJ367" s="17">
        <v>5.2491952837932596E-3</v>
      </c>
      <c r="AK367" s="17">
        <v>0</v>
      </c>
      <c r="AL367" s="17">
        <v>3.4100043927241697E-2</v>
      </c>
      <c r="AM367" s="17">
        <v>1.8343024863057E-2</v>
      </c>
      <c r="AN367" s="17">
        <v>1.48871358640454E-2</v>
      </c>
      <c r="AO367" s="17">
        <v>0</v>
      </c>
      <c r="AP367" s="17">
        <v>0</v>
      </c>
      <c r="AQ367" s="17">
        <v>0</v>
      </c>
      <c r="AR367" s="17">
        <v>8.6902389978313396E-3</v>
      </c>
      <c r="AS367" s="17">
        <v>0</v>
      </c>
      <c r="AT367" s="17">
        <v>0</v>
      </c>
      <c r="AU367" s="17">
        <v>6.5006460848740103E-3</v>
      </c>
      <c r="AV367" s="17"/>
      <c r="AW367" s="17">
        <v>4.1603276904554403E-3</v>
      </c>
      <c r="AX367" s="17">
        <v>6.0634542810643101E-3</v>
      </c>
      <c r="AY367" s="17">
        <v>8.1627062737852397E-3</v>
      </c>
      <c r="AZ367" s="17">
        <v>2.2172782311059801E-2</v>
      </c>
      <c r="BA367" s="17">
        <v>2.1043294304499801E-2</v>
      </c>
      <c r="BB367" s="17"/>
      <c r="BC367" s="17">
        <v>2.5892233583513599E-2</v>
      </c>
      <c r="BD367" s="17">
        <v>8.9745402963504906E-3</v>
      </c>
      <c r="BE367" s="17">
        <v>0</v>
      </c>
      <c r="BF367" s="17">
        <v>1.02604341369287E-2</v>
      </c>
      <c r="BG367" s="17">
        <v>1.3034744069987199E-2</v>
      </c>
      <c r="BH367" s="17"/>
      <c r="BI367" s="17">
        <v>9.1817869500071796E-3</v>
      </c>
      <c r="BJ367" s="17">
        <v>2.4036790349400302E-3</v>
      </c>
      <c r="BK367" s="17"/>
      <c r="BL367" s="17">
        <v>1.54379299312268E-2</v>
      </c>
      <c r="BM367" s="17">
        <v>3.3799545555917398E-3</v>
      </c>
      <c r="BN367" s="17">
        <v>7.1384055820196699E-3</v>
      </c>
      <c r="BO367" s="17">
        <v>1.98091359520512E-2</v>
      </c>
      <c r="BP367" s="17"/>
      <c r="BQ367" s="17">
        <v>2.5577334475066901E-3</v>
      </c>
      <c r="BR367" s="17">
        <v>3.68609130772255E-3</v>
      </c>
      <c r="BS367" s="17">
        <v>5.8951046386932198E-3</v>
      </c>
      <c r="BT367" s="17">
        <v>8.5121460277762292E-3</v>
      </c>
      <c r="BU367" s="17">
        <v>3.6511387040765203E-2</v>
      </c>
      <c r="BV367" s="17"/>
      <c r="BW367" s="17">
        <v>1.01417847261576E-2</v>
      </c>
      <c r="BX367" s="17">
        <v>2.1484689177322402E-3</v>
      </c>
      <c r="BY367" s="17">
        <v>4.5479463334076597E-3</v>
      </c>
      <c r="BZ367" s="17">
        <v>8.3002067220470498E-3</v>
      </c>
      <c r="CA367" s="17">
        <v>1.51977108559919E-2</v>
      </c>
      <c r="CB367" s="17"/>
      <c r="CC367" s="17">
        <v>9.7768385162298604E-3</v>
      </c>
      <c r="CD367" s="17">
        <v>6.7121302137374298E-3</v>
      </c>
      <c r="CE367" s="17"/>
      <c r="CF367" s="17">
        <v>0</v>
      </c>
      <c r="CG367" s="17"/>
      <c r="CH367" s="17">
        <v>4.5230415368535696E-3</v>
      </c>
    </row>
    <row r="368" spans="2:86" x14ac:dyDescent="0.35">
      <c r="B368" t="s">
        <v>233</v>
      </c>
      <c r="C368" s="17">
        <v>1.6508461931687701E-2</v>
      </c>
      <c r="D368" s="17">
        <v>1.0964170356362799E-2</v>
      </c>
      <c r="E368" s="17">
        <v>2.1964874914321999E-2</v>
      </c>
      <c r="F368" s="17"/>
      <c r="G368" s="17">
        <v>5.9037282932478804E-3</v>
      </c>
      <c r="H368" s="17">
        <v>1.7395634413615701E-2</v>
      </c>
      <c r="I368" s="17">
        <v>1.0089840446071901E-2</v>
      </c>
      <c r="J368" s="17">
        <v>2.5086230451016898E-2</v>
      </c>
      <c r="K368" s="17">
        <v>2.5000601646860101E-2</v>
      </c>
      <c r="L368" s="17">
        <v>1.5372937557432201E-2</v>
      </c>
      <c r="M368" s="17"/>
      <c r="N368" s="17">
        <v>7.9135605338132992E-3</v>
      </c>
      <c r="O368" s="17">
        <v>2.4490723937869299E-2</v>
      </c>
      <c r="P368" s="17">
        <v>1.1499500074483599E-2</v>
      </c>
      <c r="Q368" s="17">
        <v>2.20293570847565E-2</v>
      </c>
      <c r="R368" s="17"/>
      <c r="S368" s="17">
        <v>6.05460257586443E-3</v>
      </c>
      <c r="T368" s="17">
        <v>1.61065897109267E-2</v>
      </c>
      <c r="U368" s="17">
        <v>1.01089812156787E-2</v>
      </c>
      <c r="V368" s="17">
        <v>3.0720286545394E-2</v>
      </c>
      <c r="W368" s="17">
        <v>5.9002178930831397E-3</v>
      </c>
      <c r="X368" s="17">
        <v>9.6355266435402698E-3</v>
      </c>
      <c r="Y368" s="17">
        <v>4.4740868139050698E-2</v>
      </c>
      <c r="Z368" s="17">
        <v>1.30668581934362E-2</v>
      </c>
      <c r="AA368" s="17">
        <v>2.4879959363138301E-2</v>
      </c>
      <c r="AB368" s="17">
        <v>6.9584308478258302E-3</v>
      </c>
      <c r="AC368" s="17">
        <v>8.8822709928598302E-3</v>
      </c>
      <c r="AD368" s="17">
        <v>2.68531943066273E-2</v>
      </c>
      <c r="AE368" s="17"/>
      <c r="AF368" s="17">
        <v>3.3707985608663303E-2</v>
      </c>
      <c r="AG368" s="17">
        <v>3.7000312315355E-2</v>
      </c>
      <c r="AH368" s="17">
        <v>1.80051610707401E-2</v>
      </c>
      <c r="AI368" s="17">
        <v>1.6749502790719399E-2</v>
      </c>
      <c r="AJ368" s="17">
        <v>5.5133962904229603E-3</v>
      </c>
      <c r="AK368" s="17">
        <v>2.35266775997779E-2</v>
      </c>
      <c r="AL368" s="17">
        <v>1.3283895537808401E-2</v>
      </c>
      <c r="AM368" s="17">
        <v>1.78146750784101E-2</v>
      </c>
      <c r="AN368" s="17">
        <v>1.98020208777701E-2</v>
      </c>
      <c r="AO368" s="17">
        <v>9.9305856661141903E-3</v>
      </c>
      <c r="AP368" s="17">
        <v>1.4463440432937E-2</v>
      </c>
      <c r="AQ368" s="17">
        <v>7.1972876911561698E-3</v>
      </c>
      <c r="AR368" s="17">
        <v>1.6653606490191802E-2</v>
      </c>
      <c r="AS368" s="17">
        <v>2.2751103827664401E-2</v>
      </c>
      <c r="AT368" s="17">
        <v>0</v>
      </c>
      <c r="AU368" s="17">
        <v>0</v>
      </c>
      <c r="AV368" s="17"/>
      <c r="AW368" s="17">
        <v>2.38484805819742E-2</v>
      </c>
      <c r="AX368" s="17">
        <v>7.2979322706142203E-3</v>
      </c>
      <c r="AY368" s="17">
        <v>1.59047116477108E-2</v>
      </c>
      <c r="AZ368" s="17">
        <v>1.9903704179898601E-2</v>
      </c>
      <c r="BA368" s="17">
        <v>3.4937746715659301E-2</v>
      </c>
      <c r="BB368" s="17"/>
      <c r="BC368" s="17">
        <v>1.11415085200317E-2</v>
      </c>
      <c r="BD368" s="17">
        <v>3.7650615788951901E-3</v>
      </c>
      <c r="BE368" s="17">
        <v>1.77572347404714E-2</v>
      </c>
      <c r="BF368" s="17">
        <v>4.2171607539397402E-2</v>
      </c>
      <c r="BG368" s="17">
        <v>4.5506987318234403E-2</v>
      </c>
      <c r="BH368" s="17"/>
      <c r="BI368" s="17">
        <v>1.6153749272969201E-2</v>
      </c>
      <c r="BJ368" s="17">
        <v>1.79511037438644E-2</v>
      </c>
      <c r="BK368" s="17"/>
      <c r="BL368" s="17">
        <v>5.0690047913534804E-3</v>
      </c>
      <c r="BM368" s="17">
        <v>1.7976496200252198E-2</v>
      </c>
      <c r="BN368" s="17">
        <v>1.94864441109402E-2</v>
      </c>
      <c r="BO368" s="17">
        <v>1.9745413664331999E-2</v>
      </c>
      <c r="BP368" s="17"/>
      <c r="BQ368" s="17">
        <v>5.4768102280579002E-3</v>
      </c>
      <c r="BR368" s="17">
        <v>1.8556615060505599E-2</v>
      </c>
      <c r="BS368" s="17">
        <v>0</v>
      </c>
      <c r="BT368" s="17">
        <v>6.4844164399847004E-3</v>
      </c>
      <c r="BU368" s="17">
        <v>1.13221575234984E-2</v>
      </c>
      <c r="BV368" s="17"/>
      <c r="BW368" s="17">
        <v>0</v>
      </c>
      <c r="BX368" s="17">
        <v>1.23364190817431E-2</v>
      </c>
      <c r="BY368" s="17">
        <v>6.5069418466144804E-3</v>
      </c>
      <c r="BZ368" s="17">
        <v>5.4705183709329299E-3</v>
      </c>
      <c r="CA368" s="17">
        <v>1.04875034312212E-2</v>
      </c>
      <c r="CB368" s="17"/>
      <c r="CC368" s="17">
        <v>6.8294016234485702E-3</v>
      </c>
      <c r="CD368" s="17">
        <v>2.2177386308064401E-2</v>
      </c>
      <c r="CE368" s="17"/>
      <c r="CF368" s="17">
        <v>1.18757331459001E-2</v>
      </c>
      <c r="CG368" s="17"/>
      <c r="CH368" s="17">
        <v>1.3638240592288201E-2</v>
      </c>
    </row>
    <row r="369" spans="2:86" x14ac:dyDescent="0.35">
      <c r="B369" t="s">
        <v>140</v>
      </c>
      <c r="C369" s="17">
        <v>0.25620525685539203</v>
      </c>
      <c r="D369" s="17">
        <v>0.195247522890903</v>
      </c>
      <c r="E369" s="17">
        <v>0.315400008805511</v>
      </c>
      <c r="F369" s="17"/>
      <c r="G369" s="17">
        <v>0.20890983708053501</v>
      </c>
      <c r="H369" s="17">
        <v>0.24313656527394201</v>
      </c>
      <c r="I369" s="17">
        <v>0.247293273174646</v>
      </c>
      <c r="J369" s="17">
        <v>0.26332717893987001</v>
      </c>
      <c r="K369" s="17">
        <v>0.273830287976283</v>
      </c>
      <c r="L369" s="17">
        <v>0.28783550460058599</v>
      </c>
      <c r="M369" s="17"/>
      <c r="N369" s="17">
        <v>0.211519781181779</v>
      </c>
      <c r="O369" s="17">
        <v>0.28582631471051101</v>
      </c>
      <c r="P369" s="17">
        <v>0.22692879749891201</v>
      </c>
      <c r="Q369" s="17">
        <v>0.30147259670211501</v>
      </c>
      <c r="R369" s="17"/>
      <c r="S369" s="17">
        <v>0.21467492903993701</v>
      </c>
      <c r="T369" s="17">
        <v>0.24936322710161099</v>
      </c>
      <c r="U369" s="17">
        <v>0.29529942271503501</v>
      </c>
      <c r="V369" s="17">
        <v>0.21741480797670201</v>
      </c>
      <c r="W369" s="17">
        <v>0.26389218277312199</v>
      </c>
      <c r="X369" s="17">
        <v>0.23609221268699701</v>
      </c>
      <c r="Y369" s="17">
        <v>0.21313168485112799</v>
      </c>
      <c r="Z369" s="17">
        <v>0.26689191762310199</v>
      </c>
      <c r="AA369" s="17">
        <v>0.28850151097821403</v>
      </c>
      <c r="AB369" s="17">
        <v>0.27496705975237301</v>
      </c>
      <c r="AC369" s="17">
        <v>0.33480700655488299</v>
      </c>
      <c r="AD369" s="17">
        <v>0.32856579928125101</v>
      </c>
      <c r="AE369" s="17"/>
      <c r="AF369" s="17">
        <v>0.14497805733621999</v>
      </c>
      <c r="AG369" s="17">
        <v>0.37634749264132</v>
      </c>
      <c r="AH369" s="17">
        <v>0.38042526056385201</v>
      </c>
      <c r="AI369" s="17">
        <v>0.289861206059356</v>
      </c>
      <c r="AJ369" s="17">
        <v>0.28389708348533599</v>
      </c>
      <c r="AK369" s="17">
        <v>0.316667892249968</v>
      </c>
      <c r="AL369" s="17">
        <v>0.192034388097755</v>
      </c>
      <c r="AM369" s="17">
        <v>0.23168859835059</v>
      </c>
      <c r="AN369" s="17">
        <v>0.16766527195335801</v>
      </c>
      <c r="AO369" s="17">
        <v>0.14922355160833001</v>
      </c>
      <c r="AP369" s="17">
        <v>0.21963947835162301</v>
      </c>
      <c r="AQ369" s="17">
        <v>0.30455518087503203</v>
      </c>
      <c r="AR369" s="17">
        <v>0.22040474413115499</v>
      </c>
      <c r="AS369" s="17">
        <v>0.22880922806750001</v>
      </c>
      <c r="AT369" s="17">
        <v>0.17735769424140399</v>
      </c>
      <c r="AU369" s="17">
        <v>0.114181363138079</v>
      </c>
      <c r="AV369" s="17"/>
      <c r="AW369" s="17">
        <v>0.32423687877044</v>
      </c>
      <c r="AX369" s="17">
        <v>0.27081775404238601</v>
      </c>
      <c r="AY369" s="17">
        <v>0.240547876669365</v>
      </c>
      <c r="AZ369" s="17">
        <v>0.17268559141259601</v>
      </c>
      <c r="BA369" s="17">
        <v>6.03673205480868E-2</v>
      </c>
      <c r="BB369" s="17"/>
      <c r="BC369" s="17">
        <v>0.15530378597237501</v>
      </c>
      <c r="BD369" s="17">
        <v>0.21388124682985599</v>
      </c>
      <c r="BE369" s="17">
        <v>0.28454894771728101</v>
      </c>
      <c r="BF369" s="17">
        <v>0.35758407775262202</v>
      </c>
      <c r="BG369" s="17">
        <v>0.28522180374297101</v>
      </c>
      <c r="BH369" s="17"/>
      <c r="BI369" s="17">
        <v>0.23213375490039001</v>
      </c>
      <c r="BJ369" s="17">
        <v>0.35410578097999501</v>
      </c>
      <c r="BK369" s="17"/>
      <c r="BL369" s="17">
        <v>0.27028887273485502</v>
      </c>
      <c r="BM369" s="17">
        <v>0.27934390560024103</v>
      </c>
      <c r="BN369" s="17">
        <v>0.23479434520091</v>
      </c>
      <c r="BO369" s="17">
        <v>0.35733534732372901</v>
      </c>
      <c r="BP369" s="17"/>
      <c r="BQ369" s="17">
        <v>0.16712819360014</v>
      </c>
      <c r="BR369" s="17">
        <v>0.208525197449976</v>
      </c>
      <c r="BS369" s="17">
        <v>0.22808087820756101</v>
      </c>
      <c r="BT369" s="17">
        <v>0.133779907437099</v>
      </c>
      <c r="BU369" s="17">
        <v>0.25407660935224202</v>
      </c>
      <c r="BV369" s="17"/>
      <c r="BW369" s="17">
        <v>0.16241229247127201</v>
      </c>
      <c r="BX369" s="17">
        <v>0.13151761213385901</v>
      </c>
      <c r="BY369" s="17">
        <v>0.23464884329501601</v>
      </c>
      <c r="BZ369" s="17">
        <v>0.13010570560943499</v>
      </c>
      <c r="CA369" s="17">
        <v>0.229206438626049</v>
      </c>
      <c r="CB369" s="17"/>
      <c r="CC369" s="17">
        <v>0.12082108365569</v>
      </c>
      <c r="CD369" s="17">
        <v>0.33549835093541103</v>
      </c>
      <c r="CE369" s="17"/>
      <c r="CF369" s="17">
        <v>0.122275953621395</v>
      </c>
      <c r="CG369" s="17"/>
      <c r="CH369" s="17">
        <v>0.10102433350088499</v>
      </c>
    </row>
    <row r="370" spans="2:86" x14ac:dyDescent="0.35">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row>
    <row r="371" spans="2:86" x14ac:dyDescent="0.35">
      <c r="B371" s="6" t="s">
        <v>239</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row>
    <row r="372" spans="2:86" x14ac:dyDescent="0.35">
      <c r="B372" s="21" t="s">
        <v>123</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row>
    <row r="373" spans="2:86" x14ac:dyDescent="0.35">
      <c r="B373" t="s">
        <v>76</v>
      </c>
      <c r="C373" s="17">
        <v>0.22747390421851901</v>
      </c>
      <c r="D373" s="17">
        <v>0.26288407703016903</v>
      </c>
      <c r="E373" s="17">
        <v>0.192593934794177</v>
      </c>
      <c r="F373" s="17"/>
      <c r="G373" s="17">
        <v>0.227945053092421</v>
      </c>
      <c r="H373" s="17">
        <v>0.26124895023362199</v>
      </c>
      <c r="I373" s="17">
        <v>0.2448482557642</v>
      </c>
      <c r="J373" s="17">
        <v>0.22318521054405099</v>
      </c>
      <c r="K373" s="17">
        <v>0.20474547613269301</v>
      </c>
      <c r="L373" s="17">
        <v>0.20431252227256499</v>
      </c>
      <c r="M373" s="17"/>
      <c r="N373" s="17">
        <v>0.31775473771846402</v>
      </c>
      <c r="O373" s="17">
        <v>0.20149010999636899</v>
      </c>
      <c r="P373" s="17">
        <v>0.21128960499903399</v>
      </c>
      <c r="Q373" s="17">
        <v>0.173055724576508</v>
      </c>
      <c r="R373" s="17"/>
      <c r="S373" s="17">
        <v>0.34278911958728298</v>
      </c>
      <c r="T373" s="17">
        <v>0.191759800015573</v>
      </c>
      <c r="U373" s="17">
        <v>0.19861074736942999</v>
      </c>
      <c r="V373" s="17">
        <v>0.18369672301850801</v>
      </c>
      <c r="W373" s="17">
        <v>0.18589055784616301</v>
      </c>
      <c r="X373" s="17">
        <v>0.23527602098435199</v>
      </c>
      <c r="Y373" s="17">
        <v>0.238354489384667</v>
      </c>
      <c r="Z373" s="17">
        <v>0.196745763477815</v>
      </c>
      <c r="AA373" s="17">
        <v>0.205350362959627</v>
      </c>
      <c r="AB373" s="17">
        <v>0.216865254471482</v>
      </c>
      <c r="AC373" s="17">
        <v>0.24982083806803901</v>
      </c>
      <c r="AD373" s="17">
        <v>0.213855732770933</v>
      </c>
      <c r="AE373" s="17"/>
      <c r="AF373" s="17">
        <v>0.24506498771324201</v>
      </c>
      <c r="AG373" s="17">
        <v>0.208181890972234</v>
      </c>
      <c r="AH373" s="17">
        <v>0.14032821093130199</v>
      </c>
      <c r="AI373" s="17">
        <v>0.208142279872919</v>
      </c>
      <c r="AJ373" s="17">
        <v>0.21564361328967299</v>
      </c>
      <c r="AK373" s="17">
        <v>0.183131842873134</v>
      </c>
      <c r="AL373" s="17">
        <v>0.199763098635131</v>
      </c>
      <c r="AM373" s="17">
        <v>0.191306082169208</v>
      </c>
      <c r="AN373" s="17">
        <v>0.24276478228364401</v>
      </c>
      <c r="AO373" s="17">
        <v>0.232022590783522</v>
      </c>
      <c r="AP373" s="17">
        <v>0.23868058424660399</v>
      </c>
      <c r="AQ373" s="17">
        <v>0.266430386341937</v>
      </c>
      <c r="AR373" s="17">
        <v>0.33534390619496302</v>
      </c>
      <c r="AS373" s="17">
        <v>0.30974979431608202</v>
      </c>
      <c r="AT373" s="17">
        <v>0.29304154985751502</v>
      </c>
      <c r="AU373" s="17">
        <v>0.39247226101049698</v>
      </c>
      <c r="AV373" s="17"/>
      <c r="AW373" s="17">
        <v>0.169848713771867</v>
      </c>
      <c r="AX373" s="17">
        <v>0.19231897575419199</v>
      </c>
      <c r="AY373" s="17">
        <v>0.26792109218237797</v>
      </c>
      <c r="AZ373" s="17">
        <v>0.31137886737614601</v>
      </c>
      <c r="BA373" s="17">
        <v>0.44310383293393901</v>
      </c>
      <c r="BB373" s="17"/>
      <c r="BC373" s="17">
        <v>0.29755297606418901</v>
      </c>
      <c r="BD373" s="17">
        <v>0.26925917199072202</v>
      </c>
      <c r="BE373" s="17">
        <v>0.20496548927410499</v>
      </c>
      <c r="BF373" s="17">
        <v>0.14973098266071</v>
      </c>
      <c r="BG373" s="17">
        <v>0.137237180259067</v>
      </c>
      <c r="BH373" s="17"/>
      <c r="BI373" s="17">
        <v>0.23331060720173</v>
      </c>
      <c r="BJ373" s="17">
        <v>0.20373561475555799</v>
      </c>
      <c r="BK373" s="17"/>
      <c r="BL373" s="17">
        <v>0.24568240109325701</v>
      </c>
      <c r="BM373" s="17">
        <v>0.220348227514646</v>
      </c>
      <c r="BN373" s="17">
        <v>0.232136975849181</v>
      </c>
      <c r="BO373" s="17">
        <v>5.9448489580390403E-2</v>
      </c>
      <c r="BP373" s="17"/>
      <c r="BQ373" s="17">
        <v>9.1560363988469104E-2</v>
      </c>
      <c r="BR373" s="17">
        <v>0.45636193693698002</v>
      </c>
      <c r="BS373" s="17">
        <v>0.15823189129465601</v>
      </c>
      <c r="BT373" s="17">
        <v>6.4631502697051896E-2</v>
      </c>
      <c r="BU373" s="17">
        <v>8.8669249403111106E-2</v>
      </c>
      <c r="BV373" s="17"/>
      <c r="BW373" s="17">
        <v>8.9639952416817506E-2</v>
      </c>
      <c r="BX373" s="17">
        <v>0.70486208077018697</v>
      </c>
      <c r="BY373" s="17">
        <v>0.15218704031693001</v>
      </c>
      <c r="BZ373" s="17">
        <v>5.5346197676830099E-2</v>
      </c>
      <c r="CA373" s="17">
        <v>0.11026125584188599</v>
      </c>
      <c r="CB373" s="17"/>
      <c r="CC373" s="17">
        <v>0.160263022955836</v>
      </c>
      <c r="CD373" s="17">
        <v>0.266838614326115</v>
      </c>
      <c r="CE373" s="17"/>
      <c r="CF373" s="17">
        <v>0.71605146302837996</v>
      </c>
      <c r="CG373" s="17"/>
      <c r="CH373" s="17">
        <v>0.34804833082895698</v>
      </c>
    </row>
    <row r="374" spans="2:86" x14ac:dyDescent="0.35">
      <c r="B374" t="s">
        <v>75</v>
      </c>
      <c r="C374" s="17">
        <v>0.132541647974078</v>
      </c>
      <c r="D374" s="17">
        <v>0.13640256046509</v>
      </c>
      <c r="E374" s="17">
        <v>0.12916907895709501</v>
      </c>
      <c r="F374" s="17"/>
      <c r="G374" s="17">
        <v>9.2602719526401103E-2</v>
      </c>
      <c r="H374" s="17">
        <v>0.13491804969187099</v>
      </c>
      <c r="I374" s="17">
        <v>0.118784449854018</v>
      </c>
      <c r="J374" s="17">
        <v>0.154868643403275</v>
      </c>
      <c r="K374" s="17">
        <v>0.12921718354845199</v>
      </c>
      <c r="L374" s="17">
        <v>0.15235630424518501</v>
      </c>
      <c r="M374" s="17"/>
      <c r="N374" s="17">
        <v>0.155398745027508</v>
      </c>
      <c r="O374" s="17">
        <v>0.13552238942167899</v>
      </c>
      <c r="P374" s="17">
        <v>0.135225311407251</v>
      </c>
      <c r="Q374" s="17">
        <v>9.8715510945895396E-2</v>
      </c>
      <c r="R374" s="17"/>
      <c r="S374" s="17">
        <v>0.14272735476602499</v>
      </c>
      <c r="T374" s="17">
        <v>0.18103413254550499</v>
      </c>
      <c r="U374" s="17">
        <v>0.11052513528766</v>
      </c>
      <c r="V374" s="17">
        <v>0.16049117676879601</v>
      </c>
      <c r="W374" s="17">
        <v>0.15927721310197099</v>
      </c>
      <c r="X374" s="17">
        <v>0.14019881080607699</v>
      </c>
      <c r="Y374" s="17">
        <v>0.11528314024248799</v>
      </c>
      <c r="Z374" s="17">
        <v>0.159684334362966</v>
      </c>
      <c r="AA374" s="17">
        <v>0.115945517866458</v>
      </c>
      <c r="AB374" s="17">
        <v>7.92014688501156E-2</v>
      </c>
      <c r="AC374" s="17">
        <v>8.3780483784029303E-2</v>
      </c>
      <c r="AD374" s="17">
        <v>7.6943193706479798E-2</v>
      </c>
      <c r="AE374" s="17"/>
      <c r="AF374" s="17">
        <v>9.7174421225861299E-2</v>
      </c>
      <c r="AG374" s="17">
        <v>5.9380271562044097E-2</v>
      </c>
      <c r="AH374" s="17">
        <v>0.12072867664832</v>
      </c>
      <c r="AI374" s="17">
        <v>7.5357444255459302E-2</v>
      </c>
      <c r="AJ374" s="17">
        <v>0.120820686903217</v>
      </c>
      <c r="AK374" s="17">
        <v>0.139794096272469</v>
      </c>
      <c r="AL374" s="17">
        <v>0.13862607969670601</v>
      </c>
      <c r="AM374" s="17">
        <v>0.121116126870725</v>
      </c>
      <c r="AN374" s="17">
        <v>0.12340857391742401</v>
      </c>
      <c r="AO374" s="17">
        <v>0.174895826203844</v>
      </c>
      <c r="AP374" s="17">
        <v>0.15328569426781899</v>
      </c>
      <c r="AQ374" s="17">
        <v>0.12655861854853001</v>
      </c>
      <c r="AR374" s="17">
        <v>0.16622428632219599</v>
      </c>
      <c r="AS374" s="17">
        <v>0.13628804737746</v>
      </c>
      <c r="AT374" s="17">
        <v>0.18887889950989101</v>
      </c>
      <c r="AU374" s="17">
        <v>0.18840287096909999</v>
      </c>
      <c r="AV374" s="17"/>
      <c r="AW374" s="17">
        <v>0.13874946590582199</v>
      </c>
      <c r="AX374" s="17">
        <v>0.11464685480628201</v>
      </c>
      <c r="AY374" s="17">
        <v>0.12894741731884901</v>
      </c>
      <c r="AZ374" s="17">
        <v>0.17451529421206399</v>
      </c>
      <c r="BA374" s="17">
        <v>0.111645370017012</v>
      </c>
      <c r="BB374" s="17"/>
      <c r="BC374" s="17">
        <v>0.17534919241448699</v>
      </c>
      <c r="BD374" s="17">
        <v>0.15566590666666</v>
      </c>
      <c r="BE374" s="17">
        <v>0.11746853786823</v>
      </c>
      <c r="BF374" s="17">
        <v>0.106224957045411</v>
      </c>
      <c r="BG374" s="17">
        <v>2.5920697418407E-2</v>
      </c>
      <c r="BH374" s="17"/>
      <c r="BI374" s="17">
        <v>0.13793424718660199</v>
      </c>
      <c r="BJ374" s="17">
        <v>0.11060956038407201</v>
      </c>
      <c r="BK374" s="17"/>
      <c r="BL374" s="17">
        <v>0.14022006522185701</v>
      </c>
      <c r="BM374" s="17">
        <v>0.13097142357737099</v>
      </c>
      <c r="BN374" s="17">
        <v>0.13027525755566399</v>
      </c>
      <c r="BO374" s="17">
        <v>0.14416902551206201</v>
      </c>
      <c r="BP374" s="17"/>
      <c r="BQ374" s="17">
        <v>0.471107375877378</v>
      </c>
      <c r="BR374" s="17">
        <v>7.8356766890955096E-2</v>
      </c>
      <c r="BS374" s="17">
        <v>7.0493277694908998E-2</v>
      </c>
      <c r="BT374" s="17">
        <v>6.7758837110374004E-2</v>
      </c>
      <c r="BU374" s="17">
        <v>3.14216479936777E-2</v>
      </c>
      <c r="BV374" s="17"/>
      <c r="BW374" s="17">
        <v>0.58088663899016901</v>
      </c>
      <c r="BX374" s="17">
        <v>5.6720571481622503E-2</v>
      </c>
      <c r="BY374" s="17">
        <v>8.5473037522759698E-2</v>
      </c>
      <c r="BZ374" s="17">
        <v>7.3323013846353605E-2</v>
      </c>
      <c r="CA374" s="17">
        <v>2.7353336739754999E-2</v>
      </c>
      <c r="CB374" s="17"/>
      <c r="CC374" s="17">
        <v>0.14653967242264801</v>
      </c>
      <c r="CD374" s="17">
        <v>0.12434315147849601</v>
      </c>
      <c r="CE374" s="17"/>
      <c r="CF374" s="17">
        <v>5.8351778259360797E-2</v>
      </c>
      <c r="CG374" s="17"/>
      <c r="CH374" s="17">
        <v>7.5263128551446706E-2</v>
      </c>
    </row>
    <row r="375" spans="2:86" x14ac:dyDescent="0.35">
      <c r="B375" t="s">
        <v>77</v>
      </c>
      <c r="C375" s="17">
        <v>7.0659915966218997E-2</v>
      </c>
      <c r="D375" s="17">
        <v>8.0333295885354206E-2</v>
      </c>
      <c r="E375" s="17">
        <v>6.1434821403987802E-2</v>
      </c>
      <c r="F375" s="17"/>
      <c r="G375" s="17">
        <v>0.10978100133991101</v>
      </c>
      <c r="H375" s="17">
        <v>6.3773468161182401E-2</v>
      </c>
      <c r="I375" s="17">
        <v>6.9605452847913599E-2</v>
      </c>
      <c r="J375" s="17">
        <v>4.3756255720805798E-2</v>
      </c>
      <c r="K375" s="17">
        <v>7.8378452311283903E-2</v>
      </c>
      <c r="L375" s="17">
        <v>6.7855907157334402E-2</v>
      </c>
      <c r="M375" s="17"/>
      <c r="N375" s="17">
        <v>7.7253596393350998E-2</v>
      </c>
      <c r="O375" s="17">
        <v>6.6612927782986595E-2</v>
      </c>
      <c r="P375" s="17">
        <v>6.0694206647128199E-2</v>
      </c>
      <c r="Q375" s="17">
        <v>7.7082712344007903E-2</v>
      </c>
      <c r="R375" s="17"/>
      <c r="S375" s="17">
        <v>7.8670700814314098E-2</v>
      </c>
      <c r="T375" s="17">
        <v>8.3629829087246602E-2</v>
      </c>
      <c r="U375" s="17">
        <v>7.5346747951499704E-2</v>
      </c>
      <c r="V375" s="17">
        <v>3.6731719330012999E-2</v>
      </c>
      <c r="W375" s="17">
        <v>5.3809963153696898E-2</v>
      </c>
      <c r="X375" s="17">
        <v>5.1611338231480203E-2</v>
      </c>
      <c r="Y375" s="17">
        <v>7.0696833409329099E-2</v>
      </c>
      <c r="Z375" s="17">
        <v>1.2743364056766701E-2</v>
      </c>
      <c r="AA375" s="17">
        <v>7.1778863882564894E-2</v>
      </c>
      <c r="AB375" s="17">
        <v>0.15204909252062099</v>
      </c>
      <c r="AC375" s="17">
        <v>3.2821567808262203E-2</v>
      </c>
      <c r="AD375" s="17">
        <v>5.31967612103207E-2</v>
      </c>
      <c r="AE375" s="17"/>
      <c r="AF375" s="17">
        <v>0</v>
      </c>
      <c r="AG375" s="17">
        <v>3.8648295778350598E-2</v>
      </c>
      <c r="AH375" s="17">
        <v>8.5011954397206699E-2</v>
      </c>
      <c r="AI375" s="17">
        <v>5.39962370979492E-2</v>
      </c>
      <c r="AJ375" s="17">
        <v>3.4619897324870398E-2</v>
      </c>
      <c r="AK375" s="17">
        <v>0.10174461421471299</v>
      </c>
      <c r="AL375" s="17">
        <v>5.6861939061638903E-2</v>
      </c>
      <c r="AM375" s="17">
        <v>9.4064325221576803E-2</v>
      </c>
      <c r="AN375" s="17">
        <v>9.4054039650626295E-2</v>
      </c>
      <c r="AO375" s="17">
        <v>5.1145911774725099E-2</v>
      </c>
      <c r="AP375" s="17">
        <v>6.7375085624712699E-2</v>
      </c>
      <c r="AQ375" s="17">
        <v>7.2306507535335907E-2</v>
      </c>
      <c r="AR375" s="17">
        <v>4.8786265421313403E-2</v>
      </c>
      <c r="AS375" s="17">
        <v>5.8329922702300099E-2</v>
      </c>
      <c r="AT375" s="17">
        <v>5.1584058902147699E-2</v>
      </c>
      <c r="AU375" s="17">
        <v>0.12801507104839199</v>
      </c>
      <c r="AV375" s="17"/>
      <c r="AW375" s="17">
        <v>6.65631940607469E-2</v>
      </c>
      <c r="AX375" s="17">
        <v>5.6454440992692298E-2</v>
      </c>
      <c r="AY375" s="17">
        <v>9.20285957441003E-2</v>
      </c>
      <c r="AZ375" s="17">
        <v>8.1954921140088094E-2</v>
      </c>
      <c r="BA375" s="17">
        <v>4.8230675408169901E-2</v>
      </c>
      <c r="BB375" s="17"/>
      <c r="BC375" s="17">
        <v>0.15003822387274099</v>
      </c>
      <c r="BD375" s="17">
        <v>7.3073542511869802E-2</v>
      </c>
      <c r="BE375" s="17">
        <v>5.3164257886433697E-2</v>
      </c>
      <c r="BF375" s="17">
        <v>4.90560294886438E-2</v>
      </c>
      <c r="BG375" s="17">
        <v>7.4245409181438293E-2</v>
      </c>
      <c r="BH375" s="17"/>
      <c r="BI375" s="17">
        <v>7.1974225377388595E-2</v>
      </c>
      <c r="BJ375" s="17">
        <v>6.5314525368825704E-2</v>
      </c>
      <c r="BK375" s="17"/>
      <c r="BL375" s="17">
        <v>8.09039727265152E-2</v>
      </c>
      <c r="BM375" s="17">
        <v>7.4431806244118298E-2</v>
      </c>
      <c r="BN375" s="17">
        <v>6.4941054175440702E-2</v>
      </c>
      <c r="BO375" s="17">
        <v>7.5724586582154904E-2</v>
      </c>
      <c r="BP375" s="17"/>
      <c r="BQ375" s="17">
        <v>2.6586080874004801E-2</v>
      </c>
      <c r="BR375" s="17">
        <v>5.6222805658368999E-2</v>
      </c>
      <c r="BS375" s="17">
        <v>0.35892173922002901</v>
      </c>
      <c r="BT375" s="17">
        <v>1.45295065291874E-2</v>
      </c>
      <c r="BU375" s="17">
        <v>0.150462692147978</v>
      </c>
      <c r="BV375" s="17"/>
      <c r="BW375" s="17">
        <v>1.4158487343990001E-2</v>
      </c>
      <c r="BX375" s="17">
        <v>3.3276248247044199E-2</v>
      </c>
      <c r="BY375" s="17">
        <v>0.40209842378474497</v>
      </c>
      <c r="BZ375" s="17">
        <v>1.9366097176165199E-2</v>
      </c>
      <c r="CA375" s="17">
        <v>0.111068810223658</v>
      </c>
      <c r="CB375" s="17"/>
      <c r="CC375" s="17">
        <v>3.8267706468759398E-2</v>
      </c>
      <c r="CD375" s="17">
        <v>8.9631694235700193E-2</v>
      </c>
      <c r="CE375" s="17"/>
      <c r="CF375" s="17">
        <v>3.7877439446684098E-2</v>
      </c>
      <c r="CG375" s="17"/>
      <c r="CH375" s="17">
        <v>2.2441910930546899E-2</v>
      </c>
    </row>
    <row r="376" spans="2:86" x14ac:dyDescent="0.35">
      <c r="B376" t="s">
        <v>79</v>
      </c>
      <c r="C376" s="17">
        <v>8.5376686660078693E-2</v>
      </c>
      <c r="D376" s="17">
        <v>8.3453258115662898E-2</v>
      </c>
      <c r="E376" s="17">
        <v>8.5558618926498006E-2</v>
      </c>
      <c r="F376" s="17"/>
      <c r="G376" s="17">
        <v>0.19796691051017301</v>
      </c>
      <c r="H376" s="17">
        <v>0.113265895493354</v>
      </c>
      <c r="I376" s="17">
        <v>9.2395219377462603E-2</v>
      </c>
      <c r="J376" s="17">
        <v>5.0399159558906198E-2</v>
      </c>
      <c r="K376" s="17">
        <v>6.5588764249454104E-2</v>
      </c>
      <c r="L376" s="17">
        <v>2.40151453175463E-2</v>
      </c>
      <c r="M376" s="17"/>
      <c r="N376" s="17">
        <v>5.3493411432535297E-2</v>
      </c>
      <c r="O376" s="17">
        <v>8.4092547440838397E-2</v>
      </c>
      <c r="P376" s="17">
        <v>0.103589973316403</v>
      </c>
      <c r="Q376" s="17">
        <v>0.105801449929551</v>
      </c>
      <c r="R376" s="17"/>
      <c r="S376" s="17">
        <v>7.9521580369839098E-2</v>
      </c>
      <c r="T376" s="17">
        <v>5.28566317734116E-2</v>
      </c>
      <c r="U376" s="17">
        <v>9.5739756638489298E-2</v>
      </c>
      <c r="V376" s="17">
        <v>0.112715237992493</v>
      </c>
      <c r="W376" s="17">
        <v>7.9969222557957298E-2</v>
      </c>
      <c r="X376" s="17">
        <v>8.5666503868750604E-2</v>
      </c>
      <c r="Y376" s="17">
        <v>8.8200014024132897E-2</v>
      </c>
      <c r="Z376" s="17">
        <v>4.9492478981480702E-2</v>
      </c>
      <c r="AA376" s="17">
        <v>0.110120814337804</v>
      </c>
      <c r="AB376" s="17">
        <v>8.2501630694094302E-2</v>
      </c>
      <c r="AC376" s="17">
        <v>0.101703088314038</v>
      </c>
      <c r="AD376" s="17">
        <v>8.6771938298438697E-2</v>
      </c>
      <c r="AE376" s="17"/>
      <c r="AF376" s="17">
        <v>0.27838988183369801</v>
      </c>
      <c r="AG376" s="17">
        <v>8.83176484443534E-2</v>
      </c>
      <c r="AH376" s="17">
        <v>0.100035287049748</v>
      </c>
      <c r="AI376" s="17">
        <v>8.7270900763822198E-2</v>
      </c>
      <c r="AJ376" s="17">
        <v>9.5720203855115205E-2</v>
      </c>
      <c r="AK376" s="17">
        <v>5.5197532923764399E-2</v>
      </c>
      <c r="AL376" s="17">
        <v>6.3879285835201305E-2</v>
      </c>
      <c r="AM376" s="17">
        <v>8.0175094622093296E-2</v>
      </c>
      <c r="AN376" s="17">
        <v>0.12672792856989201</v>
      </c>
      <c r="AO376" s="17">
        <v>9.8589603656187394E-2</v>
      </c>
      <c r="AP376" s="17">
        <v>0.10802849646403</v>
      </c>
      <c r="AQ376" s="17">
        <v>6.1364919934765498E-2</v>
      </c>
      <c r="AR376" s="17">
        <v>0.122550020769691</v>
      </c>
      <c r="AS376" s="17">
        <v>5.8843128353233798E-2</v>
      </c>
      <c r="AT376" s="17">
        <v>0.10318084617371701</v>
      </c>
      <c r="AU376" s="17">
        <v>4.1162008127220699E-2</v>
      </c>
      <c r="AV376" s="17"/>
      <c r="AW376" s="17">
        <v>7.2323032622060496E-2</v>
      </c>
      <c r="AX376" s="17">
        <v>0.108707200596315</v>
      </c>
      <c r="AY376" s="17">
        <v>9.0142031210081797E-2</v>
      </c>
      <c r="AZ376" s="17">
        <v>8.7644903781677899E-2</v>
      </c>
      <c r="BA376" s="17">
        <v>1.48361186737666E-2</v>
      </c>
      <c r="BB376" s="17"/>
      <c r="BC376" s="17">
        <v>6.3958704582047193E-2</v>
      </c>
      <c r="BD376" s="17">
        <v>6.5662136336268107E-2</v>
      </c>
      <c r="BE376" s="17">
        <v>9.6147596034252505E-2</v>
      </c>
      <c r="BF376" s="17">
        <v>0.115237324576156</v>
      </c>
      <c r="BG376" s="17">
        <v>0.11830235060394299</v>
      </c>
      <c r="BH376" s="17"/>
      <c r="BI376" s="17">
        <v>8.7652905843739096E-2</v>
      </c>
      <c r="BJ376" s="17">
        <v>7.61191400591478E-2</v>
      </c>
      <c r="BK376" s="17"/>
      <c r="BL376" s="17">
        <v>0.111568696441793</v>
      </c>
      <c r="BM376" s="17">
        <v>7.1038767469947098E-2</v>
      </c>
      <c r="BN376" s="17">
        <v>8.3552102568020106E-2</v>
      </c>
      <c r="BO376" s="17">
        <v>9.8674243867251807E-2</v>
      </c>
      <c r="BP376" s="17"/>
      <c r="BQ376" s="17">
        <v>2.27698376408999E-2</v>
      </c>
      <c r="BR376" s="17">
        <v>8.0270655598968593E-2</v>
      </c>
      <c r="BS376" s="17">
        <v>2.8780906268271799E-2</v>
      </c>
      <c r="BT376" s="17">
        <v>3.94157814614483E-2</v>
      </c>
      <c r="BU376" s="17">
        <v>0.42440563117512198</v>
      </c>
      <c r="BV376" s="17"/>
      <c r="BW376" s="17">
        <v>1.9321809606150001E-2</v>
      </c>
      <c r="BX376" s="17">
        <v>2.86272408044237E-2</v>
      </c>
      <c r="BY376" s="17">
        <v>3.7531418952607899E-2</v>
      </c>
      <c r="BZ376" s="17">
        <v>4.0146789136495699E-2</v>
      </c>
      <c r="CA376" s="17">
        <v>0.46890724341020401</v>
      </c>
      <c r="CB376" s="17"/>
      <c r="CC376" s="17">
        <v>4.0723879721952502E-2</v>
      </c>
      <c r="CD376" s="17">
        <v>0.111529368600671</v>
      </c>
      <c r="CE376" s="17"/>
      <c r="CF376" s="17">
        <v>2.85259251067017E-2</v>
      </c>
      <c r="CG376" s="17"/>
      <c r="CH376" s="17">
        <v>5.7096231954220797E-2</v>
      </c>
    </row>
    <row r="377" spans="2:86" x14ac:dyDescent="0.35">
      <c r="B377" t="s">
        <v>78</v>
      </c>
      <c r="C377" s="17">
        <v>0.142462371959335</v>
      </c>
      <c r="D377" s="17">
        <v>0.159246234632478</v>
      </c>
      <c r="E377" s="17">
        <v>0.1265152151559</v>
      </c>
      <c r="F377" s="17"/>
      <c r="G377" s="17">
        <v>0.132501592438212</v>
      </c>
      <c r="H377" s="17">
        <v>0.12120404406598199</v>
      </c>
      <c r="I377" s="17">
        <v>0.18487241072074101</v>
      </c>
      <c r="J377" s="17">
        <v>0.165308896245837</v>
      </c>
      <c r="K377" s="17">
        <v>0.14484712354445101</v>
      </c>
      <c r="L377" s="17">
        <v>0.111747774127468</v>
      </c>
      <c r="M377" s="17"/>
      <c r="N377" s="17">
        <v>0.104139040361345</v>
      </c>
      <c r="O377" s="17">
        <v>0.126747445070266</v>
      </c>
      <c r="P377" s="17">
        <v>0.209869499054777</v>
      </c>
      <c r="Q377" s="17">
        <v>0.142016521181482</v>
      </c>
      <c r="R377" s="17"/>
      <c r="S377" s="17">
        <v>0.117753788728239</v>
      </c>
      <c r="T377" s="17">
        <v>0.14515979960035</v>
      </c>
      <c r="U377" s="17">
        <v>0.17758934658409301</v>
      </c>
      <c r="V377" s="17">
        <v>0.17190284531630301</v>
      </c>
      <c r="W377" s="17">
        <v>0.18209655600532601</v>
      </c>
      <c r="X377" s="17">
        <v>0.14886014837492201</v>
      </c>
      <c r="Y377" s="17">
        <v>0.14835047520132</v>
      </c>
      <c r="Z377" s="17">
        <v>0.186627858324493</v>
      </c>
      <c r="AA377" s="17">
        <v>0.176756550456518</v>
      </c>
      <c r="AB377" s="17">
        <v>7.9284092465973205E-2</v>
      </c>
      <c r="AC377" s="17">
        <v>5.5744290284230898E-2</v>
      </c>
      <c r="AD377" s="17">
        <v>8.6941932431574304E-2</v>
      </c>
      <c r="AE377" s="17"/>
      <c r="AF377" s="17">
        <v>0.122997489849478</v>
      </c>
      <c r="AG377" s="17">
        <v>0.17025844743348001</v>
      </c>
      <c r="AH377" s="17">
        <v>0.11622736937757699</v>
      </c>
      <c r="AI377" s="17">
        <v>0.20413686152590099</v>
      </c>
      <c r="AJ377" s="17">
        <v>0.185099869065006</v>
      </c>
      <c r="AK377" s="17">
        <v>0.151551589749744</v>
      </c>
      <c r="AL377" s="17">
        <v>0.177687563812156</v>
      </c>
      <c r="AM377" s="17">
        <v>0.15055722496242899</v>
      </c>
      <c r="AN377" s="17">
        <v>0.10574474398205801</v>
      </c>
      <c r="AO377" s="17">
        <v>0.145541238981541</v>
      </c>
      <c r="AP377" s="17">
        <v>0.154360838851126</v>
      </c>
      <c r="AQ377" s="17">
        <v>0.125590633005499</v>
      </c>
      <c r="AR377" s="17">
        <v>0.10912075947406399</v>
      </c>
      <c r="AS377" s="17">
        <v>8.7388425642420206E-2</v>
      </c>
      <c r="AT377" s="17">
        <v>0.13274467319958</v>
      </c>
      <c r="AU377" s="17">
        <v>8.7520823066100206E-2</v>
      </c>
      <c r="AV377" s="17"/>
      <c r="AW377" s="17">
        <v>0.15448922238483001</v>
      </c>
      <c r="AX377" s="17">
        <v>0.178383571217718</v>
      </c>
      <c r="AY377" s="17">
        <v>9.90559356113941E-2</v>
      </c>
      <c r="AZ377" s="17">
        <v>0.10938536027941</v>
      </c>
      <c r="BA377" s="17">
        <v>0.112227296514569</v>
      </c>
      <c r="BB377" s="17"/>
      <c r="BC377" s="17">
        <v>0.112064350708403</v>
      </c>
      <c r="BD377" s="17">
        <v>0.13056150691398399</v>
      </c>
      <c r="BE377" s="17">
        <v>0.14994074536708199</v>
      </c>
      <c r="BF377" s="17">
        <v>0.156728169030318</v>
      </c>
      <c r="BG377" s="17">
        <v>0.224230111920424</v>
      </c>
      <c r="BH377" s="17"/>
      <c r="BI377" s="17">
        <v>0.142508399781266</v>
      </c>
      <c r="BJ377" s="17">
        <v>0.142275173507831</v>
      </c>
      <c r="BK377" s="17"/>
      <c r="BL377" s="17">
        <v>9.3550164810985298E-2</v>
      </c>
      <c r="BM377" s="17">
        <v>0.135575204527944</v>
      </c>
      <c r="BN377" s="17">
        <v>0.16332927997313099</v>
      </c>
      <c r="BO377" s="17">
        <v>0.13010302191974599</v>
      </c>
      <c r="BP377" s="17"/>
      <c r="BQ377" s="17">
        <v>8.7644307081327893E-2</v>
      </c>
      <c r="BR377" s="17">
        <v>9.0574610356424903E-2</v>
      </c>
      <c r="BS377" s="17">
        <v>5.7523179876210001E-2</v>
      </c>
      <c r="BT377" s="17">
        <v>0.52569746729123401</v>
      </c>
      <c r="BU377" s="17">
        <v>5.4207175184325697E-2</v>
      </c>
      <c r="BV377" s="17"/>
      <c r="BW377" s="17">
        <v>2.1111157015467098E-2</v>
      </c>
      <c r="BX377" s="17">
        <v>4.1022382811011802E-2</v>
      </c>
      <c r="BY377" s="17">
        <v>3.1416165421341201E-2</v>
      </c>
      <c r="BZ377" s="17">
        <v>0.50450390706149995</v>
      </c>
      <c r="CA377" s="17">
        <v>3.84014288237935E-2</v>
      </c>
      <c r="CB377" s="17"/>
      <c r="CC377" s="17">
        <v>0.34718257388870999</v>
      </c>
      <c r="CD377" s="17">
        <v>2.2559891130044401E-2</v>
      </c>
      <c r="CE377" s="17"/>
      <c r="CF377" s="17">
        <v>2.3174549641060901E-2</v>
      </c>
      <c r="CG377" s="17"/>
      <c r="CH377" s="17">
        <v>0.28620907433513298</v>
      </c>
    </row>
    <row r="378" spans="2:86" x14ac:dyDescent="0.35">
      <c r="B378" t="s">
        <v>231</v>
      </c>
      <c r="C378" s="17">
        <v>1.64925145106266E-2</v>
      </c>
      <c r="D378" s="17">
        <v>1.56191683044112E-2</v>
      </c>
      <c r="E378" s="17">
        <v>1.7393215163388698E-2</v>
      </c>
      <c r="F378" s="17"/>
      <c r="G378" s="17">
        <v>2.2584186494488401E-2</v>
      </c>
      <c r="H378" s="17">
        <v>2.4495698302270399E-2</v>
      </c>
      <c r="I378" s="17">
        <v>1.05287966472197E-2</v>
      </c>
      <c r="J378" s="17">
        <v>1.6068015581098799E-2</v>
      </c>
      <c r="K378" s="17">
        <v>8.0686516604395794E-3</v>
      </c>
      <c r="L378" s="17">
        <v>1.6779425180766701E-2</v>
      </c>
      <c r="M378" s="17"/>
      <c r="N378" s="17">
        <v>1.2705617448127799E-2</v>
      </c>
      <c r="O378" s="17">
        <v>1.62249901434211E-2</v>
      </c>
      <c r="P378" s="17">
        <v>1.6255205924290202E-2</v>
      </c>
      <c r="Q378" s="17">
        <v>2.120136035208E-2</v>
      </c>
      <c r="R378" s="17"/>
      <c r="S378" s="17">
        <v>1.30023230571577E-2</v>
      </c>
      <c r="T378" s="17">
        <v>0</v>
      </c>
      <c r="U378" s="17">
        <v>3.8272261208198198E-3</v>
      </c>
      <c r="V378" s="17">
        <v>7.7170872462583402E-3</v>
      </c>
      <c r="W378" s="17">
        <v>1.9912494454940099E-2</v>
      </c>
      <c r="X378" s="17">
        <v>4.7046568989678097E-3</v>
      </c>
      <c r="Y378" s="17">
        <v>5.5919083673456197E-3</v>
      </c>
      <c r="Z378" s="17">
        <v>0</v>
      </c>
      <c r="AA378" s="17">
        <v>4.0165820102055902E-3</v>
      </c>
      <c r="AB378" s="17">
        <v>0.112705680630098</v>
      </c>
      <c r="AC378" s="17">
        <v>0</v>
      </c>
      <c r="AD378" s="17">
        <v>2.6222596622603699E-2</v>
      </c>
      <c r="AE378" s="17"/>
      <c r="AF378" s="17">
        <v>0</v>
      </c>
      <c r="AG378" s="17">
        <v>1.1263707101798999E-2</v>
      </c>
      <c r="AH378" s="17">
        <v>7.3299099162673596E-3</v>
      </c>
      <c r="AI378" s="17">
        <v>5.51259375646833E-2</v>
      </c>
      <c r="AJ378" s="17">
        <v>7.0306623766226298E-3</v>
      </c>
      <c r="AK378" s="17">
        <v>1.440800646679E-2</v>
      </c>
      <c r="AL378" s="17">
        <v>2.48253000580126E-2</v>
      </c>
      <c r="AM378" s="17">
        <v>1.11786469767104E-2</v>
      </c>
      <c r="AN378" s="17">
        <v>1.105246521992E-2</v>
      </c>
      <c r="AO378" s="17">
        <v>1.5099366293035901E-2</v>
      </c>
      <c r="AP378" s="17">
        <v>1.32875775073536E-2</v>
      </c>
      <c r="AQ378" s="17">
        <v>3.9615069387598199E-2</v>
      </c>
      <c r="AR378" s="17">
        <v>6.6727091134602201E-3</v>
      </c>
      <c r="AS378" s="17">
        <v>0</v>
      </c>
      <c r="AT378" s="17">
        <v>1.3431447257045001E-2</v>
      </c>
      <c r="AU378" s="17">
        <v>5.0770777877602096E-3</v>
      </c>
      <c r="AV378" s="17"/>
      <c r="AW378" s="17">
        <v>1.5866067288218599E-2</v>
      </c>
      <c r="AX378" s="17">
        <v>1.3995323164903799E-2</v>
      </c>
      <c r="AY378" s="17">
        <v>1.4251597280891299E-2</v>
      </c>
      <c r="AZ378" s="17">
        <v>1.27137829910973E-2</v>
      </c>
      <c r="BA378" s="17">
        <v>1.5216239221852199E-2</v>
      </c>
      <c r="BB378" s="17"/>
      <c r="BC378" s="17">
        <v>3.1747729996015397E-2</v>
      </c>
      <c r="BD378" s="17">
        <v>1.89312219891309E-2</v>
      </c>
      <c r="BE378" s="17">
        <v>1.0805583602113301E-2</v>
      </c>
      <c r="BF378" s="17">
        <v>1.16070718083879E-2</v>
      </c>
      <c r="BG378" s="17">
        <v>2.4663947108227401E-2</v>
      </c>
      <c r="BH378" s="17"/>
      <c r="BI378" s="17">
        <v>1.8560100525453399E-2</v>
      </c>
      <c r="BJ378" s="17">
        <v>8.0834939641464005E-3</v>
      </c>
      <c r="BK378" s="17"/>
      <c r="BL378" s="17">
        <v>3.71004208120548E-2</v>
      </c>
      <c r="BM378" s="17">
        <v>1.2845500498520301E-2</v>
      </c>
      <c r="BN378" s="17">
        <v>1.2111303101848801E-2</v>
      </c>
      <c r="BO378" s="17">
        <v>0</v>
      </c>
      <c r="BP378" s="17"/>
      <c r="BQ378" s="17">
        <v>0</v>
      </c>
      <c r="BR378" s="17">
        <v>8.4437488616392609E-3</v>
      </c>
      <c r="BS378" s="17">
        <v>3.7350785242884703E-2</v>
      </c>
      <c r="BT378" s="17">
        <v>1.04576268484148E-2</v>
      </c>
      <c r="BU378" s="17">
        <v>1.47810407086279E-2</v>
      </c>
      <c r="BV378" s="17"/>
      <c r="BW378" s="17">
        <v>9.7968469870916008E-3</v>
      </c>
      <c r="BX378" s="17">
        <v>6.9824837932528803E-3</v>
      </c>
      <c r="BY378" s="17">
        <v>8.1275727428980794E-3</v>
      </c>
      <c r="BZ378" s="17">
        <v>1.4302180305797701E-3</v>
      </c>
      <c r="CA378" s="17">
        <v>1.30190607068162E-2</v>
      </c>
      <c r="CB378" s="17"/>
      <c r="CC378" s="17">
        <v>1.06662537224069E-2</v>
      </c>
      <c r="CD378" s="17">
        <v>1.9904894509679801E-2</v>
      </c>
      <c r="CE378" s="17"/>
      <c r="CF378" s="17">
        <v>7.9479695277811704E-3</v>
      </c>
      <c r="CG378" s="17"/>
      <c r="CH378" s="17">
        <v>2.0553343801704701E-2</v>
      </c>
    </row>
    <row r="379" spans="2:86" x14ac:dyDescent="0.35">
      <c r="B379" t="s">
        <v>232</v>
      </c>
      <c r="C379" s="17">
        <v>1.0767632014861099E-2</v>
      </c>
      <c r="D379" s="17">
        <v>9.5282283646730692E-3</v>
      </c>
      <c r="E379" s="17">
        <v>1.20083784467974E-2</v>
      </c>
      <c r="F379" s="17"/>
      <c r="G379" s="17">
        <v>1.7177509879863401E-2</v>
      </c>
      <c r="H379" s="17">
        <v>2.3700188005175302E-2</v>
      </c>
      <c r="I379" s="17">
        <v>7.61521165302592E-3</v>
      </c>
      <c r="J379" s="17">
        <v>9.0300434541045298E-3</v>
      </c>
      <c r="K379" s="17">
        <v>5.3224614270020003E-3</v>
      </c>
      <c r="L379" s="17">
        <v>3.6246727084147598E-3</v>
      </c>
      <c r="M379" s="17"/>
      <c r="N379" s="17">
        <v>2.24074355509255E-2</v>
      </c>
      <c r="O379" s="17">
        <v>7.8378283717246908E-3</v>
      </c>
      <c r="P379" s="17">
        <v>3.8738358080380102E-3</v>
      </c>
      <c r="Q379" s="17">
        <v>4.1355321704690702E-3</v>
      </c>
      <c r="R379" s="17"/>
      <c r="S379" s="17">
        <v>8.2910349377443293E-3</v>
      </c>
      <c r="T379" s="17">
        <v>4.6769831879313597E-3</v>
      </c>
      <c r="U379" s="17">
        <v>4.9676158940077601E-3</v>
      </c>
      <c r="V379" s="17">
        <v>5.3779601067661898E-3</v>
      </c>
      <c r="W379" s="17">
        <v>0</v>
      </c>
      <c r="X379" s="17">
        <v>3.1697185388693101E-2</v>
      </c>
      <c r="Y379" s="17">
        <v>9.7657206455018398E-3</v>
      </c>
      <c r="Z379" s="17">
        <v>1.3074851018039501E-2</v>
      </c>
      <c r="AA379" s="17">
        <v>7.3761656379162403E-3</v>
      </c>
      <c r="AB379" s="17">
        <v>6.67503886937355E-3</v>
      </c>
      <c r="AC379" s="17">
        <v>5.1081601990942797E-2</v>
      </c>
      <c r="AD379" s="17">
        <v>0</v>
      </c>
      <c r="AE379" s="17"/>
      <c r="AF379" s="17">
        <v>3.6497963243795999E-2</v>
      </c>
      <c r="AG379" s="17">
        <v>0</v>
      </c>
      <c r="AH379" s="17">
        <v>0</v>
      </c>
      <c r="AI379" s="17">
        <v>0</v>
      </c>
      <c r="AJ379" s="17">
        <v>5.0551864940610401E-3</v>
      </c>
      <c r="AK379" s="17">
        <v>9.3931631331917696E-3</v>
      </c>
      <c r="AL379" s="17">
        <v>2.0781343494182598E-2</v>
      </c>
      <c r="AM379" s="17">
        <v>1.7105544849032098E-2</v>
      </c>
      <c r="AN379" s="17">
        <v>1.97910453050338E-2</v>
      </c>
      <c r="AO379" s="17">
        <v>9.2597821487463393E-3</v>
      </c>
      <c r="AP379" s="17">
        <v>4.6688664636896802E-3</v>
      </c>
      <c r="AQ379" s="17">
        <v>7.0282726794793299E-3</v>
      </c>
      <c r="AR379" s="17">
        <v>2.4597213832425299E-2</v>
      </c>
      <c r="AS379" s="17">
        <v>1.5727984054595599E-2</v>
      </c>
      <c r="AT379" s="17">
        <v>1.80403453117099E-2</v>
      </c>
      <c r="AU379" s="17">
        <v>1.7352782647226901E-2</v>
      </c>
      <c r="AV379" s="17"/>
      <c r="AW379" s="17">
        <v>5.9338152579191603E-3</v>
      </c>
      <c r="AX379" s="17">
        <v>8.5990307081148798E-3</v>
      </c>
      <c r="AY379" s="17">
        <v>1.2377681976043199E-2</v>
      </c>
      <c r="AZ379" s="17">
        <v>2.3418909638757701E-2</v>
      </c>
      <c r="BA379" s="17">
        <v>4.3409158559521398E-2</v>
      </c>
      <c r="BB379" s="17"/>
      <c r="BC379" s="17">
        <v>2.3205119074261898E-2</v>
      </c>
      <c r="BD379" s="17">
        <v>9.2674412328601508E-3</v>
      </c>
      <c r="BE379" s="17">
        <v>1.08826175124292E-2</v>
      </c>
      <c r="BF379" s="17">
        <v>3.1730643755599102E-3</v>
      </c>
      <c r="BG379" s="17">
        <v>1.8402343812763199E-2</v>
      </c>
      <c r="BH379" s="17"/>
      <c r="BI379" s="17">
        <v>1.2065664282184E-2</v>
      </c>
      <c r="BJ379" s="17">
        <v>5.4884417283922104E-3</v>
      </c>
      <c r="BK379" s="17"/>
      <c r="BL379" s="17">
        <v>6.5672463891355897E-3</v>
      </c>
      <c r="BM379" s="17">
        <v>7.8971354493566504E-3</v>
      </c>
      <c r="BN379" s="17">
        <v>1.17929356660197E-2</v>
      </c>
      <c r="BO379" s="17">
        <v>5.6921378325209902E-2</v>
      </c>
      <c r="BP379" s="17"/>
      <c r="BQ379" s="17">
        <v>9.5601685543610301E-3</v>
      </c>
      <c r="BR379" s="17">
        <v>1.4943183121913501E-2</v>
      </c>
      <c r="BS379" s="17">
        <v>1.5976457502233699E-2</v>
      </c>
      <c r="BT379" s="17">
        <v>6.3198996632617202E-3</v>
      </c>
      <c r="BU379" s="17">
        <v>0</v>
      </c>
      <c r="BV379" s="17"/>
      <c r="BW379" s="17">
        <v>2.09551272478192E-2</v>
      </c>
      <c r="BX379" s="17">
        <v>1.23318379154247E-2</v>
      </c>
      <c r="BY379" s="17">
        <v>8.7734957660007499E-3</v>
      </c>
      <c r="BZ379" s="17">
        <v>6.37839652994806E-3</v>
      </c>
      <c r="CA379" s="17">
        <v>2.7443894136707499E-3</v>
      </c>
      <c r="CB379" s="17"/>
      <c r="CC379" s="17">
        <v>9.4666905903317694E-3</v>
      </c>
      <c r="CD379" s="17">
        <v>1.1529579798932099E-2</v>
      </c>
      <c r="CE379" s="17"/>
      <c r="CF379" s="17">
        <v>9.8390868546909798E-3</v>
      </c>
      <c r="CG379" s="17"/>
      <c r="CH379" s="17">
        <v>2.5643235868749999E-2</v>
      </c>
    </row>
    <row r="380" spans="2:86" x14ac:dyDescent="0.35">
      <c r="B380" t="s">
        <v>233</v>
      </c>
      <c r="C380" s="17">
        <v>1.6423616929170701E-2</v>
      </c>
      <c r="D380" s="17">
        <v>1.12771846802397E-2</v>
      </c>
      <c r="E380" s="17">
        <v>2.1491738263220699E-2</v>
      </c>
      <c r="F380" s="17"/>
      <c r="G380" s="17">
        <v>0</v>
      </c>
      <c r="H380" s="17">
        <v>2.2702635176453101E-2</v>
      </c>
      <c r="I380" s="17">
        <v>1.34482817910789E-2</v>
      </c>
      <c r="J380" s="17">
        <v>2.20142145874892E-2</v>
      </c>
      <c r="K380" s="17">
        <v>2.3287540378914E-2</v>
      </c>
      <c r="L380" s="17">
        <v>1.54864501404563E-2</v>
      </c>
      <c r="M380" s="17"/>
      <c r="N380" s="17">
        <v>9.4840302780740803E-3</v>
      </c>
      <c r="O380" s="17">
        <v>2.0708041890158398E-2</v>
      </c>
      <c r="P380" s="17">
        <v>9.6920706033626208E-3</v>
      </c>
      <c r="Q380" s="17">
        <v>2.5517718255072298E-2</v>
      </c>
      <c r="R380" s="17"/>
      <c r="S380" s="17">
        <v>1.14320672111646E-2</v>
      </c>
      <c r="T380" s="17">
        <v>1.2673691607724901E-2</v>
      </c>
      <c r="U380" s="17">
        <v>5.0219047235095897E-3</v>
      </c>
      <c r="V380" s="17">
        <v>3.0973784940801601E-2</v>
      </c>
      <c r="W380" s="17">
        <v>5.9002178930831397E-3</v>
      </c>
      <c r="X380" s="17">
        <v>2.5391886605690198E-2</v>
      </c>
      <c r="Y380" s="17">
        <v>1.76259384384682E-2</v>
      </c>
      <c r="Z380" s="17">
        <v>1.3074851018039501E-2</v>
      </c>
      <c r="AA380" s="17">
        <v>2.1188045126983201E-2</v>
      </c>
      <c r="AB380" s="17">
        <v>1.3082581697144401E-2</v>
      </c>
      <c r="AC380" s="17">
        <v>2.0840383337120901E-2</v>
      </c>
      <c r="AD380" s="17">
        <v>2.68531943066273E-2</v>
      </c>
      <c r="AE380" s="17"/>
      <c r="AF380" s="17">
        <v>3.3707985608663303E-2</v>
      </c>
      <c r="AG380" s="17">
        <v>2.4355419412999901E-2</v>
      </c>
      <c r="AH380" s="17">
        <v>1.1144660504618299E-2</v>
      </c>
      <c r="AI380" s="17">
        <v>9.5316044270560094E-3</v>
      </c>
      <c r="AJ380" s="17">
        <v>5.5133962904229603E-3</v>
      </c>
      <c r="AK380" s="17">
        <v>2.54506615645241E-2</v>
      </c>
      <c r="AL380" s="17">
        <v>1.19511167206162E-2</v>
      </c>
      <c r="AM380" s="17">
        <v>1.78146750784101E-2</v>
      </c>
      <c r="AN380" s="17">
        <v>1.96281449001918E-2</v>
      </c>
      <c r="AO380" s="17">
        <v>2.99232327076954E-2</v>
      </c>
      <c r="AP380" s="17">
        <v>2.16419628421008E-2</v>
      </c>
      <c r="AQ380" s="17">
        <v>2.2912534026824801E-2</v>
      </c>
      <c r="AR380" s="17">
        <v>0</v>
      </c>
      <c r="AS380" s="17">
        <v>0</v>
      </c>
      <c r="AT380" s="17">
        <v>0</v>
      </c>
      <c r="AU380" s="17">
        <v>0</v>
      </c>
      <c r="AV380" s="17"/>
      <c r="AW380" s="17">
        <v>1.7990185681724401E-2</v>
      </c>
      <c r="AX380" s="17">
        <v>1.36976708965365E-2</v>
      </c>
      <c r="AY380" s="17">
        <v>1.7086596865305601E-2</v>
      </c>
      <c r="AZ380" s="17">
        <v>2.0039479141949899E-2</v>
      </c>
      <c r="BA380" s="17">
        <v>1.6139179416774799E-2</v>
      </c>
      <c r="BB380" s="17"/>
      <c r="BC380" s="17">
        <v>1.0303827330915401E-2</v>
      </c>
      <c r="BD380" s="17">
        <v>6.5323467389162403E-3</v>
      </c>
      <c r="BE380" s="17">
        <v>1.6975550690382701E-2</v>
      </c>
      <c r="BF380" s="17">
        <v>2.9754840909804899E-2</v>
      </c>
      <c r="BG380" s="17">
        <v>7.8344583289917197E-2</v>
      </c>
      <c r="BH380" s="17"/>
      <c r="BI380" s="17">
        <v>1.45540215788557E-2</v>
      </c>
      <c r="BJ380" s="17">
        <v>2.4027395249232E-2</v>
      </c>
      <c r="BK380" s="17"/>
      <c r="BL380" s="17">
        <v>1.6949796364944401E-2</v>
      </c>
      <c r="BM380" s="17">
        <v>1.52350136511576E-2</v>
      </c>
      <c r="BN380" s="17">
        <v>1.7569508938198902E-2</v>
      </c>
      <c r="BO380" s="17">
        <v>0</v>
      </c>
      <c r="BP380" s="17"/>
      <c r="BQ380" s="17">
        <v>2.65326353821303E-3</v>
      </c>
      <c r="BR380" s="17">
        <v>1.4120139861131101E-2</v>
      </c>
      <c r="BS380" s="17">
        <v>0</v>
      </c>
      <c r="BT380" s="17">
        <v>1.09620978657294E-2</v>
      </c>
      <c r="BU380" s="17">
        <v>1.13221575234984E-2</v>
      </c>
      <c r="BV380" s="17"/>
      <c r="BW380" s="17">
        <v>3.06738212175063E-3</v>
      </c>
      <c r="BX380" s="17">
        <v>6.9349313400552098E-3</v>
      </c>
      <c r="BY380" s="17">
        <v>1.1305682288848901E-2</v>
      </c>
      <c r="BZ380" s="17">
        <v>8.0978190122215805E-3</v>
      </c>
      <c r="CA380" s="17">
        <v>1.31633345899332E-2</v>
      </c>
      <c r="CB380" s="17"/>
      <c r="CC380" s="17">
        <v>6.5508925877834998E-3</v>
      </c>
      <c r="CD380" s="17">
        <v>2.22059683039726E-2</v>
      </c>
      <c r="CE380" s="17"/>
      <c r="CF380" s="17">
        <v>7.8938418763354907E-3</v>
      </c>
      <c r="CG380" s="17"/>
      <c r="CH380" s="17">
        <v>5.6232490190778299E-3</v>
      </c>
    </row>
    <row r="381" spans="2:86" x14ac:dyDescent="0.35">
      <c r="B381" t="s">
        <v>140</v>
      </c>
      <c r="C381" s="17">
        <v>0.29780170976711301</v>
      </c>
      <c r="D381" s="17">
        <v>0.24125599252192101</v>
      </c>
      <c r="E381" s="17">
        <v>0.35383499888893599</v>
      </c>
      <c r="F381" s="17"/>
      <c r="G381" s="17">
        <v>0.19944102671853001</v>
      </c>
      <c r="H381" s="17">
        <v>0.23469107087009</v>
      </c>
      <c r="I381" s="17">
        <v>0.25790192134433998</v>
      </c>
      <c r="J381" s="17">
        <v>0.31536956090443302</v>
      </c>
      <c r="K381" s="17">
        <v>0.34054434674731099</v>
      </c>
      <c r="L381" s="17">
        <v>0.40382179885026298</v>
      </c>
      <c r="M381" s="17"/>
      <c r="N381" s="17">
        <v>0.24736338578966899</v>
      </c>
      <c r="O381" s="17">
        <v>0.34076371988255799</v>
      </c>
      <c r="P381" s="17">
        <v>0.24951029223971599</v>
      </c>
      <c r="Q381" s="17">
        <v>0.35247347024493503</v>
      </c>
      <c r="R381" s="17"/>
      <c r="S381" s="17">
        <v>0.20581203052823199</v>
      </c>
      <c r="T381" s="17">
        <v>0.328209132182257</v>
      </c>
      <c r="U381" s="17">
        <v>0.32837151943049098</v>
      </c>
      <c r="V381" s="17">
        <v>0.29039346528005999</v>
      </c>
      <c r="W381" s="17">
        <v>0.31314377498686302</v>
      </c>
      <c r="X381" s="17">
        <v>0.27659344884106701</v>
      </c>
      <c r="Y381" s="17">
        <v>0.30613148028674603</v>
      </c>
      <c r="Z381" s="17">
        <v>0.36855649876039898</v>
      </c>
      <c r="AA381" s="17">
        <v>0.28746709772192403</v>
      </c>
      <c r="AB381" s="17">
        <v>0.25763515980109802</v>
      </c>
      <c r="AC381" s="17">
        <v>0.40420774641333601</v>
      </c>
      <c r="AD381" s="17">
        <v>0.429214650653023</v>
      </c>
      <c r="AE381" s="17"/>
      <c r="AF381" s="17">
        <v>0.186167270525261</v>
      </c>
      <c r="AG381" s="17">
        <v>0.39959431929473799</v>
      </c>
      <c r="AH381" s="17">
        <v>0.41919393117496101</v>
      </c>
      <c r="AI381" s="17">
        <v>0.30643873449220999</v>
      </c>
      <c r="AJ381" s="17">
        <v>0.33049648440101198</v>
      </c>
      <c r="AK381" s="17">
        <v>0.31932849280166897</v>
      </c>
      <c r="AL381" s="17">
        <v>0.305624272686356</v>
      </c>
      <c r="AM381" s="17">
        <v>0.31668227924981601</v>
      </c>
      <c r="AN381" s="17">
        <v>0.25682827617121001</v>
      </c>
      <c r="AO381" s="17">
        <v>0.24352244745070201</v>
      </c>
      <c r="AP381" s="17">
        <v>0.238670893732565</v>
      </c>
      <c r="AQ381" s="17">
        <v>0.27819305854003001</v>
      </c>
      <c r="AR381" s="17">
        <v>0.18670483887188799</v>
      </c>
      <c r="AS381" s="17">
        <v>0.33367269755390899</v>
      </c>
      <c r="AT381" s="17">
        <v>0.199098179788394</v>
      </c>
      <c r="AU381" s="17">
        <v>0.13999710534370299</v>
      </c>
      <c r="AV381" s="17"/>
      <c r="AW381" s="17">
        <v>0.35823630302681098</v>
      </c>
      <c r="AX381" s="17">
        <v>0.31319693186324499</v>
      </c>
      <c r="AY381" s="17">
        <v>0.27818905181095599</v>
      </c>
      <c r="AZ381" s="17">
        <v>0.17894848143880901</v>
      </c>
      <c r="BA381" s="17">
        <v>0.195192129254394</v>
      </c>
      <c r="BB381" s="17"/>
      <c r="BC381" s="17">
        <v>0.13577987595693899</v>
      </c>
      <c r="BD381" s="17">
        <v>0.27104672561958898</v>
      </c>
      <c r="BE381" s="17">
        <v>0.33964962176497199</v>
      </c>
      <c r="BF381" s="17">
        <v>0.378487560105009</v>
      </c>
      <c r="BG381" s="17">
        <v>0.29865337640581302</v>
      </c>
      <c r="BH381" s="17"/>
      <c r="BI381" s="17">
        <v>0.28143982822278102</v>
      </c>
      <c r="BJ381" s="17">
        <v>0.364346654982794</v>
      </c>
      <c r="BK381" s="17"/>
      <c r="BL381" s="17">
        <v>0.26745723613945799</v>
      </c>
      <c r="BM381" s="17">
        <v>0.331656921066939</v>
      </c>
      <c r="BN381" s="17">
        <v>0.284291582172496</v>
      </c>
      <c r="BO381" s="17">
        <v>0.43495925421318499</v>
      </c>
      <c r="BP381" s="17"/>
      <c r="BQ381" s="17">
        <v>0.28811860244534598</v>
      </c>
      <c r="BR381" s="17">
        <v>0.200706152713618</v>
      </c>
      <c r="BS381" s="17">
        <v>0.27272176290080502</v>
      </c>
      <c r="BT381" s="17">
        <v>0.26022728053329802</v>
      </c>
      <c r="BU381" s="17">
        <v>0.224730405863659</v>
      </c>
      <c r="BV381" s="17"/>
      <c r="BW381" s="17">
        <v>0.241062598270745</v>
      </c>
      <c r="BX381" s="17">
        <v>0.109242222836978</v>
      </c>
      <c r="BY381" s="17">
        <v>0.26308716320386799</v>
      </c>
      <c r="BZ381" s="17">
        <v>0.29140756152990599</v>
      </c>
      <c r="CA381" s="17">
        <v>0.21508114025028199</v>
      </c>
      <c r="CB381" s="17"/>
      <c r="CC381" s="17">
        <v>0.24033930764157099</v>
      </c>
      <c r="CD381" s="17">
        <v>0.331456837616388</v>
      </c>
      <c r="CE381" s="17"/>
      <c r="CF381" s="17">
        <v>0.110337946259004</v>
      </c>
      <c r="CG381" s="17"/>
      <c r="CH381" s="17">
        <v>0.15912149471016299</v>
      </c>
    </row>
    <row r="382" spans="2:86" x14ac:dyDescent="0.35">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row>
    <row r="383" spans="2:86" x14ac:dyDescent="0.35">
      <c r="B383" s="6" t="s">
        <v>240</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row>
    <row r="384" spans="2:86" x14ac:dyDescent="0.35">
      <c r="B384" s="21" t="s">
        <v>123</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row>
    <row r="385" spans="2:86" x14ac:dyDescent="0.35">
      <c r="B385" t="s">
        <v>76</v>
      </c>
      <c r="C385" s="17">
        <v>0.23758990396605101</v>
      </c>
      <c r="D385" s="17">
        <v>0.28272208091380802</v>
      </c>
      <c r="E385" s="17">
        <v>0.19427618044298101</v>
      </c>
      <c r="F385" s="17"/>
      <c r="G385" s="17">
        <v>0.25627642960504998</v>
      </c>
      <c r="H385" s="17">
        <v>0.24607641843269101</v>
      </c>
      <c r="I385" s="17">
        <v>0.26360777907319199</v>
      </c>
      <c r="J385" s="17">
        <v>0.25180973306541199</v>
      </c>
      <c r="K385" s="17">
        <v>0.214752536610017</v>
      </c>
      <c r="L385" s="17">
        <v>0.200919211225559</v>
      </c>
      <c r="M385" s="17"/>
      <c r="N385" s="17">
        <v>0.33586493922842298</v>
      </c>
      <c r="O385" s="17">
        <v>0.222695766282026</v>
      </c>
      <c r="P385" s="17">
        <v>0.18312663413727301</v>
      </c>
      <c r="Q385" s="17">
        <v>0.19677116575512801</v>
      </c>
      <c r="R385" s="17"/>
      <c r="S385" s="17">
        <v>0.35067755962040897</v>
      </c>
      <c r="T385" s="17">
        <v>0.18459266589526999</v>
      </c>
      <c r="U385" s="17">
        <v>0.205314987520227</v>
      </c>
      <c r="V385" s="17">
        <v>0.192179817702953</v>
      </c>
      <c r="W385" s="17">
        <v>0.25832184284859599</v>
      </c>
      <c r="X385" s="17">
        <v>0.22049029305451801</v>
      </c>
      <c r="Y385" s="17">
        <v>0.262026369760962</v>
      </c>
      <c r="Z385" s="17">
        <v>0.22772740948516099</v>
      </c>
      <c r="AA385" s="17">
        <v>0.213414584182163</v>
      </c>
      <c r="AB385" s="17">
        <v>0.21922184592538699</v>
      </c>
      <c r="AC385" s="17">
        <v>0.25335761180868399</v>
      </c>
      <c r="AD385" s="17">
        <v>0.230756848316962</v>
      </c>
      <c r="AE385" s="17"/>
      <c r="AF385" s="17">
        <v>0.24659026548041199</v>
      </c>
      <c r="AG385" s="17">
        <v>0.20552090470444201</v>
      </c>
      <c r="AH385" s="17">
        <v>0.22121423863667</v>
      </c>
      <c r="AI385" s="17">
        <v>0.200169505432367</v>
      </c>
      <c r="AJ385" s="17">
        <v>0.25253693784331699</v>
      </c>
      <c r="AK385" s="17">
        <v>0.2001766365614</v>
      </c>
      <c r="AL385" s="17">
        <v>0.20114736319562199</v>
      </c>
      <c r="AM385" s="17">
        <v>0.177942597250693</v>
      </c>
      <c r="AN385" s="17">
        <v>0.22124024097073899</v>
      </c>
      <c r="AO385" s="17">
        <v>0.26707759535951697</v>
      </c>
      <c r="AP385" s="17">
        <v>0.23103390912535701</v>
      </c>
      <c r="AQ385" s="17">
        <v>0.28532035323564597</v>
      </c>
      <c r="AR385" s="17">
        <v>0.34753340603810101</v>
      </c>
      <c r="AS385" s="17">
        <v>0.212932382940486</v>
      </c>
      <c r="AT385" s="17">
        <v>0.38543142945759701</v>
      </c>
      <c r="AU385" s="17">
        <v>0.36530308379496002</v>
      </c>
      <c r="AV385" s="17"/>
      <c r="AW385" s="17">
        <v>0.17679856035062999</v>
      </c>
      <c r="AX385" s="17">
        <v>0.20432323949249701</v>
      </c>
      <c r="AY385" s="17">
        <v>0.28963430098253401</v>
      </c>
      <c r="AZ385" s="17">
        <v>0.345003325819978</v>
      </c>
      <c r="BA385" s="17">
        <v>0.45737553906148398</v>
      </c>
      <c r="BB385" s="17"/>
      <c r="BC385" s="17">
        <v>0.34041637146228698</v>
      </c>
      <c r="BD385" s="17">
        <v>0.27922857733499301</v>
      </c>
      <c r="BE385" s="17">
        <v>0.19822775007246299</v>
      </c>
      <c r="BF385" s="17">
        <v>0.15844740621671799</v>
      </c>
      <c r="BG385" s="17">
        <v>0.23409700535119299</v>
      </c>
      <c r="BH385" s="17"/>
      <c r="BI385" s="17">
        <v>0.23339885955439499</v>
      </c>
      <c r="BJ385" s="17">
        <v>0.25463518204207802</v>
      </c>
      <c r="BK385" s="17"/>
      <c r="BL385" s="17">
        <v>0.22870034603337699</v>
      </c>
      <c r="BM385" s="17">
        <v>0.22531549655171099</v>
      </c>
      <c r="BN385" s="17">
        <v>0.24864906637946499</v>
      </c>
      <c r="BO385" s="17">
        <v>0.20255473684727099</v>
      </c>
      <c r="BP385" s="17"/>
      <c r="BQ385" s="17">
        <v>7.9157634040133901E-2</v>
      </c>
      <c r="BR385" s="17">
        <v>0.473435177454883</v>
      </c>
      <c r="BS385" s="17">
        <v>0.15633594886366201</v>
      </c>
      <c r="BT385" s="17">
        <v>6.6154339036706894E-2</v>
      </c>
      <c r="BU385" s="17">
        <v>0.11535858455701101</v>
      </c>
      <c r="BV385" s="17"/>
      <c r="BW385" s="17">
        <v>7.8207209710807205E-2</v>
      </c>
      <c r="BX385" s="17">
        <v>0.74745539390489202</v>
      </c>
      <c r="BY385" s="17">
        <v>0.18862845837431999</v>
      </c>
      <c r="BZ385" s="17">
        <v>3.5240523882281702E-2</v>
      </c>
      <c r="CA385" s="17">
        <v>0.138425624691453</v>
      </c>
      <c r="CB385" s="17"/>
      <c r="CC385" s="17">
        <v>0.14551752729850201</v>
      </c>
      <c r="CD385" s="17">
        <v>0.29151573187284702</v>
      </c>
      <c r="CE385" s="17"/>
      <c r="CF385" s="17">
        <v>0.764628723307608</v>
      </c>
      <c r="CG385" s="17"/>
      <c r="CH385" s="17">
        <v>0.29697836841263497</v>
      </c>
    </row>
    <row r="386" spans="2:86" x14ac:dyDescent="0.35">
      <c r="B386" t="s">
        <v>75</v>
      </c>
      <c r="C386" s="17">
        <v>0.132449547721288</v>
      </c>
      <c r="D386" s="17">
        <v>0.120893397347327</v>
      </c>
      <c r="E386" s="17">
        <v>0.143544539549084</v>
      </c>
      <c r="F386" s="17"/>
      <c r="G386" s="17">
        <v>8.7234568617848396E-2</v>
      </c>
      <c r="H386" s="17">
        <v>0.131621430073526</v>
      </c>
      <c r="I386" s="17">
        <v>9.0457208913735307E-2</v>
      </c>
      <c r="J386" s="17">
        <v>0.124114366319551</v>
      </c>
      <c r="K386" s="17">
        <v>0.121877368319472</v>
      </c>
      <c r="L386" s="17">
        <v>0.21106673627494099</v>
      </c>
      <c r="M386" s="17"/>
      <c r="N386" s="17">
        <v>0.158639494630885</v>
      </c>
      <c r="O386" s="17">
        <v>0.154963144519493</v>
      </c>
      <c r="P386" s="17">
        <v>0.12905196306684599</v>
      </c>
      <c r="Q386" s="17">
        <v>8.1458812170022502E-2</v>
      </c>
      <c r="R386" s="17"/>
      <c r="S386" s="17">
        <v>0.141575293489061</v>
      </c>
      <c r="T386" s="17">
        <v>0.209936489462582</v>
      </c>
      <c r="U386" s="17">
        <v>0.131851019594448</v>
      </c>
      <c r="V386" s="17">
        <v>0.12982021499066401</v>
      </c>
      <c r="W386" s="17">
        <v>0.159066256673351</v>
      </c>
      <c r="X386" s="17">
        <v>0.133976581357759</v>
      </c>
      <c r="Y386" s="17">
        <v>8.6759273157206204E-2</v>
      </c>
      <c r="Z386" s="17">
        <v>0.100673095123141</v>
      </c>
      <c r="AA386" s="17">
        <v>0.10909592938799</v>
      </c>
      <c r="AB386" s="17">
        <v>8.2972534851805002E-2</v>
      </c>
      <c r="AC386" s="17">
        <v>8.8912573404396095E-2</v>
      </c>
      <c r="AD386" s="17">
        <v>0.167942430721358</v>
      </c>
      <c r="AE386" s="17"/>
      <c r="AF386" s="17">
        <v>3.6886515700436197E-2</v>
      </c>
      <c r="AG386" s="17">
        <v>3.9839568962423702E-2</v>
      </c>
      <c r="AH386" s="17">
        <v>9.9875003904116202E-2</v>
      </c>
      <c r="AI386" s="17">
        <v>7.2381895804192797E-2</v>
      </c>
      <c r="AJ386" s="17">
        <v>0.10936125793592</v>
      </c>
      <c r="AK386" s="17">
        <v>0.11811183728435599</v>
      </c>
      <c r="AL386" s="17">
        <v>0.15443078474520999</v>
      </c>
      <c r="AM386" s="17">
        <v>0.153031650386483</v>
      </c>
      <c r="AN386" s="17">
        <v>0.15145922167786999</v>
      </c>
      <c r="AO386" s="17">
        <v>0.14894302808842799</v>
      </c>
      <c r="AP386" s="17">
        <v>0.143828439301695</v>
      </c>
      <c r="AQ386" s="17">
        <v>0.116278557793832</v>
      </c>
      <c r="AR386" s="17">
        <v>0.135174732200708</v>
      </c>
      <c r="AS386" s="17">
        <v>0.27800394332292699</v>
      </c>
      <c r="AT386" s="17">
        <v>0.15033996098761701</v>
      </c>
      <c r="AU386" s="17">
        <v>0.23083807435072901</v>
      </c>
      <c r="AV386" s="17"/>
      <c r="AW386" s="17">
        <v>0.13010417180835601</v>
      </c>
      <c r="AX386" s="17">
        <v>0.113693942837527</v>
      </c>
      <c r="AY386" s="17">
        <v>0.12731953294208301</v>
      </c>
      <c r="AZ386" s="17">
        <v>0.178447150835918</v>
      </c>
      <c r="BA386" s="17">
        <v>0.114387872639722</v>
      </c>
      <c r="BB386" s="17"/>
      <c r="BC386" s="17">
        <v>0.167550998998791</v>
      </c>
      <c r="BD386" s="17">
        <v>0.170147320985997</v>
      </c>
      <c r="BE386" s="17">
        <v>0.119070209878686</v>
      </c>
      <c r="BF386" s="17">
        <v>7.3247256008761003E-2</v>
      </c>
      <c r="BG386" s="17">
        <v>1.8402343812763199E-2</v>
      </c>
      <c r="BH386" s="17"/>
      <c r="BI386" s="17">
        <v>0.14289954695253801</v>
      </c>
      <c r="BJ386" s="17">
        <v>8.9948651692713294E-2</v>
      </c>
      <c r="BK386" s="17"/>
      <c r="BL386" s="17">
        <v>0.122941601891163</v>
      </c>
      <c r="BM386" s="17">
        <v>0.14634324724259801</v>
      </c>
      <c r="BN386" s="17">
        <v>0.13226844051476699</v>
      </c>
      <c r="BO386" s="17">
        <v>3.7236156429214899E-2</v>
      </c>
      <c r="BP386" s="17"/>
      <c r="BQ386" s="17">
        <v>0.51065323082275904</v>
      </c>
      <c r="BR386" s="17">
        <v>6.6613989954810299E-2</v>
      </c>
      <c r="BS386" s="17">
        <v>3.3059422614115201E-2</v>
      </c>
      <c r="BT386" s="17">
        <v>4.7710055431178698E-2</v>
      </c>
      <c r="BU386" s="17">
        <v>5.1292306623718802E-2</v>
      </c>
      <c r="BV386" s="17"/>
      <c r="BW386" s="17">
        <v>0.64989944908666397</v>
      </c>
      <c r="BX386" s="17">
        <v>4.3980345819319699E-2</v>
      </c>
      <c r="BY386" s="17">
        <v>3.5593939363939002E-2</v>
      </c>
      <c r="BZ386" s="17">
        <v>7.8923878898601599E-2</v>
      </c>
      <c r="CA386" s="17">
        <v>2.6080519820695699E-2</v>
      </c>
      <c r="CB386" s="17"/>
      <c r="CC386" s="17">
        <v>0.150362520460122</v>
      </c>
      <c r="CD386" s="17">
        <v>0.12195810696374799</v>
      </c>
      <c r="CE386" s="17"/>
      <c r="CF386" s="17">
        <v>4.4181347409518401E-2</v>
      </c>
      <c r="CG386" s="17"/>
      <c r="CH386" s="17">
        <v>8.0408937625026697E-2</v>
      </c>
    </row>
    <row r="387" spans="2:86" x14ac:dyDescent="0.35">
      <c r="B387" t="s">
        <v>77</v>
      </c>
      <c r="C387" s="17">
        <v>7.8322034058410803E-2</v>
      </c>
      <c r="D387" s="17">
        <v>8.1633927130144904E-2</v>
      </c>
      <c r="E387" s="17">
        <v>7.5324145111150001E-2</v>
      </c>
      <c r="F387" s="17"/>
      <c r="G387" s="17">
        <v>8.8054299977092201E-2</v>
      </c>
      <c r="H387" s="17">
        <v>5.5741906577908798E-2</v>
      </c>
      <c r="I387" s="17">
        <v>8.9798523996282797E-2</v>
      </c>
      <c r="J387" s="17">
        <v>6.7857924420642202E-2</v>
      </c>
      <c r="K387" s="17">
        <v>9.35839481723406E-2</v>
      </c>
      <c r="L387" s="17">
        <v>7.9177861702745794E-2</v>
      </c>
      <c r="M387" s="17"/>
      <c r="N387" s="17">
        <v>7.7353944009805595E-2</v>
      </c>
      <c r="O387" s="17">
        <v>8.4226356637965197E-2</v>
      </c>
      <c r="P387" s="17">
        <v>6.8047745918903405E-2</v>
      </c>
      <c r="Q387" s="17">
        <v>8.2895025663401803E-2</v>
      </c>
      <c r="R387" s="17"/>
      <c r="S387" s="17">
        <v>9.8130492999542601E-2</v>
      </c>
      <c r="T387" s="17">
        <v>8.5572783024109603E-2</v>
      </c>
      <c r="U387" s="17">
        <v>7.7410049944875006E-2</v>
      </c>
      <c r="V387" s="17">
        <v>7.0721955732805902E-2</v>
      </c>
      <c r="W387" s="17">
        <v>4.5175688300764801E-2</v>
      </c>
      <c r="X387" s="17">
        <v>6.5145628502375097E-2</v>
      </c>
      <c r="Y387" s="17">
        <v>8.0757548339116497E-2</v>
      </c>
      <c r="Z387" s="17">
        <v>8.5499367957543301E-2</v>
      </c>
      <c r="AA387" s="17">
        <v>6.4784424080842701E-2</v>
      </c>
      <c r="AB387" s="17">
        <v>0.129915009396289</v>
      </c>
      <c r="AC387" s="17">
        <v>4.16552439869824E-2</v>
      </c>
      <c r="AD387" s="17">
        <v>3.5662631289045101E-2</v>
      </c>
      <c r="AE387" s="17"/>
      <c r="AF387" s="17">
        <v>9.3846021485846601E-2</v>
      </c>
      <c r="AG387" s="17">
        <v>4.8976350346505403E-2</v>
      </c>
      <c r="AH387" s="17">
        <v>7.1260869691340198E-2</v>
      </c>
      <c r="AI387" s="17">
        <v>4.7727981914100298E-2</v>
      </c>
      <c r="AJ387" s="17">
        <v>4.9573744862384903E-2</v>
      </c>
      <c r="AK387" s="17">
        <v>0.109579166036725</v>
      </c>
      <c r="AL387" s="17">
        <v>4.4513093428317899E-2</v>
      </c>
      <c r="AM387" s="17">
        <v>0.11913840530132901</v>
      </c>
      <c r="AN387" s="17">
        <v>0.110273152715957</v>
      </c>
      <c r="AO387" s="17">
        <v>0.116075163989434</v>
      </c>
      <c r="AP387" s="17">
        <v>7.0228275327183995E-2</v>
      </c>
      <c r="AQ387" s="17">
        <v>5.45916091134203E-2</v>
      </c>
      <c r="AR387" s="17">
        <v>6.8644452528754299E-2</v>
      </c>
      <c r="AS387" s="17">
        <v>4.0477511462353601E-2</v>
      </c>
      <c r="AT387" s="17">
        <v>5.5952759988513498E-2</v>
      </c>
      <c r="AU387" s="17">
        <v>0.144571559097809</v>
      </c>
      <c r="AV387" s="17"/>
      <c r="AW387" s="17">
        <v>7.5891525925623607E-2</v>
      </c>
      <c r="AX387" s="17">
        <v>6.8775724995745399E-2</v>
      </c>
      <c r="AY387" s="17">
        <v>9.9221263101750598E-2</v>
      </c>
      <c r="AZ387" s="17">
        <v>5.5391823689952199E-2</v>
      </c>
      <c r="BA387" s="17">
        <v>0.12633056541226501</v>
      </c>
      <c r="BB387" s="17"/>
      <c r="BC387" s="17">
        <v>0.118285299152899</v>
      </c>
      <c r="BD387" s="17">
        <v>7.2629847755021001E-2</v>
      </c>
      <c r="BE387" s="17">
        <v>8.3528431004722695E-2</v>
      </c>
      <c r="BF387" s="17">
        <v>5.7614936036637698E-2</v>
      </c>
      <c r="BG387" s="17">
        <v>4.3193829426378998E-2</v>
      </c>
      <c r="BH387" s="17"/>
      <c r="BI387" s="17">
        <v>7.81682247428854E-2</v>
      </c>
      <c r="BJ387" s="17">
        <v>7.8947587571163602E-2</v>
      </c>
      <c r="BK387" s="17"/>
      <c r="BL387" s="17">
        <v>8.4148903557275098E-2</v>
      </c>
      <c r="BM387" s="17">
        <v>7.39064077780444E-2</v>
      </c>
      <c r="BN387" s="17">
        <v>7.8998160366019296E-2</v>
      </c>
      <c r="BO387" s="17">
        <v>7.1117069694432197E-2</v>
      </c>
      <c r="BP387" s="17"/>
      <c r="BQ387" s="17">
        <v>3.8387144216822502E-2</v>
      </c>
      <c r="BR387" s="17">
        <v>5.9679556706618703E-2</v>
      </c>
      <c r="BS387" s="17">
        <v>0.44401217039131902</v>
      </c>
      <c r="BT387" s="17">
        <v>2.3344739809002001E-2</v>
      </c>
      <c r="BU387" s="17">
        <v>0.107718679065927</v>
      </c>
      <c r="BV387" s="17"/>
      <c r="BW387" s="17">
        <v>2.6574111897323199E-2</v>
      </c>
      <c r="BX387" s="17">
        <v>1.9357789114032801E-2</v>
      </c>
      <c r="BY387" s="17">
        <v>0.49279377473292302</v>
      </c>
      <c r="BZ387" s="17">
        <v>2.5132482804148398E-2</v>
      </c>
      <c r="CA387" s="17">
        <v>9.4352443683714801E-2</v>
      </c>
      <c r="CB387" s="17"/>
      <c r="CC387" s="17">
        <v>4.5401576743178997E-2</v>
      </c>
      <c r="CD387" s="17">
        <v>9.7603201549114907E-2</v>
      </c>
      <c r="CE387" s="17"/>
      <c r="CF387" s="17">
        <v>1.7544382450989701E-2</v>
      </c>
      <c r="CG387" s="17"/>
      <c r="CH387" s="17">
        <v>4.0603780798942397E-2</v>
      </c>
    </row>
    <row r="388" spans="2:86" x14ac:dyDescent="0.35">
      <c r="B388" t="s">
        <v>79</v>
      </c>
      <c r="C388" s="17">
        <v>7.2643968487530006E-2</v>
      </c>
      <c r="D388" s="17">
        <v>6.9224693391016195E-2</v>
      </c>
      <c r="E388" s="17">
        <v>7.37974925335564E-2</v>
      </c>
      <c r="F388" s="17"/>
      <c r="G388" s="17">
        <v>0.16595675294203099</v>
      </c>
      <c r="H388" s="17">
        <v>0.139618019403556</v>
      </c>
      <c r="I388" s="17">
        <v>7.1657525576931197E-2</v>
      </c>
      <c r="J388" s="17">
        <v>3.3979074963889702E-2</v>
      </c>
      <c r="K388" s="17">
        <v>3.4726660318521202E-2</v>
      </c>
      <c r="L388" s="17">
        <v>1.3941768697478501E-2</v>
      </c>
      <c r="M388" s="17"/>
      <c r="N388" s="17">
        <v>6.3029731326217794E-2</v>
      </c>
      <c r="O388" s="17">
        <v>5.9888873324056E-2</v>
      </c>
      <c r="P388" s="17">
        <v>9.9156906670202202E-2</v>
      </c>
      <c r="Q388" s="17">
        <v>7.3542409738908798E-2</v>
      </c>
      <c r="R388" s="17"/>
      <c r="S388" s="17">
        <v>6.73313227727909E-2</v>
      </c>
      <c r="T388" s="17">
        <v>6.1482579547310699E-2</v>
      </c>
      <c r="U388" s="17">
        <v>8.0762062054302794E-2</v>
      </c>
      <c r="V388" s="17">
        <v>0.12594424163191101</v>
      </c>
      <c r="W388" s="17">
        <v>4.3707806697606801E-2</v>
      </c>
      <c r="X388" s="17">
        <v>0.11745155468188</v>
      </c>
      <c r="Y388" s="17">
        <v>6.6646504813906701E-2</v>
      </c>
      <c r="Z388" s="17">
        <v>1.3074851018039501E-2</v>
      </c>
      <c r="AA388" s="17">
        <v>8.1230601626453E-2</v>
      </c>
      <c r="AB388" s="17">
        <v>5.7770054683048001E-2</v>
      </c>
      <c r="AC388" s="17">
        <v>6.0870852757792498E-2</v>
      </c>
      <c r="AD388" s="17">
        <v>2.58291835858772E-2</v>
      </c>
      <c r="AE388" s="17"/>
      <c r="AF388" s="17">
        <v>0.10574264963663001</v>
      </c>
      <c r="AG388" s="17">
        <v>5.18062823899237E-2</v>
      </c>
      <c r="AH388" s="17">
        <v>4.2489530201484701E-2</v>
      </c>
      <c r="AI388" s="17">
        <v>9.1172036937785195E-2</v>
      </c>
      <c r="AJ388" s="17">
        <v>0.10582161230515399</v>
      </c>
      <c r="AK388" s="17">
        <v>4.5074018108509202E-2</v>
      </c>
      <c r="AL388" s="17">
        <v>5.83383967914399E-2</v>
      </c>
      <c r="AM388" s="17">
        <v>7.8803502508654699E-2</v>
      </c>
      <c r="AN388" s="17">
        <v>0.14719896186355799</v>
      </c>
      <c r="AO388" s="17">
        <v>5.35602141397135E-2</v>
      </c>
      <c r="AP388" s="17">
        <v>7.3529019960707306E-2</v>
      </c>
      <c r="AQ388" s="17">
        <v>6.9541079786898205E-2</v>
      </c>
      <c r="AR388" s="17">
        <v>0.12780706824766999</v>
      </c>
      <c r="AS388" s="17">
        <v>1.9451435584654401E-2</v>
      </c>
      <c r="AT388" s="17">
        <v>9.2457394030221393E-2</v>
      </c>
      <c r="AU388" s="17">
        <v>3.4466730872801103E-2</v>
      </c>
      <c r="AV388" s="17"/>
      <c r="AW388" s="17">
        <v>4.7058889389085597E-2</v>
      </c>
      <c r="AX388" s="17">
        <v>9.3239456392706394E-2</v>
      </c>
      <c r="AY388" s="17">
        <v>7.9218094946201897E-2</v>
      </c>
      <c r="AZ388" s="17">
        <v>0.10173744930898</v>
      </c>
      <c r="BA388" s="17">
        <v>1.5216239221852199E-2</v>
      </c>
      <c r="BB388" s="17"/>
      <c r="BC388" s="17">
        <v>7.6032500801721706E-2</v>
      </c>
      <c r="BD388" s="17">
        <v>5.47763651801857E-2</v>
      </c>
      <c r="BE388" s="17">
        <v>8.0849027256570505E-2</v>
      </c>
      <c r="BF388" s="17">
        <v>0.10315255448826</v>
      </c>
      <c r="BG388" s="17">
        <v>3.11321697412658E-2</v>
      </c>
      <c r="BH388" s="17"/>
      <c r="BI388" s="17">
        <v>7.2379125823910498E-2</v>
      </c>
      <c r="BJ388" s="17">
        <v>7.3721102586904994E-2</v>
      </c>
      <c r="BK388" s="17"/>
      <c r="BL388" s="17">
        <v>0.10035429797081399</v>
      </c>
      <c r="BM388" s="17">
        <v>6.2740459994596098E-2</v>
      </c>
      <c r="BN388" s="17">
        <v>6.6647081914055495E-2</v>
      </c>
      <c r="BO388" s="17">
        <v>0.116539046877321</v>
      </c>
      <c r="BP388" s="17"/>
      <c r="BQ388" s="17">
        <v>6.2057116889996699E-3</v>
      </c>
      <c r="BR388" s="17">
        <v>7.3990041670571494E-2</v>
      </c>
      <c r="BS388" s="17">
        <v>2.8815671459816498E-2</v>
      </c>
      <c r="BT388" s="17">
        <v>3.2907926034319399E-2</v>
      </c>
      <c r="BU388" s="17">
        <v>0.39098062185624599</v>
      </c>
      <c r="BV388" s="17"/>
      <c r="BW388" s="17">
        <v>2.2886757443028601E-2</v>
      </c>
      <c r="BX388" s="17">
        <v>3.16808079311501E-2</v>
      </c>
      <c r="BY388" s="17">
        <v>2.41905744266455E-2</v>
      </c>
      <c r="BZ388" s="17">
        <v>1.11078859817835E-2</v>
      </c>
      <c r="CA388" s="17">
        <v>0.45719116270926102</v>
      </c>
      <c r="CB388" s="17"/>
      <c r="CC388" s="17">
        <v>3.2618022490410598E-2</v>
      </c>
      <c r="CD388" s="17">
        <v>9.6086746373463594E-2</v>
      </c>
      <c r="CE388" s="17"/>
      <c r="CF388" s="17">
        <v>3.6061393553906897E-2</v>
      </c>
      <c r="CG388" s="17"/>
      <c r="CH388" s="17">
        <v>2.6279980617919099E-2</v>
      </c>
    </row>
    <row r="389" spans="2:86" x14ac:dyDescent="0.35">
      <c r="B389" t="s">
        <v>78</v>
      </c>
      <c r="C389" s="17">
        <v>0.16601917220055601</v>
      </c>
      <c r="D389" s="17">
        <v>0.19001095024207401</v>
      </c>
      <c r="E389" s="17">
        <v>0.14311185171834701</v>
      </c>
      <c r="F389" s="17"/>
      <c r="G389" s="17">
        <v>0.150865115860287</v>
      </c>
      <c r="H389" s="17">
        <v>0.13970342048390899</v>
      </c>
      <c r="I389" s="17">
        <v>0.21635126537209701</v>
      </c>
      <c r="J389" s="17">
        <v>0.17838249026567901</v>
      </c>
      <c r="K389" s="17">
        <v>0.18544128585442901</v>
      </c>
      <c r="L389" s="17">
        <v>0.133528086067082</v>
      </c>
      <c r="M389" s="17"/>
      <c r="N389" s="17">
        <v>0.11318590906753399</v>
      </c>
      <c r="O389" s="17">
        <v>0.14953878968818299</v>
      </c>
      <c r="P389" s="17">
        <v>0.23751106770382399</v>
      </c>
      <c r="Q389" s="17">
        <v>0.178633979531818</v>
      </c>
      <c r="R389" s="17"/>
      <c r="S389" s="17">
        <v>0.10093559420551899</v>
      </c>
      <c r="T389" s="17">
        <v>0.15682140481680201</v>
      </c>
      <c r="U389" s="17">
        <v>0.18834102317463799</v>
      </c>
      <c r="V389" s="17">
        <v>0.23433882095785599</v>
      </c>
      <c r="W389" s="17">
        <v>0.201659548800629</v>
      </c>
      <c r="X389" s="17">
        <v>0.17436493886575699</v>
      </c>
      <c r="Y389" s="17">
        <v>0.20160734736089</v>
      </c>
      <c r="Z389" s="17">
        <v>0.26488062184627698</v>
      </c>
      <c r="AA389" s="17">
        <v>0.20098468000354999</v>
      </c>
      <c r="AB389" s="17">
        <v>7.5514371215218604E-2</v>
      </c>
      <c r="AC389" s="17">
        <v>0.117773946220499</v>
      </c>
      <c r="AD389" s="17">
        <v>0.135468586982361</v>
      </c>
      <c r="AE389" s="17"/>
      <c r="AF389" s="17">
        <v>0.17466309677812999</v>
      </c>
      <c r="AG389" s="17">
        <v>0.21281473630495101</v>
      </c>
      <c r="AH389" s="17">
        <v>0.10821595637633299</v>
      </c>
      <c r="AI389" s="17">
        <v>0.195516676063514</v>
      </c>
      <c r="AJ389" s="17">
        <v>0.18274684138713901</v>
      </c>
      <c r="AK389" s="17">
        <v>0.184940789293154</v>
      </c>
      <c r="AL389" s="17">
        <v>0.213662329618236</v>
      </c>
      <c r="AM389" s="17">
        <v>0.16690392230908299</v>
      </c>
      <c r="AN389" s="17">
        <v>0.153026223231612</v>
      </c>
      <c r="AO389" s="17">
        <v>0.12862102496436001</v>
      </c>
      <c r="AP389" s="17">
        <v>0.205131304118707</v>
      </c>
      <c r="AQ389" s="17">
        <v>0.19658557536871499</v>
      </c>
      <c r="AR389" s="17">
        <v>0.102187838172389</v>
      </c>
      <c r="AS389" s="17">
        <v>0.119574568326482</v>
      </c>
      <c r="AT389" s="17">
        <v>0.114726184983623</v>
      </c>
      <c r="AU389" s="17">
        <v>0.114038767046791</v>
      </c>
      <c r="AV389" s="17"/>
      <c r="AW389" s="17">
        <v>0.18306004994476699</v>
      </c>
      <c r="AX389" s="17">
        <v>0.19584960778577701</v>
      </c>
      <c r="AY389" s="17">
        <v>0.12603500285843899</v>
      </c>
      <c r="AZ389" s="17">
        <v>9.9921877453237704E-2</v>
      </c>
      <c r="BA389" s="17">
        <v>0.17643674327904299</v>
      </c>
      <c r="BB389" s="17"/>
      <c r="BC389" s="17">
        <v>0.12394140391863701</v>
      </c>
      <c r="BD389" s="17">
        <v>0.15199185350689101</v>
      </c>
      <c r="BE389" s="17">
        <v>0.18641237977</v>
      </c>
      <c r="BF389" s="17">
        <v>0.175771455984436</v>
      </c>
      <c r="BG389" s="17">
        <v>0.18627597151851899</v>
      </c>
      <c r="BH389" s="17"/>
      <c r="BI389" s="17">
        <v>0.17295676877080801</v>
      </c>
      <c r="BJ389" s="17">
        <v>0.13780346959661</v>
      </c>
      <c r="BK389" s="17"/>
      <c r="BL389" s="17">
        <v>0.117659535279717</v>
      </c>
      <c r="BM389" s="17">
        <v>0.16118803760811901</v>
      </c>
      <c r="BN389" s="17">
        <v>0.188411254872934</v>
      </c>
      <c r="BO389" s="17">
        <v>8.6750106230595897E-2</v>
      </c>
      <c r="BP389" s="17"/>
      <c r="BQ389" s="17">
        <v>0.11607912175986</v>
      </c>
      <c r="BR389" s="17">
        <v>9.6271360751657598E-2</v>
      </c>
      <c r="BS389" s="17">
        <v>8.3363526991682105E-2</v>
      </c>
      <c r="BT389" s="17">
        <v>0.61336818671593496</v>
      </c>
      <c r="BU389" s="17">
        <v>7.61078719785796E-2</v>
      </c>
      <c r="BV389" s="17"/>
      <c r="BW389" s="17">
        <v>3.9656204418206303E-2</v>
      </c>
      <c r="BX389" s="17">
        <v>3.7893560967510502E-2</v>
      </c>
      <c r="BY389" s="17">
        <v>2.7445945103629198E-2</v>
      </c>
      <c r="BZ389" s="17">
        <v>0.59920387315170498</v>
      </c>
      <c r="CA389" s="17">
        <v>4.42108622258999E-2</v>
      </c>
      <c r="CB389" s="17"/>
      <c r="CC389" s="17">
        <v>0.40676850874864601</v>
      </c>
      <c r="CD389" s="17">
        <v>2.5014804101700899E-2</v>
      </c>
      <c r="CE389" s="17"/>
      <c r="CF389" s="17">
        <v>2.9326244063027401E-2</v>
      </c>
      <c r="CG389" s="17"/>
      <c r="CH389" s="17">
        <v>0.31997709023806498</v>
      </c>
    </row>
    <row r="390" spans="2:86" x14ac:dyDescent="0.35">
      <c r="B390" t="s">
        <v>231</v>
      </c>
      <c r="C390" s="17">
        <v>1.8924169960666499E-2</v>
      </c>
      <c r="D390" s="17">
        <v>1.9523506157771899E-2</v>
      </c>
      <c r="E390" s="17">
        <v>1.8395745577698599E-2</v>
      </c>
      <c r="F390" s="17"/>
      <c r="G390" s="17">
        <v>1.40536473365499E-2</v>
      </c>
      <c r="H390" s="17">
        <v>3.2811654644036001E-2</v>
      </c>
      <c r="I390" s="17">
        <v>1.39983182852404E-2</v>
      </c>
      <c r="J390" s="17">
        <v>1.96531589252356E-2</v>
      </c>
      <c r="K390" s="17">
        <v>1.2111098633632E-2</v>
      </c>
      <c r="L390" s="17">
        <v>1.88388949931159E-2</v>
      </c>
      <c r="M390" s="17"/>
      <c r="N390" s="17">
        <v>1.41979737659135E-2</v>
      </c>
      <c r="O390" s="17">
        <v>2.0212962149300399E-2</v>
      </c>
      <c r="P390" s="17">
        <v>2.9526137334473401E-2</v>
      </c>
      <c r="Q390" s="17">
        <v>1.3509780045555799E-2</v>
      </c>
      <c r="R390" s="17"/>
      <c r="S390" s="17">
        <v>1.3643807606747599E-2</v>
      </c>
      <c r="T390" s="17">
        <v>3.3164493740050799E-3</v>
      </c>
      <c r="U390" s="17">
        <v>0</v>
      </c>
      <c r="V390" s="17">
        <v>9.9357714687160897E-3</v>
      </c>
      <c r="W390" s="17">
        <v>0</v>
      </c>
      <c r="X390" s="17">
        <v>4.7046568989678097E-3</v>
      </c>
      <c r="Y390" s="17">
        <v>1.32751246039816E-2</v>
      </c>
      <c r="Z390" s="17">
        <v>0</v>
      </c>
      <c r="AA390" s="17">
        <v>1.59266509584093E-2</v>
      </c>
      <c r="AB390" s="17">
        <v>0.12908847718354899</v>
      </c>
      <c r="AC390" s="17">
        <v>0</v>
      </c>
      <c r="AD390" s="17">
        <v>2.6222596622603699E-2</v>
      </c>
      <c r="AE390" s="17"/>
      <c r="AF390" s="17">
        <v>0</v>
      </c>
      <c r="AG390" s="17">
        <v>2.6739907998548501E-2</v>
      </c>
      <c r="AH390" s="17">
        <v>7.3299099162673596E-3</v>
      </c>
      <c r="AI390" s="17">
        <v>5.9747793247681799E-2</v>
      </c>
      <c r="AJ390" s="17">
        <v>7.0306623766226298E-3</v>
      </c>
      <c r="AK390" s="17">
        <v>1.440800646679E-2</v>
      </c>
      <c r="AL390" s="17">
        <v>4.4185087961668902E-2</v>
      </c>
      <c r="AM390" s="17">
        <v>5.6594749579613399E-3</v>
      </c>
      <c r="AN390" s="17">
        <v>6.6214797319115101E-3</v>
      </c>
      <c r="AO390" s="17">
        <v>0</v>
      </c>
      <c r="AP390" s="17">
        <v>2.0005403054130299E-2</v>
      </c>
      <c r="AQ390" s="17">
        <v>3.9615069387598199E-2</v>
      </c>
      <c r="AR390" s="17">
        <v>1.51043534947711E-2</v>
      </c>
      <c r="AS390" s="17">
        <v>0</v>
      </c>
      <c r="AT390" s="17">
        <v>0</v>
      </c>
      <c r="AU390" s="17">
        <v>1.1577723872634201E-2</v>
      </c>
      <c r="AV390" s="17"/>
      <c r="AW390" s="17">
        <v>1.6667198208260601E-2</v>
      </c>
      <c r="AX390" s="17">
        <v>1.8462332042048502E-2</v>
      </c>
      <c r="AY390" s="17">
        <v>1.59340568546141E-2</v>
      </c>
      <c r="AZ390" s="17">
        <v>3.0456080568041898E-3</v>
      </c>
      <c r="BA390" s="17">
        <v>1.5216239221852199E-2</v>
      </c>
      <c r="BB390" s="17"/>
      <c r="BC390" s="17">
        <v>1.6778433349442502E-2</v>
      </c>
      <c r="BD390" s="17">
        <v>1.74581028593341E-2</v>
      </c>
      <c r="BE390" s="17">
        <v>1.88220077415003E-2</v>
      </c>
      <c r="BF390" s="17">
        <v>2.0068373233389902E-2</v>
      </c>
      <c r="BG390" s="17">
        <v>3.7713051448724E-2</v>
      </c>
      <c r="BH390" s="17"/>
      <c r="BI390" s="17">
        <v>2.14389176638323E-2</v>
      </c>
      <c r="BJ390" s="17">
        <v>8.6965107709201794E-3</v>
      </c>
      <c r="BK390" s="17"/>
      <c r="BL390" s="17">
        <v>3.4847110892011902E-2</v>
      </c>
      <c r="BM390" s="17">
        <v>1.6571372604829399E-2</v>
      </c>
      <c r="BN390" s="17">
        <v>1.55502542612485E-2</v>
      </c>
      <c r="BO390" s="17">
        <v>0</v>
      </c>
      <c r="BP390" s="17"/>
      <c r="BQ390" s="17">
        <v>3.55333488201401E-3</v>
      </c>
      <c r="BR390" s="17">
        <v>1.61489240211777E-2</v>
      </c>
      <c r="BS390" s="17">
        <v>1.20204891471998E-2</v>
      </c>
      <c r="BT390" s="17">
        <v>2.6400585131380501E-3</v>
      </c>
      <c r="BU390" s="17">
        <v>1.1781182899964901E-2</v>
      </c>
      <c r="BV390" s="17"/>
      <c r="BW390" s="17">
        <v>0</v>
      </c>
      <c r="BX390" s="17">
        <v>1.7374382983215499E-2</v>
      </c>
      <c r="BY390" s="17">
        <v>1.3639505079955899E-2</v>
      </c>
      <c r="BZ390" s="17">
        <v>6.6409863606240399E-3</v>
      </c>
      <c r="CA390" s="17">
        <v>3.6972330916996898E-3</v>
      </c>
      <c r="CB390" s="17"/>
      <c r="CC390" s="17">
        <v>1.17841343668887E-2</v>
      </c>
      <c r="CD390" s="17">
        <v>2.3106014120817999E-2</v>
      </c>
      <c r="CE390" s="17"/>
      <c r="CF390" s="17">
        <v>1.7331239800658298E-2</v>
      </c>
      <c r="CG390" s="17"/>
      <c r="CH390" s="17">
        <v>2.5544106084874001E-2</v>
      </c>
    </row>
    <row r="391" spans="2:86" x14ac:dyDescent="0.35">
      <c r="B391" t="s">
        <v>232</v>
      </c>
      <c r="C391" s="17">
        <v>1.3923297246500601E-2</v>
      </c>
      <c r="D391" s="17">
        <v>1.7659428531918601E-2</v>
      </c>
      <c r="E391" s="17">
        <v>1.03206646267345E-2</v>
      </c>
      <c r="F391" s="17"/>
      <c r="G391" s="17">
        <v>3.36768297739111E-2</v>
      </c>
      <c r="H391" s="17">
        <v>3.09386879665462E-2</v>
      </c>
      <c r="I391" s="17">
        <v>8.3501851551050603E-3</v>
      </c>
      <c r="J391" s="17">
        <v>5.4555289082193498E-3</v>
      </c>
      <c r="K391" s="17">
        <v>5.3224614270020003E-3</v>
      </c>
      <c r="L391" s="17">
        <v>4.16054450995777E-3</v>
      </c>
      <c r="M391" s="17"/>
      <c r="N391" s="17">
        <v>1.03599981465941E-2</v>
      </c>
      <c r="O391" s="17">
        <v>1.2901080012063399E-2</v>
      </c>
      <c r="P391" s="17">
        <v>7.7529903826891299E-3</v>
      </c>
      <c r="Q391" s="17">
        <v>2.1115233083912801E-2</v>
      </c>
      <c r="R391" s="17"/>
      <c r="S391" s="17">
        <v>1.6553474975663101E-2</v>
      </c>
      <c r="T391" s="17">
        <v>6.8415689226619296E-3</v>
      </c>
      <c r="U391" s="17">
        <v>1.2023409966648E-2</v>
      </c>
      <c r="V391" s="17">
        <v>0</v>
      </c>
      <c r="W391" s="17">
        <v>1.7819879112559001E-2</v>
      </c>
      <c r="X391" s="17">
        <v>4.6738957695242403E-3</v>
      </c>
      <c r="Y391" s="17">
        <v>0</v>
      </c>
      <c r="Z391" s="17">
        <v>0</v>
      </c>
      <c r="AA391" s="17">
        <v>1.12924084425606E-2</v>
      </c>
      <c r="AB391" s="17">
        <v>3.1718038323123199E-2</v>
      </c>
      <c r="AC391" s="17">
        <v>7.9658175991740604E-2</v>
      </c>
      <c r="AD391" s="17">
        <v>0</v>
      </c>
      <c r="AE391" s="17"/>
      <c r="AF391" s="17">
        <v>8.4985871143033201E-2</v>
      </c>
      <c r="AG391" s="17">
        <v>0</v>
      </c>
      <c r="AH391" s="17">
        <v>5.8004578804710704E-3</v>
      </c>
      <c r="AI391" s="17">
        <v>3.6507369126084502E-2</v>
      </c>
      <c r="AJ391" s="17">
        <v>4.9950203679084201E-3</v>
      </c>
      <c r="AK391" s="17">
        <v>3.6301222689780499E-3</v>
      </c>
      <c r="AL391" s="17">
        <v>1.6853836228014198E-2</v>
      </c>
      <c r="AM391" s="17">
        <v>2.2728679786189501E-2</v>
      </c>
      <c r="AN391" s="17">
        <v>7.2468849641908802E-3</v>
      </c>
      <c r="AO391" s="17">
        <v>2.8764261245863301E-2</v>
      </c>
      <c r="AP391" s="17">
        <v>2.09519763170446E-2</v>
      </c>
      <c r="AQ391" s="17">
        <v>7.9556147519132103E-3</v>
      </c>
      <c r="AR391" s="17">
        <v>1.5315703492660799E-2</v>
      </c>
      <c r="AS391" s="17">
        <v>2.0082650843044801E-2</v>
      </c>
      <c r="AT391" s="17">
        <v>3.1284272629820899E-2</v>
      </c>
      <c r="AU391" s="17">
        <v>0</v>
      </c>
      <c r="AV391" s="17"/>
      <c r="AW391" s="17">
        <v>1.1991140370764699E-2</v>
      </c>
      <c r="AX391" s="17">
        <v>7.1947410935132902E-3</v>
      </c>
      <c r="AY391" s="17">
        <v>1.6618099677884999E-2</v>
      </c>
      <c r="AZ391" s="17">
        <v>3.2562802499291998E-2</v>
      </c>
      <c r="BA391" s="17">
        <v>4.0367618723171399E-2</v>
      </c>
      <c r="BB391" s="17"/>
      <c r="BC391" s="17">
        <v>1.91542292013256E-2</v>
      </c>
      <c r="BD391" s="17">
        <v>1.8993195931462901E-2</v>
      </c>
      <c r="BE391" s="17">
        <v>4.0552727808349396E-3</v>
      </c>
      <c r="BF391" s="17">
        <v>1.56432358562794E-2</v>
      </c>
      <c r="BG391" s="17">
        <v>4.3396255296802799E-2</v>
      </c>
      <c r="BH391" s="17"/>
      <c r="BI391" s="17">
        <v>1.6202930977783001E-2</v>
      </c>
      <c r="BJ391" s="17">
        <v>4.6518634356036504E-3</v>
      </c>
      <c r="BK391" s="17"/>
      <c r="BL391" s="17">
        <v>3.1555974512471101E-2</v>
      </c>
      <c r="BM391" s="17">
        <v>4.5698662491497604E-3</v>
      </c>
      <c r="BN391" s="17">
        <v>1.11044591990272E-2</v>
      </c>
      <c r="BO391" s="17">
        <v>5.6921378325209902E-2</v>
      </c>
      <c r="BP391" s="17"/>
      <c r="BQ391" s="17">
        <v>4.8588207000656303E-3</v>
      </c>
      <c r="BR391" s="17">
        <v>1.8365408746762599E-2</v>
      </c>
      <c r="BS391" s="17">
        <v>2.06130366865061E-2</v>
      </c>
      <c r="BT391" s="17">
        <v>8.2368622274035797E-3</v>
      </c>
      <c r="BU391" s="17">
        <v>3.5163519493491502E-2</v>
      </c>
      <c r="BV391" s="17"/>
      <c r="BW391" s="17">
        <v>8.6689930543553707E-3</v>
      </c>
      <c r="BX391" s="17">
        <v>9.4544694675594704E-3</v>
      </c>
      <c r="BY391" s="17">
        <v>9.1766654191363997E-3</v>
      </c>
      <c r="BZ391" s="17">
        <v>1.1261469671068501E-2</v>
      </c>
      <c r="CA391" s="17">
        <v>2.68682209367914E-2</v>
      </c>
      <c r="CB391" s="17"/>
      <c r="CC391" s="17">
        <v>1.4293883124693599E-2</v>
      </c>
      <c r="CD391" s="17">
        <v>1.37062489740933E-2</v>
      </c>
      <c r="CE391" s="17"/>
      <c r="CF391" s="17">
        <v>8.4075187896703197E-3</v>
      </c>
      <c r="CG391" s="17"/>
      <c r="CH391" s="17">
        <v>3.8297187617534201E-2</v>
      </c>
    </row>
    <row r="392" spans="2:86" x14ac:dyDescent="0.35">
      <c r="B392" t="s">
        <v>233</v>
      </c>
      <c r="C392" s="17">
        <v>1.8652210524154399E-2</v>
      </c>
      <c r="D392" s="17">
        <v>1.2418631525782001E-2</v>
      </c>
      <c r="E392" s="17">
        <v>2.4787256440408599E-2</v>
      </c>
      <c r="F392" s="17"/>
      <c r="G392" s="17">
        <v>7.2705177207515303E-3</v>
      </c>
      <c r="H392" s="17">
        <v>1.2225946998755E-2</v>
      </c>
      <c r="I392" s="17">
        <v>1.8960853272157099E-2</v>
      </c>
      <c r="J392" s="17">
        <v>2.7704155043780401E-2</v>
      </c>
      <c r="K392" s="17">
        <v>3.5545704409522601E-2</v>
      </c>
      <c r="L392" s="17">
        <v>1.24989995735198E-2</v>
      </c>
      <c r="M392" s="17"/>
      <c r="N392" s="17">
        <v>1.1027639876240799E-2</v>
      </c>
      <c r="O392" s="17">
        <v>2.2284454519637901E-2</v>
      </c>
      <c r="P392" s="17">
        <v>1.2377773757325799E-2</v>
      </c>
      <c r="Q392" s="17">
        <v>2.8779935107600602E-2</v>
      </c>
      <c r="R392" s="17"/>
      <c r="S392" s="17">
        <v>6.05460257586443E-3</v>
      </c>
      <c r="T392" s="17">
        <v>1.5870681285487499E-2</v>
      </c>
      <c r="U392" s="17">
        <v>5.0219047235095897E-3</v>
      </c>
      <c r="V392" s="17">
        <v>2.54276919223245E-2</v>
      </c>
      <c r="W392" s="17">
        <v>5.9002178930831397E-3</v>
      </c>
      <c r="X392" s="17">
        <v>3.6505213495393499E-2</v>
      </c>
      <c r="Y392" s="17">
        <v>2.8568985210647501E-2</v>
      </c>
      <c r="Z392" s="17">
        <v>1.30668581934362E-2</v>
      </c>
      <c r="AA392" s="17">
        <v>2.4934176734033201E-2</v>
      </c>
      <c r="AB392" s="17">
        <v>1.3131267824087399E-2</v>
      </c>
      <c r="AC392" s="17">
        <v>2.0590744130943101E-2</v>
      </c>
      <c r="AD392" s="17">
        <v>5.3075790929231002E-2</v>
      </c>
      <c r="AE392" s="17"/>
      <c r="AF392" s="17">
        <v>3.3707985608663303E-2</v>
      </c>
      <c r="AG392" s="17">
        <v>4.0205174888623199E-2</v>
      </c>
      <c r="AH392" s="17">
        <v>2.2989264485295501E-2</v>
      </c>
      <c r="AI392" s="17">
        <v>9.5316044270560094E-3</v>
      </c>
      <c r="AJ392" s="17">
        <v>1.0846193990274099E-2</v>
      </c>
      <c r="AK392" s="17">
        <v>3.4027083429690103E-2</v>
      </c>
      <c r="AL392" s="17">
        <v>1.7552578444444401E-2</v>
      </c>
      <c r="AM392" s="17">
        <v>1.78146750784101E-2</v>
      </c>
      <c r="AN392" s="17">
        <v>3.5678885017380202E-2</v>
      </c>
      <c r="AO392" s="17">
        <v>9.9305856661141903E-3</v>
      </c>
      <c r="AP392" s="17">
        <v>9.7844847985945303E-3</v>
      </c>
      <c r="AQ392" s="17">
        <v>0</v>
      </c>
      <c r="AR392" s="17">
        <v>8.7035603946643003E-3</v>
      </c>
      <c r="AS392" s="17">
        <v>3.7596369077604497E-2</v>
      </c>
      <c r="AT392" s="17">
        <v>0</v>
      </c>
      <c r="AU392" s="17">
        <v>0</v>
      </c>
      <c r="AV392" s="17"/>
      <c r="AW392" s="17">
        <v>2.3162386350127701E-2</v>
      </c>
      <c r="AX392" s="17">
        <v>9.7185776524623801E-3</v>
      </c>
      <c r="AY392" s="17">
        <v>2.6008087615272599E-2</v>
      </c>
      <c r="AZ392" s="17">
        <v>2.5231420272450199E-2</v>
      </c>
      <c r="BA392" s="17">
        <v>1.6139179416774799E-2</v>
      </c>
      <c r="BB392" s="17"/>
      <c r="BC392" s="17">
        <v>1.6689259298953901E-2</v>
      </c>
      <c r="BD392" s="17">
        <v>5.7840269294759002E-3</v>
      </c>
      <c r="BE392" s="17">
        <v>1.6406250252129401E-2</v>
      </c>
      <c r="BF392" s="17">
        <v>3.5352989116894502E-2</v>
      </c>
      <c r="BG392" s="17">
        <v>0.115134150504741</v>
      </c>
      <c r="BH392" s="17"/>
      <c r="BI392" s="17">
        <v>1.8524115364631701E-2</v>
      </c>
      <c r="BJ392" s="17">
        <v>1.9173182721009499E-2</v>
      </c>
      <c r="BK392" s="17"/>
      <c r="BL392" s="17">
        <v>1.50670690020229E-2</v>
      </c>
      <c r="BM392" s="17">
        <v>2.0775726248541699E-2</v>
      </c>
      <c r="BN392" s="17">
        <v>1.9523339958288598E-2</v>
      </c>
      <c r="BO392" s="17">
        <v>0</v>
      </c>
      <c r="BP392" s="17"/>
      <c r="BQ392" s="17">
        <v>8.6722156111123001E-3</v>
      </c>
      <c r="BR392" s="17">
        <v>1.21384518742875E-2</v>
      </c>
      <c r="BS392" s="17">
        <v>8.2375362465022701E-3</v>
      </c>
      <c r="BT392" s="17">
        <v>1.09620978657294E-2</v>
      </c>
      <c r="BU392" s="17">
        <v>1.72223274420269E-2</v>
      </c>
      <c r="BV392" s="17"/>
      <c r="BW392" s="17">
        <v>0</v>
      </c>
      <c r="BX392" s="17">
        <v>4.4643539089882301E-3</v>
      </c>
      <c r="BY392" s="17">
        <v>1.09173619127032E-2</v>
      </c>
      <c r="BZ392" s="17">
        <v>7.2967263094619803E-3</v>
      </c>
      <c r="CA392" s="17">
        <v>1.91186555298542E-2</v>
      </c>
      <c r="CB392" s="17"/>
      <c r="CC392" s="17">
        <v>8.3932061037245206E-3</v>
      </c>
      <c r="CD392" s="17">
        <v>2.4660802100634701E-2</v>
      </c>
      <c r="CE392" s="17"/>
      <c r="CF392" s="17">
        <v>5.0816514410181304E-3</v>
      </c>
      <c r="CG392" s="17"/>
      <c r="CH392" s="17">
        <v>1.3668690637855E-2</v>
      </c>
    </row>
    <row r="393" spans="2:86" x14ac:dyDescent="0.35">
      <c r="B393" t="s">
        <v>140</v>
      </c>
      <c r="C393" s="17">
        <v>0.26147569583484298</v>
      </c>
      <c r="D393" s="17">
        <v>0.205913384760158</v>
      </c>
      <c r="E393" s="17">
        <v>0.31644212400004001</v>
      </c>
      <c r="F393" s="17"/>
      <c r="G393" s="17">
        <v>0.19661183816647801</v>
      </c>
      <c r="H393" s="17">
        <v>0.21126251541907101</v>
      </c>
      <c r="I393" s="17">
        <v>0.22681834035526</v>
      </c>
      <c r="J393" s="17">
        <v>0.29104356808759002</v>
      </c>
      <c r="K393" s="17">
        <v>0.29663893625506299</v>
      </c>
      <c r="L393" s="17">
        <v>0.32586789695559998</v>
      </c>
      <c r="M393" s="17"/>
      <c r="N393" s="17">
        <v>0.21634036994838499</v>
      </c>
      <c r="O393" s="17">
        <v>0.27328857286727598</v>
      </c>
      <c r="P393" s="17">
        <v>0.233448781028463</v>
      </c>
      <c r="Q393" s="17">
        <v>0.32329365890365203</v>
      </c>
      <c r="R393" s="17"/>
      <c r="S393" s="17">
        <v>0.20509785175440201</v>
      </c>
      <c r="T393" s="17">
        <v>0.27556537767177097</v>
      </c>
      <c r="U393" s="17">
        <v>0.29927554302135201</v>
      </c>
      <c r="V393" s="17">
        <v>0.21163148559276901</v>
      </c>
      <c r="W393" s="17">
        <v>0.26834875967340999</v>
      </c>
      <c r="X393" s="17">
        <v>0.242687237373826</v>
      </c>
      <c r="Y393" s="17">
        <v>0.26035884675328902</v>
      </c>
      <c r="Z393" s="17">
        <v>0.29507779637640102</v>
      </c>
      <c r="AA393" s="17">
        <v>0.27833654458399798</v>
      </c>
      <c r="AB393" s="17">
        <v>0.26066840059749302</v>
      </c>
      <c r="AC393" s="17">
        <v>0.337180851698963</v>
      </c>
      <c r="AD393" s="17">
        <v>0.325041931552562</v>
      </c>
      <c r="AE393" s="17"/>
      <c r="AF393" s="17">
        <v>0.223577594166848</v>
      </c>
      <c r="AG393" s="17">
        <v>0.37409707440458201</v>
      </c>
      <c r="AH393" s="17">
        <v>0.42082476890802201</v>
      </c>
      <c r="AI393" s="17">
        <v>0.28724513704721899</v>
      </c>
      <c r="AJ393" s="17">
        <v>0.27708772893128097</v>
      </c>
      <c r="AK393" s="17">
        <v>0.29005234055039802</v>
      </c>
      <c r="AL393" s="17">
        <v>0.249316529587046</v>
      </c>
      <c r="AM393" s="17">
        <v>0.25797709242119599</v>
      </c>
      <c r="AN393" s="17">
        <v>0.16725494982677999</v>
      </c>
      <c r="AO393" s="17">
        <v>0.247028126546571</v>
      </c>
      <c r="AP393" s="17">
        <v>0.22550718799658001</v>
      </c>
      <c r="AQ393" s="17">
        <v>0.23011214056197701</v>
      </c>
      <c r="AR393" s="17">
        <v>0.179528885430282</v>
      </c>
      <c r="AS393" s="17">
        <v>0.27188113844244799</v>
      </c>
      <c r="AT393" s="17">
        <v>0.16980799792260701</v>
      </c>
      <c r="AU393" s="17">
        <v>9.9204060964274393E-2</v>
      </c>
      <c r="AV393" s="17"/>
      <c r="AW393" s="17">
        <v>0.33526607765238398</v>
      </c>
      <c r="AX393" s="17">
        <v>0.28874237770772299</v>
      </c>
      <c r="AY393" s="17">
        <v>0.22001156102121999</v>
      </c>
      <c r="AZ393" s="17">
        <v>0.158658542063388</v>
      </c>
      <c r="BA393" s="17">
        <v>3.8530003023834199E-2</v>
      </c>
      <c r="BB393" s="17"/>
      <c r="BC393" s="17">
        <v>0.121151503815942</v>
      </c>
      <c r="BD393" s="17">
        <v>0.22899070951664</v>
      </c>
      <c r="BE393" s="17">
        <v>0.292628671243094</v>
      </c>
      <c r="BF393" s="17">
        <v>0.36070179305862299</v>
      </c>
      <c r="BG393" s="17">
        <v>0.29065522289961299</v>
      </c>
      <c r="BH393" s="17"/>
      <c r="BI393" s="17">
        <v>0.24403151014921601</v>
      </c>
      <c r="BJ393" s="17">
        <v>0.33242244958299699</v>
      </c>
      <c r="BK393" s="17"/>
      <c r="BL393" s="17">
        <v>0.264725160861148</v>
      </c>
      <c r="BM393" s="17">
        <v>0.28858938572241</v>
      </c>
      <c r="BN393" s="17">
        <v>0.238847942534195</v>
      </c>
      <c r="BO393" s="17">
        <v>0.428881505595956</v>
      </c>
      <c r="BP393" s="17"/>
      <c r="BQ393" s="17">
        <v>0.23243278627823399</v>
      </c>
      <c r="BR393" s="17">
        <v>0.18335708881923199</v>
      </c>
      <c r="BS393" s="17">
        <v>0.21354219759919699</v>
      </c>
      <c r="BT393" s="17">
        <v>0.194675734366587</v>
      </c>
      <c r="BU393" s="17">
        <v>0.19437490608303401</v>
      </c>
      <c r="BV393" s="17"/>
      <c r="BW393" s="17">
        <v>0.17410727438961501</v>
      </c>
      <c r="BX393" s="17">
        <v>8.8338895903331993E-2</v>
      </c>
      <c r="BY393" s="17">
        <v>0.197613775586748</v>
      </c>
      <c r="BZ393" s="17">
        <v>0.22519217294032601</v>
      </c>
      <c r="CA393" s="17">
        <v>0.19005527731062999</v>
      </c>
      <c r="CB393" s="17"/>
      <c r="CC393" s="17">
        <v>0.18486062066383399</v>
      </c>
      <c r="CD393" s="17">
        <v>0.30634834394358001</v>
      </c>
      <c r="CE393" s="17"/>
      <c r="CF393" s="17">
        <v>7.7437499183602806E-2</v>
      </c>
      <c r="CG393" s="17"/>
      <c r="CH393" s="17">
        <v>0.15824185796714901</v>
      </c>
    </row>
    <row r="394" spans="2:86" x14ac:dyDescent="0.35">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row>
    <row r="395" spans="2:86" x14ac:dyDescent="0.35">
      <c r="B395" s="6" t="s">
        <v>241</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row>
    <row r="396" spans="2:86" x14ac:dyDescent="0.35">
      <c r="B396" s="21" t="s">
        <v>123</v>
      </c>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row>
    <row r="397" spans="2:86" x14ac:dyDescent="0.35">
      <c r="B397" t="s">
        <v>76</v>
      </c>
      <c r="C397" s="17">
        <v>0.159714831920926</v>
      </c>
      <c r="D397" s="17">
        <v>0.18710864671975999</v>
      </c>
      <c r="E397" s="17">
        <v>0.13347074231679301</v>
      </c>
      <c r="F397" s="17"/>
      <c r="G397" s="17">
        <v>0.19798473267876901</v>
      </c>
      <c r="H397" s="17">
        <v>0.214175756816122</v>
      </c>
      <c r="I397" s="17">
        <v>0.21284400526991701</v>
      </c>
      <c r="J397" s="17">
        <v>0.149390425014226</v>
      </c>
      <c r="K397" s="17">
        <v>0.105413688071734</v>
      </c>
      <c r="L397" s="17">
        <v>9.1695209546645895E-2</v>
      </c>
      <c r="M397" s="17"/>
      <c r="N397" s="17">
        <v>0.21461143385700099</v>
      </c>
      <c r="O397" s="17">
        <v>0.129849519630582</v>
      </c>
      <c r="P397" s="17">
        <v>0.125336039656118</v>
      </c>
      <c r="Q397" s="17">
        <v>0.163017482460319</v>
      </c>
      <c r="R397" s="17"/>
      <c r="S397" s="17">
        <v>0.26931890478558501</v>
      </c>
      <c r="T397" s="17">
        <v>0.135998950765574</v>
      </c>
      <c r="U397" s="17">
        <v>0.14742998992734699</v>
      </c>
      <c r="V397" s="17">
        <v>0.11371188364106601</v>
      </c>
      <c r="W397" s="17">
        <v>9.7652372621876204E-2</v>
      </c>
      <c r="X397" s="17">
        <v>0.198901154889076</v>
      </c>
      <c r="Y397" s="17">
        <v>0.15747261759803299</v>
      </c>
      <c r="Z397" s="17">
        <v>0.1279300702491</v>
      </c>
      <c r="AA397" s="17">
        <v>0.16745227662402001</v>
      </c>
      <c r="AB397" s="17">
        <v>0.13324052224652899</v>
      </c>
      <c r="AC397" s="17">
        <v>0.12613051459416999</v>
      </c>
      <c r="AD397" s="17">
        <v>0.104388713972737</v>
      </c>
      <c r="AE397" s="17"/>
      <c r="AF397" s="17">
        <v>0.122988752176644</v>
      </c>
      <c r="AG397" s="17">
        <v>0.17480808263363201</v>
      </c>
      <c r="AH397" s="17">
        <v>0.129323736963702</v>
      </c>
      <c r="AI397" s="17">
        <v>0.111876728724546</v>
      </c>
      <c r="AJ397" s="17">
        <v>0.19717881931099901</v>
      </c>
      <c r="AK397" s="17">
        <v>0.15465013017151399</v>
      </c>
      <c r="AL397" s="17">
        <v>0.15478664546361201</v>
      </c>
      <c r="AM397" s="17">
        <v>0.125930219537982</v>
      </c>
      <c r="AN397" s="17">
        <v>0.112842034238458</v>
      </c>
      <c r="AO397" s="17">
        <v>0.124680958929999</v>
      </c>
      <c r="AP397" s="17">
        <v>0.15295382114828901</v>
      </c>
      <c r="AQ397" s="17">
        <v>0.17137910721803501</v>
      </c>
      <c r="AR397" s="17">
        <v>0.16948237132215499</v>
      </c>
      <c r="AS397" s="17">
        <v>0.16540310466431199</v>
      </c>
      <c r="AT397" s="17">
        <v>0.298086556566036</v>
      </c>
      <c r="AU397" s="17">
        <v>0.30644699924792901</v>
      </c>
      <c r="AV397" s="17"/>
      <c r="AW397" s="17">
        <v>0.120127610477689</v>
      </c>
      <c r="AX397" s="17">
        <v>0.13371487502193499</v>
      </c>
      <c r="AY397" s="17">
        <v>0.19032007400700299</v>
      </c>
      <c r="AZ397" s="17">
        <v>0.26107462575372398</v>
      </c>
      <c r="BA397" s="17">
        <v>0.308110942080841</v>
      </c>
      <c r="BB397" s="17"/>
      <c r="BC397" s="17">
        <v>0.29039814644843598</v>
      </c>
      <c r="BD397" s="17">
        <v>0.18136718185655701</v>
      </c>
      <c r="BE397" s="17">
        <v>0.115749829347199</v>
      </c>
      <c r="BF397" s="17">
        <v>0.125362654704401</v>
      </c>
      <c r="BG397" s="17">
        <v>0.13700725168566999</v>
      </c>
      <c r="BH397" s="17"/>
      <c r="BI397" s="17">
        <v>0.158211934804388</v>
      </c>
      <c r="BJ397" s="17">
        <v>0.16582722223580501</v>
      </c>
      <c r="BK397" s="17"/>
      <c r="BL397" s="17">
        <v>0.175143676585682</v>
      </c>
      <c r="BM397" s="17">
        <v>0.126372769847824</v>
      </c>
      <c r="BN397" s="17">
        <v>0.17729322816858001</v>
      </c>
      <c r="BO397" s="17">
        <v>4.0177215328067201E-2</v>
      </c>
      <c r="BP397" s="17"/>
      <c r="BQ397" s="17">
        <v>4.2459411047242997E-2</v>
      </c>
      <c r="BR397" s="17">
        <v>0.34431047562104</v>
      </c>
      <c r="BS397" s="17">
        <v>5.7073660002455201E-2</v>
      </c>
      <c r="BT397" s="17">
        <v>4.5169235714635603E-2</v>
      </c>
      <c r="BU397" s="17">
        <v>6.0695232448211602E-2</v>
      </c>
      <c r="BV397" s="17"/>
      <c r="BW397" s="17">
        <v>5.9091305187899103E-2</v>
      </c>
      <c r="BX397" s="17">
        <v>0.578121541863029</v>
      </c>
      <c r="BY397" s="17">
        <v>5.4438848399607102E-2</v>
      </c>
      <c r="BZ397" s="17">
        <v>2.5180405694290801E-2</v>
      </c>
      <c r="CA397" s="17">
        <v>3.2120749096543902E-2</v>
      </c>
      <c r="CB397" s="17"/>
      <c r="CC397" s="17">
        <v>0.119570034367074</v>
      </c>
      <c r="CD397" s="17">
        <v>0.18322721992041099</v>
      </c>
      <c r="CE397" s="17"/>
      <c r="CF397" s="17">
        <v>0.59882870215961204</v>
      </c>
      <c r="CG397" s="17"/>
      <c r="CH397" s="17">
        <v>0.26839613176890298</v>
      </c>
    </row>
    <row r="398" spans="2:86" x14ac:dyDescent="0.35">
      <c r="B398" t="s">
        <v>75</v>
      </c>
      <c r="C398" s="17">
        <v>9.7610445258567005E-2</v>
      </c>
      <c r="D398" s="17">
        <v>9.1844441743486993E-2</v>
      </c>
      <c r="E398" s="17">
        <v>0.10352360787169999</v>
      </c>
      <c r="F398" s="17"/>
      <c r="G398" s="17">
        <v>2.42760607383362E-2</v>
      </c>
      <c r="H398" s="17">
        <v>0.104700614977031</v>
      </c>
      <c r="I398" s="17">
        <v>6.4481470159317295E-2</v>
      </c>
      <c r="J398" s="17">
        <v>0.102219299653849</v>
      </c>
      <c r="K398" s="17">
        <v>9.2052272688217696E-2</v>
      </c>
      <c r="L398" s="17">
        <v>0.16736583526944099</v>
      </c>
      <c r="M398" s="17"/>
      <c r="N398" s="17">
        <v>0.103589835201803</v>
      </c>
      <c r="O398" s="17">
        <v>0.111745062480184</v>
      </c>
      <c r="P398" s="17">
        <v>0.101062220018209</v>
      </c>
      <c r="Q398" s="17">
        <v>6.9021896924113493E-2</v>
      </c>
      <c r="R398" s="17"/>
      <c r="S398" s="17">
        <v>8.0617232534878E-2</v>
      </c>
      <c r="T398" s="17">
        <v>0.16972331536079199</v>
      </c>
      <c r="U398" s="17">
        <v>5.2202241798440199E-2</v>
      </c>
      <c r="V398" s="17">
        <v>0.11976490608554601</v>
      </c>
      <c r="W398" s="17">
        <v>0.13580207666299601</v>
      </c>
      <c r="X398" s="17">
        <v>7.5407487631734896E-2</v>
      </c>
      <c r="Y398" s="17">
        <v>8.1731386715047205E-2</v>
      </c>
      <c r="Z398" s="17">
        <v>0.102164240290358</v>
      </c>
      <c r="AA398" s="17">
        <v>0.11055037648937099</v>
      </c>
      <c r="AB398" s="17">
        <v>3.0079701512649899E-2</v>
      </c>
      <c r="AC398" s="17">
        <v>0.102459201100744</v>
      </c>
      <c r="AD398" s="17">
        <v>8.0007792149374396E-2</v>
      </c>
      <c r="AE398" s="17"/>
      <c r="AF398" s="17">
        <v>0</v>
      </c>
      <c r="AG398" s="17">
        <v>1.01177561131909E-2</v>
      </c>
      <c r="AH398" s="17">
        <v>0.106184880952852</v>
      </c>
      <c r="AI398" s="17">
        <v>2.7007180152658301E-2</v>
      </c>
      <c r="AJ398" s="17">
        <v>0.10058899405327</v>
      </c>
      <c r="AK398" s="17">
        <v>0.10573414432861999</v>
      </c>
      <c r="AL398" s="17">
        <v>0.118270310708797</v>
      </c>
      <c r="AM398" s="17">
        <v>0.128251755945541</v>
      </c>
      <c r="AN398" s="17">
        <v>8.5315965966491603E-2</v>
      </c>
      <c r="AO398" s="17">
        <v>0.11345502104604301</v>
      </c>
      <c r="AP398" s="17">
        <v>0.111517448228362</v>
      </c>
      <c r="AQ398" s="17">
        <v>0.10456055244724501</v>
      </c>
      <c r="AR398" s="17">
        <v>0.110227837776273</v>
      </c>
      <c r="AS398" s="17">
        <v>9.8462423072935096E-2</v>
      </c>
      <c r="AT398" s="17">
        <v>0.15032975036050999</v>
      </c>
      <c r="AU398" s="17">
        <v>0.105031353022788</v>
      </c>
      <c r="AV398" s="17"/>
      <c r="AW398" s="17">
        <v>0.116031192118439</v>
      </c>
      <c r="AX398" s="17">
        <v>7.1043630232900307E-2</v>
      </c>
      <c r="AY398" s="17">
        <v>9.8544027458888905E-2</v>
      </c>
      <c r="AZ398" s="17">
        <v>0.10476610322982099</v>
      </c>
      <c r="BA398" s="17">
        <v>4.4888476569385501E-2</v>
      </c>
      <c r="BB398" s="17"/>
      <c r="BC398" s="17">
        <v>0.118194529563904</v>
      </c>
      <c r="BD398" s="17">
        <v>0.126257330360596</v>
      </c>
      <c r="BE398" s="17">
        <v>8.6410534084249396E-2</v>
      </c>
      <c r="BF398" s="17">
        <v>6.2290604854195901E-2</v>
      </c>
      <c r="BG398" s="17">
        <v>0</v>
      </c>
      <c r="BH398" s="17"/>
      <c r="BI398" s="17">
        <v>0.107153236610448</v>
      </c>
      <c r="BJ398" s="17">
        <v>5.8799228712657997E-2</v>
      </c>
      <c r="BK398" s="17"/>
      <c r="BL398" s="17">
        <v>0.101824102466816</v>
      </c>
      <c r="BM398" s="17">
        <v>0.10258696067738</v>
      </c>
      <c r="BN398" s="17">
        <v>9.5142806111204903E-2</v>
      </c>
      <c r="BO398" s="17">
        <v>5.8897427536250498E-2</v>
      </c>
      <c r="BP398" s="17"/>
      <c r="BQ398" s="17">
        <v>0.41143758924969198</v>
      </c>
      <c r="BR398" s="17">
        <v>3.5288837438333699E-2</v>
      </c>
      <c r="BS398" s="17">
        <v>1.9075792249594201E-2</v>
      </c>
      <c r="BT398" s="17">
        <v>6.44442812002822E-2</v>
      </c>
      <c r="BU398" s="17">
        <v>1.78963334372618E-2</v>
      </c>
      <c r="BV398" s="17"/>
      <c r="BW398" s="17">
        <v>0.50360192793356195</v>
      </c>
      <c r="BX398" s="17">
        <v>2.1664446405974602E-2</v>
      </c>
      <c r="BY398" s="17">
        <v>1.9417649868302401E-2</v>
      </c>
      <c r="BZ398" s="17">
        <v>6.5770467383405404E-2</v>
      </c>
      <c r="CA398" s="17">
        <v>7.4292832312845801E-3</v>
      </c>
      <c r="CB398" s="17"/>
      <c r="CC398" s="17">
        <v>0.117894030053028</v>
      </c>
      <c r="CD398" s="17">
        <v>8.5730561817429093E-2</v>
      </c>
      <c r="CE398" s="17"/>
      <c r="CF398" s="17">
        <v>1.5747519117679701E-2</v>
      </c>
      <c r="CG398" s="17"/>
      <c r="CH398" s="17">
        <v>5.3973599930690397E-2</v>
      </c>
    </row>
    <row r="399" spans="2:86" x14ac:dyDescent="0.35">
      <c r="B399" t="s">
        <v>77</v>
      </c>
      <c r="C399" s="17">
        <v>6.3883134805849603E-2</v>
      </c>
      <c r="D399" s="17">
        <v>7.5797419634582197E-2</v>
      </c>
      <c r="E399" s="17">
        <v>5.2452344854212699E-2</v>
      </c>
      <c r="F399" s="17"/>
      <c r="G399" s="17">
        <v>9.7976867300375997E-2</v>
      </c>
      <c r="H399" s="17">
        <v>7.1117894807152499E-2</v>
      </c>
      <c r="I399" s="17">
        <v>5.4287868295122201E-2</v>
      </c>
      <c r="J399" s="17">
        <v>4.1831607858111401E-2</v>
      </c>
      <c r="K399" s="17">
        <v>7.20778707290545E-2</v>
      </c>
      <c r="L399" s="17">
        <v>5.56090028987122E-2</v>
      </c>
      <c r="M399" s="17"/>
      <c r="N399" s="17">
        <v>9.5786210251820006E-2</v>
      </c>
      <c r="O399" s="17">
        <v>5.51563377046837E-2</v>
      </c>
      <c r="P399" s="17">
        <v>4.6990994870792599E-2</v>
      </c>
      <c r="Q399" s="17">
        <v>5.3879830530711E-2</v>
      </c>
      <c r="R399" s="17"/>
      <c r="S399" s="17">
        <v>7.3183049385028995E-2</v>
      </c>
      <c r="T399" s="17">
        <v>5.8131303941428999E-2</v>
      </c>
      <c r="U399" s="17">
        <v>8.0773578541299504E-2</v>
      </c>
      <c r="V399" s="17">
        <v>6.5306878291036097E-2</v>
      </c>
      <c r="W399" s="17">
        <v>6.0084633613677302E-2</v>
      </c>
      <c r="X399" s="17">
        <v>7.2207016925665501E-2</v>
      </c>
      <c r="Y399" s="17">
        <v>5.4786455357039403E-2</v>
      </c>
      <c r="Z399" s="17">
        <v>2.5570598248989301E-2</v>
      </c>
      <c r="AA399" s="17">
        <v>4.5668511953458002E-2</v>
      </c>
      <c r="AB399" s="17">
        <v>0.10550363236888501</v>
      </c>
      <c r="AC399" s="17">
        <v>8.9869598511432298E-3</v>
      </c>
      <c r="AD399" s="17">
        <v>8.8396449724818596E-2</v>
      </c>
      <c r="AE399" s="17"/>
      <c r="AF399" s="17">
        <v>3.7064271684109501E-2</v>
      </c>
      <c r="AG399" s="17">
        <v>5.9497341494579602E-2</v>
      </c>
      <c r="AH399" s="17">
        <v>7.5705419844048202E-2</v>
      </c>
      <c r="AI399" s="17">
        <v>3.7978127151565497E-2</v>
      </c>
      <c r="AJ399" s="17">
        <v>6.0521270068376702E-2</v>
      </c>
      <c r="AK399" s="17">
        <v>5.7012376298790898E-2</v>
      </c>
      <c r="AL399" s="17">
        <v>3.3616803274495802E-2</v>
      </c>
      <c r="AM399" s="17">
        <v>5.0203865221104899E-2</v>
      </c>
      <c r="AN399" s="17">
        <v>5.7005383222143602E-2</v>
      </c>
      <c r="AO399" s="17">
        <v>0.106153185036766</v>
      </c>
      <c r="AP399" s="17">
        <v>5.9992989825772301E-2</v>
      </c>
      <c r="AQ399" s="17">
        <v>2.19726513366106E-2</v>
      </c>
      <c r="AR399" s="17">
        <v>8.3701289043573407E-2</v>
      </c>
      <c r="AS399" s="17">
        <v>7.8868459679807698E-2</v>
      </c>
      <c r="AT399" s="17">
        <v>7.2884642552083198E-2</v>
      </c>
      <c r="AU399" s="17">
        <v>0.17303871676919999</v>
      </c>
      <c r="AV399" s="17"/>
      <c r="AW399" s="17">
        <v>4.7817833278585797E-2</v>
      </c>
      <c r="AX399" s="17">
        <v>5.4594319608491898E-2</v>
      </c>
      <c r="AY399" s="17">
        <v>8.7034179034664802E-2</v>
      </c>
      <c r="AZ399" s="17">
        <v>5.0379545255259603E-2</v>
      </c>
      <c r="BA399" s="17">
        <v>0.132494946122166</v>
      </c>
      <c r="BB399" s="17"/>
      <c r="BC399" s="17">
        <v>7.8717302495414004E-2</v>
      </c>
      <c r="BD399" s="17">
        <v>8.0589031932730204E-2</v>
      </c>
      <c r="BE399" s="17">
        <v>4.8200124228954498E-2</v>
      </c>
      <c r="BF399" s="17">
        <v>4.4672299854768303E-2</v>
      </c>
      <c r="BG399" s="17">
        <v>9.2097422515788702E-2</v>
      </c>
      <c r="BH399" s="17"/>
      <c r="BI399" s="17">
        <v>6.4744416226951401E-2</v>
      </c>
      <c r="BJ399" s="17">
        <v>6.0380241521406003E-2</v>
      </c>
      <c r="BK399" s="17"/>
      <c r="BL399" s="17">
        <v>6.4737353647726606E-2</v>
      </c>
      <c r="BM399" s="17">
        <v>5.90515186089621E-2</v>
      </c>
      <c r="BN399" s="17">
        <v>6.8857966509720994E-2</v>
      </c>
      <c r="BO399" s="17">
        <v>0</v>
      </c>
      <c r="BP399" s="17"/>
      <c r="BQ399" s="17">
        <v>2.9354771138024299E-2</v>
      </c>
      <c r="BR399" s="17">
        <v>6.6859118669437903E-2</v>
      </c>
      <c r="BS399" s="17">
        <v>0.35283506803917702</v>
      </c>
      <c r="BT399" s="17">
        <v>2.0778384066588301E-2</v>
      </c>
      <c r="BU399" s="17">
        <v>6.3447181751981399E-3</v>
      </c>
      <c r="BV399" s="17"/>
      <c r="BW399" s="17">
        <v>2.7728988687364099E-2</v>
      </c>
      <c r="BX399" s="17">
        <v>4.3096310200830198E-2</v>
      </c>
      <c r="BY399" s="17">
        <v>0.41553116149956398</v>
      </c>
      <c r="BZ399" s="17">
        <v>2.1380320085759099E-2</v>
      </c>
      <c r="CA399" s="17">
        <v>1.57939691086765E-2</v>
      </c>
      <c r="CB399" s="17"/>
      <c r="CC399" s="17">
        <v>4.9642190671993297E-2</v>
      </c>
      <c r="CD399" s="17">
        <v>7.2223906820082798E-2</v>
      </c>
      <c r="CE399" s="17"/>
      <c r="CF399" s="17">
        <v>4.68100237152018E-2</v>
      </c>
      <c r="CG399" s="17"/>
      <c r="CH399" s="17">
        <v>8.5510022115053097E-2</v>
      </c>
    </row>
    <row r="400" spans="2:86" x14ac:dyDescent="0.35">
      <c r="B400" t="s">
        <v>79</v>
      </c>
      <c r="C400" s="17">
        <v>0.292855576660358</v>
      </c>
      <c r="D400" s="17">
        <v>0.28174808611812202</v>
      </c>
      <c r="E400" s="17">
        <v>0.301591879603472</v>
      </c>
      <c r="F400" s="17"/>
      <c r="G400" s="17">
        <v>0.38817824401987899</v>
      </c>
      <c r="H400" s="17">
        <v>0.28026617682780203</v>
      </c>
      <c r="I400" s="17">
        <v>0.27733407588465098</v>
      </c>
      <c r="J400" s="17">
        <v>0.31935714671823301</v>
      </c>
      <c r="K400" s="17">
        <v>0.30557652635388999</v>
      </c>
      <c r="L400" s="17">
        <v>0.22241728275291001</v>
      </c>
      <c r="M400" s="17"/>
      <c r="N400" s="17">
        <v>0.29530193721381198</v>
      </c>
      <c r="O400" s="17">
        <v>0.31567495370056797</v>
      </c>
      <c r="P400" s="17">
        <v>0.30934652341923602</v>
      </c>
      <c r="Q400" s="17">
        <v>0.25291387923515202</v>
      </c>
      <c r="R400" s="17"/>
      <c r="S400" s="17">
        <v>0.31962800477536102</v>
      </c>
      <c r="T400" s="17">
        <v>0.265348802165148</v>
      </c>
      <c r="U400" s="17">
        <v>0.30076375485572099</v>
      </c>
      <c r="V400" s="17">
        <v>0.28229431604194</v>
      </c>
      <c r="W400" s="17">
        <v>0.28575463797029299</v>
      </c>
      <c r="X400" s="17">
        <v>0.25422899638343799</v>
      </c>
      <c r="Y400" s="17">
        <v>0.34165729214717999</v>
      </c>
      <c r="Z400" s="17">
        <v>0.27529008711493802</v>
      </c>
      <c r="AA400" s="17">
        <v>0.27064083135967598</v>
      </c>
      <c r="AB400" s="17">
        <v>0.34322588716642399</v>
      </c>
      <c r="AC400" s="17">
        <v>0.31632928503804197</v>
      </c>
      <c r="AD400" s="17">
        <v>0.21431105985854401</v>
      </c>
      <c r="AE400" s="17"/>
      <c r="AF400" s="17">
        <v>0.34678931940268298</v>
      </c>
      <c r="AG400" s="17">
        <v>0.20725043636555901</v>
      </c>
      <c r="AH400" s="17">
        <v>0.25942252651349401</v>
      </c>
      <c r="AI400" s="17">
        <v>0.32941660384615801</v>
      </c>
      <c r="AJ400" s="17">
        <v>0.25315248287126502</v>
      </c>
      <c r="AK400" s="17">
        <v>0.273776511526023</v>
      </c>
      <c r="AL400" s="17">
        <v>0.26475397313971799</v>
      </c>
      <c r="AM400" s="17">
        <v>0.31729515269310599</v>
      </c>
      <c r="AN400" s="17">
        <v>0.39201033281964498</v>
      </c>
      <c r="AO400" s="17">
        <v>0.33289067527344801</v>
      </c>
      <c r="AP400" s="17">
        <v>0.28913550500430102</v>
      </c>
      <c r="AQ400" s="17">
        <v>0.28607941307698398</v>
      </c>
      <c r="AR400" s="17">
        <v>0.410714586852376</v>
      </c>
      <c r="AS400" s="17">
        <v>0.394185715181888</v>
      </c>
      <c r="AT400" s="17">
        <v>0.23081038688469999</v>
      </c>
      <c r="AU400" s="17">
        <v>0.21736314593164399</v>
      </c>
      <c r="AV400" s="17"/>
      <c r="AW400" s="17">
        <v>0.25938851406202501</v>
      </c>
      <c r="AX400" s="17">
        <v>0.31341418028967799</v>
      </c>
      <c r="AY400" s="17">
        <v>0.30722644646047498</v>
      </c>
      <c r="AZ400" s="17">
        <v>0.30285064660928501</v>
      </c>
      <c r="BA400" s="17">
        <v>0.239698032240095</v>
      </c>
      <c r="BB400" s="17"/>
      <c r="BC400" s="17">
        <v>0.248449378254608</v>
      </c>
      <c r="BD400" s="17">
        <v>0.26093094459114402</v>
      </c>
      <c r="BE400" s="17">
        <v>0.323353609457734</v>
      </c>
      <c r="BF400" s="17">
        <v>0.32025466276074099</v>
      </c>
      <c r="BG400" s="17">
        <v>0.32525223526918301</v>
      </c>
      <c r="BH400" s="17"/>
      <c r="BI400" s="17">
        <v>0.28854492493565698</v>
      </c>
      <c r="BJ400" s="17">
        <v>0.31038730625312499</v>
      </c>
      <c r="BK400" s="17"/>
      <c r="BL400" s="17">
        <v>0.280979737083694</v>
      </c>
      <c r="BM400" s="17">
        <v>0.30373203407201399</v>
      </c>
      <c r="BN400" s="17">
        <v>0.28536647689290201</v>
      </c>
      <c r="BO400" s="17">
        <v>0.42909521760358799</v>
      </c>
      <c r="BP400" s="17"/>
      <c r="BQ400" s="17">
        <v>0.15232708130383399</v>
      </c>
      <c r="BR400" s="17">
        <v>0.30833700157391802</v>
      </c>
      <c r="BS400" s="17">
        <v>0.34649928889575399</v>
      </c>
      <c r="BT400" s="17">
        <v>0.17054804755760899</v>
      </c>
      <c r="BU400" s="17">
        <v>0.70128895463293395</v>
      </c>
      <c r="BV400" s="17"/>
      <c r="BW400" s="17">
        <v>0.15321041459521501</v>
      </c>
      <c r="BX400" s="17">
        <v>0.237735208563809</v>
      </c>
      <c r="BY400" s="17">
        <v>0.31425599199404097</v>
      </c>
      <c r="BZ400" s="17">
        <v>0.20978642773696199</v>
      </c>
      <c r="CA400" s="17">
        <v>0.821884652270509</v>
      </c>
      <c r="CB400" s="17"/>
      <c r="CC400" s="17">
        <v>0.21010069597946701</v>
      </c>
      <c r="CD400" s="17">
        <v>0.34132424463184502</v>
      </c>
      <c r="CE400" s="17"/>
      <c r="CF400" s="17">
        <v>0.224226294620825</v>
      </c>
      <c r="CG400" s="17"/>
      <c r="CH400" s="17">
        <v>0.218373062374071</v>
      </c>
    </row>
    <row r="401" spans="2:86" x14ac:dyDescent="0.35">
      <c r="B401" t="s">
        <v>78</v>
      </c>
      <c r="C401" s="17">
        <v>0.107571544944257</v>
      </c>
      <c r="D401" s="17">
        <v>0.122413183194264</v>
      </c>
      <c r="E401" s="17">
        <v>9.3415208414412199E-2</v>
      </c>
      <c r="F401" s="17"/>
      <c r="G401" s="17">
        <v>0.112499776215109</v>
      </c>
      <c r="H401" s="17">
        <v>0.10318555002065299</v>
      </c>
      <c r="I401" s="17">
        <v>0.149181061860128</v>
      </c>
      <c r="J401" s="17">
        <v>0.10789750786148899</v>
      </c>
      <c r="K401" s="17">
        <v>0.11439347224081201</v>
      </c>
      <c r="L401" s="17">
        <v>6.9242757339107702E-2</v>
      </c>
      <c r="M401" s="17"/>
      <c r="N401" s="17">
        <v>8.2362407882747402E-2</v>
      </c>
      <c r="O401" s="17">
        <v>7.9127880648667895E-2</v>
      </c>
      <c r="P401" s="17">
        <v>0.165936217407611</v>
      </c>
      <c r="Q401" s="17">
        <v>0.113878484429902</v>
      </c>
      <c r="R401" s="17"/>
      <c r="S401" s="17">
        <v>6.94773488340657E-2</v>
      </c>
      <c r="T401" s="17">
        <v>9.7688560005991604E-2</v>
      </c>
      <c r="U401" s="17">
        <v>0.11650267940796299</v>
      </c>
      <c r="V401" s="17">
        <v>0.16020337854226699</v>
      </c>
      <c r="W401" s="17">
        <v>0.16425918629033801</v>
      </c>
      <c r="X401" s="17">
        <v>0.119442934893703</v>
      </c>
      <c r="Y401" s="17">
        <v>0.111781980901447</v>
      </c>
      <c r="Z401" s="17">
        <v>0.15603410767787601</v>
      </c>
      <c r="AA401" s="17">
        <v>0.11857782204765401</v>
      </c>
      <c r="AB401" s="17">
        <v>5.4000699620911002E-2</v>
      </c>
      <c r="AC401" s="17">
        <v>4.10830952396413E-2</v>
      </c>
      <c r="AD401" s="17">
        <v>0.13504916773159401</v>
      </c>
      <c r="AE401" s="17"/>
      <c r="AF401" s="17">
        <v>8.8552122629087696E-2</v>
      </c>
      <c r="AG401" s="17">
        <v>0.125954017855122</v>
      </c>
      <c r="AH401" s="17">
        <v>8.0680483845324794E-2</v>
      </c>
      <c r="AI401" s="17">
        <v>0.14905717418252101</v>
      </c>
      <c r="AJ401" s="17">
        <v>9.0058811734294197E-2</v>
      </c>
      <c r="AK401" s="17">
        <v>0.12743325814817899</v>
      </c>
      <c r="AL401" s="17">
        <v>0.108285784168365</v>
      </c>
      <c r="AM401" s="17">
        <v>0.105716870293126</v>
      </c>
      <c r="AN401" s="17">
        <v>0.156471965827296</v>
      </c>
      <c r="AO401" s="17">
        <v>5.8276591974036097E-2</v>
      </c>
      <c r="AP401" s="17">
        <v>0.15779281959147301</v>
      </c>
      <c r="AQ401" s="17">
        <v>0.13187365404788201</v>
      </c>
      <c r="AR401" s="17">
        <v>5.3034254288170303E-2</v>
      </c>
      <c r="AS401" s="17">
        <v>6.3177677779178903E-2</v>
      </c>
      <c r="AT401" s="17">
        <v>4.8045992869684397E-2</v>
      </c>
      <c r="AU401" s="17">
        <v>8.2138994784773003E-2</v>
      </c>
      <c r="AV401" s="17"/>
      <c r="AW401" s="17">
        <v>0.110318891999041</v>
      </c>
      <c r="AX401" s="17">
        <v>0.12818246524201099</v>
      </c>
      <c r="AY401" s="17">
        <v>7.8405665271632799E-2</v>
      </c>
      <c r="AZ401" s="17">
        <v>0.110287683522621</v>
      </c>
      <c r="BA401" s="17">
        <v>0.14874055738290701</v>
      </c>
      <c r="BB401" s="17"/>
      <c r="BC401" s="17">
        <v>0.11279763745266</v>
      </c>
      <c r="BD401" s="17">
        <v>9.4282063937306995E-2</v>
      </c>
      <c r="BE401" s="17">
        <v>0.11001738795721</v>
      </c>
      <c r="BF401" s="17">
        <v>0.114314323484161</v>
      </c>
      <c r="BG401" s="17">
        <v>0.17713664168605101</v>
      </c>
      <c r="BH401" s="17"/>
      <c r="BI401" s="17">
        <v>0.11325246584607</v>
      </c>
      <c r="BJ401" s="17">
        <v>8.4466832374283402E-2</v>
      </c>
      <c r="BK401" s="17"/>
      <c r="BL401" s="17">
        <v>7.5739178826075906E-2</v>
      </c>
      <c r="BM401" s="17">
        <v>8.78345227784256E-2</v>
      </c>
      <c r="BN401" s="17">
        <v>0.13009247044158601</v>
      </c>
      <c r="BO401" s="17">
        <v>8.0708004469416797E-2</v>
      </c>
      <c r="BP401" s="17"/>
      <c r="BQ401" s="17">
        <v>8.7356316340372997E-2</v>
      </c>
      <c r="BR401" s="17">
        <v>5.7854676368162002E-2</v>
      </c>
      <c r="BS401" s="17">
        <v>4.05849871194063E-2</v>
      </c>
      <c r="BT401" s="17">
        <v>0.42348189144329001</v>
      </c>
      <c r="BU401" s="17">
        <v>6.6386996144394694E-2</v>
      </c>
      <c r="BV401" s="17"/>
      <c r="BW401" s="17">
        <v>3.6874979137455903E-2</v>
      </c>
      <c r="BX401" s="17">
        <v>7.4873182197656403E-3</v>
      </c>
      <c r="BY401" s="17">
        <v>2.4734257085552599E-2</v>
      </c>
      <c r="BZ401" s="17">
        <v>0.39786674967694402</v>
      </c>
      <c r="CA401" s="17">
        <v>2.7719092318086402E-2</v>
      </c>
      <c r="CB401" s="17"/>
      <c r="CC401" s="17">
        <v>0.26632630296862903</v>
      </c>
      <c r="CD401" s="17">
        <v>1.4590543796443201E-2</v>
      </c>
      <c r="CE401" s="17"/>
      <c r="CF401" s="17">
        <v>8.5226086901914692E-3</v>
      </c>
      <c r="CG401" s="17"/>
      <c r="CH401" s="17">
        <v>0.20833346954256299</v>
      </c>
    </row>
    <row r="402" spans="2:86" x14ac:dyDescent="0.35">
      <c r="B402" t="s">
        <v>231</v>
      </c>
      <c r="C402" s="17">
        <v>1.5372447722706401E-2</v>
      </c>
      <c r="D402" s="17">
        <v>1.5988617468591301E-2</v>
      </c>
      <c r="E402" s="17">
        <v>1.4817072542280299E-2</v>
      </c>
      <c r="F402" s="17"/>
      <c r="G402" s="17">
        <v>1.13122788628926E-2</v>
      </c>
      <c r="H402" s="17">
        <v>1.6319407587001299E-2</v>
      </c>
      <c r="I402" s="17">
        <v>2.4084618776529398E-2</v>
      </c>
      <c r="J402" s="17">
        <v>1.8059734212757899E-2</v>
      </c>
      <c r="K402" s="17">
        <v>1.0848369310036301E-2</v>
      </c>
      <c r="L402" s="17">
        <v>1.10686438112146E-2</v>
      </c>
      <c r="M402" s="17"/>
      <c r="N402" s="17">
        <v>7.7195062947818796E-3</v>
      </c>
      <c r="O402" s="17">
        <v>1.359932449767E-2</v>
      </c>
      <c r="P402" s="17">
        <v>1.53196015773624E-2</v>
      </c>
      <c r="Q402" s="17">
        <v>2.5651156808587101E-2</v>
      </c>
      <c r="R402" s="17"/>
      <c r="S402" s="17">
        <v>1.17401336649425E-2</v>
      </c>
      <c r="T402" s="17">
        <v>0</v>
      </c>
      <c r="U402" s="17">
        <v>4.8887638896803398E-3</v>
      </c>
      <c r="V402" s="17">
        <v>2.4862760284067101E-2</v>
      </c>
      <c r="W402" s="17">
        <v>0</v>
      </c>
      <c r="X402" s="17">
        <v>9.4093137979356194E-3</v>
      </c>
      <c r="Y402" s="17">
        <v>0</v>
      </c>
      <c r="Z402" s="17">
        <v>0</v>
      </c>
      <c r="AA402" s="17">
        <v>0</v>
      </c>
      <c r="AB402" s="17">
        <v>0.104840602181294</v>
      </c>
      <c r="AC402" s="17">
        <v>0</v>
      </c>
      <c r="AD402" s="17">
        <v>2.6222596622603699E-2</v>
      </c>
      <c r="AE402" s="17"/>
      <c r="AF402" s="17">
        <v>5.5639156079342202E-2</v>
      </c>
      <c r="AG402" s="17">
        <v>0</v>
      </c>
      <c r="AH402" s="17">
        <v>7.3299099162673596E-3</v>
      </c>
      <c r="AI402" s="17">
        <v>5.4020727473739101E-2</v>
      </c>
      <c r="AJ402" s="17">
        <v>1.91191930896213E-2</v>
      </c>
      <c r="AK402" s="17">
        <v>8.8400766348151905E-3</v>
      </c>
      <c r="AL402" s="17">
        <v>1.43188385907436E-2</v>
      </c>
      <c r="AM402" s="17">
        <v>0</v>
      </c>
      <c r="AN402" s="17">
        <v>6.7467271880791704E-3</v>
      </c>
      <c r="AO402" s="17">
        <v>8.1506767366694502E-3</v>
      </c>
      <c r="AP402" s="17">
        <v>1.3208747282868701E-2</v>
      </c>
      <c r="AQ402" s="17">
        <v>2.1348915356061201E-2</v>
      </c>
      <c r="AR402" s="17">
        <v>6.6727091134602201E-3</v>
      </c>
      <c r="AS402" s="17">
        <v>0</v>
      </c>
      <c r="AT402" s="17">
        <v>0.10382900556538199</v>
      </c>
      <c r="AU402" s="17">
        <v>0</v>
      </c>
      <c r="AV402" s="17"/>
      <c r="AW402" s="17">
        <v>1.14171266873863E-2</v>
      </c>
      <c r="AX402" s="17">
        <v>2.43618605380263E-2</v>
      </c>
      <c r="AY402" s="17">
        <v>4.4267520387929003E-3</v>
      </c>
      <c r="AZ402" s="17">
        <v>1.14361248274144E-2</v>
      </c>
      <c r="BA402" s="17">
        <v>3.06318119175631E-2</v>
      </c>
      <c r="BB402" s="17"/>
      <c r="BC402" s="17">
        <v>1.8700809639742098E-2</v>
      </c>
      <c r="BD402" s="17">
        <v>1.36853255019979E-2</v>
      </c>
      <c r="BE402" s="17">
        <v>1.9622158137432202E-2</v>
      </c>
      <c r="BF402" s="17">
        <v>4.1779824129678598E-3</v>
      </c>
      <c r="BG402" s="17">
        <v>2.4663947108227401E-2</v>
      </c>
      <c r="BH402" s="17"/>
      <c r="BI402" s="17">
        <v>1.5879977970674999E-2</v>
      </c>
      <c r="BJ402" s="17">
        <v>1.33082858196353E-2</v>
      </c>
      <c r="BK402" s="17"/>
      <c r="BL402" s="17">
        <v>2.9548667717915401E-2</v>
      </c>
      <c r="BM402" s="17">
        <v>1.3493225410324499E-2</v>
      </c>
      <c r="BN402" s="17">
        <v>1.2191509681735199E-2</v>
      </c>
      <c r="BO402" s="17">
        <v>0</v>
      </c>
      <c r="BP402" s="17"/>
      <c r="BQ402" s="17">
        <v>0</v>
      </c>
      <c r="BR402" s="17">
        <v>1.23667129482825E-2</v>
      </c>
      <c r="BS402" s="17">
        <v>0</v>
      </c>
      <c r="BT402" s="17">
        <v>1.1089213501751301E-2</v>
      </c>
      <c r="BU402" s="17">
        <v>1.3145175509074699E-2</v>
      </c>
      <c r="BV402" s="17"/>
      <c r="BW402" s="17">
        <v>5.2370248146883904E-3</v>
      </c>
      <c r="BX402" s="17">
        <v>1.4856408923447501E-2</v>
      </c>
      <c r="BY402" s="17">
        <v>0</v>
      </c>
      <c r="BZ402" s="17">
        <v>3.1282680058786201E-3</v>
      </c>
      <c r="CA402" s="17">
        <v>8.2901510442710807E-3</v>
      </c>
      <c r="CB402" s="17"/>
      <c r="CC402" s="17">
        <v>1.48156999921286E-2</v>
      </c>
      <c r="CD402" s="17">
        <v>1.56985290447412E-2</v>
      </c>
      <c r="CE402" s="17"/>
      <c r="CF402" s="17">
        <v>1.6910642245946201E-2</v>
      </c>
      <c r="CG402" s="17"/>
      <c r="CH402" s="17">
        <v>3.7618213348546203E-2</v>
      </c>
    </row>
    <row r="403" spans="2:86" x14ac:dyDescent="0.35">
      <c r="B403" t="s">
        <v>232</v>
      </c>
      <c r="C403" s="17">
        <v>8.9897965738907192E-3</v>
      </c>
      <c r="D403" s="17">
        <v>1.2631639408602201E-2</v>
      </c>
      <c r="E403" s="17">
        <v>5.4644949393924704E-3</v>
      </c>
      <c r="F403" s="17"/>
      <c r="G403" s="17">
        <v>2.1664407953711499E-2</v>
      </c>
      <c r="H403" s="17">
        <v>1.20246309938759E-2</v>
      </c>
      <c r="I403" s="17">
        <v>8.6994532211824797E-3</v>
      </c>
      <c r="J403" s="17">
        <v>6.3598132958571103E-3</v>
      </c>
      <c r="K403" s="17">
        <v>6.7086389281128204E-3</v>
      </c>
      <c r="L403" s="17">
        <v>2.0181699672372402E-3</v>
      </c>
      <c r="M403" s="17"/>
      <c r="N403" s="17">
        <v>7.8167811626808897E-3</v>
      </c>
      <c r="O403" s="17">
        <v>9.8773943477602696E-3</v>
      </c>
      <c r="P403" s="17">
        <v>1.0065214003810099E-2</v>
      </c>
      <c r="Q403" s="17">
        <v>8.4591025674350794E-3</v>
      </c>
      <c r="R403" s="17"/>
      <c r="S403" s="17">
        <v>1.4416750843989501E-2</v>
      </c>
      <c r="T403" s="17">
        <v>4.6769831879313597E-3</v>
      </c>
      <c r="U403" s="17">
        <v>9.17766128557276E-3</v>
      </c>
      <c r="V403" s="17">
        <v>5.4410588619099899E-3</v>
      </c>
      <c r="W403" s="17">
        <v>7.2702984229487703E-3</v>
      </c>
      <c r="X403" s="17">
        <v>0</v>
      </c>
      <c r="Y403" s="17">
        <v>0</v>
      </c>
      <c r="Z403" s="17">
        <v>3.06864623189659E-2</v>
      </c>
      <c r="AA403" s="17">
        <v>0</v>
      </c>
      <c r="AB403" s="17">
        <v>6.3165954832510003E-3</v>
      </c>
      <c r="AC403" s="17">
        <v>5.67972581716839E-2</v>
      </c>
      <c r="AD403" s="17">
        <v>0</v>
      </c>
      <c r="AE403" s="17"/>
      <c r="AF403" s="17">
        <v>3.6497963243795999E-2</v>
      </c>
      <c r="AG403" s="17">
        <v>1.28067166274295E-2</v>
      </c>
      <c r="AH403" s="17">
        <v>0</v>
      </c>
      <c r="AI403" s="17">
        <v>9.2082533225737295E-3</v>
      </c>
      <c r="AJ403" s="17">
        <v>0</v>
      </c>
      <c r="AK403" s="17">
        <v>9.3931631331917696E-3</v>
      </c>
      <c r="AL403" s="17">
        <v>2.3331463463737E-2</v>
      </c>
      <c r="AM403" s="17">
        <v>1.1923414358162999E-2</v>
      </c>
      <c r="AN403" s="17">
        <v>0</v>
      </c>
      <c r="AO403" s="17">
        <v>2.5577626567177401E-2</v>
      </c>
      <c r="AP403" s="17">
        <v>0</v>
      </c>
      <c r="AQ403" s="17">
        <v>7.6032254549440901E-3</v>
      </c>
      <c r="AR403" s="17">
        <v>8.4316443813108998E-3</v>
      </c>
      <c r="AS403" s="17">
        <v>1.5727984054595599E-2</v>
      </c>
      <c r="AT403" s="17">
        <v>0</v>
      </c>
      <c r="AU403" s="17">
        <v>1.4050838550464601E-2</v>
      </c>
      <c r="AV403" s="17"/>
      <c r="AW403" s="17">
        <v>3.8132420146556002E-3</v>
      </c>
      <c r="AX403" s="17">
        <v>1.88471196120638E-3</v>
      </c>
      <c r="AY403" s="17">
        <v>1.91636420637511E-2</v>
      </c>
      <c r="AZ403" s="17">
        <v>1.14138831807246E-2</v>
      </c>
      <c r="BA403" s="17">
        <v>0</v>
      </c>
      <c r="BB403" s="17"/>
      <c r="BC403" s="17">
        <v>3.0061731853397299E-2</v>
      </c>
      <c r="BD403" s="17">
        <v>4.9448224073786601E-3</v>
      </c>
      <c r="BE403" s="17">
        <v>8.0418155688324004E-3</v>
      </c>
      <c r="BF403" s="17">
        <v>3.5444908720152499E-3</v>
      </c>
      <c r="BG403" s="17">
        <v>1.8402343812763199E-2</v>
      </c>
      <c r="BH403" s="17"/>
      <c r="BI403" s="17">
        <v>7.9720265497440906E-3</v>
      </c>
      <c r="BJ403" s="17">
        <v>1.31291402255054E-2</v>
      </c>
      <c r="BK403" s="17"/>
      <c r="BL403" s="17">
        <v>1.5962577823345099E-2</v>
      </c>
      <c r="BM403" s="17">
        <v>1.2409635379977401E-2</v>
      </c>
      <c r="BN403" s="17">
        <v>4.3319464336391798E-3</v>
      </c>
      <c r="BO403" s="17">
        <v>1.98091359520512E-2</v>
      </c>
      <c r="BP403" s="17"/>
      <c r="BQ403" s="17">
        <v>7.3171262347987197E-3</v>
      </c>
      <c r="BR403" s="17">
        <v>6.5951464891632399E-3</v>
      </c>
      <c r="BS403" s="17">
        <v>2.8674631680045699E-2</v>
      </c>
      <c r="BT403" s="17">
        <v>3.9260674600392099E-3</v>
      </c>
      <c r="BU403" s="17">
        <v>1.2325210284082099E-2</v>
      </c>
      <c r="BV403" s="17"/>
      <c r="BW403" s="17">
        <v>0</v>
      </c>
      <c r="BX403" s="17">
        <v>8.2965154856092498E-3</v>
      </c>
      <c r="BY403" s="17">
        <v>1.59352126558003E-2</v>
      </c>
      <c r="BZ403" s="17">
        <v>5.32864810662898E-3</v>
      </c>
      <c r="CA403" s="17">
        <v>1.05174202748339E-2</v>
      </c>
      <c r="CB403" s="17"/>
      <c r="CC403" s="17">
        <v>7.8175936473761903E-3</v>
      </c>
      <c r="CD403" s="17">
        <v>9.6763435663215595E-3</v>
      </c>
      <c r="CE403" s="17"/>
      <c r="CF403" s="17">
        <v>5.53513183819617E-3</v>
      </c>
      <c r="CG403" s="17"/>
      <c r="CH403" s="17">
        <v>4.53550138068653E-3</v>
      </c>
    </row>
    <row r="404" spans="2:86" x14ac:dyDescent="0.35">
      <c r="B404" t="s">
        <v>233</v>
      </c>
      <c r="C404" s="17">
        <v>1.6199528864604198E-2</v>
      </c>
      <c r="D404" s="17">
        <v>1.59088585114559E-2</v>
      </c>
      <c r="E404" s="17">
        <v>1.65310654239984E-2</v>
      </c>
      <c r="F404" s="17"/>
      <c r="G404" s="17">
        <v>1.31570744733834E-2</v>
      </c>
      <c r="H404" s="17">
        <v>1.2126921455370501E-2</v>
      </c>
      <c r="I404" s="17">
        <v>4.8903068645456699E-3</v>
      </c>
      <c r="J404" s="17">
        <v>2.97082270723086E-2</v>
      </c>
      <c r="K404" s="17">
        <v>1.24895578824974E-2</v>
      </c>
      <c r="L404" s="17">
        <v>2.2221471740232202E-2</v>
      </c>
      <c r="M404" s="17"/>
      <c r="N404" s="17">
        <v>9.1434714400656508E-3</v>
      </c>
      <c r="O404" s="17">
        <v>2.5022479606359699E-2</v>
      </c>
      <c r="P404" s="17">
        <v>9.9078952663738708E-3</v>
      </c>
      <c r="Q404" s="17">
        <v>2.0310435909039599E-2</v>
      </c>
      <c r="R404" s="17"/>
      <c r="S404" s="17">
        <v>9.0441038238356607E-3</v>
      </c>
      <c r="T404" s="17">
        <v>9.6090816155006403E-3</v>
      </c>
      <c r="U404" s="17">
        <v>1.01089812156787E-2</v>
      </c>
      <c r="V404" s="17">
        <v>2.54276919223245E-2</v>
      </c>
      <c r="W404" s="17">
        <v>5.9002178930831397E-3</v>
      </c>
      <c r="X404" s="17">
        <v>3.0497809777009399E-2</v>
      </c>
      <c r="Y404" s="17">
        <v>2.8780420071120801E-2</v>
      </c>
      <c r="Z404" s="17">
        <v>0</v>
      </c>
      <c r="AA404" s="17">
        <v>1.65569922881585E-2</v>
      </c>
      <c r="AB404" s="17">
        <v>2.27156179167936E-2</v>
      </c>
      <c r="AC404" s="17">
        <v>9.1042772970080805E-3</v>
      </c>
      <c r="AD404" s="17">
        <v>2.68531943066273E-2</v>
      </c>
      <c r="AE404" s="17"/>
      <c r="AF404" s="17">
        <v>0.119818959757705</v>
      </c>
      <c r="AG404" s="17">
        <v>2.6088156015199301E-2</v>
      </c>
      <c r="AH404" s="17">
        <v>1.5861910897348001E-2</v>
      </c>
      <c r="AI404" s="17">
        <v>9.5316044270560094E-3</v>
      </c>
      <c r="AJ404" s="17">
        <v>1.5621699475411E-2</v>
      </c>
      <c r="AK404" s="17">
        <v>2.8555884841208301E-2</v>
      </c>
      <c r="AL404" s="17">
        <v>4.3533217204195203E-3</v>
      </c>
      <c r="AM404" s="17">
        <v>1.78146750784101E-2</v>
      </c>
      <c r="AN404" s="17">
        <v>2.66575601964592E-2</v>
      </c>
      <c r="AO404" s="17">
        <v>9.9305856661141903E-3</v>
      </c>
      <c r="AP404" s="17">
        <v>1.4372954049205701E-2</v>
      </c>
      <c r="AQ404" s="17">
        <v>1.5255312406706601E-2</v>
      </c>
      <c r="AR404" s="17">
        <v>0</v>
      </c>
      <c r="AS404" s="17">
        <v>0</v>
      </c>
      <c r="AT404" s="17">
        <v>0</v>
      </c>
      <c r="AU404" s="17">
        <v>0</v>
      </c>
      <c r="AV404" s="17"/>
      <c r="AW404" s="17">
        <v>1.8381065288158201E-2</v>
      </c>
      <c r="AX404" s="17">
        <v>2.1534278677770202E-2</v>
      </c>
      <c r="AY404" s="17">
        <v>1.0750610953482301E-2</v>
      </c>
      <c r="AZ404" s="17">
        <v>1.19500221935992E-2</v>
      </c>
      <c r="BA404" s="17">
        <v>5.5981041020159099E-2</v>
      </c>
      <c r="BB404" s="17"/>
      <c r="BC404" s="17">
        <v>1.1006439393376199E-2</v>
      </c>
      <c r="BD404" s="17">
        <v>2.3938682863401698E-3</v>
      </c>
      <c r="BE404" s="17">
        <v>2.0801242282336201E-2</v>
      </c>
      <c r="BF404" s="17">
        <v>3.5810414035815301E-2</v>
      </c>
      <c r="BG404" s="17">
        <v>4.5506987318234403E-2</v>
      </c>
      <c r="BH404" s="17"/>
      <c r="BI404" s="17">
        <v>1.7908895150846298E-2</v>
      </c>
      <c r="BJ404" s="17">
        <v>9.2474136348664002E-3</v>
      </c>
      <c r="BK404" s="17"/>
      <c r="BL404" s="17">
        <v>7.3151133635865704E-3</v>
      </c>
      <c r="BM404" s="17">
        <v>1.5386312593847399E-2</v>
      </c>
      <c r="BN404" s="17">
        <v>1.8378261491632499E-2</v>
      </c>
      <c r="BO404" s="17">
        <v>4.6736416015540301E-2</v>
      </c>
      <c r="BP404" s="17"/>
      <c r="BQ404" s="17">
        <v>2.6359153266644298E-3</v>
      </c>
      <c r="BR404" s="17">
        <v>7.5769974841967602E-3</v>
      </c>
      <c r="BS404" s="17">
        <v>8.1006634705969097E-3</v>
      </c>
      <c r="BT404" s="17">
        <v>1.8189957049596101E-2</v>
      </c>
      <c r="BU404" s="17">
        <v>1.1416127771728001E-2</v>
      </c>
      <c r="BV404" s="17"/>
      <c r="BW404" s="17">
        <v>0</v>
      </c>
      <c r="BX404" s="17">
        <v>1.90329978826839E-3</v>
      </c>
      <c r="BY404" s="17">
        <v>6.5069418466144804E-3</v>
      </c>
      <c r="BZ404" s="17">
        <v>1.5089258849892E-2</v>
      </c>
      <c r="CA404" s="17">
        <v>1.05467668127526E-2</v>
      </c>
      <c r="CB404" s="17"/>
      <c r="CC404" s="17">
        <v>1.4461751806563901E-2</v>
      </c>
      <c r="CD404" s="17">
        <v>1.7217326709777998E-2</v>
      </c>
      <c r="CE404" s="17"/>
      <c r="CF404" s="17">
        <v>0</v>
      </c>
      <c r="CG404" s="17"/>
      <c r="CH404" s="17">
        <v>9.1037555365125807E-3</v>
      </c>
    </row>
    <row r="405" spans="2:86" x14ac:dyDescent="0.35">
      <c r="B405" t="s">
        <v>140</v>
      </c>
      <c r="C405" s="17">
        <v>0.23780269324884201</v>
      </c>
      <c r="D405" s="17">
        <v>0.19655910720113501</v>
      </c>
      <c r="E405" s="17">
        <v>0.27873358403373899</v>
      </c>
      <c r="F405" s="17"/>
      <c r="G405" s="17">
        <v>0.132950557757543</v>
      </c>
      <c r="H405" s="17">
        <v>0.186083046514992</v>
      </c>
      <c r="I405" s="17">
        <v>0.204197139668607</v>
      </c>
      <c r="J405" s="17">
        <v>0.22517623831316699</v>
      </c>
      <c r="K405" s="17">
        <v>0.28043960379564498</v>
      </c>
      <c r="L405" s="17">
        <v>0.358361626674499</v>
      </c>
      <c r="M405" s="17"/>
      <c r="N405" s="17">
        <v>0.183668416695287</v>
      </c>
      <c r="O405" s="17">
        <v>0.25994704738352398</v>
      </c>
      <c r="P405" s="17">
        <v>0.216035293780486</v>
      </c>
      <c r="Q405" s="17">
        <v>0.29286773113474002</v>
      </c>
      <c r="R405" s="17"/>
      <c r="S405" s="17">
        <v>0.152574471352313</v>
      </c>
      <c r="T405" s="17">
        <v>0.258823002957634</v>
      </c>
      <c r="U405" s="17">
        <v>0.278152349078296</v>
      </c>
      <c r="V405" s="17">
        <v>0.202987126329843</v>
      </c>
      <c r="W405" s="17">
        <v>0.24327657652478801</v>
      </c>
      <c r="X405" s="17">
        <v>0.23990528570143799</v>
      </c>
      <c r="Y405" s="17">
        <v>0.22378984721013201</v>
      </c>
      <c r="Z405" s="17">
        <v>0.28232443409977298</v>
      </c>
      <c r="AA405" s="17">
        <v>0.27055318923766303</v>
      </c>
      <c r="AB405" s="17">
        <v>0.20007674150326199</v>
      </c>
      <c r="AC405" s="17">
        <v>0.33910940870756801</v>
      </c>
      <c r="AD405" s="17">
        <v>0.32477102563370103</v>
      </c>
      <c r="AE405" s="17"/>
      <c r="AF405" s="17">
        <v>0.192649455026632</v>
      </c>
      <c r="AG405" s="17">
        <v>0.38347749289528699</v>
      </c>
      <c r="AH405" s="17">
        <v>0.32549113106696398</v>
      </c>
      <c r="AI405" s="17">
        <v>0.27190360071918201</v>
      </c>
      <c r="AJ405" s="17">
        <v>0.26375872939676298</v>
      </c>
      <c r="AK405" s="17">
        <v>0.234604454917658</v>
      </c>
      <c r="AL405" s="17">
        <v>0.278282859470112</v>
      </c>
      <c r="AM405" s="17">
        <v>0.24286404687256799</v>
      </c>
      <c r="AN405" s="17">
        <v>0.16295003054142701</v>
      </c>
      <c r="AO405" s="17">
        <v>0.22088467876974699</v>
      </c>
      <c r="AP405" s="17">
        <v>0.20102571486972801</v>
      </c>
      <c r="AQ405" s="17">
        <v>0.23992716865553099</v>
      </c>
      <c r="AR405" s="17">
        <v>0.157735307222681</v>
      </c>
      <c r="AS405" s="17">
        <v>0.184174635567283</v>
      </c>
      <c r="AT405" s="17">
        <v>9.6013665201605494E-2</v>
      </c>
      <c r="AU405" s="17">
        <v>0.101929951693202</v>
      </c>
      <c r="AV405" s="17"/>
      <c r="AW405" s="17">
        <v>0.312704524074021</v>
      </c>
      <c r="AX405" s="17">
        <v>0.25126967842798098</v>
      </c>
      <c r="AY405" s="17">
        <v>0.204128602711309</v>
      </c>
      <c r="AZ405" s="17">
        <v>0.13584136542755201</v>
      </c>
      <c r="BA405" s="17">
        <v>3.9454192666883797E-2</v>
      </c>
      <c r="BB405" s="17"/>
      <c r="BC405" s="17">
        <v>9.1674024898462006E-2</v>
      </c>
      <c r="BD405" s="17">
        <v>0.235549431125949</v>
      </c>
      <c r="BE405" s="17">
        <v>0.26780329893605298</v>
      </c>
      <c r="BF405" s="17">
        <v>0.28957256702093398</v>
      </c>
      <c r="BG405" s="17">
        <v>0.17993317060408101</v>
      </c>
      <c r="BH405" s="17"/>
      <c r="BI405" s="17">
        <v>0.22633212190522101</v>
      </c>
      <c r="BJ405" s="17">
        <v>0.28445432922271502</v>
      </c>
      <c r="BK405" s="17"/>
      <c r="BL405" s="17">
        <v>0.24874959248515799</v>
      </c>
      <c r="BM405" s="17">
        <v>0.27913302063124501</v>
      </c>
      <c r="BN405" s="17">
        <v>0.20834533426900001</v>
      </c>
      <c r="BO405" s="17">
        <v>0.32457658309508602</v>
      </c>
      <c r="BP405" s="17"/>
      <c r="BQ405" s="17">
        <v>0.26711178935937002</v>
      </c>
      <c r="BR405" s="17">
        <v>0.160811033407466</v>
      </c>
      <c r="BS405" s="17">
        <v>0.14715590854297</v>
      </c>
      <c r="BT405" s="17">
        <v>0.242372922006208</v>
      </c>
      <c r="BU405" s="17">
        <v>0.110501251597116</v>
      </c>
      <c r="BV405" s="17"/>
      <c r="BW405" s="17">
        <v>0.21425535964381501</v>
      </c>
      <c r="BX405" s="17">
        <v>8.6838950549266505E-2</v>
      </c>
      <c r="BY405" s="17">
        <v>0.14917993665051699</v>
      </c>
      <c r="BZ405" s="17">
        <v>0.25646945446024</v>
      </c>
      <c r="CA405" s="17">
        <v>6.5697915843042506E-2</v>
      </c>
      <c r="CB405" s="17"/>
      <c r="CC405" s="17">
        <v>0.19937170051373901</v>
      </c>
      <c r="CD405" s="17">
        <v>0.26031132369294802</v>
      </c>
      <c r="CE405" s="17"/>
      <c r="CF405" s="17">
        <v>8.3419077612348597E-2</v>
      </c>
      <c r="CG405" s="17"/>
      <c r="CH405" s="17">
        <v>0.114156244002974</v>
      </c>
    </row>
    <row r="406" spans="2:86" x14ac:dyDescent="0.35">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c r="CF406" s="17"/>
      <c r="CG406" s="17"/>
      <c r="CH406" s="17"/>
    </row>
    <row r="407" spans="2:86" x14ac:dyDescent="0.35">
      <c r="B407" s="6" t="s">
        <v>242</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c r="CC407" s="17"/>
      <c r="CD407" s="17"/>
      <c r="CE407" s="17"/>
      <c r="CF407" s="17"/>
      <c r="CG407" s="17"/>
      <c r="CH407" s="17"/>
    </row>
    <row r="408" spans="2:86" x14ac:dyDescent="0.35">
      <c r="B408" s="21" t="s">
        <v>123</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H408" s="17"/>
    </row>
    <row r="409" spans="2:86" x14ac:dyDescent="0.35">
      <c r="B409" t="s">
        <v>76</v>
      </c>
      <c r="C409" s="17">
        <v>0.171789481127995</v>
      </c>
      <c r="D409" s="17">
        <v>0.20454165825300299</v>
      </c>
      <c r="E409" s="17">
        <v>0.14035508280765599</v>
      </c>
      <c r="F409" s="17"/>
      <c r="G409" s="17">
        <v>0.24479346553912601</v>
      </c>
      <c r="H409" s="17">
        <v>0.20720771768170501</v>
      </c>
      <c r="I409" s="17">
        <v>0.19561974439581201</v>
      </c>
      <c r="J409" s="17">
        <v>0.17646979666524801</v>
      </c>
      <c r="K409" s="17">
        <v>0.114592325763735</v>
      </c>
      <c r="L409" s="17">
        <v>0.109754173522207</v>
      </c>
      <c r="M409" s="17"/>
      <c r="N409" s="17">
        <v>0.24056143583848</v>
      </c>
      <c r="O409" s="17">
        <v>0.137579805124941</v>
      </c>
      <c r="P409" s="17">
        <v>0.13989996451926201</v>
      </c>
      <c r="Q409" s="17">
        <v>0.162530923548555</v>
      </c>
      <c r="R409" s="17"/>
      <c r="S409" s="17">
        <v>0.28339063266396303</v>
      </c>
      <c r="T409" s="17">
        <v>0.14723095136603301</v>
      </c>
      <c r="U409" s="17">
        <v>0.14248783876736401</v>
      </c>
      <c r="V409" s="17">
        <v>0.121667174497505</v>
      </c>
      <c r="W409" s="17">
        <v>0.17406487709070501</v>
      </c>
      <c r="X409" s="17">
        <v>0.16249509295943501</v>
      </c>
      <c r="Y409" s="17">
        <v>0.122647363371287</v>
      </c>
      <c r="Z409" s="17">
        <v>0.18216484220750501</v>
      </c>
      <c r="AA409" s="17">
        <v>0.15216557620965099</v>
      </c>
      <c r="AB409" s="17">
        <v>0.175979814777975</v>
      </c>
      <c r="AC409" s="17">
        <v>0.167085036811952</v>
      </c>
      <c r="AD409" s="17">
        <v>0.192785163697555</v>
      </c>
      <c r="AE409" s="17"/>
      <c r="AF409" s="17">
        <v>0.24659026548041199</v>
      </c>
      <c r="AG409" s="17">
        <v>0.17586881293593201</v>
      </c>
      <c r="AH409" s="17">
        <v>0.13851326003199399</v>
      </c>
      <c r="AI409" s="17">
        <v>0.13685471730662899</v>
      </c>
      <c r="AJ409" s="17">
        <v>0.16708846848164</v>
      </c>
      <c r="AK409" s="17">
        <v>0.155980529738242</v>
      </c>
      <c r="AL409" s="17">
        <v>0.16529043417632699</v>
      </c>
      <c r="AM409" s="17">
        <v>0.134407907876362</v>
      </c>
      <c r="AN409" s="17">
        <v>0.12575636729287801</v>
      </c>
      <c r="AO409" s="17">
        <v>0.19525787366094099</v>
      </c>
      <c r="AP409" s="17">
        <v>0.17701447364884601</v>
      </c>
      <c r="AQ409" s="17">
        <v>0.17763447243708799</v>
      </c>
      <c r="AR409" s="17">
        <v>0.18780060676118501</v>
      </c>
      <c r="AS409" s="17">
        <v>0.139938917139315</v>
      </c>
      <c r="AT409" s="17">
        <v>0.272192249545473</v>
      </c>
      <c r="AU409" s="17">
        <v>0.339874585655077</v>
      </c>
      <c r="AV409" s="17"/>
      <c r="AW409" s="17">
        <v>0.119578747661444</v>
      </c>
      <c r="AX409" s="17">
        <v>0.15041736743845699</v>
      </c>
      <c r="AY409" s="17">
        <v>0.217103809097414</v>
      </c>
      <c r="AZ409" s="17">
        <v>0.25288092441072302</v>
      </c>
      <c r="BA409" s="17">
        <v>0.26965800249432298</v>
      </c>
      <c r="BB409" s="17"/>
      <c r="BC409" s="17">
        <v>0.28063048136781499</v>
      </c>
      <c r="BD409" s="17">
        <v>0.203055908933992</v>
      </c>
      <c r="BE409" s="17">
        <v>0.13524629549517</v>
      </c>
      <c r="BF409" s="17">
        <v>0.114210905368257</v>
      </c>
      <c r="BG409" s="17">
        <v>0.13575917405402499</v>
      </c>
      <c r="BH409" s="17"/>
      <c r="BI409" s="17">
        <v>0.17076454692173501</v>
      </c>
      <c r="BJ409" s="17">
        <v>0.17595796202185701</v>
      </c>
      <c r="BK409" s="17"/>
      <c r="BL409" s="17">
        <v>0.18073142583861801</v>
      </c>
      <c r="BM409" s="17">
        <v>0.135277441721526</v>
      </c>
      <c r="BN409" s="17">
        <v>0.191438047726565</v>
      </c>
      <c r="BO409" s="17">
        <v>9.58908544528876E-2</v>
      </c>
      <c r="BP409" s="17"/>
      <c r="BQ409" s="17">
        <v>3.4400709378108997E-2</v>
      </c>
      <c r="BR409" s="17">
        <v>0.37490568355838499</v>
      </c>
      <c r="BS409" s="17">
        <v>0.11098193831531999</v>
      </c>
      <c r="BT409" s="17">
        <v>1.1287041989678301E-2</v>
      </c>
      <c r="BU409" s="17">
        <v>8.4493519728286504E-2</v>
      </c>
      <c r="BV409" s="17"/>
      <c r="BW409" s="17">
        <v>3.36427867350967E-2</v>
      </c>
      <c r="BX409" s="17">
        <v>0.63254933959496296</v>
      </c>
      <c r="BY409" s="17">
        <v>8.6547866564878104E-2</v>
      </c>
      <c r="BZ409" s="17">
        <v>2.1491244146706698E-2</v>
      </c>
      <c r="CA409" s="17">
        <v>6.3539570515129207E-2</v>
      </c>
      <c r="CB409" s="17"/>
      <c r="CC409" s="17">
        <v>0.112726637032683</v>
      </c>
      <c r="CD409" s="17">
        <v>0.206381971097815</v>
      </c>
      <c r="CE409" s="17"/>
      <c r="CF409" s="17">
        <v>0.651895637280137</v>
      </c>
      <c r="CG409" s="17"/>
      <c r="CH409" s="17">
        <v>0.26647866304946299</v>
      </c>
    </row>
    <row r="410" spans="2:86" x14ac:dyDescent="0.35">
      <c r="B410" t="s">
        <v>75</v>
      </c>
      <c r="C410" s="17">
        <v>0.121279484469053</v>
      </c>
      <c r="D410" s="17">
        <v>0.12582899600515299</v>
      </c>
      <c r="E410" s="17">
        <v>0.117201913059143</v>
      </c>
      <c r="F410" s="17"/>
      <c r="G410" s="17">
        <v>0.104905664110296</v>
      </c>
      <c r="H410" s="17">
        <v>0.14200434290358599</v>
      </c>
      <c r="I410" s="17">
        <v>9.3103752408124699E-2</v>
      </c>
      <c r="J410" s="17">
        <v>0.122689948462889</v>
      </c>
      <c r="K410" s="17">
        <v>0.10852948080251</v>
      </c>
      <c r="L410" s="17">
        <v>0.14557034113050901</v>
      </c>
      <c r="M410" s="17"/>
      <c r="N410" s="17">
        <v>0.163577742240857</v>
      </c>
      <c r="O410" s="17">
        <v>0.123360027310026</v>
      </c>
      <c r="P410" s="17">
        <v>9.8620637336198094E-2</v>
      </c>
      <c r="Q410" s="17">
        <v>9.1082833341131306E-2</v>
      </c>
      <c r="R410" s="17"/>
      <c r="S410" s="17">
        <v>0.13853263916237599</v>
      </c>
      <c r="T410" s="17">
        <v>0.171486350755784</v>
      </c>
      <c r="U410" s="17">
        <v>0.11124444604549701</v>
      </c>
      <c r="V410" s="17">
        <v>0.116096428333748</v>
      </c>
      <c r="W410" s="17">
        <v>9.1091168184575994E-2</v>
      </c>
      <c r="X410" s="17">
        <v>0.144967426949276</v>
      </c>
      <c r="Y410" s="17">
        <v>0.124346025435529</v>
      </c>
      <c r="Z410" s="17">
        <v>8.1919694963454207E-2</v>
      </c>
      <c r="AA410" s="17">
        <v>0.104574789411297</v>
      </c>
      <c r="AB410" s="17">
        <v>9.0919712366001298E-2</v>
      </c>
      <c r="AC410" s="17">
        <v>7.4439003423542996E-2</v>
      </c>
      <c r="AD410" s="17">
        <v>0.13963169579605</v>
      </c>
      <c r="AE410" s="17"/>
      <c r="AF410" s="17">
        <v>3.6886515700436197E-2</v>
      </c>
      <c r="AG410" s="17">
        <v>6.6363536187988098E-2</v>
      </c>
      <c r="AH410" s="17">
        <v>0.117367365775296</v>
      </c>
      <c r="AI410" s="17">
        <v>8.5585515050101105E-2</v>
      </c>
      <c r="AJ410" s="17">
        <v>0.119926472844154</v>
      </c>
      <c r="AK410" s="17">
        <v>8.4425736141260393E-2</v>
      </c>
      <c r="AL410" s="17">
        <v>0.13961365761026001</v>
      </c>
      <c r="AM410" s="17">
        <v>0.106953420672298</v>
      </c>
      <c r="AN410" s="17">
        <v>0.133821245693128</v>
      </c>
      <c r="AO410" s="17">
        <v>0.16999014267267101</v>
      </c>
      <c r="AP410" s="17">
        <v>0.155045555339244</v>
      </c>
      <c r="AQ410" s="17">
        <v>0.12989111240264301</v>
      </c>
      <c r="AR410" s="17">
        <v>0.11311213182593199</v>
      </c>
      <c r="AS410" s="17">
        <v>0.11563658777149299</v>
      </c>
      <c r="AT410" s="17">
        <v>0.21209325974576401</v>
      </c>
      <c r="AU410" s="17">
        <v>0.17102991109580201</v>
      </c>
      <c r="AV410" s="17"/>
      <c r="AW410" s="17">
        <v>0.120715569635493</v>
      </c>
      <c r="AX410" s="17">
        <v>8.9106143299480897E-2</v>
      </c>
      <c r="AY410" s="17">
        <v>0.14316942286111001</v>
      </c>
      <c r="AZ410" s="17">
        <v>0.17088705570111301</v>
      </c>
      <c r="BA410" s="17">
        <v>0.106399446195008</v>
      </c>
      <c r="BB410" s="17"/>
      <c r="BC410" s="17">
        <v>0.17282789388280401</v>
      </c>
      <c r="BD410" s="17">
        <v>0.144436489898535</v>
      </c>
      <c r="BE410" s="17">
        <v>0.100009761644971</v>
      </c>
      <c r="BF410" s="17">
        <v>8.8412554467625901E-2</v>
      </c>
      <c r="BG410" s="17">
        <v>8.2405368050705405E-2</v>
      </c>
      <c r="BH410" s="17"/>
      <c r="BI410" s="17">
        <v>0.12510276841819201</v>
      </c>
      <c r="BJ410" s="17">
        <v>0.105729914558643</v>
      </c>
      <c r="BK410" s="17"/>
      <c r="BL410" s="17">
        <v>0.12513055006337601</v>
      </c>
      <c r="BM410" s="17">
        <v>0.11549668143186299</v>
      </c>
      <c r="BN410" s="17">
        <v>0.12292706303739399</v>
      </c>
      <c r="BO410" s="17">
        <v>0.124360098475055</v>
      </c>
      <c r="BP410" s="17"/>
      <c r="BQ410" s="17">
        <v>0.426870635816612</v>
      </c>
      <c r="BR410" s="17">
        <v>6.3264993422673901E-2</v>
      </c>
      <c r="BS410" s="17">
        <v>6.6415244122913705E-2</v>
      </c>
      <c r="BT410" s="17">
        <v>2.3555527045459101E-2</v>
      </c>
      <c r="BU410" s="17">
        <v>0.10040862762964101</v>
      </c>
      <c r="BV410" s="17"/>
      <c r="BW410" s="17">
        <v>0.56294839209615399</v>
      </c>
      <c r="BX410" s="17">
        <v>6.1844127524714798E-2</v>
      </c>
      <c r="BY410" s="17">
        <v>8.0766134445650506E-2</v>
      </c>
      <c r="BZ410" s="17">
        <v>2.6217170961439801E-2</v>
      </c>
      <c r="CA410" s="17">
        <v>5.8108486575797098E-2</v>
      </c>
      <c r="CB410" s="17"/>
      <c r="CC410" s="17">
        <v>0.102874593570621</v>
      </c>
      <c r="CD410" s="17">
        <v>0.13205903654704401</v>
      </c>
      <c r="CE410" s="17"/>
      <c r="CF410" s="17">
        <v>5.7336242768788799E-2</v>
      </c>
      <c r="CG410" s="17"/>
      <c r="CH410" s="17">
        <v>5.25648678647253E-2</v>
      </c>
    </row>
    <row r="411" spans="2:86" x14ac:dyDescent="0.35">
      <c r="B411" t="s">
        <v>77</v>
      </c>
      <c r="C411" s="17">
        <v>5.3635952782680699E-2</v>
      </c>
      <c r="D411" s="17">
        <v>5.2663740568981002E-2</v>
      </c>
      <c r="E411" s="17">
        <v>5.4743229034150798E-2</v>
      </c>
      <c r="F411" s="17"/>
      <c r="G411" s="17">
        <v>3.7141208935647603E-2</v>
      </c>
      <c r="H411" s="17">
        <v>6.7031243087880998E-2</v>
      </c>
      <c r="I411" s="17">
        <v>6.1643241462131099E-2</v>
      </c>
      <c r="J411" s="17">
        <v>6.2502072742711801E-2</v>
      </c>
      <c r="K411" s="17">
        <v>6.5164012830922297E-2</v>
      </c>
      <c r="L411" s="17">
        <v>3.22562042232519E-2</v>
      </c>
      <c r="M411" s="17"/>
      <c r="N411" s="17">
        <v>6.8074219511179104E-2</v>
      </c>
      <c r="O411" s="17">
        <v>6.5765828213985203E-2</v>
      </c>
      <c r="P411" s="17">
        <v>3.47883897701321E-2</v>
      </c>
      <c r="Q411" s="17">
        <v>4.24424973406499E-2</v>
      </c>
      <c r="R411" s="17"/>
      <c r="S411" s="17">
        <v>6.9856587831533298E-2</v>
      </c>
      <c r="T411" s="17">
        <v>7.0892305168587702E-2</v>
      </c>
      <c r="U411" s="17">
        <v>4.9322204151223702E-2</v>
      </c>
      <c r="V411" s="17">
        <v>6.8096774882312402E-2</v>
      </c>
      <c r="W411" s="17">
        <v>3.4221181345294602E-2</v>
      </c>
      <c r="X411" s="17">
        <v>5.6993122855497402E-2</v>
      </c>
      <c r="Y411" s="17">
        <v>6.9656521403887603E-2</v>
      </c>
      <c r="Z411" s="17">
        <v>2.5570598248989301E-2</v>
      </c>
      <c r="AA411" s="17">
        <v>4.9151645835372203E-2</v>
      </c>
      <c r="AB411" s="17">
        <v>3.6956324779000203E-2</v>
      </c>
      <c r="AC411" s="17">
        <v>1.8542716463188402E-2</v>
      </c>
      <c r="AD411" s="17">
        <v>2.6222596622603699E-2</v>
      </c>
      <c r="AE411" s="17"/>
      <c r="AF411" s="17">
        <v>0.13820898788015201</v>
      </c>
      <c r="AG411" s="17">
        <v>2.7383433745144001E-2</v>
      </c>
      <c r="AH411" s="17">
        <v>6.7487195598045099E-2</v>
      </c>
      <c r="AI411" s="17">
        <v>3.1424968361302298E-2</v>
      </c>
      <c r="AJ411" s="17">
        <v>3.4030647302507197E-2</v>
      </c>
      <c r="AK411" s="17">
        <v>5.1220804586650202E-2</v>
      </c>
      <c r="AL411" s="17">
        <v>3.5181675069801799E-2</v>
      </c>
      <c r="AM411" s="17">
        <v>6.9229927278311107E-2</v>
      </c>
      <c r="AN411" s="17">
        <v>5.2947377013857003E-2</v>
      </c>
      <c r="AO411" s="17">
        <v>7.5538843496576594E-2</v>
      </c>
      <c r="AP411" s="17">
        <v>5.3422212974003701E-2</v>
      </c>
      <c r="AQ411" s="17">
        <v>3.0125232823963E-2</v>
      </c>
      <c r="AR411" s="17">
        <v>8.4211353533287306E-2</v>
      </c>
      <c r="AS411" s="17">
        <v>3.7596369077604497E-2</v>
      </c>
      <c r="AT411" s="17">
        <v>0.10385470393605201</v>
      </c>
      <c r="AU411" s="17">
        <v>8.95973519268074E-2</v>
      </c>
      <c r="AV411" s="17"/>
      <c r="AW411" s="17">
        <v>2.5564347104293599E-2</v>
      </c>
      <c r="AX411" s="17">
        <v>4.6796271166582498E-2</v>
      </c>
      <c r="AY411" s="17">
        <v>8.38563861162053E-2</v>
      </c>
      <c r="AZ411" s="17">
        <v>3.6288385422843801E-2</v>
      </c>
      <c r="BA411" s="17">
        <v>0.127913409200896</v>
      </c>
      <c r="BB411" s="17"/>
      <c r="BC411" s="17">
        <v>7.5013351605641695E-2</v>
      </c>
      <c r="BD411" s="17">
        <v>5.8279117239136098E-2</v>
      </c>
      <c r="BE411" s="17">
        <v>4.5049916402026199E-2</v>
      </c>
      <c r="BF411" s="17">
        <v>4.9880047425176502E-2</v>
      </c>
      <c r="BG411" s="17">
        <v>4.5321272635672601E-2</v>
      </c>
      <c r="BH411" s="17"/>
      <c r="BI411" s="17">
        <v>5.51615514118073E-2</v>
      </c>
      <c r="BJ411" s="17">
        <v>4.7431233788640399E-2</v>
      </c>
      <c r="BK411" s="17"/>
      <c r="BL411" s="17">
        <v>6.6151534630583E-2</v>
      </c>
      <c r="BM411" s="17">
        <v>5.9266295324660302E-2</v>
      </c>
      <c r="BN411" s="17">
        <v>4.8617053687633201E-2</v>
      </c>
      <c r="BO411" s="17">
        <v>0</v>
      </c>
      <c r="BP411" s="17"/>
      <c r="BQ411" s="17">
        <v>2.06302186855324E-2</v>
      </c>
      <c r="BR411" s="17">
        <v>4.4572893095916798E-2</v>
      </c>
      <c r="BS411" s="17">
        <v>0.32735006903972802</v>
      </c>
      <c r="BT411" s="17">
        <v>2.9772512585277001E-2</v>
      </c>
      <c r="BU411" s="17">
        <v>2.1163502853105198E-2</v>
      </c>
      <c r="BV411" s="17"/>
      <c r="BW411" s="17">
        <v>2.5715755160853102E-2</v>
      </c>
      <c r="BX411" s="17">
        <v>2.6458409675827101E-2</v>
      </c>
      <c r="BY411" s="17">
        <v>0.38804294965789099</v>
      </c>
      <c r="BZ411" s="17">
        <v>6.1731404737592104E-3</v>
      </c>
      <c r="CA411" s="17">
        <v>2.5381240900666499E-2</v>
      </c>
      <c r="CB411" s="17"/>
      <c r="CC411" s="17">
        <v>2.4138202252802402E-2</v>
      </c>
      <c r="CD411" s="17">
        <v>7.09124767118436E-2</v>
      </c>
      <c r="CE411" s="17"/>
      <c r="CF411" s="17">
        <v>1.97634632403699E-2</v>
      </c>
      <c r="CG411" s="17"/>
      <c r="CH411" s="17">
        <v>2.8650719003340999E-2</v>
      </c>
    </row>
    <row r="412" spans="2:86" x14ac:dyDescent="0.35">
      <c r="B412" t="s">
        <v>79</v>
      </c>
      <c r="C412" s="17">
        <v>6.0753088466486402E-2</v>
      </c>
      <c r="D412" s="17">
        <v>5.1659053918194399E-2</v>
      </c>
      <c r="E412" s="17">
        <v>6.8424363404919503E-2</v>
      </c>
      <c r="F412" s="17"/>
      <c r="G412" s="17">
        <v>0.13239247886203301</v>
      </c>
      <c r="H412" s="17">
        <v>0.10188802093563901</v>
      </c>
      <c r="I412" s="17">
        <v>6.8196014108600794E-2</v>
      </c>
      <c r="J412" s="17">
        <v>3.0415824932551301E-2</v>
      </c>
      <c r="K412" s="17">
        <v>3.1064558170576798E-2</v>
      </c>
      <c r="L412" s="17">
        <v>1.83030276340552E-2</v>
      </c>
      <c r="M412" s="17"/>
      <c r="N412" s="17">
        <v>4.8942019169113997E-2</v>
      </c>
      <c r="O412" s="17">
        <v>5.3782815553684499E-2</v>
      </c>
      <c r="P412" s="17">
        <v>7.3432542235801396E-2</v>
      </c>
      <c r="Q412" s="17">
        <v>7.0086232527697398E-2</v>
      </c>
      <c r="R412" s="17"/>
      <c r="S412" s="17">
        <v>6.9676209417311397E-2</v>
      </c>
      <c r="T412" s="17">
        <v>4.41642173866112E-2</v>
      </c>
      <c r="U412" s="17">
        <v>8.20808341290446E-2</v>
      </c>
      <c r="V412" s="17">
        <v>8.7334123260865898E-2</v>
      </c>
      <c r="W412" s="17">
        <v>6.48673525113313E-2</v>
      </c>
      <c r="X412" s="17">
        <v>7.38925337342001E-2</v>
      </c>
      <c r="Y412" s="17">
        <v>6.2133583751320803E-2</v>
      </c>
      <c r="Z412" s="17">
        <v>0</v>
      </c>
      <c r="AA412" s="17">
        <v>6.8405008241521501E-2</v>
      </c>
      <c r="AB412" s="17">
        <v>4.20715424969667E-2</v>
      </c>
      <c r="AC412" s="17">
        <v>5.1870429649187103E-2</v>
      </c>
      <c r="AD412" s="17">
        <v>2.58291835858772E-2</v>
      </c>
      <c r="AE412" s="17"/>
      <c r="AF412" s="17">
        <v>0.10574264963663001</v>
      </c>
      <c r="AG412" s="17">
        <v>5.53567496299723E-2</v>
      </c>
      <c r="AH412" s="17">
        <v>5.2469755731200801E-2</v>
      </c>
      <c r="AI412" s="17">
        <v>7.3431978743712004E-2</v>
      </c>
      <c r="AJ412" s="17">
        <v>9.7940680187045298E-2</v>
      </c>
      <c r="AK412" s="17">
        <v>4.4462996973205597E-2</v>
      </c>
      <c r="AL412" s="17">
        <v>5.0554591593665897E-2</v>
      </c>
      <c r="AM412" s="17">
        <v>3.9197950924633199E-2</v>
      </c>
      <c r="AN412" s="17">
        <v>0.123363091444399</v>
      </c>
      <c r="AO412" s="17">
        <v>4.5796321945507999E-2</v>
      </c>
      <c r="AP412" s="17">
        <v>4.8184449688111697E-2</v>
      </c>
      <c r="AQ412" s="17">
        <v>6.2614093803078599E-2</v>
      </c>
      <c r="AR412" s="17">
        <v>0.104353982767615</v>
      </c>
      <c r="AS412" s="17">
        <v>3.9534086427699199E-2</v>
      </c>
      <c r="AT412" s="17">
        <v>0</v>
      </c>
      <c r="AU412" s="17">
        <v>4.6953817747964498E-2</v>
      </c>
      <c r="AV412" s="17"/>
      <c r="AW412" s="17">
        <v>4.6674598020437601E-2</v>
      </c>
      <c r="AX412" s="17">
        <v>5.9025338819443197E-2</v>
      </c>
      <c r="AY412" s="17">
        <v>7.6016047172369594E-2</v>
      </c>
      <c r="AZ412" s="17">
        <v>6.27032329550017E-2</v>
      </c>
      <c r="BA412" s="17">
        <v>9.0975484091276898E-2</v>
      </c>
      <c r="BB412" s="17"/>
      <c r="BC412" s="17">
        <v>5.1932392381187298E-2</v>
      </c>
      <c r="BD412" s="17">
        <v>3.4707139991985402E-2</v>
      </c>
      <c r="BE412" s="17">
        <v>7.5753117108388696E-2</v>
      </c>
      <c r="BF412" s="17">
        <v>0.10175320203924899</v>
      </c>
      <c r="BG412" s="17">
        <v>2.6334622455042499E-2</v>
      </c>
      <c r="BH412" s="17"/>
      <c r="BI412" s="17">
        <v>6.0712718540290402E-2</v>
      </c>
      <c r="BJ412" s="17">
        <v>6.09172758504248E-2</v>
      </c>
      <c r="BK412" s="17"/>
      <c r="BL412" s="17">
        <v>7.2385983353190395E-2</v>
      </c>
      <c r="BM412" s="17">
        <v>4.5957617761235997E-2</v>
      </c>
      <c r="BN412" s="17">
        <v>6.0275588287281301E-2</v>
      </c>
      <c r="BO412" s="17">
        <v>0.16587093140866099</v>
      </c>
      <c r="BP412" s="17"/>
      <c r="BQ412" s="17">
        <v>8.4207812720940994E-3</v>
      </c>
      <c r="BR412" s="17">
        <v>5.2973528767618801E-2</v>
      </c>
      <c r="BS412" s="17">
        <v>2.35323894797284E-2</v>
      </c>
      <c r="BT412" s="17">
        <v>1.7209273155159601E-2</v>
      </c>
      <c r="BU412" s="17">
        <v>0.36886754875314298</v>
      </c>
      <c r="BV412" s="17"/>
      <c r="BW412" s="17">
        <v>5.9673010106182202E-3</v>
      </c>
      <c r="BX412" s="17">
        <v>8.5810576125359209E-3</v>
      </c>
      <c r="BY412" s="17">
        <v>2.4827993846900799E-2</v>
      </c>
      <c r="BZ412" s="17">
        <v>9.1251198413741293E-3</v>
      </c>
      <c r="CA412" s="17">
        <v>0.41464387401482</v>
      </c>
      <c r="CB412" s="17"/>
      <c r="CC412" s="17">
        <v>2.18454865043551E-2</v>
      </c>
      <c r="CD412" s="17">
        <v>8.3540863949374503E-2</v>
      </c>
      <c r="CE412" s="17"/>
      <c r="CF412" s="17">
        <v>9.7675822014042096E-3</v>
      </c>
      <c r="CG412" s="17"/>
      <c r="CH412" s="17">
        <v>1.8310656692554599E-2</v>
      </c>
    </row>
    <row r="413" spans="2:86" x14ac:dyDescent="0.35">
      <c r="B413" t="s">
        <v>78</v>
      </c>
      <c r="C413" s="17">
        <v>0.31980764630904601</v>
      </c>
      <c r="D413" s="17">
        <v>0.34285024358152999</v>
      </c>
      <c r="E413" s="17">
        <v>0.298282143428659</v>
      </c>
      <c r="F413" s="17"/>
      <c r="G413" s="17">
        <v>0.219209831287065</v>
      </c>
      <c r="H413" s="17">
        <v>0.22513263497022801</v>
      </c>
      <c r="I413" s="17">
        <v>0.31359430508729302</v>
      </c>
      <c r="J413" s="17">
        <v>0.36396437576104801</v>
      </c>
      <c r="K413" s="17">
        <v>0.403412859673907</v>
      </c>
      <c r="L413" s="17">
        <v>0.37662852858159601</v>
      </c>
      <c r="M413" s="17"/>
      <c r="N413" s="17">
        <v>0.25510533470687902</v>
      </c>
      <c r="O413" s="17">
        <v>0.32080217751592199</v>
      </c>
      <c r="P413" s="17">
        <v>0.398024873731809</v>
      </c>
      <c r="Q413" s="17">
        <v>0.32046579389624502</v>
      </c>
      <c r="R413" s="17"/>
      <c r="S413" s="17">
        <v>0.21867356089232101</v>
      </c>
      <c r="T413" s="17">
        <v>0.32777437974602802</v>
      </c>
      <c r="U413" s="17">
        <v>0.37914138424649602</v>
      </c>
      <c r="V413" s="17">
        <v>0.36922325607272399</v>
      </c>
      <c r="W413" s="17">
        <v>0.36324348176057297</v>
      </c>
      <c r="X413" s="17">
        <v>0.29769926137321601</v>
      </c>
      <c r="Y413" s="17">
        <v>0.357246213292434</v>
      </c>
      <c r="Z413" s="17">
        <v>0.45627884192712997</v>
      </c>
      <c r="AA413" s="17">
        <v>0.33439474719416701</v>
      </c>
      <c r="AB413" s="17">
        <v>0.30457940391962901</v>
      </c>
      <c r="AC413" s="17">
        <v>0.26862212555179599</v>
      </c>
      <c r="AD413" s="17">
        <v>0.212196538910329</v>
      </c>
      <c r="AE413" s="17"/>
      <c r="AF413" s="17">
        <v>0.167151659459716</v>
      </c>
      <c r="AG413" s="17">
        <v>0.27337107279942102</v>
      </c>
      <c r="AH413" s="17">
        <v>0.28955983018250703</v>
      </c>
      <c r="AI413" s="17">
        <v>0.35412355408387503</v>
      </c>
      <c r="AJ413" s="17">
        <v>0.27862663719636799</v>
      </c>
      <c r="AK413" s="17">
        <v>0.31417673283715403</v>
      </c>
      <c r="AL413" s="17">
        <v>0.40323185648346799</v>
      </c>
      <c r="AM413" s="17">
        <v>0.36250656953336602</v>
      </c>
      <c r="AN413" s="17">
        <v>0.38924674042781698</v>
      </c>
      <c r="AO413" s="17">
        <v>0.31569292597686199</v>
      </c>
      <c r="AP413" s="17">
        <v>0.34746319728964098</v>
      </c>
      <c r="AQ413" s="17">
        <v>0.36437238612262002</v>
      </c>
      <c r="AR413" s="17">
        <v>0.25799680499418198</v>
      </c>
      <c r="AS413" s="17">
        <v>0.41581540678148798</v>
      </c>
      <c r="AT413" s="17">
        <v>0.21102234743368001</v>
      </c>
      <c r="AU413" s="17">
        <v>0.23091779954564601</v>
      </c>
      <c r="AV413" s="17"/>
      <c r="AW413" s="17">
        <v>0.36931268989951499</v>
      </c>
      <c r="AX413" s="17">
        <v>0.36366413741606701</v>
      </c>
      <c r="AY413" s="17">
        <v>0.23624054551557</v>
      </c>
      <c r="AZ413" s="17">
        <v>0.244718689818438</v>
      </c>
      <c r="BA413" s="17">
        <v>0.22955975466370401</v>
      </c>
      <c r="BB413" s="17"/>
      <c r="BC413" s="17">
        <v>0.21132655296632499</v>
      </c>
      <c r="BD413" s="17">
        <v>0.31247267069815499</v>
      </c>
      <c r="BE413" s="17">
        <v>0.36204122091143398</v>
      </c>
      <c r="BF413" s="17">
        <v>0.315135659652306</v>
      </c>
      <c r="BG413" s="17">
        <v>0.30556354547521702</v>
      </c>
      <c r="BH413" s="17"/>
      <c r="BI413" s="17">
        <v>0.33117682065181098</v>
      </c>
      <c r="BJ413" s="17">
        <v>0.27356839920675102</v>
      </c>
      <c r="BK413" s="17"/>
      <c r="BL413" s="17">
        <v>0.25164081846577602</v>
      </c>
      <c r="BM413" s="17">
        <v>0.34326337407089402</v>
      </c>
      <c r="BN413" s="17">
        <v>0.334876866490392</v>
      </c>
      <c r="BO413" s="17">
        <v>0.21580966601260099</v>
      </c>
      <c r="BP413" s="17"/>
      <c r="BQ413" s="17">
        <v>0.34415525574600497</v>
      </c>
      <c r="BR413" s="17">
        <v>0.22347867626847101</v>
      </c>
      <c r="BS413" s="17">
        <v>0.22652834579190601</v>
      </c>
      <c r="BT413" s="17">
        <v>0.80872530384278596</v>
      </c>
      <c r="BU413" s="17">
        <v>0.123715011615167</v>
      </c>
      <c r="BV413" s="17"/>
      <c r="BW413" s="17">
        <v>0.221502236587136</v>
      </c>
      <c r="BX413" s="17">
        <v>9.1572298472491001E-2</v>
      </c>
      <c r="BY413" s="17">
        <v>0.15042054325040799</v>
      </c>
      <c r="BZ413" s="17">
        <v>0.87681579355458505</v>
      </c>
      <c r="CA413" s="17">
        <v>0.13265724213316099</v>
      </c>
      <c r="CB413" s="17"/>
      <c r="CC413" s="17">
        <v>0.66444718369619304</v>
      </c>
      <c r="CD413" s="17">
        <v>0.117955874304476</v>
      </c>
      <c r="CE413" s="17"/>
      <c r="CF413" s="17">
        <v>8.3279936586254502E-2</v>
      </c>
      <c r="CG413" s="17"/>
      <c r="CH413" s="17">
        <v>0.55446842963152598</v>
      </c>
    </row>
    <row r="414" spans="2:86" x14ac:dyDescent="0.35">
      <c r="B414" t="s">
        <v>231</v>
      </c>
      <c r="C414" s="17">
        <v>1.20727566659273E-2</v>
      </c>
      <c r="D414" s="17">
        <v>1.25554479258342E-2</v>
      </c>
      <c r="E414" s="17">
        <v>1.1637780380409499E-2</v>
      </c>
      <c r="F414" s="17"/>
      <c r="G414" s="17">
        <v>1.27916608913819E-2</v>
      </c>
      <c r="H414" s="17">
        <v>1.1929433630701401E-2</v>
      </c>
      <c r="I414" s="17">
        <v>1.1507148591186201E-2</v>
      </c>
      <c r="J414" s="17">
        <v>1.34445992104365E-2</v>
      </c>
      <c r="K414" s="17">
        <v>1.20555856173673E-2</v>
      </c>
      <c r="L414" s="17">
        <v>1.10686438112146E-2</v>
      </c>
      <c r="M414" s="17"/>
      <c r="N414" s="17">
        <v>3.7519453199842301E-3</v>
      </c>
      <c r="O414" s="17">
        <v>1.7618142289724699E-2</v>
      </c>
      <c r="P414" s="17">
        <v>1.4350057791302001E-2</v>
      </c>
      <c r="Q414" s="17">
        <v>1.3384588933794199E-2</v>
      </c>
      <c r="R414" s="17"/>
      <c r="S414" s="17">
        <v>6.0693798705272403E-3</v>
      </c>
      <c r="T414" s="17">
        <v>0</v>
      </c>
      <c r="U414" s="17">
        <v>0</v>
      </c>
      <c r="V414" s="17">
        <v>0</v>
      </c>
      <c r="W414" s="17">
        <v>1.3935706484020099E-2</v>
      </c>
      <c r="X414" s="17">
        <v>6.2332941490367598E-3</v>
      </c>
      <c r="Y414" s="17">
        <v>0</v>
      </c>
      <c r="Z414" s="17">
        <v>0</v>
      </c>
      <c r="AA414" s="17">
        <v>7.2940599716844702E-3</v>
      </c>
      <c r="AB414" s="17">
        <v>8.9635436112440403E-2</v>
      </c>
      <c r="AC414" s="17">
        <v>0</v>
      </c>
      <c r="AD414" s="17">
        <v>2.6222596622603699E-2</v>
      </c>
      <c r="AE414" s="17"/>
      <c r="AF414" s="17">
        <v>0</v>
      </c>
      <c r="AG414" s="17">
        <v>1.4117018873423899E-2</v>
      </c>
      <c r="AH414" s="17">
        <v>1.78476181894681E-2</v>
      </c>
      <c r="AI414" s="17">
        <v>3.1372168810429701E-2</v>
      </c>
      <c r="AJ414" s="17">
        <v>1.4064006595560201E-2</v>
      </c>
      <c r="AK414" s="17">
        <v>1.06649660426969E-2</v>
      </c>
      <c r="AL414" s="17">
        <v>1.8582447343049799E-2</v>
      </c>
      <c r="AM414" s="17">
        <v>5.6231349371574299E-3</v>
      </c>
      <c r="AN414" s="17">
        <v>0</v>
      </c>
      <c r="AO414" s="17">
        <v>0</v>
      </c>
      <c r="AP414" s="17">
        <v>6.4909217360920703E-3</v>
      </c>
      <c r="AQ414" s="17">
        <v>2.1348915356061201E-2</v>
      </c>
      <c r="AR414" s="17">
        <v>0</v>
      </c>
      <c r="AS414" s="17">
        <v>0</v>
      </c>
      <c r="AT414" s="17">
        <v>2.4499030450257801E-2</v>
      </c>
      <c r="AU414" s="17">
        <v>6.5797733590893604E-3</v>
      </c>
      <c r="AV414" s="17"/>
      <c r="AW414" s="17">
        <v>1.03805283192969E-2</v>
      </c>
      <c r="AX414" s="17">
        <v>1.56526339184293E-2</v>
      </c>
      <c r="AY414" s="17">
        <v>4.4267520387929003E-3</v>
      </c>
      <c r="AZ414" s="17">
        <v>9.3376581085187604E-3</v>
      </c>
      <c r="BA414" s="17">
        <v>1.9719888022760101E-2</v>
      </c>
      <c r="BB414" s="17"/>
      <c r="BC414" s="17">
        <v>1.8852188256263901E-2</v>
      </c>
      <c r="BD414" s="17">
        <v>1.24652649048132E-2</v>
      </c>
      <c r="BE414" s="17">
        <v>1.0039608750903E-2</v>
      </c>
      <c r="BF414" s="17">
        <v>4.3867070101867604E-3</v>
      </c>
      <c r="BG414" s="17">
        <v>4.1591139980200802E-2</v>
      </c>
      <c r="BH414" s="17"/>
      <c r="BI414" s="17">
        <v>1.2912612598406301E-2</v>
      </c>
      <c r="BJ414" s="17">
        <v>8.6570023796948004E-3</v>
      </c>
      <c r="BK414" s="17"/>
      <c r="BL414" s="17">
        <v>2.1176998768805199E-2</v>
      </c>
      <c r="BM414" s="17">
        <v>1.1344503111751199E-2</v>
      </c>
      <c r="BN414" s="17">
        <v>9.8666669944918704E-3</v>
      </c>
      <c r="BO414" s="17">
        <v>0</v>
      </c>
      <c r="BP414" s="17"/>
      <c r="BQ414" s="17">
        <v>0</v>
      </c>
      <c r="BR414" s="17">
        <v>3.1680531922926602E-3</v>
      </c>
      <c r="BS414" s="17">
        <v>0</v>
      </c>
      <c r="BT414" s="17">
        <v>7.8175683352766992E-3</v>
      </c>
      <c r="BU414" s="17">
        <v>5.6027063998807004E-3</v>
      </c>
      <c r="BV414" s="17"/>
      <c r="BW414" s="17">
        <v>6.8562974061290296E-3</v>
      </c>
      <c r="BX414" s="17">
        <v>2.7549351291807698E-3</v>
      </c>
      <c r="BY414" s="17">
        <v>4.6033049226835198E-3</v>
      </c>
      <c r="BZ414" s="17">
        <v>0</v>
      </c>
      <c r="CA414" s="17">
        <v>3.5334090655275599E-3</v>
      </c>
      <c r="CB414" s="17"/>
      <c r="CC414" s="17">
        <v>5.3746691423605204E-3</v>
      </c>
      <c r="CD414" s="17">
        <v>1.5995756464278602E-2</v>
      </c>
      <c r="CE414" s="17"/>
      <c r="CF414" s="17">
        <v>3.1358669931895399E-3</v>
      </c>
      <c r="CG414" s="17"/>
      <c r="CH414" s="17">
        <v>6.3343812706808398E-3</v>
      </c>
    </row>
    <row r="415" spans="2:86" x14ac:dyDescent="0.35">
      <c r="B415" t="s">
        <v>232</v>
      </c>
      <c r="C415" s="17">
        <v>1.05355651574314E-2</v>
      </c>
      <c r="D415" s="17">
        <v>1.16389715897593E-2</v>
      </c>
      <c r="E415" s="17">
        <v>8.9219033999756794E-3</v>
      </c>
      <c r="F415" s="17"/>
      <c r="G415" s="17">
        <v>2.6264050724067001E-2</v>
      </c>
      <c r="H415" s="17">
        <v>2.2067111816257399E-2</v>
      </c>
      <c r="I415" s="17">
        <v>5.1407723371840099E-3</v>
      </c>
      <c r="J415" s="17">
        <v>8.1261941328351905E-3</v>
      </c>
      <c r="K415" s="17">
        <v>6.16188992423928E-3</v>
      </c>
      <c r="L415" s="17">
        <v>0</v>
      </c>
      <c r="M415" s="17"/>
      <c r="N415" s="17">
        <v>1.5444575457941799E-2</v>
      </c>
      <c r="O415" s="17">
        <v>6.9416408297032399E-3</v>
      </c>
      <c r="P415" s="17">
        <v>1.15528740411783E-2</v>
      </c>
      <c r="Q415" s="17">
        <v>8.1605680372795406E-3</v>
      </c>
      <c r="R415" s="17"/>
      <c r="S415" s="17">
        <v>5.5290325410508002E-3</v>
      </c>
      <c r="T415" s="17">
        <v>3.3471400463333701E-3</v>
      </c>
      <c r="U415" s="17">
        <v>0</v>
      </c>
      <c r="V415" s="17">
        <v>1.28410038926697E-2</v>
      </c>
      <c r="W415" s="17">
        <v>5.9767879709200803E-3</v>
      </c>
      <c r="X415" s="17">
        <v>1.2640724459455599E-2</v>
      </c>
      <c r="Y415" s="17">
        <v>1.32073200460161E-2</v>
      </c>
      <c r="Z415" s="17">
        <v>1.2576259027016E-2</v>
      </c>
      <c r="AA415" s="17">
        <v>7.0941680888342599E-3</v>
      </c>
      <c r="AB415" s="17">
        <v>6.6283355540930596E-3</v>
      </c>
      <c r="AC415" s="17">
        <v>7.3667678694680105E-2</v>
      </c>
      <c r="AD415" s="17">
        <v>0</v>
      </c>
      <c r="AE415" s="17"/>
      <c r="AF415" s="17">
        <v>3.6497963243795999E-2</v>
      </c>
      <c r="AG415" s="17">
        <v>0</v>
      </c>
      <c r="AH415" s="17">
        <v>3.7584217711924901E-3</v>
      </c>
      <c r="AI415" s="17">
        <v>1.42033303840375E-2</v>
      </c>
      <c r="AJ415" s="17">
        <v>7.18152612261187E-3</v>
      </c>
      <c r="AK415" s="17">
        <v>2.0817793157501398E-2</v>
      </c>
      <c r="AL415" s="17">
        <v>4.5533151690435097E-3</v>
      </c>
      <c r="AM415" s="17">
        <v>6.3002794210055696E-3</v>
      </c>
      <c r="AN415" s="17">
        <v>7.2468849641908802E-3</v>
      </c>
      <c r="AO415" s="17">
        <v>1.9201013974487102E-2</v>
      </c>
      <c r="AP415" s="17">
        <v>2.0993874499291399E-2</v>
      </c>
      <c r="AQ415" s="17">
        <v>7.8484254018154308E-3</v>
      </c>
      <c r="AR415" s="17">
        <v>1.2152384736197E-2</v>
      </c>
      <c r="AS415" s="17">
        <v>0</v>
      </c>
      <c r="AT415" s="17">
        <v>0</v>
      </c>
      <c r="AU415" s="17">
        <v>1.2181959998598699E-2</v>
      </c>
      <c r="AV415" s="17"/>
      <c r="AW415" s="17">
        <v>8.4042463828571303E-3</v>
      </c>
      <c r="AX415" s="17">
        <v>3.7190883136264102E-3</v>
      </c>
      <c r="AY415" s="17">
        <v>1.15703218080791E-2</v>
      </c>
      <c r="AZ415" s="17">
        <v>3.1044713800474098E-2</v>
      </c>
      <c r="BA415" s="17">
        <v>3.6750249087910698E-2</v>
      </c>
      <c r="BB415" s="17"/>
      <c r="BC415" s="17">
        <v>2.9947654115304902E-2</v>
      </c>
      <c r="BD415" s="17">
        <v>1.1720595834513899E-2</v>
      </c>
      <c r="BE415" s="17">
        <v>2.3883979527215501E-3</v>
      </c>
      <c r="BF415" s="17">
        <v>3.1730643755599102E-3</v>
      </c>
      <c r="BG415" s="17">
        <v>5.64309993667899E-2</v>
      </c>
      <c r="BH415" s="17"/>
      <c r="BI415" s="17">
        <v>1.0349053665101301E-2</v>
      </c>
      <c r="BJ415" s="17">
        <v>1.1294120767650699E-2</v>
      </c>
      <c r="BK415" s="17"/>
      <c r="BL415" s="17">
        <v>2.9010432312326102E-2</v>
      </c>
      <c r="BM415" s="17">
        <v>2.5950032183845902E-3</v>
      </c>
      <c r="BN415" s="17">
        <v>8.0921967861738598E-3</v>
      </c>
      <c r="BO415" s="17">
        <v>1.98091359520512E-2</v>
      </c>
      <c r="BP415" s="17"/>
      <c r="BQ415" s="17">
        <v>0</v>
      </c>
      <c r="BR415" s="17">
        <v>1.7985588048468101E-2</v>
      </c>
      <c r="BS415" s="17">
        <v>6.2026876155703197E-3</v>
      </c>
      <c r="BT415" s="17">
        <v>9.2655949543523405E-3</v>
      </c>
      <c r="BU415" s="17">
        <v>4.4919441425221402E-3</v>
      </c>
      <c r="BV415" s="17"/>
      <c r="BW415" s="17">
        <v>2.9405495809625699E-3</v>
      </c>
      <c r="BX415" s="17">
        <v>2.1159929871112999E-2</v>
      </c>
      <c r="BY415" s="17">
        <v>0</v>
      </c>
      <c r="BZ415" s="17">
        <v>3.3659840750471502E-3</v>
      </c>
      <c r="CA415" s="17">
        <v>1.5678413957002799E-2</v>
      </c>
      <c r="CB415" s="17"/>
      <c r="CC415" s="17">
        <v>1.1360148079848101E-2</v>
      </c>
      <c r="CD415" s="17">
        <v>1.0052615565180899E-2</v>
      </c>
      <c r="CE415" s="17"/>
      <c r="CF415" s="17">
        <v>2.2275591448810299E-2</v>
      </c>
      <c r="CG415" s="17"/>
      <c r="CH415" s="17">
        <v>2.5827673919626402E-2</v>
      </c>
    </row>
    <row r="416" spans="2:86" x14ac:dyDescent="0.35">
      <c r="B416" t="s">
        <v>233</v>
      </c>
      <c r="C416" s="17">
        <v>1.66433129345692E-2</v>
      </c>
      <c r="D416" s="17">
        <v>1.63966876676893E-2</v>
      </c>
      <c r="E416" s="17">
        <v>1.6933207504456999E-2</v>
      </c>
      <c r="F416" s="17"/>
      <c r="G416" s="17">
        <v>2.7180465761625701E-2</v>
      </c>
      <c r="H416" s="17">
        <v>1.16534695435641E-2</v>
      </c>
      <c r="I416" s="17">
        <v>1.079899527486E-2</v>
      </c>
      <c r="J416" s="17">
        <v>1.9876825060874601E-2</v>
      </c>
      <c r="K416" s="17">
        <v>2.16138614854278E-2</v>
      </c>
      <c r="L416" s="17">
        <v>1.24989995735198E-2</v>
      </c>
      <c r="M416" s="17"/>
      <c r="N416" s="17">
        <v>9.4213331987887308E-3</v>
      </c>
      <c r="O416" s="17">
        <v>2.5163734984820298E-2</v>
      </c>
      <c r="P416" s="17">
        <v>1.41830421977031E-2</v>
      </c>
      <c r="Q416" s="17">
        <v>1.7879996868869801E-2</v>
      </c>
      <c r="R416" s="17"/>
      <c r="S416" s="17">
        <v>5.1920657230066702E-3</v>
      </c>
      <c r="T416" s="17">
        <v>1.2673691607724901E-2</v>
      </c>
      <c r="U416" s="17">
        <v>5.0219047235095897E-3</v>
      </c>
      <c r="V416" s="17">
        <v>2.54276919223245E-2</v>
      </c>
      <c r="W416" s="17">
        <v>1.1766521063802E-2</v>
      </c>
      <c r="X416" s="17">
        <v>3.7084235860569699E-2</v>
      </c>
      <c r="Y416" s="17">
        <v>2.3452865485937099E-2</v>
      </c>
      <c r="Z416" s="17">
        <v>3.6579444017714902E-2</v>
      </c>
      <c r="AA416" s="17">
        <v>1.8701604730122699E-2</v>
      </c>
      <c r="AB416" s="17">
        <v>1.35531967955971E-2</v>
      </c>
      <c r="AC416" s="17">
        <v>0</v>
      </c>
      <c r="AD416" s="17">
        <v>2.68531943066273E-2</v>
      </c>
      <c r="AE416" s="17"/>
      <c r="AF416" s="17">
        <v>0.119818959757705</v>
      </c>
      <c r="AG416" s="17">
        <v>2.6088156015199301E-2</v>
      </c>
      <c r="AH416" s="17">
        <v>2.2722411463469799E-2</v>
      </c>
      <c r="AI416" s="17">
        <v>9.5316044270560094E-3</v>
      </c>
      <c r="AJ416" s="17">
        <v>1.6741557344486801E-2</v>
      </c>
      <c r="AK416" s="17">
        <v>2.3248091158479402E-2</v>
      </c>
      <c r="AL416" s="17">
        <v>1.64984687557399E-2</v>
      </c>
      <c r="AM416" s="17">
        <v>1.78146750784101E-2</v>
      </c>
      <c r="AN416" s="17">
        <v>2.8933470459775699E-2</v>
      </c>
      <c r="AO416" s="17">
        <v>9.9305856661141903E-3</v>
      </c>
      <c r="AP416" s="17">
        <v>1.6146180340455299E-2</v>
      </c>
      <c r="AQ416" s="17">
        <v>0</v>
      </c>
      <c r="AR416" s="17">
        <v>0</v>
      </c>
      <c r="AS416" s="17">
        <v>0</v>
      </c>
      <c r="AT416" s="17">
        <v>0</v>
      </c>
      <c r="AU416" s="17">
        <v>0</v>
      </c>
      <c r="AV416" s="17"/>
      <c r="AW416" s="17">
        <v>1.6556201985952701E-2</v>
      </c>
      <c r="AX416" s="17">
        <v>1.7015326770878102E-2</v>
      </c>
      <c r="AY416" s="17">
        <v>1.7721513162858801E-2</v>
      </c>
      <c r="AZ416" s="17">
        <v>1.7524963111428701E-2</v>
      </c>
      <c r="BA416" s="17">
        <v>5.9577766419910402E-2</v>
      </c>
      <c r="BB416" s="17"/>
      <c r="BC416" s="17">
        <v>2.5385990673857901E-2</v>
      </c>
      <c r="BD416" s="17">
        <v>4.9670661254319903E-3</v>
      </c>
      <c r="BE416" s="17">
        <v>1.6689764112519701E-2</v>
      </c>
      <c r="BF416" s="17">
        <v>3.2242080030071799E-2</v>
      </c>
      <c r="BG416" s="17">
        <v>4.5506987318234403E-2</v>
      </c>
      <c r="BH416" s="17"/>
      <c r="BI416" s="17">
        <v>1.6794114497939001E-2</v>
      </c>
      <c r="BJ416" s="17">
        <v>1.6029992165457502E-2</v>
      </c>
      <c r="BK416" s="17"/>
      <c r="BL416" s="17">
        <v>4.8667054387922697E-3</v>
      </c>
      <c r="BM416" s="17">
        <v>1.4209515854956899E-2</v>
      </c>
      <c r="BN416" s="17">
        <v>2.0692061872633599E-2</v>
      </c>
      <c r="BO416" s="17">
        <v>4.6736416015540301E-2</v>
      </c>
      <c r="BP416" s="17"/>
      <c r="BQ416" s="17">
        <v>1.16428298607312E-2</v>
      </c>
      <c r="BR416" s="17">
        <v>1.05394652198835E-2</v>
      </c>
      <c r="BS416" s="17">
        <v>0</v>
      </c>
      <c r="BT416" s="17">
        <v>1.8167205151037698E-2</v>
      </c>
      <c r="BU416" s="17">
        <v>1.13221575234984E-2</v>
      </c>
      <c r="BV416" s="17"/>
      <c r="BW416" s="17">
        <v>0</v>
      </c>
      <c r="BX416" s="17">
        <v>1.0780101110483499E-2</v>
      </c>
      <c r="BY416" s="17">
        <v>1.09173619127032E-2</v>
      </c>
      <c r="BZ416" s="17">
        <v>8.9695352372322901E-3</v>
      </c>
      <c r="CA416" s="17">
        <v>1.31633345899332E-2</v>
      </c>
      <c r="CB416" s="17"/>
      <c r="CC416" s="17">
        <v>1.05963114247456E-2</v>
      </c>
      <c r="CD416" s="17">
        <v>2.01849784652453E-2</v>
      </c>
      <c r="CE416" s="17"/>
      <c r="CF416" s="17">
        <v>4.96801257108002E-3</v>
      </c>
      <c r="CG416" s="17"/>
      <c r="CH416" s="17">
        <v>1.8053703545381002E-2</v>
      </c>
    </row>
    <row r="417" spans="2:86" x14ac:dyDescent="0.35">
      <c r="B417" t="s">
        <v>140</v>
      </c>
      <c r="C417" s="17">
        <v>0.23348271208681101</v>
      </c>
      <c r="D417" s="17">
        <v>0.18186520048985499</v>
      </c>
      <c r="E417" s="17">
        <v>0.28350037698063002</v>
      </c>
      <c r="F417" s="17"/>
      <c r="G417" s="17">
        <v>0.195321173888759</v>
      </c>
      <c r="H417" s="17">
        <v>0.211086025430438</v>
      </c>
      <c r="I417" s="17">
        <v>0.240396026334808</v>
      </c>
      <c r="J417" s="17">
        <v>0.20251036303140599</v>
      </c>
      <c r="K417" s="17">
        <v>0.23740542573131301</v>
      </c>
      <c r="L417" s="17">
        <v>0.29392008152364701</v>
      </c>
      <c r="M417" s="17"/>
      <c r="N417" s="17">
        <v>0.19512139455677699</v>
      </c>
      <c r="O417" s="17">
        <v>0.248985828177193</v>
      </c>
      <c r="P417" s="17">
        <v>0.215147618376614</v>
      </c>
      <c r="Q417" s="17">
        <v>0.27396656550577703</v>
      </c>
      <c r="R417" s="17"/>
      <c r="S417" s="17">
        <v>0.20307989189791101</v>
      </c>
      <c r="T417" s="17">
        <v>0.22243096392289699</v>
      </c>
      <c r="U417" s="17">
        <v>0.23070138793686601</v>
      </c>
      <c r="V417" s="17">
        <v>0.19931354713784999</v>
      </c>
      <c r="W417" s="17">
        <v>0.240832923588778</v>
      </c>
      <c r="X417" s="17">
        <v>0.20799430765931401</v>
      </c>
      <c r="Y417" s="17">
        <v>0.22731010721358799</v>
      </c>
      <c r="Z417" s="17">
        <v>0.204910319608191</v>
      </c>
      <c r="AA417" s="17">
        <v>0.258218400317349</v>
      </c>
      <c r="AB417" s="17">
        <v>0.23967623319829801</v>
      </c>
      <c r="AC417" s="17">
        <v>0.34577300940565298</v>
      </c>
      <c r="AD417" s="17">
        <v>0.35025903045835399</v>
      </c>
      <c r="AE417" s="17"/>
      <c r="AF417" s="17">
        <v>0.149102998841152</v>
      </c>
      <c r="AG417" s="17">
        <v>0.36145121981292</v>
      </c>
      <c r="AH417" s="17">
        <v>0.29027414125682699</v>
      </c>
      <c r="AI417" s="17">
        <v>0.26347216283285801</v>
      </c>
      <c r="AJ417" s="17">
        <v>0.26440000392562701</v>
      </c>
      <c r="AK417" s="17">
        <v>0.29500234936481001</v>
      </c>
      <c r="AL417" s="17">
        <v>0.166493553798644</v>
      </c>
      <c r="AM417" s="17">
        <v>0.25796613427845699</v>
      </c>
      <c r="AN417" s="17">
        <v>0.13868482270395399</v>
      </c>
      <c r="AO417" s="17">
        <v>0.168592292606841</v>
      </c>
      <c r="AP417" s="17">
        <v>0.175239134484314</v>
      </c>
      <c r="AQ417" s="17">
        <v>0.20616536165273</v>
      </c>
      <c r="AR417" s="17">
        <v>0.240372735381603</v>
      </c>
      <c r="AS417" s="17">
        <v>0.25147863280240101</v>
      </c>
      <c r="AT417" s="17">
        <v>0.176338408888773</v>
      </c>
      <c r="AU417" s="17">
        <v>0.102864800671015</v>
      </c>
      <c r="AV417" s="17"/>
      <c r="AW417" s="17">
        <v>0.28281307099071001</v>
      </c>
      <c r="AX417" s="17">
        <v>0.25460369285703599</v>
      </c>
      <c r="AY417" s="17">
        <v>0.209895202227601</v>
      </c>
      <c r="AZ417" s="17">
        <v>0.17461437667145899</v>
      </c>
      <c r="BA417" s="17">
        <v>5.9445999824211199E-2</v>
      </c>
      <c r="BB417" s="17"/>
      <c r="BC417" s="17">
        <v>0.1340834947508</v>
      </c>
      <c r="BD417" s="17">
        <v>0.217895746373437</v>
      </c>
      <c r="BE417" s="17">
        <v>0.25278191762186503</v>
      </c>
      <c r="BF417" s="17">
        <v>0.29080577963156801</v>
      </c>
      <c r="BG417" s="17">
        <v>0.261086890664113</v>
      </c>
      <c r="BH417" s="17"/>
      <c r="BI417" s="17">
        <v>0.21702581329471701</v>
      </c>
      <c r="BJ417" s="17">
        <v>0.30041409926087997</v>
      </c>
      <c r="BK417" s="17"/>
      <c r="BL417" s="17">
        <v>0.24890555112853299</v>
      </c>
      <c r="BM417" s="17">
        <v>0.27258956750472901</v>
      </c>
      <c r="BN417" s="17">
        <v>0.20321445511743499</v>
      </c>
      <c r="BO417" s="17">
        <v>0.33152289768320398</v>
      </c>
      <c r="BP417" s="17"/>
      <c r="BQ417" s="17">
        <v>0.153879569240916</v>
      </c>
      <c r="BR417" s="17">
        <v>0.20911111842629099</v>
      </c>
      <c r="BS417" s="17">
        <v>0.23898932563483299</v>
      </c>
      <c r="BT417" s="17">
        <v>7.4199972940973705E-2</v>
      </c>
      <c r="BU417" s="17">
        <v>0.27993498135475597</v>
      </c>
      <c r="BV417" s="17"/>
      <c r="BW417" s="17">
        <v>0.14042668142305001</v>
      </c>
      <c r="BX417" s="17">
        <v>0.144299801008691</v>
      </c>
      <c r="BY417" s="17">
        <v>0.25387384539888502</v>
      </c>
      <c r="BZ417" s="17">
        <v>4.7842011709855602E-2</v>
      </c>
      <c r="CA417" s="17">
        <v>0.27329442824796302</v>
      </c>
      <c r="CB417" s="17"/>
      <c r="CC417" s="17">
        <v>4.6636768296391198E-2</v>
      </c>
      <c r="CD417" s="17">
        <v>0.342916426894743</v>
      </c>
      <c r="CE417" s="17"/>
      <c r="CF417" s="17">
        <v>0.14757766690996599</v>
      </c>
      <c r="CG417" s="17"/>
      <c r="CH417" s="17">
        <v>2.93109050227012E-2</v>
      </c>
    </row>
    <row r="418" spans="2:86" x14ac:dyDescent="0.35">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H418" s="17"/>
    </row>
    <row r="419" spans="2:86" x14ac:dyDescent="0.35">
      <c r="B419" s="6" t="s">
        <v>247</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c r="CC419" s="17"/>
      <c r="CD419" s="17"/>
      <c r="CE419" s="17"/>
      <c r="CF419" s="17"/>
      <c r="CG419" s="17"/>
      <c r="CH419" s="17"/>
    </row>
    <row r="420" spans="2:86" x14ac:dyDescent="0.35">
      <c r="B420" s="21" t="s">
        <v>123</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c r="CC420" s="17"/>
      <c r="CD420" s="17"/>
      <c r="CE420" s="17"/>
      <c r="CF420" s="17"/>
      <c r="CG420" s="17"/>
      <c r="CH420" s="17"/>
    </row>
    <row r="421" spans="2:86" x14ac:dyDescent="0.35">
      <c r="B421" t="s">
        <v>243</v>
      </c>
      <c r="C421" s="17">
        <v>5.63367637543652E-2</v>
      </c>
      <c r="D421" s="17">
        <v>7.7716209063920003E-2</v>
      </c>
      <c r="E421" s="17">
        <v>3.4273556748870802E-2</v>
      </c>
      <c r="F421" s="17"/>
      <c r="G421" s="17">
        <v>0.112628655812144</v>
      </c>
      <c r="H421" s="17">
        <v>9.9701580507403798E-2</v>
      </c>
      <c r="I421" s="17">
        <v>6.3064585103156295E-2</v>
      </c>
      <c r="J421" s="17">
        <v>3.12322657195927E-2</v>
      </c>
      <c r="K421" s="17">
        <v>1.4060459549365001E-2</v>
      </c>
      <c r="L421" s="17">
        <v>2.7016502477650799E-2</v>
      </c>
      <c r="M421" s="17"/>
      <c r="N421" s="17">
        <v>7.5188784062508701E-2</v>
      </c>
      <c r="O421" s="17">
        <v>3.4928916625378302E-2</v>
      </c>
      <c r="P421" s="17">
        <v>6.5508564983965595E-2</v>
      </c>
      <c r="Q421" s="17">
        <v>5.0620251863703301E-2</v>
      </c>
      <c r="R421" s="17"/>
      <c r="S421" s="17">
        <v>0.130198980347696</v>
      </c>
      <c r="T421" s="17">
        <v>5.3544860783960799E-2</v>
      </c>
      <c r="U421" s="17">
        <v>3.0429657543656799E-2</v>
      </c>
      <c r="V421" s="17">
        <v>3.4435681887499403E-2</v>
      </c>
      <c r="W421" s="17">
        <v>3.5511535492363203E-2</v>
      </c>
      <c r="X421" s="17">
        <v>5.05339679106626E-2</v>
      </c>
      <c r="Y421" s="17">
        <v>3.72306696599954E-2</v>
      </c>
      <c r="Z421" s="17">
        <v>1.2827234192222601E-2</v>
      </c>
      <c r="AA421" s="17">
        <v>5.7933846589798402E-2</v>
      </c>
      <c r="AB421" s="17">
        <v>4.6328245043552999E-2</v>
      </c>
      <c r="AC421" s="17">
        <v>3.7519859944545798E-2</v>
      </c>
      <c r="AD421" s="17">
        <v>8.8704115302598197E-2</v>
      </c>
      <c r="AE421" s="17"/>
      <c r="AF421" s="17">
        <v>3.6886515700436197E-2</v>
      </c>
      <c r="AG421" s="17">
        <v>8.2844021918569793E-2</v>
      </c>
      <c r="AH421" s="17">
        <v>2.7336767711698299E-2</v>
      </c>
      <c r="AI421" s="17">
        <v>7.60631661215838E-2</v>
      </c>
      <c r="AJ421" s="17">
        <v>4.1487626265015801E-2</v>
      </c>
      <c r="AK421" s="17">
        <v>2.3109138588569601E-2</v>
      </c>
      <c r="AL421" s="17">
        <v>4.4201175688297303E-2</v>
      </c>
      <c r="AM421" s="17">
        <v>5.0250339835371201E-2</v>
      </c>
      <c r="AN421" s="17">
        <v>6.1227759515235E-2</v>
      </c>
      <c r="AO421" s="17">
        <v>2.5835037887991599E-2</v>
      </c>
      <c r="AP421" s="17">
        <v>4.1597816252757901E-2</v>
      </c>
      <c r="AQ421" s="17">
        <v>4.2516209958838203E-2</v>
      </c>
      <c r="AR421" s="17">
        <v>8.3568620368513494E-2</v>
      </c>
      <c r="AS421" s="17">
        <v>1.5027471282610999E-2</v>
      </c>
      <c r="AT421" s="17">
        <v>8.0891292859305602E-2</v>
      </c>
      <c r="AU421" s="17">
        <v>0.21259962723246001</v>
      </c>
      <c r="AV421" s="17"/>
      <c r="AW421" s="17">
        <v>2.7827806090047001E-2</v>
      </c>
      <c r="AX421" s="17">
        <v>2.0971656761009601E-2</v>
      </c>
      <c r="AY421" s="17">
        <v>7.0616799085065199E-2</v>
      </c>
      <c r="AZ421" s="17">
        <v>0.13869277440366101</v>
      </c>
      <c r="BA421" s="17">
        <v>0.22738710151323899</v>
      </c>
      <c r="BB421" s="17"/>
      <c r="BC421" s="17">
        <v>0.24323341506884799</v>
      </c>
      <c r="BD421" s="17">
        <v>5.8226770458564801E-2</v>
      </c>
      <c r="BE421" s="17">
        <v>2.3768620245803701E-2</v>
      </c>
      <c r="BF421" s="17">
        <v>4.1003173026067799E-3</v>
      </c>
      <c r="BG421" s="17">
        <v>1.6859240486763499E-2</v>
      </c>
      <c r="BH421" s="17"/>
      <c r="BI421" s="17">
        <v>6.3100882202380207E-2</v>
      </c>
      <c r="BJ421" s="17">
        <v>2.8826609110111E-2</v>
      </c>
      <c r="BK421" s="17"/>
      <c r="BL421" s="17">
        <v>6.0849756439643403E-2</v>
      </c>
      <c r="BM421" s="17">
        <v>4.2296147615703501E-2</v>
      </c>
      <c r="BN421" s="17">
        <v>6.2978981223329594E-2</v>
      </c>
      <c r="BO421" s="17">
        <v>4.0177215328067201E-2</v>
      </c>
      <c r="BP421" s="17"/>
      <c r="BQ421" s="17">
        <v>3.0327476457755999E-2</v>
      </c>
      <c r="BR421" s="17">
        <v>9.6940534137455805E-2</v>
      </c>
      <c r="BS421" s="17">
        <v>5.8001523286872698E-2</v>
      </c>
      <c r="BT421" s="17">
        <v>2.8025789331359401E-2</v>
      </c>
      <c r="BU421" s="17">
        <v>7.1358932177406506E-2</v>
      </c>
      <c r="BV421" s="17"/>
      <c r="BW421" s="17">
        <v>2.7505707836628299E-2</v>
      </c>
      <c r="BX421" s="17">
        <v>0.168617880636418</v>
      </c>
      <c r="BY421" s="17">
        <v>3.8032285929643098E-2</v>
      </c>
      <c r="BZ421" s="17">
        <v>1.06489295910759E-2</v>
      </c>
      <c r="CA421" s="17">
        <v>5.08185427040629E-2</v>
      </c>
      <c r="CB421" s="17"/>
      <c r="CC421" s="17">
        <v>6.8391164371830696E-2</v>
      </c>
      <c r="CD421" s="17">
        <v>4.92766274057167E-2</v>
      </c>
      <c r="CE421" s="17"/>
      <c r="CF421" s="17">
        <v>0.17353982774133</v>
      </c>
      <c r="CG421" s="17"/>
      <c r="CH421" s="17">
        <v>0.119663702608119</v>
      </c>
    </row>
    <row r="422" spans="2:86" x14ac:dyDescent="0.35">
      <c r="B422" t="s">
        <v>244</v>
      </c>
      <c r="C422" s="17">
        <v>0.31233360389777598</v>
      </c>
      <c r="D422" s="17">
        <v>0.33891988354342301</v>
      </c>
      <c r="E422" s="17">
        <v>0.28631140450485898</v>
      </c>
      <c r="F422" s="17"/>
      <c r="G422" s="17">
        <v>0.42937880662704803</v>
      </c>
      <c r="H422" s="17">
        <v>0.404424665457155</v>
      </c>
      <c r="I422" s="17">
        <v>0.37085930123557598</v>
      </c>
      <c r="J422" s="17">
        <v>0.25855406973809703</v>
      </c>
      <c r="K422" s="17">
        <v>0.213266023320973</v>
      </c>
      <c r="L422" s="17">
        <v>0.22240369078451799</v>
      </c>
      <c r="M422" s="17"/>
      <c r="N422" s="17">
        <v>0.42060936215379702</v>
      </c>
      <c r="O422" s="17">
        <v>0.28575368425143399</v>
      </c>
      <c r="P422" s="17">
        <v>0.29672277740954101</v>
      </c>
      <c r="Q422" s="17">
        <v>0.23927509755429599</v>
      </c>
      <c r="R422" s="17"/>
      <c r="S422" s="17">
        <v>0.45660283910786897</v>
      </c>
      <c r="T422" s="17">
        <v>0.25610505738652301</v>
      </c>
      <c r="U422" s="17">
        <v>0.25200334221196002</v>
      </c>
      <c r="V422" s="17">
        <v>0.278416626630824</v>
      </c>
      <c r="W422" s="17">
        <v>0.31907307233438198</v>
      </c>
      <c r="X422" s="17">
        <v>0.29682028680752898</v>
      </c>
      <c r="Y422" s="17">
        <v>0.26048537768221303</v>
      </c>
      <c r="Z422" s="17">
        <v>0.25753710847425298</v>
      </c>
      <c r="AA422" s="17">
        <v>0.26776063160013402</v>
      </c>
      <c r="AB422" s="17">
        <v>0.34114888437319202</v>
      </c>
      <c r="AC422" s="17">
        <v>0.30381134800488802</v>
      </c>
      <c r="AD422" s="17">
        <v>0.47856727778717201</v>
      </c>
      <c r="AE422" s="17"/>
      <c r="AF422" s="17">
        <v>0.35036262381300798</v>
      </c>
      <c r="AG422" s="17">
        <v>0.22579596306011701</v>
      </c>
      <c r="AH422" s="17">
        <v>0.210337650777116</v>
      </c>
      <c r="AI422" s="17">
        <v>0.23887783443225699</v>
      </c>
      <c r="AJ422" s="17">
        <v>0.36280574205205202</v>
      </c>
      <c r="AK422" s="17">
        <v>0.32183881301936301</v>
      </c>
      <c r="AL422" s="17">
        <v>0.31318925581767698</v>
      </c>
      <c r="AM422" s="17">
        <v>0.233077740703586</v>
      </c>
      <c r="AN422" s="17">
        <v>0.32882517661935401</v>
      </c>
      <c r="AO422" s="17">
        <v>0.31594939126500599</v>
      </c>
      <c r="AP422" s="17">
        <v>0.295144983249023</v>
      </c>
      <c r="AQ422" s="17">
        <v>0.33913550597963998</v>
      </c>
      <c r="AR422" s="17">
        <v>0.43119421211318398</v>
      </c>
      <c r="AS422" s="17">
        <v>0.29610605171151799</v>
      </c>
      <c r="AT422" s="17">
        <v>0.44874906577406998</v>
      </c>
      <c r="AU422" s="17">
        <v>0.46432221634919202</v>
      </c>
      <c r="AV422" s="17"/>
      <c r="AW422" s="17">
        <v>0.225542883252634</v>
      </c>
      <c r="AX422" s="17">
        <v>0.301923625725878</v>
      </c>
      <c r="AY422" s="17">
        <v>0.41354037467048999</v>
      </c>
      <c r="AZ422" s="17">
        <v>0.40776104189580897</v>
      </c>
      <c r="BA422" s="17">
        <v>0.48463408259935098</v>
      </c>
      <c r="BB422" s="17"/>
      <c r="BC422" s="17">
        <v>0.45160910470766502</v>
      </c>
      <c r="BD422" s="17">
        <v>0.37228331345608101</v>
      </c>
      <c r="BE422" s="17">
        <v>0.276916537477156</v>
      </c>
      <c r="BF422" s="17">
        <v>0.194573608086338</v>
      </c>
      <c r="BG422" s="17">
        <v>0.11922029096860599</v>
      </c>
      <c r="BH422" s="17"/>
      <c r="BI422" s="17">
        <v>0.31874272796615</v>
      </c>
      <c r="BJ422" s="17">
        <v>0.28626723684488398</v>
      </c>
      <c r="BK422" s="17"/>
      <c r="BL422" s="17">
        <v>0.35141513094456001</v>
      </c>
      <c r="BM422" s="17">
        <v>0.29000063314233399</v>
      </c>
      <c r="BN422" s="17">
        <v>0.31606667486936901</v>
      </c>
      <c r="BO422" s="17">
        <v>0.19050159000321901</v>
      </c>
      <c r="BP422" s="17"/>
      <c r="BQ422" s="17">
        <v>0.22961071691207099</v>
      </c>
      <c r="BR422" s="17">
        <v>0.43422282067496798</v>
      </c>
      <c r="BS422" s="17">
        <v>0.294699332742621</v>
      </c>
      <c r="BT422" s="17">
        <v>0.18826123460362601</v>
      </c>
      <c r="BU422" s="17">
        <v>0.39849845479961898</v>
      </c>
      <c r="BV422" s="17"/>
      <c r="BW422" s="17">
        <v>0.25119366442403301</v>
      </c>
      <c r="BX422" s="17">
        <v>0.61266010799880899</v>
      </c>
      <c r="BY422" s="17">
        <v>0.28574479713912798</v>
      </c>
      <c r="BZ422" s="17">
        <v>0.14543322161873801</v>
      </c>
      <c r="CA422" s="17">
        <v>0.35013382663694798</v>
      </c>
      <c r="CB422" s="17"/>
      <c r="CC422" s="17">
        <v>0.25523393162809099</v>
      </c>
      <c r="CD422" s="17">
        <v>0.34577628466475002</v>
      </c>
      <c r="CE422" s="17"/>
      <c r="CF422" s="17">
        <v>0.60934280018966003</v>
      </c>
      <c r="CG422" s="17"/>
      <c r="CH422" s="17">
        <v>0.323271757662491</v>
      </c>
    </row>
    <row r="423" spans="2:86" x14ac:dyDescent="0.35">
      <c r="B423" t="s">
        <v>245</v>
      </c>
      <c r="C423" s="17">
        <v>0.35617333738643397</v>
      </c>
      <c r="D423" s="17">
        <v>0.34563659218632098</v>
      </c>
      <c r="E423" s="17">
        <v>0.36693754078803598</v>
      </c>
      <c r="F423" s="17"/>
      <c r="G423" s="17">
        <v>0.26795778272683302</v>
      </c>
      <c r="H423" s="17">
        <v>0.327374084446305</v>
      </c>
      <c r="I423" s="17">
        <v>0.33952821899435498</v>
      </c>
      <c r="J423" s="17">
        <v>0.38994519262909999</v>
      </c>
      <c r="K423" s="17">
        <v>0.39395398891975703</v>
      </c>
      <c r="L423" s="17">
        <v>0.39884962067403301</v>
      </c>
      <c r="M423" s="17"/>
      <c r="N423" s="17">
        <v>0.32007905430473899</v>
      </c>
      <c r="O423" s="17">
        <v>0.39175237535413698</v>
      </c>
      <c r="P423" s="17">
        <v>0.363584922687198</v>
      </c>
      <c r="Q423" s="17">
        <v>0.34982107835911602</v>
      </c>
      <c r="R423" s="17"/>
      <c r="S423" s="17">
        <v>0.256668620635776</v>
      </c>
      <c r="T423" s="17">
        <v>0.40685428321684097</v>
      </c>
      <c r="U423" s="17">
        <v>0.39141149856551899</v>
      </c>
      <c r="V423" s="17">
        <v>0.39270844580196301</v>
      </c>
      <c r="W423" s="17">
        <v>0.36588913246099097</v>
      </c>
      <c r="X423" s="17">
        <v>0.39016867668554001</v>
      </c>
      <c r="Y423" s="17">
        <v>0.395089826813462</v>
      </c>
      <c r="Z423" s="17">
        <v>0.35571910286259001</v>
      </c>
      <c r="AA423" s="17">
        <v>0.32832693512685901</v>
      </c>
      <c r="AB423" s="17">
        <v>0.337240937715516</v>
      </c>
      <c r="AC423" s="17">
        <v>0.33016803016547702</v>
      </c>
      <c r="AD423" s="17">
        <v>0.37252099017605</v>
      </c>
      <c r="AE423" s="17"/>
      <c r="AF423" s="17">
        <v>0.38899714771975602</v>
      </c>
      <c r="AG423" s="17">
        <v>0.29660837466533901</v>
      </c>
      <c r="AH423" s="17">
        <v>0.39767830985818198</v>
      </c>
      <c r="AI423" s="17">
        <v>0.362467650749905</v>
      </c>
      <c r="AJ423" s="17">
        <v>0.325820277721527</v>
      </c>
      <c r="AK423" s="17">
        <v>0.32419367408785299</v>
      </c>
      <c r="AL423" s="17">
        <v>0.36489624879814098</v>
      </c>
      <c r="AM423" s="17">
        <v>0.42298301222818901</v>
      </c>
      <c r="AN423" s="17">
        <v>0.39445032581134698</v>
      </c>
      <c r="AO423" s="17">
        <v>0.41532088689929503</v>
      </c>
      <c r="AP423" s="17">
        <v>0.408246275486772</v>
      </c>
      <c r="AQ423" s="17">
        <v>0.32454659844725903</v>
      </c>
      <c r="AR423" s="17">
        <v>0.29793708784522799</v>
      </c>
      <c r="AS423" s="17">
        <v>0.45980401978191898</v>
      </c>
      <c r="AT423" s="17">
        <v>0.35217087784450901</v>
      </c>
      <c r="AU423" s="17">
        <v>0.23674042193696301</v>
      </c>
      <c r="AV423" s="17"/>
      <c r="AW423" s="17">
        <v>0.38438842576509602</v>
      </c>
      <c r="AX423" s="17">
        <v>0.38623590227649501</v>
      </c>
      <c r="AY423" s="17">
        <v>0.327050508546186</v>
      </c>
      <c r="AZ423" s="17">
        <v>0.25230136917962398</v>
      </c>
      <c r="BA423" s="17">
        <v>0.175049828485245</v>
      </c>
      <c r="BB423" s="17"/>
      <c r="BC423" s="17">
        <v>0.13477224288857101</v>
      </c>
      <c r="BD423" s="17">
        <v>0.33970736431902698</v>
      </c>
      <c r="BE423" s="17">
        <v>0.41326529322139799</v>
      </c>
      <c r="BF423" s="17">
        <v>0.41316927719361801</v>
      </c>
      <c r="BG423" s="17">
        <v>0.37375447207321999</v>
      </c>
      <c r="BH423" s="17"/>
      <c r="BI423" s="17">
        <v>0.35319715672361401</v>
      </c>
      <c r="BJ423" s="17">
        <v>0.36827767750298401</v>
      </c>
      <c r="BK423" s="17"/>
      <c r="BL423" s="17">
        <v>0.35754790484515597</v>
      </c>
      <c r="BM423" s="17">
        <v>0.39325446141098802</v>
      </c>
      <c r="BN423" s="17">
        <v>0.32827376652333301</v>
      </c>
      <c r="BO423" s="17">
        <v>0.53751737472197803</v>
      </c>
      <c r="BP423" s="17"/>
      <c r="BQ423" s="17">
        <v>0.418038407228709</v>
      </c>
      <c r="BR423" s="17">
        <v>0.30168972877074302</v>
      </c>
      <c r="BS423" s="17">
        <v>0.42877581085210997</v>
      </c>
      <c r="BT423" s="17">
        <v>0.332682052374007</v>
      </c>
      <c r="BU423" s="17">
        <v>0.33714730372062601</v>
      </c>
      <c r="BV423" s="17"/>
      <c r="BW423" s="17">
        <v>0.45360120908728302</v>
      </c>
      <c r="BX423" s="17">
        <v>0.14924727798683199</v>
      </c>
      <c r="BY423" s="17">
        <v>0.455172487686133</v>
      </c>
      <c r="BZ423" s="17">
        <v>0.40714323904144201</v>
      </c>
      <c r="CA423" s="17">
        <v>0.40712423418724403</v>
      </c>
      <c r="CB423" s="17"/>
      <c r="CC423" s="17">
        <v>0.34611062539047399</v>
      </c>
      <c r="CD423" s="17">
        <v>0.36206696254318599</v>
      </c>
      <c r="CE423" s="17"/>
      <c r="CF423" s="17">
        <v>0.150785792686531</v>
      </c>
      <c r="CG423" s="17"/>
      <c r="CH423" s="17">
        <v>0.33204382820425798</v>
      </c>
    </row>
    <row r="424" spans="2:86" x14ac:dyDescent="0.35">
      <c r="B424" t="s">
        <v>246</v>
      </c>
      <c r="C424" s="17">
        <v>0.21846722729693199</v>
      </c>
      <c r="D424" s="17">
        <v>0.198798828363352</v>
      </c>
      <c r="E424" s="17">
        <v>0.23829807332807701</v>
      </c>
      <c r="F424" s="17"/>
      <c r="G424" s="17">
        <v>9.0958704973411103E-2</v>
      </c>
      <c r="H424" s="17">
        <v>9.2995313378488501E-2</v>
      </c>
      <c r="I424" s="17">
        <v>0.17338304036878999</v>
      </c>
      <c r="J424" s="17">
        <v>0.26737973364079698</v>
      </c>
      <c r="K424" s="17">
        <v>0.34537416481236599</v>
      </c>
      <c r="L424" s="17">
        <v>0.31685514085176197</v>
      </c>
      <c r="M424" s="17"/>
      <c r="N424" s="17">
        <v>0.15073734458804999</v>
      </c>
      <c r="O424" s="17">
        <v>0.23376904850271399</v>
      </c>
      <c r="P424" s="17">
        <v>0.213233686752442</v>
      </c>
      <c r="Q424" s="17">
        <v>0.27871393696959401</v>
      </c>
      <c r="R424" s="17"/>
      <c r="S424" s="17">
        <v>0.106856522517866</v>
      </c>
      <c r="T424" s="17">
        <v>0.230662367860411</v>
      </c>
      <c r="U424" s="17">
        <v>0.239925704908274</v>
      </c>
      <c r="V424" s="17">
        <v>0.26666577290585702</v>
      </c>
      <c r="W424" s="17">
        <v>0.22470874044634501</v>
      </c>
      <c r="X424" s="17">
        <v>0.19661783016871601</v>
      </c>
      <c r="Y424" s="17">
        <v>0.22891618179109399</v>
      </c>
      <c r="Z424" s="17">
        <v>0.34899389727102098</v>
      </c>
      <c r="AA424" s="17">
        <v>0.27191505204799699</v>
      </c>
      <c r="AB424" s="17">
        <v>0.22779851754908101</v>
      </c>
      <c r="AC424" s="17">
        <v>0.24801525798054799</v>
      </c>
      <c r="AD424" s="17">
        <v>6.0207616734179903E-2</v>
      </c>
      <c r="AE424" s="17"/>
      <c r="AF424" s="17">
        <v>0.108600683051794</v>
      </c>
      <c r="AG424" s="17">
        <v>0.24538634445738</v>
      </c>
      <c r="AH424" s="17">
        <v>0.26916941198525701</v>
      </c>
      <c r="AI424" s="17">
        <v>0.30716471593487699</v>
      </c>
      <c r="AJ424" s="17">
        <v>0.20701461338145999</v>
      </c>
      <c r="AK424" s="17">
        <v>0.28942158702814103</v>
      </c>
      <c r="AL424" s="17">
        <v>0.22661357386449099</v>
      </c>
      <c r="AM424" s="17">
        <v>0.20666208370739</v>
      </c>
      <c r="AN424" s="17">
        <v>0.19281265629137101</v>
      </c>
      <c r="AO424" s="17">
        <v>0.18964421279157301</v>
      </c>
      <c r="AP424" s="17">
        <v>0.20378587405706</v>
      </c>
      <c r="AQ424" s="17">
        <v>0.23582624127055399</v>
      </c>
      <c r="AR424" s="17">
        <v>0.16807886814050599</v>
      </c>
      <c r="AS424" s="17">
        <v>0.20843825292631801</v>
      </c>
      <c r="AT424" s="17">
        <v>7.9585082208490698E-2</v>
      </c>
      <c r="AU424" s="17">
        <v>7.3980841047903104E-2</v>
      </c>
      <c r="AV424" s="17"/>
      <c r="AW424" s="17">
        <v>0.287269238393912</v>
      </c>
      <c r="AX424" s="17">
        <v>0.227340875865194</v>
      </c>
      <c r="AY424" s="17">
        <v>0.15559775047803101</v>
      </c>
      <c r="AZ424" s="17">
        <v>0.158346483705299</v>
      </c>
      <c r="BA424" s="17">
        <v>7.9039798777957707E-2</v>
      </c>
      <c r="BB424" s="17"/>
      <c r="BC424" s="17">
        <v>0.125994530001838</v>
      </c>
      <c r="BD424" s="17">
        <v>0.18970613984951801</v>
      </c>
      <c r="BE424" s="17">
        <v>0.22547207480464701</v>
      </c>
      <c r="BF424" s="17">
        <v>0.300568952889673</v>
      </c>
      <c r="BG424" s="17">
        <v>0.39227682641086498</v>
      </c>
      <c r="BH424" s="17"/>
      <c r="BI424" s="17">
        <v>0.21351041446522201</v>
      </c>
      <c r="BJ424" s="17">
        <v>0.23862694043486399</v>
      </c>
      <c r="BK424" s="17"/>
      <c r="BL424" s="17">
        <v>0.177194064126517</v>
      </c>
      <c r="BM424" s="17">
        <v>0.23158066163985699</v>
      </c>
      <c r="BN424" s="17">
        <v>0.230775244366973</v>
      </c>
      <c r="BO424" s="17">
        <v>9.3570499643218799E-2</v>
      </c>
      <c r="BP424" s="17"/>
      <c r="BQ424" s="17">
        <v>0.306813271816397</v>
      </c>
      <c r="BR424" s="17">
        <v>0.12307343815350701</v>
      </c>
      <c r="BS424" s="17">
        <v>0.15997946359639501</v>
      </c>
      <c r="BT424" s="17">
        <v>0.423537371776807</v>
      </c>
      <c r="BU424" s="17">
        <v>0.160729875994751</v>
      </c>
      <c r="BV424" s="17"/>
      <c r="BW424" s="17">
        <v>0.24181425096832601</v>
      </c>
      <c r="BX424" s="17">
        <v>2.42509990533075E-2</v>
      </c>
      <c r="BY424" s="17">
        <v>0.18683442904811801</v>
      </c>
      <c r="BZ424" s="17">
        <v>0.41305078643375098</v>
      </c>
      <c r="CA424" s="17">
        <v>0.1509998200404</v>
      </c>
      <c r="CB424" s="17"/>
      <c r="CC424" s="17">
        <v>0.31137033126928199</v>
      </c>
      <c r="CD424" s="17">
        <v>0.16405485109739601</v>
      </c>
      <c r="CE424" s="17"/>
      <c r="CF424" s="17">
        <v>2.5365091930621801E-2</v>
      </c>
      <c r="CG424" s="17"/>
      <c r="CH424" s="17">
        <v>0.21098859912631801</v>
      </c>
    </row>
    <row r="425" spans="2:86" x14ac:dyDescent="0.35">
      <c r="B425" t="s">
        <v>140</v>
      </c>
      <c r="C425" s="17">
        <v>5.6689067664493102E-2</v>
      </c>
      <c r="D425" s="17">
        <v>3.8928486842984202E-2</v>
      </c>
      <c r="E425" s="17">
        <v>7.4179424630157101E-2</v>
      </c>
      <c r="F425" s="17"/>
      <c r="G425" s="17">
        <v>9.9076049860564605E-2</v>
      </c>
      <c r="H425" s="17">
        <v>7.5504356210647494E-2</v>
      </c>
      <c r="I425" s="17">
        <v>5.3164854298121997E-2</v>
      </c>
      <c r="J425" s="17">
        <v>5.2888738272413402E-2</v>
      </c>
      <c r="K425" s="17">
        <v>3.3345363397538803E-2</v>
      </c>
      <c r="L425" s="17">
        <v>3.4875045212037097E-2</v>
      </c>
      <c r="M425" s="17"/>
      <c r="N425" s="17">
        <v>3.3385454890904998E-2</v>
      </c>
      <c r="O425" s="17">
        <v>5.3795975266336303E-2</v>
      </c>
      <c r="P425" s="17">
        <v>6.0950048166852802E-2</v>
      </c>
      <c r="Q425" s="17">
        <v>8.1569635253290806E-2</v>
      </c>
      <c r="R425" s="17"/>
      <c r="S425" s="17">
        <v>4.9673037390793297E-2</v>
      </c>
      <c r="T425" s="17">
        <v>5.2833430752264203E-2</v>
      </c>
      <c r="U425" s="17">
        <v>8.6229796770590506E-2</v>
      </c>
      <c r="V425" s="17">
        <v>2.7773472773856101E-2</v>
      </c>
      <c r="W425" s="17">
        <v>5.4817519265918303E-2</v>
      </c>
      <c r="X425" s="17">
        <v>6.5859238427552202E-2</v>
      </c>
      <c r="Y425" s="17">
        <v>7.8277944053235293E-2</v>
      </c>
      <c r="Z425" s="17">
        <v>2.4922657199913399E-2</v>
      </c>
      <c r="AA425" s="17">
        <v>7.4063534635211495E-2</v>
      </c>
      <c r="AB425" s="17">
        <v>4.7483415318657497E-2</v>
      </c>
      <c r="AC425" s="17">
        <v>8.0485503904540498E-2</v>
      </c>
      <c r="AD425" s="17">
        <v>0</v>
      </c>
      <c r="AE425" s="17"/>
      <c r="AF425" s="17">
        <v>0.115153029715007</v>
      </c>
      <c r="AG425" s="17">
        <v>0.14936529589859401</v>
      </c>
      <c r="AH425" s="17">
        <v>9.5477859667746301E-2</v>
      </c>
      <c r="AI425" s="17">
        <v>1.54266327613772E-2</v>
      </c>
      <c r="AJ425" s="17">
        <v>6.2871740579945601E-2</v>
      </c>
      <c r="AK425" s="17">
        <v>4.14367872760735E-2</v>
      </c>
      <c r="AL425" s="17">
        <v>5.1099745831393102E-2</v>
      </c>
      <c r="AM425" s="17">
        <v>8.7026823525463606E-2</v>
      </c>
      <c r="AN425" s="17">
        <v>2.2684081762692002E-2</v>
      </c>
      <c r="AO425" s="17">
        <v>5.3250471156133398E-2</v>
      </c>
      <c r="AP425" s="17">
        <v>5.1225050954387501E-2</v>
      </c>
      <c r="AQ425" s="17">
        <v>5.7975444343709E-2</v>
      </c>
      <c r="AR425" s="17">
        <v>1.9221211532568099E-2</v>
      </c>
      <c r="AS425" s="17">
        <v>2.06242042976338E-2</v>
      </c>
      <c r="AT425" s="17">
        <v>3.8603681313625203E-2</v>
      </c>
      <c r="AU425" s="17">
        <v>1.23568934334824E-2</v>
      </c>
      <c r="AV425" s="17"/>
      <c r="AW425" s="17">
        <v>7.4971646498310895E-2</v>
      </c>
      <c r="AX425" s="17">
        <v>6.3527939371422898E-2</v>
      </c>
      <c r="AY425" s="17">
        <v>3.3194567220227303E-2</v>
      </c>
      <c r="AZ425" s="17">
        <v>4.2898330815607302E-2</v>
      </c>
      <c r="BA425" s="17">
        <v>3.38891886242072E-2</v>
      </c>
      <c r="BB425" s="17"/>
      <c r="BC425" s="17">
        <v>4.4390707333078601E-2</v>
      </c>
      <c r="BD425" s="17">
        <v>4.0076411916809003E-2</v>
      </c>
      <c r="BE425" s="17">
        <v>6.05774742509953E-2</v>
      </c>
      <c r="BF425" s="17">
        <v>8.7587844527764303E-2</v>
      </c>
      <c r="BG425" s="17">
        <v>9.7889170060545094E-2</v>
      </c>
      <c r="BH425" s="17"/>
      <c r="BI425" s="17">
        <v>5.1448818642633398E-2</v>
      </c>
      <c r="BJ425" s="17">
        <v>7.8001536107157404E-2</v>
      </c>
      <c r="BK425" s="17"/>
      <c r="BL425" s="17">
        <v>5.2993143644123698E-2</v>
      </c>
      <c r="BM425" s="17">
        <v>4.2868096191116999E-2</v>
      </c>
      <c r="BN425" s="17">
        <v>6.1905333016995898E-2</v>
      </c>
      <c r="BO425" s="17">
        <v>0.13823332030351701</v>
      </c>
      <c r="BP425" s="17"/>
      <c r="BQ425" s="17">
        <v>1.52101275850663E-2</v>
      </c>
      <c r="BR425" s="17">
        <v>4.4073478263326298E-2</v>
      </c>
      <c r="BS425" s="17">
        <v>5.8543869522000601E-2</v>
      </c>
      <c r="BT425" s="17">
        <v>2.7493551914201199E-2</v>
      </c>
      <c r="BU425" s="17">
        <v>3.2265433307597097E-2</v>
      </c>
      <c r="BV425" s="17"/>
      <c r="BW425" s="17">
        <v>2.5885167683730299E-2</v>
      </c>
      <c r="BX425" s="17">
        <v>4.5223734324634099E-2</v>
      </c>
      <c r="BY425" s="17">
        <v>3.4216000196978097E-2</v>
      </c>
      <c r="BZ425" s="17">
        <v>2.3723823314993099E-2</v>
      </c>
      <c r="CA425" s="17">
        <v>4.0923576431344498E-2</v>
      </c>
      <c r="CB425" s="17"/>
      <c r="CC425" s="17">
        <v>1.88939473403224E-2</v>
      </c>
      <c r="CD425" s="17">
        <v>7.8825274288951905E-2</v>
      </c>
      <c r="CE425" s="17"/>
      <c r="CF425" s="17">
        <v>4.0966487451856597E-2</v>
      </c>
      <c r="CG425" s="17"/>
      <c r="CH425" s="17">
        <v>1.4032112398813801E-2</v>
      </c>
    </row>
    <row r="426" spans="2:86"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c r="CD426" s="17"/>
      <c r="CE426" s="17"/>
      <c r="CF426" s="17"/>
      <c r="CG426" s="17"/>
      <c r="CH426" s="17"/>
    </row>
    <row r="427" spans="2:86" x14ac:dyDescent="0.35">
      <c r="B427" s="6" t="s">
        <v>167</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c r="CD427" s="17"/>
      <c r="CE427" s="17"/>
      <c r="CF427" s="17"/>
      <c r="CG427" s="17"/>
      <c r="CH427" s="17"/>
    </row>
    <row r="428" spans="2:86" x14ac:dyDescent="0.35">
      <c r="B428" s="21" t="s">
        <v>123</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c r="CB428" s="17"/>
      <c r="CC428" s="17"/>
      <c r="CD428" s="17"/>
      <c r="CE428" s="17"/>
      <c r="CF428" s="17"/>
      <c r="CG428" s="17"/>
      <c r="CH428" s="17"/>
    </row>
    <row r="429" spans="2:86" x14ac:dyDescent="0.35">
      <c r="B429" t="s">
        <v>248</v>
      </c>
      <c r="C429" s="17">
        <v>0.64381621746741002</v>
      </c>
      <c r="D429" s="17">
        <v>0.63665392611036398</v>
      </c>
      <c r="E429" s="17">
        <v>0.65133251097600298</v>
      </c>
      <c r="F429" s="17"/>
      <c r="G429" s="17">
        <v>0.54007441867179296</v>
      </c>
      <c r="H429" s="17">
        <v>0.56150835415072597</v>
      </c>
      <c r="I429" s="17">
        <v>0.60346831188819305</v>
      </c>
      <c r="J429" s="17">
        <v>0.66643126685245202</v>
      </c>
      <c r="K429" s="17">
        <v>0.74530593598046402</v>
      </c>
      <c r="L429" s="17">
        <v>0.72590793693120603</v>
      </c>
      <c r="M429" s="17"/>
      <c r="N429" s="17">
        <v>0.60333827080685398</v>
      </c>
      <c r="O429" s="17">
        <v>0.68524223006764795</v>
      </c>
      <c r="P429" s="17">
        <v>0.66604499002970097</v>
      </c>
      <c r="Q429" s="17">
        <v>0.62861097107147201</v>
      </c>
      <c r="R429" s="17"/>
      <c r="S429" s="17">
        <v>0.57281902873091295</v>
      </c>
      <c r="T429" s="17">
        <v>0.70512009262493702</v>
      </c>
      <c r="U429" s="17">
        <v>0.69119970244894902</v>
      </c>
      <c r="V429" s="17">
        <v>0.62985103471810999</v>
      </c>
      <c r="W429" s="17">
        <v>0.69271738372680203</v>
      </c>
      <c r="X429" s="17">
        <v>0.66520786337719995</v>
      </c>
      <c r="Y429" s="17">
        <v>0.65848040485122505</v>
      </c>
      <c r="Z429" s="17">
        <v>0.62726297129017194</v>
      </c>
      <c r="AA429" s="17">
        <v>0.66692440732090896</v>
      </c>
      <c r="AB429" s="17">
        <v>0.59542466417348905</v>
      </c>
      <c r="AC429" s="17">
        <v>0.548761132427247</v>
      </c>
      <c r="AD429" s="17">
        <v>0.64886651715084798</v>
      </c>
      <c r="AE429" s="17"/>
      <c r="AF429" s="17">
        <v>0.53289368549879101</v>
      </c>
      <c r="AG429" s="17">
        <v>0.54214523955451399</v>
      </c>
      <c r="AH429" s="17">
        <v>0.70744119688191498</v>
      </c>
      <c r="AI429" s="17">
        <v>0.58008274981021102</v>
      </c>
      <c r="AJ429" s="17">
        <v>0.64759911180394603</v>
      </c>
      <c r="AK429" s="17">
        <v>0.62806689251194803</v>
      </c>
      <c r="AL429" s="17">
        <v>0.67938243605908699</v>
      </c>
      <c r="AM429" s="17">
        <v>0.72668508166705403</v>
      </c>
      <c r="AN429" s="17">
        <v>0.61916250921570803</v>
      </c>
      <c r="AO429" s="17">
        <v>0.63199301808129005</v>
      </c>
      <c r="AP429" s="17">
        <v>0.77044002198289996</v>
      </c>
      <c r="AQ429" s="17">
        <v>0.66849550366710297</v>
      </c>
      <c r="AR429" s="17">
        <v>0.552407953376155</v>
      </c>
      <c r="AS429" s="17">
        <v>0.73263019402266005</v>
      </c>
      <c r="AT429" s="17">
        <v>0.53428150656187301</v>
      </c>
      <c r="AU429" s="17">
        <v>0.49536917236121802</v>
      </c>
      <c r="AV429" s="17"/>
      <c r="AW429" s="17">
        <v>0.677862161421114</v>
      </c>
      <c r="AX429" s="17">
        <v>0.65490849234927595</v>
      </c>
      <c r="AY429" s="17">
        <v>0.622284984594764</v>
      </c>
      <c r="AZ429" s="17">
        <v>0.54811934303925502</v>
      </c>
      <c r="BA429" s="17">
        <v>0.52834181015137005</v>
      </c>
      <c r="BB429" s="17"/>
      <c r="BC429" s="17">
        <v>0.46891824574648999</v>
      </c>
      <c r="BD429" s="17">
        <v>0.62911412368862196</v>
      </c>
      <c r="BE429" s="17">
        <v>0.66727552370016496</v>
      </c>
      <c r="BF429" s="17">
        <v>0.698333505625227</v>
      </c>
      <c r="BG429" s="17">
        <v>0.87184036415600796</v>
      </c>
      <c r="BH429" s="17"/>
      <c r="BI429" s="17">
        <v>0.65454853209278496</v>
      </c>
      <c r="BJ429" s="17">
        <v>0.60016712449188403</v>
      </c>
      <c r="BK429" s="17"/>
      <c r="BL429" s="17">
        <v>0.57754970841500997</v>
      </c>
      <c r="BM429" s="17">
        <v>0.66933403413038195</v>
      </c>
      <c r="BN429" s="17">
        <v>0.65247885879241097</v>
      </c>
      <c r="BO429" s="17">
        <v>0.65064123339526203</v>
      </c>
      <c r="BP429" s="17"/>
      <c r="BQ429" s="17">
        <v>0.66962131002455505</v>
      </c>
      <c r="BR429" s="17">
        <v>0.57211352134159499</v>
      </c>
      <c r="BS429" s="17">
        <v>0.67131757993404595</v>
      </c>
      <c r="BT429" s="17">
        <v>0.753626302189909</v>
      </c>
      <c r="BU429" s="17">
        <v>0.67082880843857995</v>
      </c>
      <c r="BV429" s="17"/>
      <c r="BW429" s="17">
        <v>0.64993691707248102</v>
      </c>
      <c r="BX429" s="17">
        <v>0.47708604664181697</v>
      </c>
      <c r="BY429" s="17">
        <v>0.715841313043868</v>
      </c>
      <c r="BZ429" s="17">
        <v>0.75233828480866405</v>
      </c>
      <c r="CA429" s="17">
        <v>0.66875966643455897</v>
      </c>
      <c r="CB429" s="17"/>
      <c r="CC429" s="17">
        <v>0.66321043431884197</v>
      </c>
      <c r="CD429" s="17">
        <v>0.63245722752742195</v>
      </c>
      <c r="CE429" s="17"/>
      <c r="CF429" s="17">
        <v>0.46975415018886602</v>
      </c>
      <c r="CG429" s="17"/>
      <c r="CH429" s="17">
        <v>0.52938894389212199</v>
      </c>
    </row>
    <row r="430" spans="2:86" x14ac:dyDescent="0.35">
      <c r="B430" t="s">
        <v>249</v>
      </c>
      <c r="C430" s="17">
        <v>0.18999660950087799</v>
      </c>
      <c r="D430" s="17">
        <v>0.22851413268836801</v>
      </c>
      <c r="E430" s="17">
        <v>0.15299314920233401</v>
      </c>
      <c r="F430" s="17"/>
      <c r="G430" s="17">
        <v>0.30538580798644599</v>
      </c>
      <c r="H430" s="17">
        <v>0.306144149995215</v>
      </c>
      <c r="I430" s="17">
        <v>0.25359499016582498</v>
      </c>
      <c r="J430" s="17">
        <v>0.14676143893914001</v>
      </c>
      <c r="K430" s="17">
        <v>7.1887382271817193E-2</v>
      </c>
      <c r="L430" s="17">
        <v>8.1683073698407604E-2</v>
      </c>
      <c r="M430" s="17"/>
      <c r="N430" s="17">
        <v>0.234441798533223</v>
      </c>
      <c r="O430" s="17">
        <v>0.15521886640542501</v>
      </c>
      <c r="P430" s="17">
        <v>0.21041861434043399</v>
      </c>
      <c r="Q430" s="17">
        <v>0.16171326678241299</v>
      </c>
      <c r="R430" s="17"/>
      <c r="S430" s="17">
        <v>0.28426118905966802</v>
      </c>
      <c r="T430" s="17">
        <v>0.14468412505143499</v>
      </c>
      <c r="U430" s="17">
        <v>0.14349730654932799</v>
      </c>
      <c r="V430" s="17">
        <v>0.16721633077018799</v>
      </c>
      <c r="W430" s="17">
        <v>0.16692946733380201</v>
      </c>
      <c r="X430" s="17">
        <v>0.19823713423700001</v>
      </c>
      <c r="Y430" s="17">
        <v>0.18011602568822499</v>
      </c>
      <c r="Z430" s="17">
        <v>0.16622980675436799</v>
      </c>
      <c r="AA430" s="17">
        <v>0.14714873100928799</v>
      </c>
      <c r="AB430" s="17">
        <v>0.21482988145514501</v>
      </c>
      <c r="AC430" s="17">
        <v>0.20135283868828799</v>
      </c>
      <c r="AD430" s="17">
        <v>0.289715902650932</v>
      </c>
      <c r="AE430" s="17"/>
      <c r="AF430" s="17">
        <v>0.32456619179377799</v>
      </c>
      <c r="AG430" s="17">
        <v>0.197036880170947</v>
      </c>
      <c r="AH430" s="17">
        <v>7.1139273424221605E-2</v>
      </c>
      <c r="AI430" s="17">
        <v>0.210338468780082</v>
      </c>
      <c r="AJ430" s="17">
        <v>0.18597827440461401</v>
      </c>
      <c r="AK430" s="17">
        <v>0.19574032897353799</v>
      </c>
      <c r="AL430" s="17">
        <v>0.17577711101666399</v>
      </c>
      <c r="AM430" s="17">
        <v>0.13012074870957399</v>
      </c>
      <c r="AN430" s="17">
        <v>0.189555069226574</v>
      </c>
      <c r="AO430" s="17">
        <v>0.20145607555234399</v>
      </c>
      <c r="AP430" s="17">
        <v>0.12685868864677999</v>
      </c>
      <c r="AQ430" s="17">
        <v>0.17582976443624099</v>
      </c>
      <c r="AR430" s="17">
        <v>0.25821264017263801</v>
      </c>
      <c r="AS430" s="17">
        <v>0.14143753393713501</v>
      </c>
      <c r="AT430" s="17">
        <v>0.32866846604300098</v>
      </c>
      <c r="AU430" s="17">
        <v>0.391797411521488</v>
      </c>
      <c r="AV430" s="17"/>
      <c r="AW430" s="17">
        <v>0.135830742366808</v>
      </c>
      <c r="AX430" s="17">
        <v>0.16657698280553601</v>
      </c>
      <c r="AY430" s="17">
        <v>0.228214921358909</v>
      </c>
      <c r="AZ430" s="17">
        <v>0.31424832834525701</v>
      </c>
      <c r="BA430" s="17">
        <v>0.41810241884015498</v>
      </c>
      <c r="BB430" s="17"/>
      <c r="BC430" s="17">
        <v>0.40367808398645899</v>
      </c>
      <c r="BD430" s="17">
        <v>0.20628321327556901</v>
      </c>
      <c r="BE430" s="17">
        <v>0.141435418799852</v>
      </c>
      <c r="BF430" s="17">
        <v>0.14755007817754001</v>
      </c>
      <c r="BG430" s="17">
        <v>4.2719962680218701E-2</v>
      </c>
      <c r="BH430" s="17"/>
      <c r="BI430" s="17">
        <v>0.197331888744322</v>
      </c>
      <c r="BJ430" s="17">
        <v>0.16016350295539</v>
      </c>
      <c r="BK430" s="17"/>
      <c r="BL430" s="17">
        <v>0.25981020727078302</v>
      </c>
      <c r="BM430" s="17">
        <v>0.15622661202414301</v>
      </c>
      <c r="BN430" s="17">
        <v>0.187262338467583</v>
      </c>
      <c r="BO430" s="17">
        <v>0.11824601272695</v>
      </c>
      <c r="BP430" s="17"/>
      <c r="BQ430" s="17">
        <v>0.15952683438846599</v>
      </c>
      <c r="BR430" s="17">
        <v>0.26109411555554501</v>
      </c>
      <c r="BS430" s="17">
        <v>0.14157523965396299</v>
      </c>
      <c r="BT430" s="17">
        <v>0.11720350700488701</v>
      </c>
      <c r="BU430" s="17">
        <v>0.21134024390982001</v>
      </c>
      <c r="BV430" s="17"/>
      <c r="BW430" s="17">
        <v>0.18547016893604201</v>
      </c>
      <c r="BX430" s="17">
        <v>0.35081534420985599</v>
      </c>
      <c r="BY430" s="17">
        <v>0.13824754706388201</v>
      </c>
      <c r="BZ430" s="17">
        <v>0.113295032449284</v>
      </c>
      <c r="CA430" s="17">
        <v>0.20756940431083601</v>
      </c>
      <c r="CB430" s="17"/>
      <c r="CC430" s="17">
        <v>0.20560356186683901</v>
      </c>
      <c r="CD430" s="17">
        <v>0.180855780753997</v>
      </c>
      <c r="CE430" s="17"/>
      <c r="CF430" s="17">
        <v>0.35617185734317403</v>
      </c>
      <c r="CG430" s="17"/>
      <c r="CH430" s="17">
        <v>0.33994075759494802</v>
      </c>
    </row>
    <row r="431" spans="2:86" x14ac:dyDescent="0.35">
      <c r="B431" t="s">
        <v>250</v>
      </c>
      <c r="C431" s="17">
        <v>8.4657685653527701E-2</v>
      </c>
      <c r="D431" s="17">
        <v>8.0800555234864999E-2</v>
      </c>
      <c r="E431" s="17">
        <v>8.8101943891225498E-2</v>
      </c>
      <c r="F431" s="17"/>
      <c r="G431" s="17">
        <v>0.113430537196498</v>
      </c>
      <c r="H431" s="17">
        <v>6.7054040112727503E-2</v>
      </c>
      <c r="I431" s="17">
        <v>7.8932208493563694E-2</v>
      </c>
      <c r="J431" s="17">
        <v>8.0583463832937394E-2</v>
      </c>
      <c r="K431" s="17">
        <v>9.8728394215520807E-2</v>
      </c>
      <c r="L431" s="17">
        <v>7.8415773070512299E-2</v>
      </c>
      <c r="M431" s="17"/>
      <c r="N431" s="17">
        <v>9.0430779593875299E-2</v>
      </c>
      <c r="O431" s="17">
        <v>8.7947628889552404E-2</v>
      </c>
      <c r="P431" s="17">
        <v>6.1532979406675299E-2</v>
      </c>
      <c r="Q431" s="17">
        <v>9.2767416682517506E-2</v>
      </c>
      <c r="R431" s="17"/>
      <c r="S431" s="17">
        <v>6.8469464231074403E-2</v>
      </c>
      <c r="T431" s="17">
        <v>7.0451405562092007E-2</v>
      </c>
      <c r="U431" s="17">
        <v>8.0343792857887703E-2</v>
      </c>
      <c r="V431" s="17">
        <v>0.1106317005097</v>
      </c>
      <c r="W431" s="17">
        <v>8.6785286553690499E-2</v>
      </c>
      <c r="X431" s="17">
        <v>7.7117316675500105E-2</v>
      </c>
      <c r="Y431" s="17">
        <v>7.8791856489807799E-2</v>
      </c>
      <c r="Z431" s="17">
        <v>0.119228561310667</v>
      </c>
      <c r="AA431" s="17">
        <v>9.1017435229755597E-2</v>
      </c>
      <c r="AB431" s="17">
        <v>9.4119049831220894E-2</v>
      </c>
      <c r="AC431" s="17">
        <v>0.123448885403695</v>
      </c>
      <c r="AD431" s="17">
        <v>2.6222596622603699E-2</v>
      </c>
      <c r="AE431" s="17"/>
      <c r="AF431" s="17">
        <v>7.0975825004315096E-2</v>
      </c>
      <c r="AG431" s="17">
        <v>0.115214588240486</v>
      </c>
      <c r="AH431" s="17">
        <v>6.44641557318886E-2</v>
      </c>
      <c r="AI431" s="17">
        <v>0.148938163150548</v>
      </c>
      <c r="AJ431" s="17">
        <v>9.5022570292374806E-2</v>
      </c>
      <c r="AK431" s="17">
        <v>9.2447974653862702E-2</v>
      </c>
      <c r="AL431" s="17">
        <v>7.0883407177232294E-2</v>
      </c>
      <c r="AM431" s="17">
        <v>5.0448915583174797E-2</v>
      </c>
      <c r="AN431" s="17">
        <v>0.114634041080002</v>
      </c>
      <c r="AO431" s="17">
        <v>7.3425747798608901E-2</v>
      </c>
      <c r="AP431" s="17">
        <v>6.2141235914971601E-2</v>
      </c>
      <c r="AQ431" s="17">
        <v>7.03238746776121E-2</v>
      </c>
      <c r="AR431" s="17">
        <v>0.122004451683872</v>
      </c>
      <c r="AS431" s="17">
        <v>4.2695494104621597E-2</v>
      </c>
      <c r="AT431" s="17">
        <v>0.11811433983221099</v>
      </c>
      <c r="AU431" s="17">
        <v>8.1571338995835296E-2</v>
      </c>
      <c r="AV431" s="17"/>
      <c r="AW431" s="17">
        <v>7.9188354987668505E-2</v>
      </c>
      <c r="AX431" s="17">
        <v>8.3683857350633106E-2</v>
      </c>
      <c r="AY431" s="17">
        <v>8.6615956534198194E-2</v>
      </c>
      <c r="AZ431" s="17">
        <v>7.2969854747158905E-2</v>
      </c>
      <c r="BA431" s="17">
        <v>1.58622519600655E-2</v>
      </c>
      <c r="BB431" s="17"/>
      <c r="BC431" s="17">
        <v>8.2806820598807201E-2</v>
      </c>
      <c r="BD431" s="17">
        <v>9.9331186691404103E-2</v>
      </c>
      <c r="BE431" s="17">
        <v>8.4567088048775593E-2</v>
      </c>
      <c r="BF431" s="17">
        <v>6.3580813664968205E-2</v>
      </c>
      <c r="BG431" s="17">
        <v>2.5678966816877799E-2</v>
      </c>
      <c r="BH431" s="17"/>
      <c r="BI431" s="17">
        <v>7.9873934783512096E-2</v>
      </c>
      <c r="BJ431" s="17">
        <v>0.104113543386524</v>
      </c>
      <c r="BK431" s="17"/>
      <c r="BL431" s="17">
        <v>9.2103256403677794E-2</v>
      </c>
      <c r="BM431" s="17">
        <v>8.8716317902531594E-2</v>
      </c>
      <c r="BN431" s="17">
        <v>7.9124335725013303E-2</v>
      </c>
      <c r="BO431" s="17">
        <v>0.10435544479940299</v>
      </c>
      <c r="BP431" s="17"/>
      <c r="BQ431" s="17">
        <v>9.5120224100015097E-2</v>
      </c>
      <c r="BR431" s="17">
        <v>9.2053806770362304E-2</v>
      </c>
      <c r="BS431" s="17">
        <v>0.12897281512310399</v>
      </c>
      <c r="BT431" s="17">
        <v>7.2077690296718303E-2</v>
      </c>
      <c r="BU431" s="17">
        <v>6.1735533757397897E-2</v>
      </c>
      <c r="BV431" s="17"/>
      <c r="BW431" s="17">
        <v>9.7647807552891805E-2</v>
      </c>
      <c r="BX431" s="17">
        <v>9.8365269444305403E-2</v>
      </c>
      <c r="BY431" s="17">
        <v>8.0819413989178093E-2</v>
      </c>
      <c r="BZ431" s="17">
        <v>7.7850032382668702E-2</v>
      </c>
      <c r="CA431" s="17">
        <v>6.7479617949814094E-2</v>
      </c>
      <c r="CB431" s="17"/>
      <c r="CC431" s="17">
        <v>8.3615295096313297E-2</v>
      </c>
      <c r="CD431" s="17">
        <v>8.5268202899139597E-2</v>
      </c>
      <c r="CE431" s="17"/>
      <c r="CF431" s="17">
        <v>9.6343157178170796E-2</v>
      </c>
      <c r="CG431" s="17"/>
      <c r="CH431" s="17">
        <v>0.10270281043882699</v>
      </c>
    </row>
    <row r="432" spans="2:86" x14ac:dyDescent="0.35">
      <c r="B432" t="s">
        <v>140</v>
      </c>
      <c r="C432" s="17">
        <v>8.1529487378184703E-2</v>
      </c>
      <c r="D432" s="17">
        <v>5.4031385966402501E-2</v>
      </c>
      <c r="E432" s="17">
        <v>0.10757239593043801</v>
      </c>
      <c r="F432" s="17"/>
      <c r="G432" s="17">
        <v>4.1109236145262601E-2</v>
      </c>
      <c r="H432" s="17">
        <v>6.5293455741331496E-2</v>
      </c>
      <c r="I432" s="17">
        <v>6.4004489452417795E-2</v>
      </c>
      <c r="J432" s="17">
        <v>0.10622383037546999</v>
      </c>
      <c r="K432" s="17">
        <v>8.4078287532198204E-2</v>
      </c>
      <c r="L432" s="17">
        <v>0.113993216299874</v>
      </c>
      <c r="M432" s="17"/>
      <c r="N432" s="17">
        <v>7.1789151066046997E-2</v>
      </c>
      <c r="O432" s="17">
        <v>7.1591274637374705E-2</v>
      </c>
      <c r="P432" s="17">
        <v>6.2003416223189403E-2</v>
      </c>
      <c r="Q432" s="17">
        <v>0.116908345463598</v>
      </c>
      <c r="R432" s="17"/>
      <c r="S432" s="17">
        <v>7.4450317978344394E-2</v>
      </c>
      <c r="T432" s="17">
        <v>7.9744376761535798E-2</v>
      </c>
      <c r="U432" s="17">
        <v>8.4959198143835596E-2</v>
      </c>
      <c r="V432" s="17">
        <v>9.2300934002002594E-2</v>
      </c>
      <c r="W432" s="17">
        <v>5.3567862385705399E-2</v>
      </c>
      <c r="X432" s="17">
        <v>5.9437685710300198E-2</v>
      </c>
      <c r="Y432" s="17">
        <v>8.2611712970741893E-2</v>
      </c>
      <c r="Z432" s="17">
        <v>8.7278660644793102E-2</v>
      </c>
      <c r="AA432" s="17">
        <v>9.4909426440047906E-2</v>
      </c>
      <c r="AB432" s="17">
        <v>9.5626404540145704E-2</v>
      </c>
      <c r="AC432" s="17">
        <v>0.12643714348077001</v>
      </c>
      <c r="AD432" s="17">
        <v>3.5194983575615901E-2</v>
      </c>
      <c r="AE432" s="17"/>
      <c r="AF432" s="17">
        <v>7.1564297703115703E-2</v>
      </c>
      <c r="AG432" s="17">
        <v>0.14560329203405301</v>
      </c>
      <c r="AH432" s="17">
        <v>0.15695537396197501</v>
      </c>
      <c r="AI432" s="17">
        <v>6.0640618259159403E-2</v>
      </c>
      <c r="AJ432" s="17">
        <v>7.1400043499065896E-2</v>
      </c>
      <c r="AK432" s="17">
        <v>8.3744803860651099E-2</v>
      </c>
      <c r="AL432" s="17">
        <v>7.3957045747016906E-2</v>
      </c>
      <c r="AM432" s="17">
        <v>9.2745254040197095E-2</v>
      </c>
      <c r="AN432" s="17">
        <v>7.66483804777153E-2</v>
      </c>
      <c r="AO432" s="17">
        <v>9.3125158567757299E-2</v>
      </c>
      <c r="AP432" s="17">
        <v>4.0560053455348702E-2</v>
      </c>
      <c r="AQ432" s="17">
        <v>8.5350857219043993E-2</v>
      </c>
      <c r="AR432" s="17">
        <v>6.7374954767336001E-2</v>
      </c>
      <c r="AS432" s="17">
        <v>8.3236777935582901E-2</v>
      </c>
      <c r="AT432" s="17">
        <v>1.89356875629158E-2</v>
      </c>
      <c r="AU432" s="17">
        <v>3.1262077121458898E-2</v>
      </c>
      <c r="AV432" s="17"/>
      <c r="AW432" s="17">
        <v>0.10711874122440899</v>
      </c>
      <c r="AX432" s="17">
        <v>9.4830667494555501E-2</v>
      </c>
      <c r="AY432" s="17">
        <v>6.2884137512128305E-2</v>
      </c>
      <c r="AZ432" s="17">
        <v>6.4662473868329406E-2</v>
      </c>
      <c r="BA432" s="17">
        <v>3.76935190484088E-2</v>
      </c>
      <c r="BB432" s="17"/>
      <c r="BC432" s="17">
        <v>4.4596849668244398E-2</v>
      </c>
      <c r="BD432" s="17">
        <v>6.5271476344405097E-2</v>
      </c>
      <c r="BE432" s="17">
        <v>0.106721969451208</v>
      </c>
      <c r="BF432" s="17">
        <v>9.0535602532264503E-2</v>
      </c>
      <c r="BG432" s="17">
        <v>5.9760706346895599E-2</v>
      </c>
      <c r="BH432" s="17"/>
      <c r="BI432" s="17">
        <v>6.8245644379380604E-2</v>
      </c>
      <c r="BJ432" s="17">
        <v>0.13555582916620301</v>
      </c>
      <c r="BK432" s="17"/>
      <c r="BL432" s="17">
        <v>7.0536827910529204E-2</v>
      </c>
      <c r="BM432" s="17">
        <v>8.5723035942944101E-2</v>
      </c>
      <c r="BN432" s="17">
        <v>8.1134467014992398E-2</v>
      </c>
      <c r="BO432" s="17">
        <v>0.12675730907838501</v>
      </c>
      <c r="BP432" s="17"/>
      <c r="BQ432" s="17">
        <v>7.5731631486963005E-2</v>
      </c>
      <c r="BR432" s="17">
        <v>7.4738556332497805E-2</v>
      </c>
      <c r="BS432" s="17">
        <v>5.8134365288886498E-2</v>
      </c>
      <c r="BT432" s="17">
        <v>5.7092500508486299E-2</v>
      </c>
      <c r="BU432" s="17">
        <v>5.6095413894202299E-2</v>
      </c>
      <c r="BV432" s="17"/>
      <c r="BW432" s="17">
        <v>6.6945106438585505E-2</v>
      </c>
      <c r="BX432" s="17">
        <v>7.3733339704021003E-2</v>
      </c>
      <c r="BY432" s="17">
        <v>6.5091725903071496E-2</v>
      </c>
      <c r="BZ432" s="17">
        <v>5.6516650359382803E-2</v>
      </c>
      <c r="CA432" s="17">
        <v>5.6191311304790797E-2</v>
      </c>
      <c r="CB432" s="17"/>
      <c r="CC432" s="17">
        <v>4.7570708718005401E-2</v>
      </c>
      <c r="CD432" s="17">
        <v>0.101418788819441</v>
      </c>
      <c r="CE432" s="17"/>
      <c r="CF432" s="17">
        <v>7.7730835289788899E-2</v>
      </c>
      <c r="CG432" s="17"/>
      <c r="CH432" s="17">
        <v>2.79674880741036E-2</v>
      </c>
    </row>
    <row r="433" spans="2:86" x14ac:dyDescent="0.35">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c r="CB433" s="17"/>
      <c r="CC433" s="17"/>
      <c r="CD433" s="17"/>
      <c r="CE433" s="17"/>
      <c r="CF433" s="17"/>
      <c r="CG433" s="17"/>
      <c r="CH433" s="17"/>
    </row>
    <row r="434" spans="2:86" x14ac:dyDescent="0.35">
      <c r="B434" s="6" t="s">
        <v>264</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c r="CC434" s="17"/>
      <c r="CD434" s="17"/>
      <c r="CE434" s="17"/>
      <c r="CF434" s="17"/>
      <c r="CG434" s="17"/>
      <c r="CH434" s="17"/>
    </row>
    <row r="435" spans="2:86" x14ac:dyDescent="0.35">
      <c r="B435" s="21" t="s">
        <v>123</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c r="CC435" s="17"/>
      <c r="CD435" s="17"/>
      <c r="CE435" s="17"/>
      <c r="CF435" s="17"/>
      <c r="CG435" s="17"/>
      <c r="CH435" s="17"/>
    </row>
    <row r="436" spans="2:86" x14ac:dyDescent="0.35">
      <c r="B436" t="s">
        <v>258</v>
      </c>
      <c r="C436" s="17">
        <v>0.55227718411992299</v>
      </c>
      <c r="D436" s="17">
        <v>0.59316692468792398</v>
      </c>
      <c r="E436" s="17">
        <v>0.51301609515370705</v>
      </c>
      <c r="F436" s="17"/>
      <c r="G436" s="17">
        <v>0.43479876864294698</v>
      </c>
      <c r="H436" s="17">
        <v>0.49917775182033303</v>
      </c>
      <c r="I436" s="17">
        <v>0.51579232024598098</v>
      </c>
      <c r="J436" s="17">
        <v>0.61573450396935703</v>
      </c>
      <c r="K436" s="17">
        <v>0.56957306369583305</v>
      </c>
      <c r="L436" s="17">
        <v>0.63983092358489302</v>
      </c>
      <c r="M436" s="17"/>
      <c r="N436" s="17">
        <v>0.60971486386469698</v>
      </c>
      <c r="O436" s="17">
        <v>0.58032589442863802</v>
      </c>
      <c r="P436" s="17">
        <v>0.52464794372725299</v>
      </c>
      <c r="Q436" s="17">
        <v>0.48646485719657001</v>
      </c>
      <c r="R436" s="17"/>
      <c r="S436" s="17">
        <v>0.53543885691483495</v>
      </c>
      <c r="T436" s="17">
        <v>0.59132700912267899</v>
      </c>
      <c r="U436" s="17">
        <v>0.54731186122274</v>
      </c>
      <c r="V436" s="17">
        <v>0.564796755638589</v>
      </c>
      <c r="W436" s="17">
        <v>0.51955797287205796</v>
      </c>
      <c r="X436" s="17">
        <v>0.55622308939598797</v>
      </c>
      <c r="Y436" s="17">
        <v>0.51971113056322205</v>
      </c>
      <c r="Z436" s="17">
        <v>0.51166091346723097</v>
      </c>
      <c r="AA436" s="17">
        <v>0.53696206017763803</v>
      </c>
      <c r="AB436" s="17">
        <v>0.60912375733731905</v>
      </c>
      <c r="AC436" s="17">
        <v>0.56226629554166496</v>
      </c>
      <c r="AD436" s="17">
        <v>0.51073582319756505</v>
      </c>
      <c r="AE436" s="17"/>
      <c r="AF436" s="17">
        <v>0.51099577226647497</v>
      </c>
      <c r="AG436" s="17">
        <v>0.33413187263726302</v>
      </c>
      <c r="AH436" s="17">
        <v>0.581736548229425</v>
      </c>
      <c r="AI436" s="17">
        <v>0.533422576610868</v>
      </c>
      <c r="AJ436" s="17">
        <v>0.53423628654979105</v>
      </c>
      <c r="AK436" s="17">
        <v>0.55308520586769605</v>
      </c>
      <c r="AL436" s="17">
        <v>0.53035793992889402</v>
      </c>
      <c r="AM436" s="17">
        <v>0.49993905588376297</v>
      </c>
      <c r="AN436" s="17">
        <v>0.60280290083794597</v>
      </c>
      <c r="AO436" s="17">
        <v>0.55041155130678798</v>
      </c>
      <c r="AP436" s="17">
        <v>0.60828416275831498</v>
      </c>
      <c r="AQ436" s="17">
        <v>0.58635376803631001</v>
      </c>
      <c r="AR436" s="17">
        <v>0.63658309218120801</v>
      </c>
      <c r="AS436" s="17">
        <v>0.57672662405244501</v>
      </c>
      <c r="AT436" s="17">
        <v>0.68172667222517702</v>
      </c>
      <c r="AU436" s="17">
        <v>0.58680074595827802</v>
      </c>
      <c r="AV436" s="17"/>
      <c r="AW436" s="17">
        <v>0.51661597575015505</v>
      </c>
      <c r="AX436" s="17">
        <v>0.52796585075114899</v>
      </c>
      <c r="AY436" s="17">
        <v>0.57118919164354598</v>
      </c>
      <c r="AZ436" s="17">
        <v>0.55534173857003999</v>
      </c>
      <c r="BA436" s="17">
        <v>0.6772208177347</v>
      </c>
      <c r="BB436" s="17"/>
      <c r="BC436" s="17">
        <v>0.43488168901430702</v>
      </c>
      <c r="BD436" s="17">
        <v>0.553537332035965</v>
      </c>
      <c r="BE436" s="17">
        <v>0.58119270375277399</v>
      </c>
      <c r="BF436" s="17">
        <v>0.55954915170103203</v>
      </c>
      <c r="BG436" s="17">
        <v>0.56882149961128003</v>
      </c>
      <c r="BH436" s="17"/>
      <c r="BI436" s="17">
        <v>0.55435971064195599</v>
      </c>
      <c r="BJ436" s="17">
        <v>0.54380739945955903</v>
      </c>
      <c r="BK436" s="17"/>
      <c r="BL436" s="17">
        <v>0.51170555726198796</v>
      </c>
      <c r="BM436" s="17">
        <v>0.57759831470371104</v>
      </c>
      <c r="BN436" s="17">
        <v>0.55559419560768997</v>
      </c>
      <c r="BO436" s="17">
        <v>0.480446890451797</v>
      </c>
      <c r="BP436" s="17"/>
      <c r="BQ436" s="17">
        <v>0.60505948157185596</v>
      </c>
      <c r="BR436" s="17">
        <v>0.57700580762775699</v>
      </c>
      <c r="BS436" s="17">
        <v>0.60688371094945004</v>
      </c>
      <c r="BT436" s="17">
        <v>0.63372713129075098</v>
      </c>
      <c r="BU436" s="17">
        <v>0.50289658240153601</v>
      </c>
      <c r="BV436" s="17"/>
      <c r="BW436" s="17">
        <v>0.58525409712959098</v>
      </c>
      <c r="BX436" s="17">
        <v>0.54539728141833899</v>
      </c>
      <c r="BY436" s="17">
        <v>0.65368643751184197</v>
      </c>
      <c r="BZ436" s="17">
        <v>0.61823675087817798</v>
      </c>
      <c r="CA436" s="17">
        <v>0.54540575367465904</v>
      </c>
      <c r="CB436" s="17"/>
      <c r="CC436" s="17">
        <v>0.60971877110277395</v>
      </c>
      <c r="CD436" s="17">
        <v>0.51863424748198805</v>
      </c>
      <c r="CE436" s="17"/>
      <c r="CF436" s="17">
        <v>0.54950323111121802</v>
      </c>
      <c r="CG436" s="17"/>
      <c r="CH436" s="17">
        <v>0.57952099039386695</v>
      </c>
    </row>
    <row r="437" spans="2:86" x14ac:dyDescent="0.35">
      <c r="B437" t="s">
        <v>259</v>
      </c>
      <c r="C437" s="17">
        <v>9.4070485063249096E-2</v>
      </c>
      <c r="D437" s="17">
        <v>0.10004809265265401</v>
      </c>
      <c r="E437" s="17">
        <v>8.7950643425703398E-2</v>
      </c>
      <c r="F437" s="17"/>
      <c r="G437" s="17">
        <v>0.15677007256291001</v>
      </c>
      <c r="H437" s="17">
        <v>0.1119687159647</v>
      </c>
      <c r="I437" s="17">
        <v>0.111505619168053</v>
      </c>
      <c r="J437" s="17">
        <v>7.7814653184458696E-2</v>
      </c>
      <c r="K437" s="17">
        <v>7.0264249314121993E-2</v>
      </c>
      <c r="L437" s="17">
        <v>5.29402454555166E-2</v>
      </c>
      <c r="M437" s="17"/>
      <c r="N437" s="17">
        <v>0.108547934113861</v>
      </c>
      <c r="O437" s="17">
        <v>7.2186564780912302E-2</v>
      </c>
      <c r="P437" s="17">
        <v>0.11548108100195099</v>
      </c>
      <c r="Q437" s="17">
        <v>8.1707069265538904E-2</v>
      </c>
      <c r="R437" s="17"/>
      <c r="S437" s="17">
        <v>0.15526161433344901</v>
      </c>
      <c r="T437" s="17">
        <v>6.5796495066332797E-2</v>
      </c>
      <c r="U437" s="17">
        <v>0.10149701606450499</v>
      </c>
      <c r="V437" s="17">
        <v>7.2651309182091506E-2</v>
      </c>
      <c r="W437" s="17">
        <v>0.12550824251818099</v>
      </c>
      <c r="X437" s="17">
        <v>8.8282681965467902E-2</v>
      </c>
      <c r="Y437" s="17">
        <v>6.9220994364883701E-2</v>
      </c>
      <c r="Z437" s="17">
        <v>5.98683063563758E-2</v>
      </c>
      <c r="AA437" s="17">
        <v>8.3714937107843806E-2</v>
      </c>
      <c r="AB437" s="17">
        <v>0.102573588785096</v>
      </c>
      <c r="AC437" s="17">
        <v>7.54001340904428E-2</v>
      </c>
      <c r="AD437" s="17">
        <v>7.4987643422634004E-2</v>
      </c>
      <c r="AE437" s="17"/>
      <c r="AF437" s="17">
        <v>0.12616645120605799</v>
      </c>
      <c r="AG437" s="17">
        <v>8.2015095917526606E-2</v>
      </c>
      <c r="AH437" s="17">
        <v>5.85342445806281E-2</v>
      </c>
      <c r="AI437" s="17">
        <v>0.159723105706464</v>
      </c>
      <c r="AJ437" s="17">
        <v>6.5414213785205302E-2</v>
      </c>
      <c r="AK437" s="17">
        <v>0.10241742671168</v>
      </c>
      <c r="AL437" s="17">
        <v>8.3318363778685497E-2</v>
      </c>
      <c r="AM437" s="17">
        <v>7.9812798602217599E-2</v>
      </c>
      <c r="AN437" s="17">
        <v>7.8564385058281505E-2</v>
      </c>
      <c r="AO437" s="17">
        <v>8.2000308711592099E-2</v>
      </c>
      <c r="AP437" s="17">
        <v>7.7317905577945295E-2</v>
      </c>
      <c r="AQ437" s="17">
        <v>7.6756156610908205E-2</v>
      </c>
      <c r="AR437" s="17">
        <v>0.112485354115975</v>
      </c>
      <c r="AS437" s="17">
        <v>0.116101867145528</v>
      </c>
      <c r="AT437" s="17">
        <v>0.118741180725458</v>
      </c>
      <c r="AU437" s="17">
        <v>0.16655183154391801</v>
      </c>
      <c r="AV437" s="17"/>
      <c r="AW437" s="17">
        <v>6.9794765193837094E-2</v>
      </c>
      <c r="AX437" s="17">
        <v>9.1783095365224096E-2</v>
      </c>
      <c r="AY437" s="17">
        <v>0.120845491682627</v>
      </c>
      <c r="AZ437" s="17">
        <v>0.116001219670677</v>
      </c>
      <c r="BA437" s="17">
        <v>8.8197604856164596E-2</v>
      </c>
      <c r="BB437" s="17"/>
      <c r="BC437" s="17">
        <v>0.18782592823855401</v>
      </c>
      <c r="BD437" s="17">
        <v>9.9527785283655704E-2</v>
      </c>
      <c r="BE437" s="17">
        <v>7.2256187606455399E-2</v>
      </c>
      <c r="BF437" s="17">
        <v>6.4478560965173404E-2</v>
      </c>
      <c r="BG437" s="17">
        <v>0.100624695546903</v>
      </c>
      <c r="BH437" s="17"/>
      <c r="BI437" s="17">
        <v>0.10011923468073899</v>
      </c>
      <c r="BJ437" s="17">
        <v>6.9469786737164099E-2</v>
      </c>
      <c r="BK437" s="17"/>
      <c r="BL437" s="17">
        <v>9.6109149061295293E-2</v>
      </c>
      <c r="BM437" s="17">
        <v>5.4491127961162802E-2</v>
      </c>
      <c r="BN437" s="17">
        <v>0.11593027569983801</v>
      </c>
      <c r="BO437" s="17">
        <v>6.0525766679236398E-2</v>
      </c>
      <c r="BP437" s="17"/>
      <c r="BQ437" s="17">
        <v>6.3186774966588505E-2</v>
      </c>
      <c r="BR437" s="17">
        <v>0.13001894969897199</v>
      </c>
      <c r="BS437" s="17">
        <v>9.9587797964462793E-2</v>
      </c>
      <c r="BT437" s="17">
        <v>8.3285581016862897E-2</v>
      </c>
      <c r="BU437" s="17">
        <v>0.101275408603775</v>
      </c>
      <c r="BV437" s="17"/>
      <c r="BW437" s="17">
        <v>9.1846262539475101E-2</v>
      </c>
      <c r="BX437" s="17">
        <v>0.15107422267361001</v>
      </c>
      <c r="BY437" s="17">
        <v>6.8586609859447603E-2</v>
      </c>
      <c r="BZ437" s="17">
        <v>8.2965346026716999E-2</v>
      </c>
      <c r="CA437" s="17">
        <v>0.107510092686916</v>
      </c>
      <c r="CB437" s="17"/>
      <c r="CC437" s="17">
        <v>0.10504116631260001</v>
      </c>
      <c r="CD437" s="17">
        <v>8.7645071812443701E-2</v>
      </c>
      <c r="CE437" s="17"/>
      <c r="CF437" s="17">
        <v>0.165160598840429</v>
      </c>
      <c r="CG437" s="17"/>
      <c r="CH437" s="17">
        <v>0.16363757040253099</v>
      </c>
    </row>
    <row r="438" spans="2:86" x14ac:dyDescent="0.35">
      <c r="B438" t="s">
        <v>260</v>
      </c>
      <c r="C438" s="17">
        <v>4.3464233332308998E-2</v>
      </c>
      <c r="D438" s="17">
        <v>4.8006221222062898E-2</v>
      </c>
      <c r="E438" s="17">
        <v>3.91632371472753E-2</v>
      </c>
      <c r="F438" s="17"/>
      <c r="G438" s="17">
        <v>7.5490787674565393E-2</v>
      </c>
      <c r="H438" s="17">
        <v>7.0799606318569394E-2</v>
      </c>
      <c r="I438" s="17">
        <v>6.4567557938411096E-2</v>
      </c>
      <c r="J438" s="17">
        <v>2.08913349880466E-2</v>
      </c>
      <c r="K438" s="17">
        <v>3.59428075459296E-2</v>
      </c>
      <c r="L438" s="17">
        <v>6.2476639600221404E-3</v>
      </c>
      <c r="M438" s="17"/>
      <c r="N438" s="17">
        <v>4.3073397609810597E-2</v>
      </c>
      <c r="O438" s="17">
        <v>3.7476627610069299E-2</v>
      </c>
      <c r="P438" s="17">
        <v>4.4554947217357498E-2</v>
      </c>
      <c r="Q438" s="17">
        <v>4.95013315115524E-2</v>
      </c>
      <c r="R438" s="17"/>
      <c r="S438" s="17">
        <v>4.28723201395875E-2</v>
      </c>
      <c r="T438" s="17">
        <v>2.5833141758395298E-2</v>
      </c>
      <c r="U438" s="17">
        <v>3.1298200939568803E-2</v>
      </c>
      <c r="V438" s="17">
        <v>4.9144166977692298E-2</v>
      </c>
      <c r="W438" s="17">
        <v>7.0393366228069396E-2</v>
      </c>
      <c r="X438" s="17">
        <v>5.1755194832811803E-2</v>
      </c>
      <c r="Y438" s="17">
        <v>6.3579230686204594E-2</v>
      </c>
      <c r="Z438" s="17">
        <v>5.5941200942819902E-2</v>
      </c>
      <c r="AA438" s="17">
        <v>3.9712072440602597E-2</v>
      </c>
      <c r="AB438" s="17">
        <v>3.4523690590233198E-2</v>
      </c>
      <c r="AC438" s="17">
        <v>8.8788841473621209E-3</v>
      </c>
      <c r="AD438" s="17">
        <v>7.8701824649769797E-2</v>
      </c>
      <c r="AE438" s="17"/>
      <c r="AF438" s="17">
        <v>0</v>
      </c>
      <c r="AG438" s="17">
        <v>5.4108705217815502E-2</v>
      </c>
      <c r="AH438" s="17">
        <v>3.4484021513060702E-2</v>
      </c>
      <c r="AI438" s="17">
        <v>4.4706446893380103E-2</v>
      </c>
      <c r="AJ438" s="17">
        <v>5.7891675224081597E-2</v>
      </c>
      <c r="AK438" s="17">
        <v>3.0151714482756501E-2</v>
      </c>
      <c r="AL438" s="17">
        <v>5.9858057179896999E-2</v>
      </c>
      <c r="AM438" s="17">
        <v>6.22887185982497E-2</v>
      </c>
      <c r="AN438" s="17">
        <v>3.3498135865983603E-2</v>
      </c>
      <c r="AO438" s="17">
        <v>9.0308959371195693E-2</v>
      </c>
      <c r="AP438" s="17">
        <v>2.0750729469035199E-2</v>
      </c>
      <c r="AQ438" s="17">
        <v>4.4369785483147697E-2</v>
      </c>
      <c r="AR438" s="17">
        <v>3.4841211123475199E-2</v>
      </c>
      <c r="AS438" s="17">
        <v>4.2202539412318801E-2</v>
      </c>
      <c r="AT438" s="17">
        <v>1.28039248950886E-2</v>
      </c>
      <c r="AU438" s="17">
        <v>4.3036528307805799E-2</v>
      </c>
      <c r="AV438" s="17"/>
      <c r="AW438" s="17">
        <v>3.7682489755390097E-2</v>
      </c>
      <c r="AX438" s="17">
        <v>5.0126796059947597E-2</v>
      </c>
      <c r="AY438" s="17">
        <v>5.3050624920963303E-2</v>
      </c>
      <c r="AZ438" s="17">
        <v>4.3214760102753103E-2</v>
      </c>
      <c r="BA438" s="17">
        <v>5.4462789552611302E-2</v>
      </c>
      <c r="BB438" s="17"/>
      <c r="BC438" s="17">
        <v>0.125751781475617</v>
      </c>
      <c r="BD438" s="17">
        <v>4.7845943898701698E-2</v>
      </c>
      <c r="BE438" s="17">
        <v>2.5407907187354702E-2</v>
      </c>
      <c r="BF438" s="17">
        <v>1.47653533462139E-2</v>
      </c>
      <c r="BG438" s="17">
        <v>5.3463330055129599E-2</v>
      </c>
      <c r="BH438" s="17"/>
      <c r="BI438" s="17">
        <v>4.9977829731745201E-2</v>
      </c>
      <c r="BJ438" s="17">
        <v>1.69729698194215E-2</v>
      </c>
      <c r="BK438" s="17"/>
      <c r="BL438" s="17">
        <v>7.2021921551069595E-2</v>
      </c>
      <c r="BM438" s="17">
        <v>2.7426546409508899E-2</v>
      </c>
      <c r="BN438" s="17">
        <v>4.4126983527864601E-2</v>
      </c>
      <c r="BO438" s="17">
        <v>0</v>
      </c>
      <c r="BP438" s="17"/>
      <c r="BQ438" s="17">
        <v>3.6676960852321597E-2</v>
      </c>
      <c r="BR438" s="17">
        <v>5.8246324738659899E-2</v>
      </c>
      <c r="BS438" s="17">
        <v>4.0776401265007603E-2</v>
      </c>
      <c r="BT438" s="17">
        <v>6.2140707326653798E-2</v>
      </c>
      <c r="BU438" s="17">
        <v>5.7877870408529902E-2</v>
      </c>
      <c r="BV438" s="17"/>
      <c r="BW438" s="17">
        <v>4.1387984991517503E-2</v>
      </c>
      <c r="BX438" s="17">
        <v>6.8309228562583701E-2</v>
      </c>
      <c r="BY438" s="17">
        <v>5.1847181449862001E-2</v>
      </c>
      <c r="BZ438" s="17">
        <v>4.61573854287015E-2</v>
      </c>
      <c r="CA438" s="17">
        <v>3.9987781423939099E-2</v>
      </c>
      <c r="CB438" s="17"/>
      <c r="CC438" s="17">
        <v>6.8746413477884599E-2</v>
      </c>
      <c r="CD438" s="17">
        <v>2.86567248809773E-2</v>
      </c>
      <c r="CE438" s="17"/>
      <c r="CF438" s="17">
        <v>7.5389190874301501E-2</v>
      </c>
      <c r="CG438" s="17"/>
      <c r="CH438" s="17">
        <v>0.10130223256429299</v>
      </c>
    </row>
    <row r="439" spans="2:86" x14ac:dyDescent="0.35">
      <c r="B439" t="s">
        <v>261</v>
      </c>
      <c r="C439" s="17">
        <v>4.9389298309641297E-2</v>
      </c>
      <c r="D439" s="17">
        <v>6.0808588736455803E-2</v>
      </c>
      <c r="E439" s="17">
        <v>3.83983043780226E-2</v>
      </c>
      <c r="F439" s="17"/>
      <c r="G439" s="17">
        <v>5.0417051102762199E-2</v>
      </c>
      <c r="H439" s="17">
        <v>4.63747621969973E-2</v>
      </c>
      <c r="I439" s="17">
        <v>5.5498158495447897E-2</v>
      </c>
      <c r="J439" s="17">
        <v>3.6750682296454298E-2</v>
      </c>
      <c r="K439" s="17">
        <v>3.5885037886376002E-2</v>
      </c>
      <c r="L439" s="17">
        <v>6.5515147624545494E-2</v>
      </c>
      <c r="M439" s="17"/>
      <c r="N439" s="17">
        <v>4.2015906571763198E-2</v>
      </c>
      <c r="O439" s="17">
        <v>3.97518886357352E-2</v>
      </c>
      <c r="P439" s="17">
        <v>5.6641314301949901E-2</v>
      </c>
      <c r="Q439" s="17">
        <v>5.8128018228229897E-2</v>
      </c>
      <c r="R439" s="17"/>
      <c r="S439" s="17">
        <v>3.2272345450655097E-2</v>
      </c>
      <c r="T439" s="17">
        <v>5.9074119071843102E-2</v>
      </c>
      <c r="U439" s="17">
        <v>7.3405597678784407E-2</v>
      </c>
      <c r="V439" s="17">
        <v>4.6463894688888098E-2</v>
      </c>
      <c r="W439" s="17">
        <v>4.1307828894870502E-2</v>
      </c>
      <c r="X439" s="17">
        <v>6.3770504874388206E-2</v>
      </c>
      <c r="Y439" s="17">
        <v>7.4126842026653095E-2</v>
      </c>
      <c r="Z439" s="17">
        <v>5.44418300386975E-2</v>
      </c>
      <c r="AA439" s="17">
        <v>5.8359499938846503E-2</v>
      </c>
      <c r="AB439" s="17">
        <v>6.67503886937355E-3</v>
      </c>
      <c r="AC439" s="17">
        <v>3.0599598751211699E-2</v>
      </c>
      <c r="AD439" s="17">
        <v>6.2173853102214897E-2</v>
      </c>
      <c r="AE439" s="17"/>
      <c r="AF439" s="17">
        <v>3.3707985608663303E-2</v>
      </c>
      <c r="AG439" s="17">
        <v>5.0052324105266499E-2</v>
      </c>
      <c r="AH439" s="17">
        <v>4.58638545270234E-2</v>
      </c>
      <c r="AI439" s="17">
        <v>5.06901090432045E-2</v>
      </c>
      <c r="AJ439" s="17">
        <v>5.76615727414065E-2</v>
      </c>
      <c r="AK439" s="17">
        <v>4.8182403332117797E-2</v>
      </c>
      <c r="AL439" s="17">
        <v>6.6795088129889296E-2</v>
      </c>
      <c r="AM439" s="17">
        <v>8.2644385348360896E-2</v>
      </c>
      <c r="AN439" s="17">
        <v>4.9761232491585101E-2</v>
      </c>
      <c r="AO439" s="17">
        <v>1.7750359953263201E-2</v>
      </c>
      <c r="AP439" s="17">
        <v>4.15042096972622E-2</v>
      </c>
      <c r="AQ439" s="17">
        <v>4.2949273661933497E-2</v>
      </c>
      <c r="AR439" s="17">
        <v>3.9984886642994502E-2</v>
      </c>
      <c r="AS439" s="17">
        <v>0</v>
      </c>
      <c r="AT439" s="17">
        <v>3.0235099136993598E-2</v>
      </c>
      <c r="AU439" s="17">
        <v>6.6404836785971894E-2</v>
      </c>
      <c r="AV439" s="17"/>
      <c r="AW439" s="17">
        <v>5.7440833074574399E-2</v>
      </c>
      <c r="AX439" s="17">
        <v>3.26425045572247E-2</v>
      </c>
      <c r="AY439" s="17">
        <v>3.3745863035219099E-2</v>
      </c>
      <c r="AZ439" s="17">
        <v>6.1618861532683297E-2</v>
      </c>
      <c r="BA439" s="17">
        <v>5.7398817558013203E-2</v>
      </c>
      <c r="BB439" s="17"/>
      <c r="BC439" s="17">
        <v>5.1904833714429603E-2</v>
      </c>
      <c r="BD439" s="17">
        <v>6.1805995727785501E-2</v>
      </c>
      <c r="BE439" s="17">
        <v>4.4976462397278802E-2</v>
      </c>
      <c r="BF439" s="17">
        <v>2.6724807189190899E-2</v>
      </c>
      <c r="BG439" s="17">
        <v>5.4756249354268899E-2</v>
      </c>
      <c r="BH439" s="17"/>
      <c r="BI439" s="17">
        <v>4.7755108939374798E-2</v>
      </c>
      <c r="BJ439" s="17">
        <v>5.6035663632711598E-2</v>
      </c>
      <c r="BK439" s="17"/>
      <c r="BL439" s="17">
        <v>6.6302197596014703E-2</v>
      </c>
      <c r="BM439" s="17">
        <v>3.88028134153496E-2</v>
      </c>
      <c r="BN439" s="17">
        <v>4.8052103577943601E-2</v>
      </c>
      <c r="BO439" s="17">
        <v>7.8642841200582403E-2</v>
      </c>
      <c r="BP439" s="17"/>
      <c r="BQ439" s="17">
        <v>5.8744551627425402E-2</v>
      </c>
      <c r="BR439" s="17">
        <v>4.90637349803629E-2</v>
      </c>
      <c r="BS439" s="17">
        <v>4.46707410869581E-2</v>
      </c>
      <c r="BT439" s="17">
        <v>4.8578113298028899E-2</v>
      </c>
      <c r="BU439" s="17">
        <v>6.8736083738590303E-2</v>
      </c>
      <c r="BV439" s="17"/>
      <c r="BW439" s="17">
        <v>5.9047601768499297E-2</v>
      </c>
      <c r="BX439" s="17">
        <v>5.6146702040007497E-2</v>
      </c>
      <c r="BY439" s="17">
        <v>4.2458406043788699E-2</v>
      </c>
      <c r="BZ439" s="17">
        <v>5.5360741728267902E-2</v>
      </c>
      <c r="CA439" s="17">
        <v>3.8296446433693697E-2</v>
      </c>
      <c r="CB439" s="17"/>
      <c r="CC439" s="17">
        <v>4.4770613982698201E-2</v>
      </c>
      <c r="CD439" s="17">
        <v>5.2094413406972399E-2</v>
      </c>
      <c r="CE439" s="17"/>
      <c r="CF439" s="17">
        <v>4.94115937973372E-2</v>
      </c>
      <c r="CG439" s="17"/>
      <c r="CH439" s="17">
        <v>4.2600711611337001E-2</v>
      </c>
    </row>
    <row r="440" spans="2:86" x14ac:dyDescent="0.35">
      <c r="B440" t="s">
        <v>262</v>
      </c>
      <c r="C440" s="17">
        <v>0.26079879917487703</v>
      </c>
      <c r="D440" s="17">
        <v>0.197970172700903</v>
      </c>
      <c r="E440" s="17">
        <v>0.321471719895291</v>
      </c>
      <c r="F440" s="17"/>
      <c r="G440" s="17">
        <v>0.28252332001681602</v>
      </c>
      <c r="H440" s="17">
        <v>0.27167916369939998</v>
      </c>
      <c r="I440" s="17">
        <v>0.25263634415210801</v>
      </c>
      <c r="J440" s="17">
        <v>0.24880882556168299</v>
      </c>
      <c r="K440" s="17">
        <v>0.28833484155773897</v>
      </c>
      <c r="L440" s="17">
        <v>0.23546601937502301</v>
      </c>
      <c r="M440" s="17"/>
      <c r="N440" s="17">
        <v>0.196647897839868</v>
      </c>
      <c r="O440" s="17">
        <v>0.27025902454464601</v>
      </c>
      <c r="P440" s="17">
        <v>0.25867471375148798</v>
      </c>
      <c r="Q440" s="17">
        <v>0.32419872379810899</v>
      </c>
      <c r="R440" s="17"/>
      <c r="S440" s="17">
        <v>0.23415486316147299</v>
      </c>
      <c r="T440" s="17">
        <v>0.25796923498074997</v>
      </c>
      <c r="U440" s="17">
        <v>0.24648732409440199</v>
      </c>
      <c r="V440" s="17">
        <v>0.26694387351273902</v>
      </c>
      <c r="W440" s="17">
        <v>0.243232589486822</v>
      </c>
      <c r="X440" s="17">
        <v>0.23996852893134399</v>
      </c>
      <c r="Y440" s="17">
        <v>0.27336180235903701</v>
      </c>
      <c r="Z440" s="17">
        <v>0.31808774919487598</v>
      </c>
      <c r="AA440" s="17">
        <v>0.281251430335069</v>
      </c>
      <c r="AB440" s="17">
        <v>0.24710392441797799</v>
      </c>
      <c r="AC440" s="17">
        <v>0.32285508746931801</v>
      </c>
      <c r="AD440" s="17">
        <v>0.27340085562781602</v>
      </c>
      <c r="AE440" s="17"/>
      <c r="AF440" s="17">
        <v>0.32912979091880401</v>
      </c>
      <c r="AG440" s="17">
        <v>0.47969200212212798</v>
      </c>
      <c r="AH440" s="17">
        <v>0.27938133114986302</v>
      </c>
      <c r="AI440" s="17">
        <v>0.211457761746082</v>
      </c>
      <c r="AJ440" s="17">
        <v>0.284796251699516</v>
      </c>
      <c r="AK440" s="17">
        <v>0.26616324960575</v>
      </c>
      <c r="AL440" s="17">
        <v>0.25967055098263497</v>
      </c>
      <c r="AM440" s="17">
        <v>0.27531504156740799</v>
      </c>
      <c r="AN440" s="17">
        <v>0.235373345746203</v>
      </c>
      <c r="AO440" s="17">
        <v>0.25952882065716099</v>
      </c>
      <c r="AP440" s="17">
        <v>0.25214299249744199</v>
      </c>
      <c r="AQ440" s="17">
        <v>0.2495710162077</v>
      </c>
      <c r="AR440" s="17">
        <v>0.17610545593634699</v>
      </c>
      <c r="AS440" s="17">
        <v>0.26496896938970799</v>
      </c>
      <c r="AT440" s="17">
        <v>0.15649312301728299</v>
      </c>
      <c r="AU440" s="17">
        <v>0.137206057404026</v>
      </c>
      <c r="AV440" s="17"/>
      <c r="AW440" s="17">
        <v>0.31846593622604402</v>
      </c>
      <c r="AX440" s="17">
        <v>0.29748175326645399</v>
      </c>
      <c r="AY440" s="17">
        <v>0.22116882871764501</v>
      </c>
      <c r="AZ440" s="17">
        <v>0.22382342012384701</v>
      </c>
      <c r="BA440" s="17">
        <v>0.12271997029851101</v>
      </c>
      <c r="BB440" s="17"/>
      <c r="BC440" s="17">
        <v>0.199635767557092</v>
      </c>
      <c r="BD440" s="17">
        <v>0.237282943053892</v>
      </c>
      <c r="BE440" s="17">
        <v>0.27616673905613698</v>
      </c>
      <c r="BF440" s="17">
        <v>0.33448212679839001</v>
      </c>
      <c r="BG440" s="17">
        <v>0.22233422543241799</v>
      </c>
      <c r="BH440" s="17"/>
      <c r="BI440" s="17">
        <v>0.247788116006185</v>
      </c>
      <c r="BJ440" s="17">
        <v>0.31371418035114401</v>
      </c>
      <c r="BK440" s="17"/>
      <c r="BL440" s="17">
        <v>0.25386117452963303</v>
      </c>
      <c r="BM440" s="17">
        <v>0.30168119751026801</v>
      </c>
      <c r="BN440" s="17">
        <v>0.23629644158666399</v>
      </c>
      <c r="BO440" s="17">
        <v>0.380384501668384</v>
      </c>
      <c r="BP440" s="17"/>
      <c r="BQ440" s="17">
        <v>0.236332230981809</v>
      </c>
      <c r="BR440" s="17">
        <v>0.185665182954248</v>
      </c>
      <c r="BS440" s="17">
        <v>0.20808134873412101</v>
      </c>
      <c r="BT440" s="17">
        <v>0.17226846706770399</v>
      </c>
      <c r="BU440" s="17">
        <v>0.269214054847569</v>
      </c>
      <c r="BV440" s="17"/>
      <c r="BW440" s="17">
        <v>0.222464053570917</v>
      </c>
      <c r="BX440" s="17">
        <v>0.17907256530546001</v>
      </c>
      <c r="BY440" s="17">
        <v>0.18342136513505999</v>
      </c>
      <c r="BZ440" s="17">
        <v>0.197279775938136</v>
      </c>
      <c r="CA440" s="17">
        <v>0.26879992578079198</v>
      </c>
      <c r="CB440" s="17"/>
      <c r="CC440" s="17">
        <v>0.17172303512404299</v>
      </c>
      <c r="CD440" s="17">
        <v>0.31296954241761799</v>
      </c>
      <c r="CE440" s="17"/>
      <c r="CF440" s="17">
        <v>0.160535385376714</v>
      </c>
      <c r="CG440" s="17"/>
      <c r="CH440" s="17">
        <v>0.112938495027972</v>
      </c>
    </row>
    <row r="441" spans="2:86" x14ac:dyDescent="0.35">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c r="CB441" s="17"/>
      <c r="CC441" s="17"/>
      <c r="CD441" s="17"/>
      <c r="CE441" s="17"/>
      <c r="CF441" s="17"/>
      <c r="CG441" s="17"/>
      <c r="CH441" s="17"/>
    </row>
    <row r="442" spans="2:86" x14ac:dyDescent="0.35">
      <c r="B442" s="6" t="s">
        <v>265</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c r="CB442" s="17"/>
      <c r="CC442" s="17"/>
      <c r="CD442" s="17"/>
      <c r="CE442" s="17"/>
      <c r="CF442" s="17"/>
      <c r="CG442" s="17"/>
      <c r="CH442" s="17"/>
    </row>
    <row r="443" spans="2:86" x14ac:dyDescent="0.35">
      <c r="B443" s="21" t="s">
        <v>123</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c r="CB443" s="17"/>
      <c r="CC443" s="17"/>
      <c r="CD443" s="17"/>
      <c r="CE443" s="17"/>
      <c r="CF443" s="17"/>
      <c r="CG443" s="17"/>
      <c r="CH443" s="17"/>
    </row>
    <row r="444" spans="2:86" x14ac:dyDescent="0.35">
      <c r="B444" t="s">
        <v>258</v>
      </c>
      <c r="C444" s="17">
        <v>0.36387808643430303</v>
      </c>
      <c r="D444" s="17">
        <v>0.38184772283127899</v>
      </c>
      <c r="E444" s="17">
        <v>0.34641272518051902</v>
      </c>
      <c r="F444" s="17"/>
      <c r="G444" s="17">
        <v>0.40867049147605</v>
      </c>
      <c r="H444" s="17">
        <v>0.44329599870491698</v>
      </c>
      <c r="I444" s="17">
        <v>0.42805307548198401</v>
      </c>
      <c r="J444" s="17">
        <v>0.38349427072341402</v>
      </c>
      <c r="K444" s="17">
        <v>0.28447657595204601</v>
      </c>
      <c r="L444" s="17">
        <v>0.254768287467595</v>
      </c>
      <c r="M444" s="17"/>
      <c r="N444" s="17">
        <v>0.42210218287128098</v>
      </c>
      <c r="O444" s="17">
        <v>0.36147702898103001</v>
      </c>
      <c r="P444" s="17">
        <v>0.36018798409142</v>
      </c>
      <c r="Q444" s="17">
        <v>0.30965147678698102</v>
      </c>
      <c r="R444" s="17"/>
      <c r="S444" s="17">
        <v>0.45884087202244001</v>
      </c>
      <c r="T444" s="17">
        <v>0.385782597454283</v>
      </c>
      <c r="U444" s="17">
        <v>0.339429484145788</v>
      </c>
      <c r="V444" s="17">
        <v>0.32424280473089201</v>
      </c>
      <c r="W444" s="17">
        <v>0.30465356588223902</v>
      </c>
      <c r="X444" s="17">
        <v>0.37564528789829299</v>
      </c>
      <c r="Y444" s="17">
        <v>0.31991703362191398</v>
      </c>
      <c r="Z444" s="17">
        <v>0.29789974447154999</v>
      </c>
      <c r="AA444" s="17">
        <v>0.350977914424079</v>
      </c>
      <c r="AB444" s="17">
        <v>0.354967516008386</v>
      </c>
      <c r="AC444" s="17">
        <v>0.39167263240012501</v>
      </c>
      <c r="AD444" s="17">
        <v>0.34515396199477499</v>
      </c>
      <c r="AE444" s="17"/>
      <c r="AF444" s="17">
        <v>0.29062861449107602</v>
      </c>
      <c r="AG444" s="17">
        <v>0.242931982780593</v>
      </c>
      <c r="AH444" s="17">
        <v>0.30233063903816598</v>
      </c>
      <c r="AI444" s="17">
        <v>0.32629831691312799</v>
      </c>
      <c r="AJ444" s="17">
        <v>0.38489494837837002</v>
      </c>
      <c r="AK444" s="17">
        <v>0.39363537456523401</v>
      </c>
      <c r="AL444" s="17">
        <v>0.31019894914436302</v>
      </c>
      <c r="AM444" s="17">
        <v>0.34443388019288701</v>
      </c>
      <c r="AN444" s="17">
        <v>0.30710602904296902</v>
      </c>
      <c r="AO444" s="17">
        <v>0.296634728570147</v>
      </c>
      <c r="AP444" s="17">
        <v>0.38139462442805799</v>
      </c>
      <c r="AQ444" s="17">
        <v>0.39753816255615099</v>
      </c>
      <c r="AR444" s="17">
        <v>0.46866422569862898</v>
      </c>
      <c r="AS444" s="17">
        <v>0.51851805814859098</v>
      </c>
      <c r="AT444" s="17">
        <v>0.54668771053375398</v>
      </c>
      <c r="AU444" s="17">
        <v>0.50401314308134404</v>
      </c>
      <c r="AV444" s="17"/>
      <c r="AW444" s="17">
        <v>0.30201321075628002</v>
      </c>
      <c r="AX444" s="17">
        <v>0.32747144394351402</v>
      </c>
      <c r="AY444" s="17">
        <v>0.41709095815645097</v>
      </c>
      <c r="AZ444" s="17">
        <v>0.44407462449266299</v>
      </c>
      <c r="BA444" s="17">
        <v>0.44786074795754899</v>
      </c>
      <c r="BB444" s="17"/>
      <c r="BC444" s="17">
        <v>0.370279490506014</v>
      </c>
      <c r="BD444" s="17">
        <v>0.37761745743733999</v>
      </c>
      <c r="BE444" s="17">
        <v>0.334380855123663</v>
      </c>
      <c r="BF444" s="17">
        <v>0.35875651196266101</v>
      </c>
      <c r="BG444" s="17">
        <v>0.54137132747083605</v>
      </c>
      <c r="BH444" s="17"/>
      <c r="BI444" s="17">
        <v>0.36959271190894699</v>
      </c>
      <c r="BJ444" s="17">
        <v>0.34063629495036202</v>
      </c>
      <c r="BK444" s="17"/>
      <c r="BL444" s="17">
        <v>0.36775767134888898</v>
      </c>
      <c r="BM444" s="17">
        <v>0.33393001078907703</v>
      </c>
      <c r="BN444" s="17">
        <v>0.38173982136761803</v>
      </c>
      <c r="BO444" s="17">
        <v>0.288104253012199</v>
      </c>
      <c r="BP444" s="17"/>
      <c r="BQ444" s="17">
        <v>0.332911816400139</v>
      </c>
      <c r="BR444" s="17">
        <v>0.40370789157041698</v>
      </c>
      <c r="BS444" s="17">
        <v>0.39017435917888699</v>
      </c>
      <c r="BT444" s="17">
        <v>0.338896725692235</v>
      </c>
      <c r="BU444" s="17">
        <v>0.43330477902971598</v>
      </c>
      <c r="BV444" s="17"/>
      <c r="BW444" s="17">
        <v>0.338203159540585</v>
      </c>
      <c r="BX444" s="17">
        <v>0.40247966208381403</v>
      </c>
      <c r="BY444" s="17">
        <v>0.45388112942286601</v>
      </c>
      <c r="BZ444" s="17">
        <v>0.35280045996850801</v>
      </c>
      <c r="CA444" s="17">
        <v>0.44112791991745998</v>
      </c>
      <c r="CB444" s="17"/>
      <c r="CC444" s="17">
        <v>0.39256260606941801</v>
      </c>
      <c r="CD444" s="17">
        <v>0.34707786333354002</v>
      </c>
      <c r="CE444" s="17"/>
      <c r="CF444" s="17">
        <v>0.39798981052473997</v>
      </c>
      <c r="CG444" s="17"/>
      <c r="CH444" s="17">
        <v>0.45670783367016998</v>
      </c>
    </row>
    <row r="445" spans="2:86" x14ac:dyDescent="0.35">
      <c r="B445" t="s">
        <v>259</v>
      </c>
      <c r="C445" s="17">
        <v>0.110263402833309</v>
      </c>
      <c r="D445" s="17">
        <v>0.12389453355357</v>
      </c>
      <c r="E445" s="17">
        <v>9.6726949741963594E-2</v>
      </c>
      <c r="F445" s="17"/>
      <c r="G445" s="17">
        <v>0.15613777212927599</v>
      </c>
      <c r="H445" s="17">
        <v>0.13144159776928699</v>
      </c>
      <c r="I445" s="17">
        <v>0.11386179726340399</v>
      </c>
      <c r="J445" s="17">
        <v>0.10338160781021399</v>
      </c>
      <c r="K445" s="17">
        <v>8.2828472763657401E-2</v>
      </c>
      <c r="L445" s="17">
        <v>8.3676956738405806E-2</v>
      </c>
      <c r="M445" s="17"/>
      <c r="N445" s="17">
        <v>0.107926648590893</v>
      </c>
      <c r="O445" s="17">
        <v>8.9806816815306806E-2</v>
      </c>
      <c r="P445" s="17">
        <v>0.138411923255854</v>
      </c>
      <c r="Q445" s="17">
        <v>0.110173356124666</v>
      </c>
      <c r="R445" s="17"/>
      <c r="S445" s="17">
        <v>0.10240381594223499</v>
      </c>
      <c r="T445" s="17">
        <v>8.7747244457454798E-2</v>
      </c>
      <c r="U445" s="17">
        <v>9.2199630116257897E-2</v>
      </c>
      <c r="V445" s="17">
        <v>9.3970009877121105E-2</v>
      </c>
      <c r="W445" s="17">
        <v>0.11700768759217101</v>
      </c>
      <c r="X445" s="17">
        <v>0.143977077727026</v>
      </c>
      <c r="Y445" s="17">
        <v>9.5588713158954494E-2</v>
      </c>
      <c r="Z445" s="17">
        <v>0.15903638758390901</v>
      </c>
      <c r="AA445" s="17">
        <v>0.11751386641091</v>
      </c>
      <c r="AB445" s="17">
        <v>0.113416818716955</v>
      </c>
      <c r="AC445" s="17">
        <v>8.2154078035247199E-2</v>
      </c>
      <c r="AD445" s="17">
        <v>0.20976276747742501</v>
      </c>
      <c r="AE445" s="17"/>
      <c r="AF445" s="17">
        <v>0.12616645120605799</v>
      </c>
      <c r="AG445" s="17">
        <v>0.109037230838812</v>
      </c>
      <c r="AH445" s="17">
        <v>0.103585078390788</v>
      </c>
      <c r="AI445" s="17">
        <v>0.13581474976710101</v>
      </c>
      <c r="AJ445" s="17">
        <v>6.3184055400943906E-2</v>
      </c>
      <c r="AK445" s="17">
        <v>8.9941309626357102E-2</v>
      </c>
      <c r="AL445" s="17">
        <v>9.8436757095245603E-2</v>
      </c>
      <c r="AM445" s="17">
        <v>7.2416728368720096E-2</v>
      </c>
      <c r="AN445" s="17">
        <v>0.137574280058015</v>
      </c>
      <c r="AO445" s="17">
        <v>0.20161616540887001</v>
      </c>
      <c r="AP445" s="17">
        <v>0.12795394250982001</v>
      </c>
      <c r="AQ445" s="17">
        <v>8.6858059082273995E-2</v>
      </c>
      <c r="AR445" s="17">
        <v>0.15204670710715901</v>
      </c>
      <c r="AS445" s="17">
        <v>6.1628003683629702E-2</v>
      </c>
      <c r="AT445" s="17">
        <v>3.08856690207879E-2</v>
      </c>
      <c r="AU445" s="17">
        <v>0.17039199287463799</v>
      </c>
      <c r="AV445" s="17"/>
      <c r="AW445" s="17">
        <v>7.5848576545052906E-2</v>
      </c>
      <c r="AX445" s="17">
        <v>0.145720932516479</v>
      </c>
      <c r="AY445" s="17">
        <v>0.117361173658048</v>
      </c>
      <c r="AZ445" s="17">
        <v>0.11261270138910701</v>
      </c>
      <c r="BA445" s="17">
        <v>8.9312881683742906E-2</v>
      </c>
      <c r="BB445" s="17"/>
      <c r="BC445" s="17">
        <v>0.15112011599422301</v>
      </c>
      <c r="BD445" s="17">
        <v>0.11774904939844499</v>
      </c>
      <c r="BE445" s="17">
        <v>0.104691088252875</v>
      </c>
      <c r="BF445" s="17">
        <v>7.6427843973259094E-2</v>
      </c>
      <c r="BG445" s="17">
        <v>0.106004741089414</v>
      </c>
      <c r="BH445" s="17"/>
      <c r="BI445" s="17">
        <v>0.11869023600268901</v>
      </c>
      <c r="BJ445" s="17">
        <v>7.5990868218095101E-2</v>
      </c>
      <c r="BK445" s="17"/>
      <c r="BL445" s="17">
        <v>0.115069584648875</v>
      </c>
      <c r="BM445" s="17">
        <v>9.3376941145855596E-2</v>
      </c>
      <c r="BN445" s="17">
        <v>0.121440002614675</v>
      </c>
      <c r="BO445" s="17">
        <v>2.0006845107527801E-2</v>
      </c>
      <c r="BP445" s="17"/>
      <c r="BQ445" s="17">
        <v>0.102035143272256</v>
      </c>
      <c r="BR445" s="17">
        <v>0.122543023770572</v>
      </c>
      <c r="BS445" s="17">
        <v>0.12250185556654999</v>
      </c>
      <c r="BT445" s="17">
        <v>0.11641647434444501</v>
      </c>
      <c r="BU445" s="17">
        <v>0.14468447801357501</v>
      </c>
      <c r="BV445" s="17"/>
      <c r="BW445" s="17">
        <v>0.101961997426521</v>
      </c>
      <c r="BX445" s="17">
        <v>0.14197838884616201</v>
      </c>
      <c r="BY445" s="17">
        <v>0.10172001457042</v>
      </c>
      <c r="BZ445" s="17">
        <v>0.121049530239051</v>
      </c>
      <c r="CA445" s="17">
        <v>0.12651053028701101</v>
      </c>
      <c r="CB445" s="17"/>
      <c r="CC445" s="17">
        <v>0.12998329079821799</v>
      </c>
      <c r="CD445" s="17">
        <v>9.8713670728784703E-2</v>
      </c>
      <c r="CE445" s="17"/>
      <c r="CF445" s="17">
        <v>0.14632201424115801</v>
      </c>
      <c r="CG445" s="17"/>
      <c r="CH445" s="17">
        <v>0.16131438519828101</v>
      </c>
    </row>
    <row r="446" spans="2:86" x14ac:dyDescent="0.35">
      <c r="B446" t="s">
        <v>260</v>
      </c>
      <c r="C446" s="17">
        <v>7.1370908717120402E-2</v>
      </c>
      <c r="D446" s="17">
        <v>7.8933313647733302E-2</v>
      </c>
      <c r="E446" s="17">
        <v>6.4206798111710206E-2</v>
      </c>
      <c r="F446" s="17"/>
      <c r="G446" s="17">
        <v>6.5231585135996098E-2</v>
      </c>
      <c r="H446" s="17">
        <v>6.9281386033316794E-2</v>
      </c>
      <c r="I446" s="17">
        <v>9.2749357886558206E-2</v>
      </c>
      <c r="J446" s="17">
        <v>3.5239367136218003E-2</v>
      </c>
      <c r="K446" s="17">
        <v>8.9707026785164498E-2</v>
      </c>
      <c r="L446" s="17">
        <v>7.68513391545112E-2</v>
      </c>
      <c r="M446" s="17"/>
      <c r="N446" s="17">
        <v>7.5910987586264106E-2</v>
      </c>
      <c r="O446" s="17">
        <v>5.44134087876708E-2</v>
      </c>
      <c r="P446" s="17">
        <v>7.7394860997574796E-2</v>
      </c>
      <c r="Q446" s="17">
        <v>7.9373312728009807E-2</v>
      </c>
      <c r="R446" s="17"/>
      <c r="S446" s="17">
        <v>0.10144796825812</v>
      </c>
      <c r="T446" s="17">
        <v>4.4540231639982497E-2</v>
      </c>
      <c r="U446" s="17">
        <v>5.7750879862441401E-2</v>
      </c>
      <c r="V446" s="17">
        <v>9.9674330883132906E-2</v>
      </c>
      <c r="W446" s="17">
        <v>0.11303024068813</v>
      </c>
      <c r="X446" s="17">
        <v>8.7147802473435204E-2</v>
      </c>
      <c r="Y446" s="17">
        <v>4.89396213226942E-2</v>
      </c>
      <c r="Z446" s="17">
        <v>6.7497476602481093E-2</v>
      </c>
      <c r="AA446" s="17">
        <v>6.8987771148267804E-2</v>
      </c>
      <c r="AB446" s="17">
        <v>4.6622148766896999E-2</v>
      </c>
      <c r="AC446" s="17">
        <v>3.5717919177333302E-2</v>
      </c>
      <c r="AD446" s="17">
        <v>6.2192893489428497E-2</v>
      </c>
      <c r="AE446" s="17"/>
      <c r="AF446" s="17">
        <v>0.14062502722237499</v>
      </c>
      <c r="AG446" s="17">
        <v>0.101098423083043</v>
      </c>
      <c r="AH446" s="17">
        <v>5.6430382828577499E-2</v>
      </c>
      <c r="AI446" s="17">
        <v>7.7866233467607196E-2</v>
      </c>
      <c r="AJ446" s="17">
        <v>6.7491233642788806E-2</v>
      </c>
      <c r="AK446" s="17">
        <v>4.1061084209427397E-2</v>
      </c>
      <c r="AL446" s="17">
        <v>9.1043214827616695E-2</v>
      </c>
      <c r="AM446" s="17">
        <v>9.6745393093898097E-2</v>
      </c>
      <c r="AN446" s="17">
        <v>6.3670002720190397E-2</v>
      </c>
      <c r="AO446" s="17">
        <v>8.8749138527883006E-2</v>
      </c>
      <c r="AP446" s="17">
        <v>0.100399352421568</v>
      </c>
      <c r="AQ446" s="17">
        <v>8.9444731221409293E-2</v>
      </c>
      <c r="AR446" s="17">
        <v>6.8185143460458605E-2</v>
      </c>
      <c r="AS446" s="17">
        <v>1.5727984054595599E-2</v>
      </c>
      <c r="AT446" s="17">
        <v>3.0656750267864501E-2</v>
      </c>
      <c r="AU446" s="17">
        <v>5.0655311091548597E-2</v>
      </c>
      <c r="AV446" s="17"/>
      <c r="AW446" s="17">
        <v>8.4478831611747393E-2</v>
      </c>
      <c r="AX446" s="17">
        <v>6.6321716975716705E-2</v>
      </c>
      <c r="AY446" s="17">
        <v>6.1194091008518602E-2</v>
      </c>
      <c r="AZ446" s="17">
        <v>8.2977743292318398E-2</v>
      </c>
      <c r="BA446" s="17">
        <v>9.7397544168421502E-2</v>
      </c>
      <c r="BB446" s="17"/>
      <c r="BC446" s="17">
        <v>0.17274969095116699</v>
      </c>
      <c r="BD446" s="17">
        <v>6.5800043703096597E-2</v>
      </c>
      <c r="BE446" s="17">
        <v>5.95506515495123E-2</v>
      </c>
      <c r="BF446" s="17">
        <v>4.2320159910669203E-2</v>
      </c>
      <c r="BG446" s="17">
        <v>5.9699483063976003E-2</v>
      </c>
      <c r="BH446" s="17"/>
      <c r="BI446" s="17">
        <v>7.4943941345991194E-2</v>
      </c>
      <c r="BJ446" s="17">
        <v>5.6839128866628598E-2</v>
      </c>
      <c r="BK446" s="17"/>
      <c r="BL446" s="17">
        <v>8.7686863449982E-2</v>
      </c>
      <c r="BM446" s="17">
        <v>5.3725083905511201E-2</v>
      </c>
      <c r="BN446" s="17">
        <v>7.6295622976842101E-2</v>
      </c>
      <c r="BO446" s="17">
        <v>4.62018380028658E-2</v>
      </c>
      <c r="BP446" s="17"/>
      <c r="BQ446" s="17">
        <v>8.0173671949299502E-2</v>
      </c>
      <c r="BR446" s="17">
        <v>8.7825017214608905E-2</v>
      </c>
      <c r="BS446" s="17">
        <v>5.7995222469246398E-2</v>
      </c>
      <c r="BT446" s="17">
        <v>0.103836129308383</v>
      </c>
      <c r="BU446" s="17">
        <v>5.86902128560714E-2</v>
      </c>
      <c r="BV446" s="17"/>
      <c r="BW446" s="17">
        <v>9.3143658420974301E-2</v>
      </c>
      <c r="BX446" s="17">
        <v>9.5487451658988004E-2</v>
      </c>
      <c r="BY446" s="17">
        <v>6.3560056125005496E-2</v>
      </c>
      <c r="BZ446" s="17">
        <v>7.5861000930470296E-2</v>
      </c>
      <c r="CA446" s="17">
        <v>5.2872631916582799E-2</v>
      </c>
      <c r="CB446" s="17"/>
      <c r="CC446" s="17">
        <v>9.5188001652388596E-2</v>
      </c>
      <c r="CD446" s="17">
        <v>5.7421486519570998E-2</v>
      </c>
      <c r="CE446" s="17"/>
      <c r="CF446" s="17">
        <v>9.8094070577134804E-2</v>
      </c>
      <c r="CG446" s="17"/>
      <c r="CH446" s="17">
        <v>0.11660815906894299</v>
      </c>
    </row>
    <row r="447" spans="2:86" x14ac:dyDescent="0.35">
      <c r="B447" t="s">
        <v>261</v>
      </c>
      <c r="C447" s="17">
        <v>7.6621872739168997E-2</v>
      </c>
      <c r="D447" s="17">
        <v>0.10373180973764699</v>
      </c>
      <c r="E447" s="17">
        <v>5.0408240858283701E-2</v>
      </c>
      <c r="F447" s="17"/>
      <c r="G447" s="17">
        <v>6.7821974378542593E-2</v>
      </c>
      <c r="H447" s="17">
        <v>5.4563965446927501E-2</v>
      </c>
      <c r="I447" s="17">
        <v>5.3269288556976699E-2</v>
      </c>
      <c r="J447" s="17">
        <v>5.27063978671342E-2</v>
      </c>
      <c r="K447" s="17">
        <v>0.105799223165953</v>
      </c>
      <c r="L447" s="17">
        <v>0.119232409086814</v>
      </c>
      <c r="M447" s="17"/>
      <c r="N447" s="17">
        <v>7.8028644659844798E-2</v>
      </c>
      <c r="O447" s="17">
        <v>8.1468413376645801E-2</v>
      </c>
      <c r="P447" s="17">
        <v>7.8935165714509203E-2</v>
      </c>
      <c r="Q447" s="17">
        <v>6.7241146594349904E-2</v>
      </c>
      <c r="R447" s="17"/>
      <c r="S447" s="17">
        <v>4.4997082378874398E-2</v>
      </c>
      <c r="T447" s="17">
        <v>9.7266821432866996E-2</v>
      </c>
      <c r="U447" s="17">
        <v>9.8983927298360197E-2</v>
      </c>
      <c r="V447" s="17">
        <v>6.7826460284125603E-2</v>
      </c>
      <c r="W447" s="17">
        <v>9.23993800434358E-2</v>
      </c>
      <c r="X447" s="17">
        <v>6.5694435168420398E-2</v>
      </c>
      <c r="Y447" s="17">
        <v>9.5894716897511098E-2</v>
      </c>
      <c r="Z447" s="17">
        <v>9.1025862731204096E-2</v>
      </c>
      <c r="AA447" s="17">
        <v>6.9323121272763299E-2</v>
      </c>
      <c r="AB447" s="17">
        <v>9.0261342806108799E-2</v>
      </c>
      <c r="AC447" s="17">
        <v>3.9200295814216198E-2</v>
      </c>
      <c r="AD447" s="17">
        <v>7.4960429606647103E-2</v>
      </c>
      <c r="AE447" s="17"/>
      <c r="AF447" s="17">
        <v>3.3707985608663303E-2</v>
      </c>
      <c r="AG447" s="17">
        <v>5.66499369972931E-2</v>
      </c>
      <c r="AH447" s="17">
        <v>6.5563542100806005E-2</v>
      </c>
      <c r="AI447" s="17">
        <v>5.18469040120908E-2</v>
      </c>
      <c r="AJ447" s="17">
        <v>0.105308191565625</v>
      </c>
      <c r="AK447" s="17">
        <v>8.8693769924540797E-2</v>
      </c>
      <c r="AL447" s="17">
        <v>0.105272777423673</v>
      </c>
      <c r="AM447" s="17">
        <v>9.0151880669539802E-2</v>
      </c>
      <c r="AN447" s="17">
        <v>0.117702261589661</v>
      </c>
      <c r="AO447" s="17">
        <v>6.3044949768045894E-2</v>
      </c>
      <c r="AP447" s="17">
        <v>4.6329485322047601E-2</v>
      </c>
      <c r="AQ447" s="17">
        <v>6.7571054246023304E-2</v>
      </c>
      <c r="AR447" s="17">
        <v>5.6219106757739203E-2</v>
      </c>
      <c r="AS447" s="17">
        <v>1.5335079485211E-2</v>
      </c>
      <c r="AT447" s="17">
        <v>7.5627283319363497E-2</v>
      </c>
      <c r="AU447" s="17">
        <v>6.3454538037230404E-2</v>
      </c>
      <c r="AV447" s="17"/>
      <c r="AW447" s="17">
        <v>8.4741375897615295E-2</v>
      </c>
      <c r="AX447" s="17">
        <v>5.8090320661806298E-2</v>
      </c>
      <c r="AY447" s="17">
        <v>7.0420136701562094E-2</v>
      </c>
      <c r="AZ447" s="17">
        <v>6.3028739262314601E-2</v>
      </c>
      <c r="BA447" s="17">
        <v>0.101801020060378</v>
      </c>
      <c r="BB447" s="17"/>
      <c r="BC447" s="17">
        <v>7.0703992333685906E-2</v>
      </c>
      <c r="BD447" s="17">
        <v>9.71332545735656E-2</v>
      </c>
      <c r="BE447" s="17">
        <v>7.2617099184838899E-2</v>
      </c>
      <c r="BF447" s="17">
        <v>4.8492577246774797E-2</v>
      </c>
      <c r="BG447" s="17">
        <v>4.1626627552416702E-2</v>
      </c>
      <c r="BH447" s="17"/>
      <c r="BI447" s="17">
        <v>7.3548509169787196E-2</v>
      </c>
      <c r="BJ447" s="17">
        <v>8.9121462703700596E-2</v>
      </c>
      <c r="BK447" s="17"/>
      <c r="BL447" s="17">
        <v>6.9082653964009699E-2</v>
      </c>
      <c r="BM447" s="17">
        <v>8.2432676772565994E-2</v>
      </c>
      <c r="BN447" s="17">
        <v>7.6751544080482195E-2</v>
      </c>
      <c r="BO447" s="17">
        <v>6.0801873079746903E-2</v>
      </c>
      <c r="BP447" s="17"/>
      <c r="BQ447" s="17">
        <v>9.0551657567808599E-2</v>
      </c>
      <c r="BR447" s="17">
        <v>8.0703007742842101E-2</v>
      </c>
      <c r="BS447" s="17">
        <v>7.7948909342385103E-2</v>
      </c>
      <c r="BT447" s="17">
        <v>0.11681031380661901</v>
      </c>
      <c r="BU447" s="17">
        <v>4.6446353167724198E-2</v>
      </c>
      <c r="BV447" s="17"/>
      <c r="BW447" s="17">
        <v>7.8525003033830795E-2</v>
      </c>
      <c r="BX447" s="17">
        <v>7.4264884830485198E-2</v>
      </c>
      <c r="BY447" s="17">
        <v>6.5656687946644393E-2</v>
      </c>
      <c r="BZ447" s="17">
        <v>9.3874331694691407E-2</v>
      </c>
      <c r="CA447" s="17">
        <v>6.6520265021533104E-2</v>
      </c>
      <c r="CB447" s="17"/>
      <c r="CC447" s="17">
        <v>8.7280297921745298E-2</v>
      </c>
      <c r="CD447" s="17">
        <v>7.0379344600372304E-2</v>
      </c>
      <c r="CE447" s="17"/>
      <c r="CF447" s="17">
        <v>7.1249387296036706E-2</v>
      </c>
      <c r="CG447" s="17"/>
      <c r="CH447" s="17">
        <v>8.3697449627468196E-2</v>
      </c>
    </row>
    <row r="448" spans="2:86" x14ac:dyDescent="0.35">
      <c r="B448" t="s">
        <v>262</v>
      </c>
      <c r="C448" s="17">
        <v>0.37786572927609902</v>
      </c>
      <c r="D448" s="17">
        <v>0.31159262022977102</v>
      </c>
      <c r="E448" s="17">
        <v>0.44224528610752301</v>
      </c>
      <c r="F448" s="17"/>
      <c r="G448" s="17">
        <v>0.302138176880135</v>
      </c>
      <c r="H448" s="17">
        <v>0.30141705204555203</v>
      </c>
      <c r="I448" s="17">
        <v>0.31206648081107702</v>
      </c>
      <c r="J448" s="17">
        <v>0.42517835646301999</v>
      </c>
      <c r="K448" s="17">
        <v>0.437188701333179</v>
      </c>
      <c r="L448" s="17">
        <v>0.46547100755267401</v>
      </c>
      <c r="M448" s="17"/>
      <c r="N448" s="17">
        <v>0.31603153629171699</v>
      </c>
      <c r="O448" s="17">
        <v>0.412834332039346</v>
      </c>
      <c r="P448" s="17">
        <v>0.34507006594064199</v>
      </c>
      <c r="Q448" s="17">
        <v>0.43356070776599298</v>
      </c>
      <c r="R448" s="17"/>
      <c r="S448" s="17">
        <v>0.29231026139833</v>
      </c>
      <c r="T448" s="17">
        <v>0.38466310501541201</v>
      </c>
      <c r="U448" s="17">
        <v>0.41163607857715301</v>
      </c>
      <c r="V448" s="17">
        <v>0.41428639422472802</v>
      </c>
      <c r="W448" s="17">
        <v>0.37290912579402402</v>
      </c>
      <c r="X448" s="17">
        <v>0.327535396732825</v>
      </c>
      <c r="Y448" s="17">
        <v>0.43965991499892598</v>
      </c>
      <c r="Z448" s="17">
        <v>0.38454052861085602</v>
      </c>
      <c r="AA448" s="17">
        <v>0.39319732674398</v>
      </c>
      <c r="AB448" s="17">
        <v>0.39473217370165298</v>
      </c>
      <c r="AC448" s="17">
        <v>0.45125507457307801</v>
      </c>
      <c r="AD448" s="17">
        <v>0.30792994743172403</v>
      </c>
      <c r="AE448" s="17"/>
      <c r="AF448" s="17">
        <v>0.40887192147182699</v>
      </c>
      <c r="AG448" s="17">
        <v>0.49028242630025798</v>
      </c>
      <c r="AH448" s="17">
        <v>0.47209035764166302</v>
      </c>
      <c r="AI448" s="17">
        <v>0.40817379584007402</v>
      </c>
      <c r="AJ448" s="17">
        <v>0.37912157101227201</v>
      </c>
      <c r="AK448" s="17">
        <v>0.38666846167444002</v>
      </c>
      <c r="AL448" s="17">
        <v>0.39504830150910197</v>
      </c>
      <c r="AM448" s="17">
        <v>0.396252117674955</v>
      </c>
      <c r="AN448" s="17">
        <v>0.37394742658916502</v>
      </c>
      <c r="AO448" s="17">
        <v>0.349955017725055</v>
      </c>
      <c r="AP448" s="17">
        <v>0.343922595318507</v>
      </c>
      <c r="AQ448" s="17">
        <v>0.358587992894142</v>
      </c>
      <c r="AR448" s="17">
        <v>0.25488481697601401</v>
      </c>
      <c r="AS448" s="17">
        <v>0.38879087462797302</v>
      </c>
      <c r="AT448" s="17">
        <v>0.31614258685822999</v>
      </c>
      <c r="AU448" s="17">
        <v>0.211485014915238</v>
      </c>
      <c r="AV448" s="17"/>
      <c r="AW448" s="17">
        <v>0.45291800518930497</v>
      </c>
      <c r="AX448" s="17">
        <v>0.40239558590248398</v>
      </c>
      <c r="AY448" s="17">
        <v>0.33393364047542001</v>
      </c>
      <c r="AZ448" s="17">
        <v>0.297306191563597</v>
      </c>
      <c r="BA448" s="17">
        <v>0.26362780612990799</v>
      </c>
      <c r="BB448" s="17"/>
      <c r="BC448" s="17">
        <v>0.23514671021490999</v>
      </c>
      <c r="BD448" s="17">
        <v>0.34170019488755199</v>
      </c>
      <c r="BE448" s="17">
        <v>0.42876030588911102</v>
      </c>
      <c r="BF448" s="17">
        <v>0.47400290690663599</v>
      </c>
      <c r="BG448" s="17">
        <v>0.251297820823357</v>
      </c>
      <c r="BH448" s="17"/>
      <c r="BI448" s="17">
        <v>0.36322460157258502</v>
      </c>
      <c r="BJ448" s="17">
        <v>0.43741224526121403</v>
      </c>
      <c r="BK448" s="17"/>
      <c r="BL448" s="17">
        <v>0.36040322658824397</v>
      </c>
      <c r="BM448" s="17">
        <v>0.43653528738698999</v>
      </c>
      <c r="BN448" s="17">
        <v>0.34377300896038299</v>
      </c>
      <c r="BO448" s="17">
        <v>0.58488519079765999</v>
      </c>
      <c r="BP448" s="17"/>
      <c r="BQ448" s="17">
        <v>0.394327710810497</v>
      </c>
      <c r="BR448" s="17">
        <v>0.30522105970155999</v>
      </c>
      <c r="BS448" s="17">
        <v>0.35137965344293198</v>
      </c>
      <c r="BT448" s="17">
        <v>0.324040356848318</v>
      </c>
      <c r="BU448" s="17">
        <v>0.31687417693291398</v>
      </c>
      <c r="BV448" s="17"/>
      <c r="BW448" s="17">
        <v>0.38816618157808902</v>
      </c>
      <c r="BX448" s="17">
        <v>0.28578961258055102</v>
      </c>
      <c r="BY448" s="17">
        <v>0.31518211193506401</v>
      </c>
      <c r="BZ448" s="17">
        <v>0.35641467716727898</v>
      </c>
      <c r="CA448" s="17">
        <v>0.31296865285741299</v>
      </c>
      <c r="CB448" s="17"/>
      <c r="CC448" s="17">
        <v>0.29498580355823101</v>
      </c>
      <c r="CD448" s="17">
        <v>0.42640763481773197</v>
      </c>
      <c r="CE448" s="17"/>
      <c r="CF448" s="17">
        <v>0.28634471736092998</v>
      </c>
      <c r="CG448" s="17"/>
      <c r="CH448" s="17">
        <v>0.181672172435138</v>
      </c>
    </row>
    <row r="449" spans="2:86" x14ac:dyDescent="0.3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c r="CC449" s="17"/>
      <c r="CD449" s="17"/>
      <c r="CE449" s="17"/>
      <c r="CF449" s="17"/>
      <c r="CG449" s="17"/>
      <c r="CH449" s="17"/>
    </row>
    <row r="450" spans="2:86" x14ac:dyDescent="0.35">
      <c r="B450" s="6" t="s">
        <v>266</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c r="CC450" s="17"/>
      <c r="CD450" s="17"/>
      <c r="CE450" s="17"/>
      <c r="CF450" s="17"/>
      <c r="CG450" s="17"/>
      <c r="CH450" s="17"/>
    </row>
    <row r="451" spans="2:86" x14ac:dyDescent="0.35">
      <c r="B451" s="21" t="s">
        <v>123</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c r="CB451" s="17"/>
      <c r="CC451" s="17"/>
      <c r="CD451" s="17"/>
      <c r="CE451" s="17"/>
      <c r="CF451" s="17"/>
      <c r="CG451" s="17"/>
      <c r="CH451" s="17"/>
    </row>
    <row r="452" spans="2:86" x14ac:dyDescent="0.35">
      <c r="B452" t="s">
        <v>258</v>
      </c>
      <c r="C452" s="17">
        <v>0.35277487955365</v>
      </c>
      <c r="D452" s="17">
        <v>0.37791766482139499</v>
      </c>
      <c r="E452" s="17">
        <v>0.32929878695876502</v>
      </c>
      <c r="F452" s="17"/>
      <c r="G452" s="17">
        <v>0.34166649006489203</v>
      </c>
      <c r="H452" s="17">
        <v>0.37368981639992899</v>
      </c>
      <c r="I452" s="17">
        <v>0.390545578941351</v>
      </c>
      <c r="J452" s="17">
        <v>0.38100309695812001</v>
      </c>
      <c r="K452" s="17">
        <v>0.29891403837321501</v>
      </c>
      <c r="L452" s="17">
        <v>0.32562397037822699</v>
      </c>
      <c r="M452" s="17"/>
      <c r="N452" s="17">
        <v>0.388992390049888</v>
      </c>
      <c r="O452" s="17">
        <v>0.33319827975806798</v>
      </c>
      <c r="P452" s="17">
        <v>0.37506908850972498</v>
      </c>
      <c r="Q452" s="17">
        <v>0.31396213762777198</v>
      </c>
      <c r="R452" s="17"/>
      <c r="S452" s="17">
        <v>0.358775241558207</v>
      </c>
      <c r="T452" s="17">
        <v>0.373427340115492</v>
      </c>
      <c r="U452" s="17">
        <v>0.33780883884553797</v>
      </c>
      <c r="V452" s="17">
        <v>0.30943331452323403</v>
      </c>
      <c r="W452" s="17">
        <v>0.40962414875327902</v>
      </c>
      <c r="X452" s="17">
        <v>0.36530535971112199</v>
      </c>
      <c r="Y452" s="17">
        <v>0.29031159084422198</v>
      </c>
      <c r="Z452" s="17">
        <v>0.37083468902840699</v>
      </c>
      <c r="AA452" s="17">
        <v>0.35997484146722902</v>
      </c>
      <c r="AB452" s="17">
        <v>0.38608684337080001</v>
      </c>
      <c r="AC452" s="17">
        <v>0.32999792550302198</v>
      </c>
      <c r="AD452" s="17">
        <v>0.28832768200101</v>
      </c>
      <c r="AE452" s="17"/>
      <c r="AF452" s="17">
        <v>0.25727118219446499</v>
      </c>
      <c r="AG452" s="17">
        <v>0.25003029727855502</v>
      </c>
      <c r="AH452" s="17">
        <v>0.35054549734177998</v>
      </c>
      <c r="AI452" s="17">
        <v>0.34886881129253999</v>
      </c>
      <c r="AJ452" s="17">
        <v>0.32972532829363399</v>
      </c>
      <c r="AK452" s="17">
        <v>0.31590632377266997</v>
      </c>
      <c r="AL452" s="17">
        <v>0.28836242902247899</v>
      </c>
      <c r="AM452" s="17">
        <v>0.37720294196606102</v>
      </c>
      <c r="AN452" s="17">
        <v>0.34865312205030902</v>
      </c>
      <c r="AO452" s="17">
        <v>0.34631596652366198</v>
      </c>
      <c r="AP452" s="17">
        <v>0.40779560682592397</v>
      </c>
      <c r="AQ452" s="17">
        <v>0.35467497929617398</v>
      </c>
      <c r="AR452" s="17">
        <v>0.43045662763659598</v>
      </c>
      <c r="AS452" s="17">
        <v>0.37853669823884201</v>
      </c>
      <c r="AT452" s="17">
        <v>0.49410363812192798</v>
      </c>
      <c r="AU452" s="17">
        <v>0.46018903227552899</v>
      </c>
      <c r="AV452" s="17"/>
      <c r="AW452" s="17">
        <v>0.35475663474067098</v>
      </c>
      <c r="AX452" s="17">
        <v>0.29673554920262302</v>
      </c>
      <c r="AY452" s="17">
        <v>0.37521657390129198</v>
      </c>
      <c r="AZ452" s="17">
        <v>0.38061223388119297</v>
      </c>
      <c r="BA452" s="17">
        <v>0.39974522160957798</v>
      </c>
      <c r="BB452" s="17"/>
      <c r="BC452" s="17">
        <v>0.35477999211519401</v>
      </c>
      <c r="BD452" s="17">
        <v>0.34401025479516201</v>
      </c>
      <c r="BE452" s="17">
        <v>0.346623043386661</v>
      </c>
      <c r="BF452" s="17">
        <v>0.36647804103453702</v>
      </c>
      <c r="BG452" s="17">
        <v>0.44827205658310998</v>
      </c>
      <c r="BH452" s="17"/>
      <c r="BI452" s="17">
        <v>0.36190791548519302</v>
      </c>
      <c r="BJ452" s="17">
        <v>0.31563016767740898</v>
      </c>
      <c r="BK452" s="17"/>
      <c r="BL452" s="17">
        <v>0.361634120846903</v>
      </c>
      <c r="BM452" s="17">
        <v>0.29868103504638699</v>
      </c>
      <c r="BN452" s="17">
        <v>0.37653222594277003</v>
      </c>
      <c r="BO452" s="17">
        <v>0.403283351968245</v>
      </c>
      <c r="BP452" s="17"/>
      <c r="BQ452" s="17">
        <v>0.38769160579932199</v>
      </c>
      <c r="BR452" s="17">
        <v>0.37390773697244301</v>
      </c>
      <c r="BS452" s="17">
        <v>0.33801816297632398</v>
      </c>
      <c r="BT452" s="17">
        <v>0.42417242555426998</v>
      </c>
      <c r="BU452" s="17">
        <v>0.33202425174049399</v>
      </c>
      <c r="BV452" s="17"/>
      <c r="BW452" s="17">
        <v>0.35837983726678602</v>
      </c>
      <c r="BX452" s="17">
        <v>0.36786673073149601</v>
      </c>
      <c r="BY452" s="17">
        <v>0.40508458032928601</v>
      </c>
      <c r="BZ452" s="17">
        <v>0.40049996090011403</v>
      </c>
      <c r="CA452" s="17">
        <v>0.37078111769970501</v>
      </c>
      <c r="CB452" s="17"/>
      <c r="CC452" s="17">
        <v>0.41479908368349599</v>
      </c>
      <c r="CD452" s="17">
        <v>0.31644795198840397</v>
      </c>
      <c r="CE452" s="17"/>
      <c r="CF452" s="17">
        <v>0.35888192303809902</v>
      </c>
      <c r="CG452" s="17"/>
      <c r="CH452" s="17">
        <v>0.47129034944384102</v>
      </c>
    </row>
    <row r="453" spans="2:86" x14ac:dyDescent="0.35">
      <c r="B453" t="s">
        <v>259</v>
      </c>
      <c r="C453" s="17">
        <v>0.105751173852678</v>
      </c>
      <c r="D453" s="17">
        <v>0.11027989500032601</v>
      </c>
      <c r="E453" s="17">
        <v>0.101079099029295</v>
      </c>
      <c r="F453" s="17"/>
      <c r="G453" s="17">
        <v>0.1906275815299</v>
      </c>
      <c r="H453" s="17">
        <v>0.13808431540105401</v>
      </c>
      <c r="I453" s="17">
        <v>0.106966870488872</v>
      </c>
      <c r="J453" s="17">
        <v>9.1489896055703707E-2</v>
      </c>
      <c r="K453" s="17">
        <v>8.3570097963843001E-2</v>
      </c>
      <c r="L453" s="17">
        <v>4.8641121618115603E-2</v>
      </c>
      <c r="M453" s="17"/>
      <c r="N453" s="17">
        <v>0.118135996760136</v>
      </c>
      <c r="O453" s="17">
        <v>9.2956320084417399E-2</v>
      </c>
      <c r="P453" s="17">
        <v>0.118251095238711</v>
      </c>
      <c r="Q453" s="17">
        <v>9.5528291602728604E-2</v>
      </c>
      <c r="R453" s="17"/>
      <c r="S453" s="17">
        <v>0.170706902922695</v>
      </c>
      <c r="T453" s="17">
        <v>7.7780663673960096E-2</v>
      </c>
      <c r="U453" s="17">
        <v>0.106627164290097</v>
      </c>
      <c r="V453" s="17">
        <v>9.0736775584493098E-2</v>
      </c>
      <c r="W453" s="17">
        <v>6.9015655141117599E-2</v>
      </c>
      <c r="X453" s="17">
        <v>0.12248918542524501</v>
      </c>
      <c r="Y453" s="17">
        <v>7.3883132016678801E-2</v>
      </c>
      <c r="Z453" s="17">
        <v>0.121548899532126</v>
      </c>
      <c r="AA453" s="17">
        <v>9.7923152477914693E-2</v>
      </c>
      <c r="AB453" s="17">
        <v>0.122728559384332</v>
      </c>
      <c r="AC453" s="17">
        <v>0.101265310358156</v>
      </c>
      <c r="AD453" s="17">
        <v>5.1055469357956303E-2</v>
      </c>
      <c r="AE453" s="17"/>
      <c r="AF453" s="17">
        <v>0.12616645120605799</v>
      </c>
      <c r="AG453" s="17">
        <v>0.11715346601116</v>
      </c>
      <c r="AH453" s="17">
        <v>0.11758164707577</v>
      </c>
      <c r="AI453" s="17">
        <v>0.103358981984529</v>
      </c>
      <c r="AJ453" s="17">
        <v>9.6799205454138101E-2</v>
      </c>
      <c r="AK453" s="17">
        <v>0.12366299006916801</v>
      </c>
      <c r="AL453" s="17">
        <v>0.12886679822153499</v>
      </c>
      <c r="AM453" s="17">
        <v>8.6737842921147404E-2</v>
      </c>
      <c r="AN453" s="17">
        <v>0.11997005632369601</v>
      </c>
      <c r="AO453" s="17">
        <v>0.12596078587728701</v>
      </c>
      <c r="AP453" s="17">
        <v>6.9591630404733706E-2</v>
      </c>
      <c r="AQ453" s="17">
        <v>7.2448718918810703E-2</v>
      </c>
      <c r="AR453" s="17">
        <v>8.6023293810378806E-2</v>
      </c>
      <c r="AS453" s="17">
        <v>0.13041171570604501</v>
      </c>
      <c r="AT453" s="17">
        <v>6.9810698029867405E-2</v>
      </c>
      <c r="AU453" s="17">
        <v>0.149377467531145</v>
      </c>
      <c r="AV453" s="17"/>
      <c r="AW453" s="17">
        <v>9.0725852872626897E-2</v>
      </c>
      <c r="AX453" s="17">
        <v>0.10754752995769699</v>
      </c>
      <c r="AY453" s="17">
        <v>0.12091190129262</v>
      </c>
      <c r="AZ453" s="17">
        <v>0.126274471925305</v>
      </c>
      <c r="BA453" s="17">
        <v>0.10340522533008201</v>
      </c>
      <c r="BB453" s="17"/>
      <c r="BC453" s="17">
        <v>0.21710873775981199</v>
      </c>
      <c r="BD453" s="17">
        <v>0.10534934694991401</v>
      </c>
      <c r="BE453" s="17">
        <v>9.7655693581945702E-2</v>
      </c>
      <c r="BF453" s="17">
        <v>5.2482418394567402E-2</v>
      </c>
      <c r="BG453" s="17">
        <v>7.0637213772883498E-2</v>
      </c>
      <c r="BH453" s="17"/>
      <c r="BI453" s="17">
        <v>0.108885606910228</v>
      </c>
      <c r="BJ453" s="17">
        <v>9.3003209901727502E-2</v>
      </c>
      <c r="BK453" s="17"/>
      <c r="BL453" s="17">
        <v>0.1006858036712</v>
      </c>
      <c r="BM453" s="17">
        <v>8.1636583107541905E-2</v>
      </c>
      <c r="BN453" s="17">
        <v>0.12480446854065499</v>
      </c>
      <c r="BO453" s="17">
        <v>0</v>
      </c>
      <c r="BP453" s="17"/>
      <c r="BQ453" s="17">
        <v>7.7459486200843197E-2</v>
      </c>
      <c r="BR453" s="17">
        <v>0.150230280531501</v>
      </c>
      <c r="BS453" s="17">
        <v>9.53258885092967E-2</v>
      </c>
      <c r="BT453" s="17">
        <v>7.2510569478971401E-2</v>
      </c>
      <c r="BU453" s="17">
        <v>0.13745007760417499</v>
      </c>
      <c r="BV453" s="17"/>
      <c r="BW453" s="17">
        <v>8.9839945368065902E-2</v>
      </c>
      <c r="BX453" s="17">
        <v>0.17146828374325099</v>
      </c>
      <c r="BY453" s="17">
        <v>9.8561180091927894E-2</v>
      </c>
      <c r="BZ453" s="17">
        <v>8.8161443594564501E-2</v>
      </c>
      <c r="CA453" s="17">
        <v>0.12374155345909101</v>
      </c>
      <c r="CB453" s="17"/>
      <c r="CC453" s="17">
        <v>0.113088989135291</v>
      </c>
      <c r="CD453" s="17">
        <v>0.101453492197617</v>
      </c>
      <c r="CE453" s="17"/>
      <c r="CF453" s="17">
        <v>0.17854757274132799</v>
      </c>
      <c r="CG453" s="17"/>
      <c r="CH453" s="17">
        <v>0.180446996470082</v>
      </c>
    </row>
    <row r="454" spans="2:86" x14ac:dyDescent="0.35">
      <c r="B454" t="s">
        <v>260</v>
      </c>
      <c r="C454" s="17">
        <v>4.0247421816966403E-2</v>
      </c>
      <c r="D454" s="17">
        <v>5.0305836929779101E-2</v>
      </c>
      <c r="E454" s="17">
        <v>3.0556605965036499E-2</v>
      </c>
      <c r="F454" s="17"/>
      <c r="G454" s="17">
        <v>9.1661904307787798E-2</v>
      </c>
      <c r="H454" s="17">
        <v>6.1289746360202402E-2</v>
      </c>
      <c r="I454" s="17">
        <v>5.43113013953841E-2</v>
      </c>
      <c r="J454" s="17">
        <v>2.5857543377393301E-2</v>
      </c>
      <c r="K454" s="17">
        <v>1.41286482307981E-2</v>
      </c>
      <c r="L454" s="17">
        <v>6.81703611189212E-3</v>
      </c>
      <c r="M454" s="17"/>
      <c r="N454" s="17">
        <v>4.6104634305387603E-2</v>
      </c>
      <c r="O454" s="17">
        <v>2.65199011918563E-2</v>
      </c>
      <c r="P454" s="17">
        <v>3.9782565833974701E-2</v>
      </c>
      <c r="Q454" s="17">
        <v>4.89293064191543E-2</v>
      </c>
      <c r="R454" s="17"/>
      <c r="S454" s="17">
        <v>6.0356691824812403E-2</v>
      </c>
      <c r="T454" s="17">
        <v>2.59304848482017E-2</v>
      </c>
      <c r="U454" s="17">
        <v>1.87837923712139E-2</v>
      </c>
      <c r="V454" s="17">
        <v>2.1277974207118602E-2</v>
      </c>
      <c r="W454" s="17">
        <v>5.0832034812357797E-2</v>
      </c>
      <c r="X454" s="17">
        <v>4.8899149410764897E-2</v>
      </c>
      <c r="Y454" s="17">
        <v>4.5909066155733598E-2</v>
      </c>
      <c r="Z454" s="17">
        <v>5.6439792933843401E-2</v>
      </c>
      <c r="AA454" s="17">
        <v>2.2976465898689499E-2</v>
      </c>
      <c r="AB454" s="17">
        <v>3.5441013819191E-2</v>
      </c>
      <c r="AC454" s="17">
        <v>1.79283782980579E-2</v>
      </c>
      <c r="AD454" s="17">
        <v>0.15053913132201699</v>
      </c>
      <c r="AE454" s="17"/>
      <c r="AF454" s="17">
        <v>4.8487907899237299E-2</v>
      </c>
      <c r="AG454" s="17">
        <v>1.45436927337414E-2</v>
      </c>
      <c r="AH454" s="17">
        <v>1.6612568069809201E-2</v>
      </c>
      <c r="AI454" s="17">
        <v>7.3519038681786594E-2</v>
      </c>
      <c r="AJ454" s="17">
        <v>6.4953337300495906E-2</v>
      </c>
      <c r="AK454" s="17">
        <v>2.3826374642329499E-2</v>
      </c>
      <c r="AL454" s="17">
        <v>3.78909062141718E-2</v>
      </c>
      <c r="AM454" s="17">
        <v>3.6336365244705897E-2</v>
      </c>
      <c r="AN454" s="17">
        <v>3.9862390342661501E-2</v>
      </c>
      <c r="AO454" s="17">
        <v>4.9059589362486701E-2</v>
      </c>
      <c r="AP454" s="17">
        <v>3.3808808954476799E-2</v>
      </c>
      <c r="AQ454" s="17">
        <v>8.9678138196892399E-3</v>
      </c>
      <c r="AR454" s="17">
        <v>4.1574965175102299E-2</v>
      </c>
      <c r="AS454" s="17">
        <v>2.0137973503961699E-2</v>
      </c>
      <c r="AT454" s="17">
        <v>5.8410708352477199E-2</v>
      </c>
      <c r="AU454" s="17">
        <v>8.6693298916375394E-2</v>
      </c>
      <c r="AV454" s="17"/>
      <c r="AW454" s="17">
        <v>2.1752282253462402E-2</v>
      </c>
      <c r="AX454" s="17">
        <v>3.7092865837544502E-2</v>
      </c>
      <c r="AY454" s="17">
        <v>5.4716951509485898E-2</v>
      </c>
      <c r="AZ454" s="17">
        <v>6.9248925282657303E-2</v>
      </c>
      <c r="BA454" s="17">
        <v>5.5524302268723097E-2</v>
      </c>
      <c r="BB454" s="17"/>
      <c r="BC454" s="17">
        <v>0.13914385840337601</v>
      </c>
      <c r="BD454" s="17">
        <v>4.1905930551732501E-2</v>
      </c>
      <c r="BE454" s="17">
        <v>1.68073594557119E-2</v>
      </c>
      <c r="BF454" s="17">
        <v>2.30027921346233E-2</v>
      </c>
      <c r="BG454" s="17">
        <v>3.5261584299526701E-2</v>
      </c>
      <c r="BH454" s="17"/>
      <c r="BI454" s="17">
        <v>4.4579144837657701E-2</v>
      </c>
      <c r="BJ454" s="17">
        <v>2.2629993752816401E-2</v>
      </c>
      <c r="BK454" s="17"/>
      <c r="BL454" s="17">
        <v>5.3935370675601203E-2</v>
      </c>
      <c r="BM454" s="17">
        <v>3.6463619436665998E-2</v>
      </c>
      <c r="BN454" s="17">
        <v>3.6752145492567098E-2</v>
      </c>
      <c r="BO454" s="17">
        <v>6.0525766679236398E-2</v>
      </c>
      <c r="BP454" s="17"/>
      <c r="BQ454" s="17">
        <v>3.0327635819921001E-2</v>
      </c>
      <c r="BR454" s="17">
        <v>4.3460868353606102E-2</v>
      </c>
      <c r="BS454" s="17">
        <v>5.9508364395072899E-2</v>
      </c>
      <c r="BT454" s="17">
        <v>5.5961096551424103E-2</v>
      </c>
      <c r="BU454" s="17">
        <v>6.9724513826836199E-2</v>
      </c>
      <c r="BV454" s="17"/>
      <c r="BW454" s="17">
        <v>4.23780731920071E-2</v>
      </c>
      <c r="BX454" s="17">
        <v>5.7157500818861701E-2</v>
      </c>
      <c r="BY454" s="17">
        <v>4.95446198721455E-2</v>
      </c>
      <c r="BZ454" s="17">
        <v>3.8865867783429799E-2</v>
      </c>
      <c r="CA454" s="17">
        <v>4.9105834443635601E-2</v>
      </c>
      <c r="CB454" s="17"/>
      <c r="CC454" s="17">
        <v>5.8547782128619899E-2</v>
      </c>
      <c r="CD454" s="17">
        <v>2.95290922102277E-2</v>
      </c>
      <c r="CE454" s="17"/>
      <c r="CF454" s="17">
        <v>6.0862907799806701E-2</v>
      </c>
      <c r="CG454" s="17"/>
      <c r="CH454" s="17">
        <v>5.1836665013955001E-2</v>
      </c>
    </row>
    <row r="455" spans="2:86" x14ac:dyDescent="0.35">
      <c r="B455" t="s">
        <v>261</v>
      </c>
      <c r="C455" s="17">
        <v>0.137935636568077</v>
      </c>
      <c r="D455" s="17">
        <v>0.16164486428576699</v>
      </c>
      <c r="E455" s="17">
        <v>0.115220610677639</v>
      </c>
      <c r="F455" s="17"/>
      <c r="G455" s="17">
        <v>0.11009824040287899</v>
      </c>
      <c r="H455" s="17">
        <v>0.10197166096415899</v>
      </c>
      <c r="I455" s="17">
        <v>0.112389339471926</v>
      </c>
      <c r="J455" s="17">
        <v>0.111887034533314</v>
      </c>
      <c r="K455" s="17">
        <v>0.188792934931788</v>
      </c>
      <c r="L455" s="17">
        <v>0.19346320116377899</v>
      </c>
      <c r="M455" s="17"/>
      <c r="N455" s="17">
        <v>0.144505280921438</v>
      </c>
      <c r="O455" s="17">
        <v>0.16627011439690001</v>
      </c>
      <c r="P455" s="17">
        <v>0.116297028656959</v>
      </c>
      <c r="Q455" s="17">
        <v>0.11869215083766101</v>
      </c>
      <c r="R455" s="17"/>
      <c r="S455" s="17">
        <v>0.118311520007713</v>
      </c>
      <c r="T455" s="17">
        <v>0.150526943003919</v>
      </c>
      <c r="U455" s="17">
        <v>0.16208534142148301</v>
      </c>
      <c r="V455" s="17">
        <v>0.17968065634861299</v>
      </c>
      <c r="W455" s="17">
        <v>0.15010620133642399</v>
      </c>
      <c r="X455" s="17">
        <v>0.118176516708041</v>
      </c>
      <c r="Y455" s="17">
        <v>0.16210570962010101</v>
      </c>
      <c r="Z455" s="17">
        <v>0.113508206802318</v>
      </c>
      <c r="AA455" s="17">
        <v>0.13495066108832801</v>
      </c>
      <c r="AB455" s="17">
        <v>0.126874161719951</v>
      </c>
      <c r="AC455" s="17">
        <v>7.63563147869121E-2</v>
      </c>
      <c r="AD455" s="17">
        <v>0.131290240593992</v>
      </c>
      <c r="AE455" s="17"/>
      <c r="AF455" s="17">
        <v>0.103563381149071</v>
      </c>
      <c r="AG455" s="17">
        <v>0.15712667609126801</v>
      </c>
      <c r="AH455" s="17">
        <v>0.11569248568935001</v>
      </c>
      <c r="AI455" s="17">
        <v>0.132301436224698</v>
      </c>
      <c r="AJ455" s="17">
        <v>0.123689557203411</v>
      </c>
      <c r="AK455" s="17">
        <v>0.131427476617371</v>
      </c>
      <c r="AL455" s="17">
        <v>0.12543188213145801</v>
      </c>
      <c r="AM455" s="17">
        <v>0.121839546187163</v>
      </c>
      <c r="AN455" s="17">
        <v>0.15080989643394699</v>
      </c>
      <c r="AO455" s="17">
        <v>0.21412326113317001</v>
      </c>
      <c r="AP455" s="17">
        <v>0.15341082612301499</v>
      </c>
      <c r="AQ455" s="17">
        <v>0.16203656141207101</v>
      </c>
      <c r="AR455" s="17">
        <v>0.14979186331951699</v>
      </c>
      <c r="AS455" s="17">
        <v>8.4227212309437402E-2</v>
      </c>
      <c r="AT455" s="17">
        <v>0.17685833652275701</v>
      </c>
      <c r="AU455" s="17">
        <v>0.106682887098908</v>
      </c>
      <c r="AV455" s="17"/>
      <c r="AW455" s="17">
        <v>0.110322626599562</v>
      </c>
      <c r="AX455" s="17">
        <v>0.13971107347617101</v>
      </c>
      <c r="AY455" s="17">
        <v>0.15573019813172301</v>
      </c>
      <c r="AZ455" s="17">
        <v>0.13790042882603001</v>
      </c>
      <c r="BA455" s="17">
        <v>0.15584734223319199</v>
      </c>
      <c r="BB455" s="17"/>
      <c r="BC455" s="17">
        <v>0.101411698407106</v>
      </c>
      <c r="BD455" s="17">
        <v>0.17158321556130299</v>
      </c>
      <c r="BE455" s="17">
        <v>0.129222591943295</v>
      </c>
      <c r="BF455" s="17">
        <v>0.11373489522943001</v>
      </c>
      <c r="BG455" s="17">
        <v>9.5370439417169106E-2</v>
      </c>
      <c r="BH455" s="17"/>
      <c r="BI455" s="17">
        <v>0.13679397337432</v>
      </c>
      <c r="BJ455" s="17">
        <v>0.14257886262233599</v>
      </c>
      <c r="BK455" s="17"/>
      <c r="BL455" s="17">
        <v>0.16371945607653099</v>
      </c>
      <c r="BM455" s="17">
        <v>0.148231885194782</v>
      </c>
      <c r="BN455" s="17">
        <v>0.125268196417541</v>
      </c>
      <c r="BO455" s="17">
        <v>9.9393905157867196E-2</v>
      </c>
      <c r="BP455" s="17"/>
      <c r="BQ455" s="17">
        <v>0.14704993955687501</v>
      </c>
      <c r="BR455" s="17">
        <v>0.147926199369175</v>
      </c>
      <c r="BS455" s="17">
        <v>0.15021964016106101</v>
      </c>
      <c r="BT455" s="17">
        <v>0.14956747015281099</v>
      </c>
      <c r="BU455" s="17">
        <v>0.100474592145829</v>
      </c>
      <c r="BV455" s="17"/>
      <c r="BW455" s="17">
        <v>0.19030155925994499</v>
      </c>
      <c r="BX455" s="17">
        <v>0.15233512930819901</v>
      </c>
      <c r="BY455" s="17">
        <v>0.14316809755829801</v>
      </c>
      <c r="BZ455" s="17">
        <v>0.12456606810064701</v>
      </c>
      <c r="CA455" s="17">
        <v>8.9460115362710202E-2</v>
      </c>
      <c r="CB455" s="17"/>
      <c r="CC455" s="17">
        <v>0.121638465083727</v>
      </c>
      <c r="CD455" s="17">
        <v>0.14748071943268001</v>
      </c>
      <c r="CE455" s="17"/>
      <c r="CF455" s="17">
        <v>0.16417900842067401</v>
      </c>
      <c r="CG455" s="17"/>
      <c r="CH455" s="17">
        <v>9.6008172011483706E-2</v>
      </c>
    </row>
    <row r="456" spans="2:86" x14ac:dyDescent="0.35">
      <c r="B456" t="s">
        <v>262</v>
      </c>
      <c r="C456" s="17">
        <v>0.36329088820862798</v>
      </c>
      <c r="D456" s="17">
        <v>0.29985173896273198</v>
      </c>
      <c r="E456" s="17">
        <v>0.42384489736926401</v>
      </c>
      <c r="F456" s="17"/>
      <c r="G456" s="17">
        <v>0.26594578369454203</v>
      </c>
      <c r="H456" s="17">
        <v>0.32496446087465503</v>
      </c>
      <c r="I456" s="17">
        <v>0.335786909702467</v>
      </c>
      <c r="J456" s="17">
        <v>0.38976242907546899</v>
      </c>
      <c r="K456" s="17">
        <v>0.41459428050035602</v>
      </c>
      <c r="L456" s="17">
        <v>0.42545467072798698</v>
      </c>
      <c r="M456" s="17"/>
      <c r="N456" s="17">
        <v>0.30226169796315</v>
      </c>
      <c r="O456" s="17">
        <v>0.38105538456875798</v>
      </c>
      <c r="P456" s="17">
        <v>0.35060022176063099</v>
      </c>
      <c r="Q456" s="17">
        <v>0.42288811351268402</v>
      </c>
      <c r="R456" s="17"/>
      <c r="S456" s="17">
        <v>0.29184964368657401</v>
      </c>
      <c r="T456" s="17">
        <v>0.37233456835842699</v>
      </c>
      <c r="U456" s="17">
        <v>0.37469486307166899</v>
      </c>
      <c r="V456" s="17">
        <v>0.39887127933654098</v>
      </c>
      <c r="W456" s="17">
        <v>0.32042195995682099</v>
      </c>
      <c r="X456" s="17">
        <v>0.34512978874482803</v>
      </c>
      <c r="Y456" s="17">
        <v>0.42779050136326502</v>
      </c>
      <c r="Z456" s="17">
        <v>0.33766841170330603</v>
      </c>
      <c r="AA456" s="17">
        <v>0.38417487906783798</v>
      </c>
      <c r="AB456" s="17">
        <v>0.32886942170572497</v>
      </c>
      <c r="AC456" s="17">
        <v>0.47445207105385201</v>
      </c>
      <c r="AD456" s="17">
        <v>0.378787476725024</v>
      </c>
      <c r="AE456" s="17"/>
      <c r="AF456" s="17">
        <v>0.46451107755116899</v>
      </c>
      <c r="AG456" s="17">
        <v>0.46114586788527601</v>
      </c>
      <c r="AH456" s="17">
        <v>0.39956780182329099</v>
      </c>
      <c r="AI456" s="17">
        <v>0.341951731816445</v>
      </c>
      <c r="AJ456" s="17">
        <v>0.38483257174832203</v>
      </c>
      <c r="AK456" s="17">
        <v>0.40517683489846201</v>
      </c>
      <c r="AL456" s="17">
        <v>0.41944798441035602</v>
      </c>
      <c r="AM456" s="17">
        <v>0.37788330368092299</v>
      </c>
      <c r="AN456" s="17">
        <v>0.34070453484938701</v>
      </c>
      <c r="AO456" s="17">
        <v>0.264540397103395</v>
      </c>
      <c r="AP456" s="17">
        <v>0.33539312769185098</v>
      </c>
      <c r="AQ456" s="17">
        <v>0.40187192655325499</v>
      </c>
      <c r="AR456" s="17">
        <v>0.29215325005840498</v>
      </c>
      <c r="AS456" s="17">
        <v>0.38668640024171402</v>
      </c>
      <c r="AT456" s="17">
        <v>0.20081661897297001</v>
      </c>
      <c r="AU456" s="17">
        <v>0.19705731417804201</v>
      </c>
      <c r="AV456" s="17"/>
      <c r="AW456" s="17">
        <v>0.42244260353367802</v>
      </c>
      <c r="AX456" s="17">
        <v>0.41891298152596401</v>
      </c>
      <c r="AY456" s="17">
        <v>0.29342437516488001</v>
      </c>
      <c r="AZ456" s="17">
        <v>0.28596394008481402</v>
      </c>
      <c r="BA456" s="17">
        <v>0.28547790855842597</v>
      </c>
      <c r="BB456" s="17"/>
      <c r="BC456" s="17">
        <v>0.18755571331451301</v>
      </c>
      <c r="BD456" s="17">
        <v>0.33715125214188801</v>
      </c>
      <c r="BE456" s="17">
        <v>0.40969131163238598</v>
      </c>
      <c r="BF456" s="17">
        <v>0.44430185320684301</v>
      </c>
      <c r="BG456" s="17">
        <v>0.35045870592731099</v>
      </c>
      <c r="BH456" s="17"/>
      <c r="BI456" s="17">
        <v>0.34783335939260102</v>
      </c>
      <c r="BJ456" s="17">
        <v>0.42615776604571098</v>
      </c>
      <c r="BK456" s="17"/>
      <c r="BL456" s="17">
        <v>0.32002524872976501</v>
      </c>
      <c r="BM456" s="17">
        <v>0.43498687721462398</v>
      </c>
      <c r="BN456" s="17">
        <v>0.33664296360646701</v>
      </c>
      <c r="BO456" s="17">
        <v>0.43679697619465102</v>
      </c>
      <c r="BP456" s="17"/>
      <c r="BQ456" s="17">
        <v>0.35747133262303799</v>
      </c>
      <c r="BR456" s="17">
        <v>0.28447491477327502</v>
      </c>
      <c r="BS456" s="17">
        <v>0.35692794395824501</v>
      </c>
      <c r="BT456" s="17">
        <v>0.29778843826252399</v>
      </c>
      <c r="BU456" s="17">
        <v>0.360326564682666</v>
      </c>
      <c r="BV456" s="17"/>
      <c r="BW456" s="17">
        <v>0.31910058491319498</v>
      </c>
      <c r="BX456" s="17">
        <v>0.25117235539819299</v>
      </c>
      <c r="BY456" s="17">
        <v>0.303641522148343</v>
      </c>
      <c r="BZ456" s="17">
        <v>0.34790665962124501</v>
      </c>
      <c r="CA456" s="17">
        <v>0.36691137903485899</v>
      </c>
      <c r="CB456" s="17"/>
      <c r="CC456" s="17">
        <v>0.29192567996886698</v>
      </c>
      <c r="CD456" s="17">
        <v>0.40508874417107099</v>
      </c>
      <c r="CE456" s="17"/>
      <c r="CF456" s="17">
        <v>0.23752858800009199</v>
      </c>
      <c r="CG456" s="17"/>
      <c r="CH456" s="17">
        <v>0.20041781706063799</v>
      </c>
    </row>
    <row r="457" spans="2:86" x14ac:dyDescent="0.35">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c r="CB457" s="17"/>
      <c r="CC457" s="17"/>
      <c r="CD457" s="17"/>
      <c r="CE457" s="17"/>
      <c r="CF457" s="17"/>
      <c r="CG457" s="17"/>
      <c r="CH457" s="17"/>
    </row>
    <row r="458" spans="2:86" x14ac:dyDescent="0.35">
      <c r="B458" s="6" t="s">
        <v>267</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c r="CB458" s="17"/>
      <c r="CC458" s="17"/>
      <c r="CD458" s="17"/>
      <c r="CE458" s="17"/>
      <c r="CF458" s="17"/>
      <c r="CG458" s="17"/>
      <c r="CH458" s="17"/>
    </row>
    <row r="459" spans="2:86" x14ac:dyDescent="0.35">
      <c r="B459" s="21" t="s">
        <v>123</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c r="CC459" s="17"/>
      <c r="CD459" s="17"/>
      <c r="CE459" s="17"/>
      <c r="CF459" s="17"/>
      <c r="CG459" s="17"/>
      <c r="CH459" s="17"/>
    </row>
    <row r="460" spans="2:86" x14ac:dyDescent="0.35">
      <c r="B460" t="s">
        <v>258</v>
      </c>
      <c r="C460" s="17">
        <v>0.123114065577567</v>
      </c>
      <c r="D460" s="17">
        <v>0.13423629919412899</v>
      </c>
      <c r="E460" s="17">
        <v>0.112631429326255</v>
      </c>
      <c r="F460" s="17"/>
      <c r="G460" s="17">
        <v>0.15763619476186899</v>
      </c>
      <c r="H460" s="17">
        <v>0.16927918669446301</v>
      </c>
      <c r="I460" s="17">
        <v>0.167712866828331</v>
      </c>
      <c r="J460" s="17">
        <v>0.12516537463507801</v>
      </c>
      <c r="K460" s="17">
        <v>8.0937690638886006E-2</v>
      </c>
      <c r="L460" s="17">
        <v>5.3070572617285199E-2</v>
      </c>
      <c r="M460" s="17"/>
      <c r="N460" s="17">
        <v>0.142591104393443</v>
      </c>
      <c r="O460" s="17">
        <v>0.105162443006525</v>
      </c>
      <c r="P460" s="17">
        <v>0.130045672960443</v>
      </c>
      <c r="Q460" s="17">
        <v>0.115633649157994</v>
      </c>
      <c r="R460" s="17"/>
      <c r="S460" s="17">
        <v>0.14351657431553599</v>
      </c>
      <c r="T460" s="17">
        <v>0.14488509624389201</v>
      </c>
      <c r="U460" s="17">
        <v>0.12665423913169299</v>
      </c>
      <c r="V460" s="17">
        <v>0.111366859001669</v>
      </c>
      <c r="W460" s="17">
        <v>0.14217237194916699</v>
      </c>
      <c r="X460" s="17">
        <v>0.18129960802332801</v>
      </c>
      <c r="Y460" s="17">
        <v>6.2744654140226702E-2</v>
      </c>
      <c r="Z460" s="17">
        <v>0.118869926801771</v>
      </c>
      <c r="AA460" s="17">
        <v>0.124150363760578</v>
      </c>
      <c r="AB460" s="17">
        <v>7.4418216892256195E-2</v>
      </c>
      <c r="AC460" s="17">
        <v>6.3540339890683806E-2</v>
      </c>
      <c r="AD460" s="17">
        <v>0.149095524395044</v>
      </c>
      <c r="AE460" s="17"/>
      <c r="AF460" s="17">
        <v>7.3950787384545705E-2</v>
      </c>
      <c r="AG460" s="17">
        <v>8.3579709142856201E-2</v>
      </c>
      <c r="AH460" s="17">
        <v>6.7305888567852107E-2</v>
      </c>
      <c r="AI460" s="17">
        <v>0.135906884300599</v>
      </c>
      <c r="AJ460" s="17">
        <v>0.150587355004596</v>
      </c>
      <c r="AK460" s="17">
        <v>9.9244734375713198E-2</v>
      </c>
      <c r="AL460" s="17">
        <v>9.6129589306843996E-2</v>
      </c>
      <c r="AM460" s="17">
        <v>8.8715659070136593E-2</v>
      </c>
      <c r="AN460" s="17">
        <v>0.17933471559654299</v>
      </c>
      <c r="AO460" s="17">
        <v>0.13952705080716399</v>
      </c>
      <c r="AP460" s="17">
        <v>0.14571550649158599</v>
      </c>
      <c r="AQ460" s="17">
        <v>0.120105519172464</v>
      </c>
      <c r="AR460" s="17">
        <v>0.102931750414042</v>
      </c>
      <c r="AS460" s="17">
        <v>8.4433382232864396E-2</v>
      </c>
      <c r="AT460" s="17">
        <v>0.16053510847178401</v>
      </c>
      <c r="AU460" s="17">
        <v>0.24428162295457201</v>
      </c>
      <c r="AV460" s="17"/>
      <c r="AW460" s="17">
        <v>9.4980262904490395E-2</v>
      </c>
      <c r="AX460" s="17">
        <v>0.101571147295616</v>
      </c>
      <c r="AY460" s="17">
        <v>0.14640067070669699</v>
      </c>
      <c r="AZ460" s="17">
        <v>0.17349288441166499</v>
      </c>
      <c r="BA460" s="17">
        <v>0.33192387408566498</v>
      </c>
      <c r="BB460" s="17"/>
      <c r="BC460" s="17">
        <v>0.24326988448460601</v>
      </c>
      <c r="BD460" s="17">
        <v>0.122060716196439</v>
      </c>
      <c r="BE460" s="17">
        <v>8.7825900723124101E-2</v>
      </c>
      <c r="BF460" s="17">
        <v>0.119049303895168</v>
      </c>
      <c r="BG460" s="17">
        <v>0.15138181530716099</v>
      </c>
      <c r="BH460" s="17"/>
      <c r="BI460" s="17">
        <v>0.13490089816092701</v>
      </c>
      <c r="BJ460" s="17">
        <v>7.5176172469066799E-2</v>
      </c>
      <c r="BK460" s="17"/>
      <c r="BL460" s="17">
        <v>0.13539706735905299</v>
      </c>
      <c r="BM460" s="17">
        <v>6.8191023072736806E-2</v>
      </c>
      <c r="BN460" s="17">
        <v>0.15090056953477701</v>
      </c>
      <c r="BO460" s="17">
        <v>6.0525766679236398E-2</v>
      </c>
      <c r="BP460" s="17"/>
      <c r="BQ460" s="17">
        <v>0.118396015746245</v>
      </c>
      <c r="BR460" s="17">
        <v>0.13088046970226999</v>
      </c>
      <c r="BS460" s="17">
        <v>0.16844934763077199</v>
      </c>
      <c r="BT460" s="17">
        <v>0.18245038383484799</v>
      </c>
      <c r="BU460" s="17">
        <v>0.13312790191419399</v>
      </c>
      <c r="BV460" s="17"/>
      <c r="BW460" s="17">
        <v>0.140164977497344</v>
      </c>
      <c r="BX460" s="17">
        <v>0.15924644893647499</v>
      </c>
      <c r="BY460" s="17">
        <v>0.161025369983362</v>
      </c>
      <c r="BZ460" s="17">
        <v>0.13845071110589399</v>
      </c>
      <c r="CA460" s="17">
        <v>0.1234415748227</v>
      </c>
      <c r="CB460" s="17"/>
      <c r="CC460" s="17">
        <v>0.17685162137341101</v>
      </c>
      <c r="CD460" s="17">
        <v>9.16405412604748E-2</v>
      </c>
      <c r="CE460" s="17"/>
      <c r="CF460" s="17">
        <v>0.156221423186335</v>
      </c>
      <c r="CG460" s="17"/>
      <c r="CH460" s="17">
        <v>0.23601788265235599</v>
      </c>
    </row>
    <row r="461" spans="2:86" x14ac:dyDescent="0.35">
      <c r="B461" t="s">
        <v>259</v>
      </c>
      <c r="C461" s="17">
        <v>7.0864375965682694E-2</v>
      </c>
      <c r="D461" s="17">
        <v>8.7490769546498703E-2</v>
      </c>
      <c r="E461" s="17">
        <v>5.4858476533191501E-2</v>
      </c>
      <c r="F461" s="17"/>
      <c r="G461" s="17">
        <v>0.10153608483748</v>
      </c>
      <c r="H461" s="17">
        <v>0.127126103009746</v>
      </c>
      <c r="I461" s="17">
        <v>7.8344592231931104E-2</v>
      </c>
      <c r="J461" s="17">
        <v>6.2373850174457797E-2</v>
      </c>
      <c r="K461" s="17">
        <v>4.3104187096001403E-2</v>
      </c>
      <c r="L461" s="17">
        <v>2.4215554026244E-2</v>
      </c>
      <c r="M461" s="17"/>
      <c r="N461" s="17">
        <v>9.7005396699647098E-2</v>
      </c>
      <c r="O461" s="17">
        <v>3.6532440323332999E-2</v>
      </c>
      <c r="P461" s="17">
        <v>8.1675306840731404E-2</v>
      </c>
      <c r="Q461" s="17">
        <v>6.4731505575172696E-2</v>
      </c>
      <c r="R461" s="17"/>
      <c r="S461" s="17">
        <v>0.11352729369037701</v>
      </c>
      <c r="T461" s="17">
        <v>4.05839782020323E-2</v>
      </c>
      <c r="U461" s="17">
        <v>5.0419381227705097E-2</v>
      </c>
      <c r="V461" s="17">
        <v>8.0241874309869995E-2</v>
      </c>
      <c r="W461" s="17">
        <v>4.3111781471058597E-2</v>
      </c>
      <c r="X461" s="17">
        <v>7.3252784851899302E-2</v>
      </c>
      <c r="Y461" s="17">
        <v>6.9710016265841404E-2</v>
      </c>
      <c r="Z461" s="17">
        <v>0.100578561342023</v>
      </c>
      <c r="AA461" s="17">
        <v>9.9187716538933601E-2</v>
      </c>
      <c r="AB461" s="17">
        <v>4.1155520406295297E-2</v>
      </c>
      <c r="AC461" s="17">
        <v>6.1143881842658301E-2</v>
      </c>
      <c r="AD461" s="17">
        <v>5.2051780208480898E-2</v>
      </c>
      <c r="AE461" s="17"/>
      <c r="AF461" s="17">
        <v>9.3253484656312696E-2</v>
      </c>
      <c r="AG461" s="17">
        <v>7.7042775045089607E-2</v>
      </c>
      <c r="AH461" s="17">
        <v>1.7227039162845799E-2</v>
      </c>
      <c r="AI461" s="17">
        <v>6.9595072758224505E-2</v>
      </c>
      <c r="AJ461" s="17">
        <v>7.5977289580606996E-2</v>
      </c>
      <c r="AK461" s="17">
        <v>5.7901122278362201E-2</v>
      </c>
      <c r="AL461" s="17">
        <v>7.6989192819166802E-2</v>
      </c>
      <c r="AM461" s="17">
        <v>4.4542444137084303E-2</v>
      </c>
      <c r="AN461" s="17">
        <v>7.7365920866142607E-2</v>
      </c>
      <c r="AO461" s="17">
        <v>7.3560453479970395E-2</v>
      </c>
      <c r="AP461" s="17">
        <v>3.0712033081879302E-2</v>
      </c>
      <c r="AQ461" s="17">
        <v>8.3031199705754594E-2</v>
      </c>
      <c r="AR461" s="17">
        <v>0.13290947391300001</v>
      </c>
      <c r="AS461" s="17">
        <v>0.13582791004429801</v>
      </c>
      <c r="AT461" s="17">
        <v>0.133215246198396</v>
      </c>
      <c r="AU461" s="17">
        <v>0.125646291643253</v>
      </c>
      <c r="AV461" s="17"/>
      <c r="AW461" s="17">
        <v>4.2611575351820002E-2</v>
      </c>
      <c r="AX461" s="17">
        <v>5.9454119925425597E-2</v>
      </c>
      <c r="AY461" s="17">
        <v>9.5981280043388698E-2</v>
      </c>
      <c r="AZ461" s="17">
        <v>0.109868561009334</v>
      </c>
      <c r="BA461" s="17">
        <v>0.109364613372489</v>
      </c>
      <c r="BB461" s="17"/>
      <c r="BC461" s="17">
        <v>0.14097283506579</v>
      </c>
      <c r="BD461" s="17">
        <v>8.1661215463912307E-2</v>
      </c>
      <c r="BE461" s="17">
        <v>5.4801394232298697E-2</v>
      </c>
      <c r="BF461" s="17">
        <v>3.8652466007175E-2</v>
      </c>
      <c r="BG461" s="17">
        <v>4.4747964029267201E-2</v>
      </c>
      <c r="BH461" s="17"/>
      <c r="BI461" s="17">
        <v>7.5030097317742697E-2</v>
      </c>
      <c r="BJ461" s="17">
        <v>5.39220885884307E-2</v>
      </c>
      <c r="BK461" s="17"/>
      <c r="BL461" s="17">
        <v>8.4360442621323098E-2</v>
      </c>
      <c r="BM461" s="17">
        <v>3.4351351762441203E-2</v>
      </c>
      <c r="BN461" s="17">
        <v>8.7190320958040093E-2</v>
      </c>
      <c r="BO461" s="17">
        <v>3.7112242373158598E-2</v>
      </c>
      <c r="BP461" s="17"/>
      <c r="BQ461" s="17">
        <v>6.68639257485696E-2</v>
      </c>
      <c r="BR461" s="17">
        <v>9.6481682424725004E-2</v>
      </c>
      <c r="BS461" s="17">
        <v>8.0253098429263994E-2</v>
      </c>
      <c r="BT461" s="17">
        <v>6.0736936110590001E-2</v>
      </c>
      <c r="BU461" s="17">
        <v>7.8926169579624797E-2</v>
      </c>
      <c r="BV461" s="17"/>
      <c r="BW461" s="17">
        <v>6.5951329548410501E-2</v>
      </c>
      <c r="BX461" s="17">
        <v>0.108688883736016</v>
      </c>
      <c r="BY461" s="17">
        <v>6.8651753086612893E-2</v>
      </c>
      <c r="BZ461" s="17">
        <v>5.7507500146810601E-2</v>
      </c>
      <c r="CA461" s="17">
        <v>7.8750760364179398E-2</v>
      </c>
      <c r="CB461" s="17"/>
      <c r="CC461" s="17">
        <v>8.1222302624848405E-2</v>
      </c>
      <c r="CD461" s="17">
        <v>6.4797846668734005E-2</v>
      </c>
      <c r="CE461" s="17"/>
      <c r="CF461" s="17">
        <v>0.106252873180004</v>
      </c>
      <c r="CG461" s="17"/>
      <c r="CH461" s="17">
        <v>0.107344014523767</v>
      </c>
    </row>
    <row r="462" spans="2:86" x14ac:dyDescent="0.35">
      <c r="B462" t="s">
        <v>260</v>
      </c>
      <c r="C462" s="17">
        <v>3.9732074475704003E-2</v>
      </c>
      <c r="D462" s="17">
        <v>4.5428747005735799E-2</v>
      </c>
      <c r="E462" s="17">
        <v>3.4293823819156501E-2</v>
      </c>
      <c r="F462" s="17"/>
      <c r="G462" s="17">
        <v>0.101800181062097</v>
      </c>
      <c r="H462" s="17">
        <v>5.8630699530375197E-2</v>
      </c>
      <c r="I462" s="17">
        <v>5.1212870956155301E-2</v>
      </c>
      <c r="J462" s="17">
        <v>3.01253227291149E-2</v>
      </c>
      <c r="K462" s="17">
        <v>9.4689642060788292E-3</v>
      </c>
      <c r="L462" s="17">
        <v>1.9668456823125902E-3</v>
      </c>
      <c r="M462" s="17"/>
      <c r="N462" s="17">
        <v>4.10815049311462E-2</v>
      </c>
      <c r="O462" s="17">
        <v>1.6662615865189499E-2</v>
      </c>
      <c r="P462" s="17">
        <v>5.7046517249785003E-2</v>
      </c>
      <c r="Q462" s="17">
        <v>4.7348073493375997E-2</v>
      </c>
      <c r="R462" s="17"/>
      <c r="S462" s="17">
        <v>6.2524949831684995E-2</v>
      </c>
      <c r="T462" s="17">
        <v>1.4994879901971001E-2</v>
      </c>
      <c r="U462" s="17">
        <v>2.4283987141724101E-2</v>
      </c>
      <c r="V462" s="17">
        <v>4.6909692549762197E-2</v>
      </c>
      <c r="W462" s="17">
        <v>5.0069001642505898E-2</v>
      </c>
      <c r="X462" s="17">
        <v>4.58339427067916E-2</v>
      </c>
      <c r="Y462" s="17">
        <v>1.11116506114804E-2</v>
      </c>
      <c r="Z462" s="17">
        <v>4.2417546078652002E-2</v>
      </c>
      <c r="AA462" s="17">
        <v>2.0271633527811202E-2</v>
      </c>
      <c r="AB462" s="17">
        <v>6.0856450835689399E-2</v>
      </c>
      <c r="AC462" s="17">
        <v>2.9971132499077398E-2</v>
      </c>
      <c r="AD462" s="17">
        <v>0.11487650003297201</v>
      </c>
      <c r="AE462" s="17"/>
      <c r="AF462" s="17">
        <v>0.137040030528325</v>
      </c>
      <c r="AG462" s="17">
        <v>7.7830457973328604E-2</v>
      </c>
      <c r="AH462" s="17">
        <v>3.9090264845105201E-2</v>
      </c>
      <c r="AI462" s="17">
        <v>6.5275934268377606E-2</v>
      </c>
      <c r="AJ462" s="17">
        <v>6.9134255622363597E-2</v>
      </c>
      <c r="AK462" s="17">
        <v>2.34752498377724E-2</v>
      </c>
      <c r="AL462" s="17">
        <v>4.2397732028492202E-2</v>
      </c>
      <c r="AM462" s="17">
        <v>2.3184395220540801E-2</v>
      </c>
      <c r="AN462" s="17">
        <v>2.9313296974981799E-2</v>
      </c>
      <c r="AO462" s="17">
        <v>1.9306030399274698E-2</v>
      </c>
      <c r="AP462" s="17">
        <v>3.9062170849320899E-2</v>
      </c>
      <c r="AQ462" s="17">
        <v>8.9678138196892399E-3</v>
      </c>
      <c r="AR462" s="17">
        <v>3.2628601058435902E-2</v>
      </c>
      <c r="AS462" s="17">
        <v>0</v>
      </c>
      <c r="AT462" s="17">
        <v>0</v>
      </c>
      <c r="AU462" s="17">
        <v>7.7410143909935905E-2</v>
      </c>
      <c r="AV462" s="17"/>
      <c r="AW462" s="17">
        <v>3.17833774997478E-2</v>
      </c>
      <c r="AX462" s="17">
        <v>4.9083363067294501E-2</v>
      </c>
      <c r="AY462" s="17">
        <v>4.9809293719301297E-2</v>
      </c>
      <c r="AZ462" s="17">
        <v>1.2498318735695801E-2</v>
      </c>
      <c r="BA462" s="17">
        <v>5.0770523597362602E-2</v>
      </c>
      <c r="BB462" s="17"/>
      <c r="BC462" s="17">
        <v>0.102747871731455</v>
      </c>
      <c r="BD462" s="17">
        <v>4.8496171991551901E-2</v>
      </c>
      <c r="BE462" s="17">
        <v>1.6444604537843601E-2</v>
      </c>
      <c r="BF462" s="17">
        <v>2.6438330229019699E-2</v>
      </c>
      <c r="BG462" s="17">
        <v>5.5450277457733101E-2</v>
      </c>
      <c r="BH462" s="17"/>
      <c r="BI462" s="17">
        <v>4.1854067139800798E-2</v>
      </c>
      <c r="BJ462" s="17">
        <v>3.1101778186258301E-2</v>
      </c>
      <c r="BK462" s="17"/>
      <c r="BL462" s="17">
        <v>5.4505955242931302E-2</v>
      </c>
      <c r="BM462" s="17">
        <v>2.6877905739980099E-2</v>
      </c>
      <c r="BN462" s="17">
        <v>4.3234417828986002E-2</v>
      </c>
      <c r="BO462" s="17">
        <v>0</v>
      </c>
      <c r="BP462" s="17"/>
      <c r="BQ462" s="17">
        <v>2.4033749651568199E-2</v>
      </c>
      <c r="BR462" s="17">
        <v>5.2544651485280099E-2</v>
      </c>
      <c r="BS462" s="17">
        <v>3.7481249511733199E-2</v>
      </c>
      <c r="BT462" s="17">
        <v>5.00679589116187E-2</v>
      </c>
      <c r="BU462" s="17">
        <v>5.4138628689880203E-2</v>
      </c>
      <c r="BV462" s="17"/>
      <c r="BW462" s="17">
        <v>3.7495178543515598E-2</v>
      </c>
      <c r="BX462" s="17">
        <v>7.31538203373477E-2</v>
      </c>
      <c r="BY462" s="17">
        <v>3.4781149936781199E-2</v>
      </c>
      <c r="BZ462" s="17">
        <v>2.8932182829691799E-2</v>
      </c>
      <c r="CA462" s="17">
        <v>2.6648282896875E-2</v>
      </c>
      <c r="CB462" s="17"/>
      <c r="CC462" s="17">
        <v>5.65298119846415E-2</v>
      </c>
      <c r="CD462" s="17">
        <v>2.9893815326586699E-2</v>
      </c>
      <c r="CE462" s="17"/>
      <c r="CF462" s="17">
        <v>8.1458808953123393E-2</v>
      </c>
      <c r="CG462" s="17"/>
      <c r="CH462" s="17">
        <v>8.0971607350403096E-2</v>
      </c>
    </row>
    <row r="463" spans="2:86" x14ac:dyDescent="0.35">
      <c r="B463" t="s">
        <v>261</v>
      </c>
      <c r="C463" s="17">
        <v>0.26215186568752602</v>
      </c>
      <c r="D463" s="17">
        <v>0.29779027730074797</v>
      </c>
      <c r="E463" s="17">
        <v>0.22760170636749</v>
      </c>
      <c r="F463" s="17"/>
      <c r="G463" s="17">
        <v>0.168930234030154</v>
      </c>
      <c r="H463" s="17">
        <v>0.22354497554222</v>
      </c>
      <c r="I463" s="17">
        <v>0.239085042231268</v>
      </c>
      <c r="J463" s="17">
        <v>0.24707182023923899</v>
      </c>
      <c r="K463" s="17">
        <v>0.32373471758167599</v>
      </c>
      <c r="L463" s="17">
        <v>0.34507891951467201</v>
      </c>
      <c r="M463" s="17"/>
      <c r="N463" s="17">
        <v>0.27013730554787102</v>
      </c>
      <c r="O463" s="17">
        <v>0.31056375203875702</v>
      </c>
      <c r="P463" s="17">
        <v>0.21244474555023099</v>
      </c>
      <c r="Q463" s="17">
        <v>0.24759112390938001</v>
      </c>
      <c r="R463" s="17"/>
      <c r="S463" s="17">
        <v>0.25281148129930098</v>
      </c>
      <c r="T463" s="17">
        <v>0.27682676343648799</v>
      </c>
      <c r="U463" s="17">
        <v>0.311782455183782</v>
      </c>
      <c r="V463" s="17">
        <v>0.24721377068354899</v>
      </c>
      <c r="W463" s="17">
        <v>0.26007327626160398</v>
      </c>
      <c r="X463" s="17">
        <v>0.21494953388836299</v>
      </c>
      <c r="Y463" s="17">
        <v>0.31152334828595202</v>
      </c>
      <c r="Z463" s="17">
        <v>0.26812081615816502</v>
      </c>
      <c r="AA463" s="17">
        <v>0.261752506993287</v>
      </c>
      <c r="AB463" s="17">
        <v>0.27375504944870299</v>
      </c>
      <c r="AC463" s="17">
        <v>0.216107843448095</v>
      </c>
      <c r="AD463" s="17">
        <v>0.20459133963955201</v>
      </c>
      <c r="AE463" s="17"/>
      <c r="AF463" s="17">
        <v>0.32225239929456201</v>
      </c>
      <c r="AG463" s="17">
        <v>0.12644216910275299</v>
      </c>
      <c r="AH463" s="17">
        <v>0.32497867316956203</v>
      </c>
      <c r="AI463" s="17">
        <v>0.25882157928793997</v>
      </c>
      <c r="AJ463" s="17">
        <v>0.19721466449646199</v>
      </c>
      <c r="AK463" s="17">
        <v>0.26586304339939498</v>
      </c>
      <c r="AL463" s="17">
        <v>0.25032232256624498</v>
      </c>
      <c r="AM463" s="17">
        <v>0.31496826190982302</v>
      </c>
      <c r="AN463" s="17">
        <v>0.26900725054875102</v>
      </c>
      <c r="AO463" s="17">
        <v>0.29016921750753399</v>
      </c>
      <c r="AP463" s="17">
        <v>0.29252180389752802</v>
      </c>
      <c r="AQ463" s="17">
        <v>0.23042459448153599</v>
      </c>
      <c r="AR463" s="17">
        <v>0.3047163424041</v>
      </c>
      <c r="AS463" s="17">
        <v>0.238039660431137</v>
      </c>
      <c r="AT463" s="17">
        <v>0.39309714253081102</v>
      </c>
      <c r="AU463" s="17">
        <v>0.219029032489719</v>
      </c>
      <c r="AV463" s="17"/>
      <c r="AW463" s="17">
        <v>0.226006188259707</v>
      </c>
      <c r="AX463" s="17">
        <v>0.22092586596486499</v>
      </c>
      <c r="AY463" s="17">
        <v>0.297307668689269</v>
      </c>
      <c r="AZ463" s="17">
        <v>0.29543312890675499</v>
      </c>
      <c r="BA463" s="17">
        <v>0.21942198705921201</v>
      </c>
      <c r="BB463" s="17"/>
      <c r="BC463" s="17">
        <v>0.17375045631234401</v>
      </c>
      <c r="BD463" s="17">
        <v>0.28947808596467201</v>
      </c>
      <c r="BE463" s="17">
        <v>0.28883135755622502</v>
      </c>
      <c r="BF463" s="17">
        <v>0.20839703450963601</v>
      </c>
      <c r="BG463" s="17">
        <v>0.19480146756075301</v>
      </c>
      <c r="BH463" s="17"/>
      <c r="BI463" s="17">
        <v>0.256983058860415</v>
      </c>
      <c r="BJ463" s="17">
        <v>0.28317377360249402</v>
      </c>
      <c r="BK463" s="17"/>
      <c r="BL463" s="17">
        <v>0.249350834859417</v>
      </c>
      <c r="BM463" s="17">
        <v>0.28940301229211601</v>
      </c>
      <c r="BN463" s="17">
        <v>0.24948147444660301</v>
      </c>
      <c r="BO463" s="17">
        <v>0.32102331059157102</v>
      </c>
      <c r="BP463" s="17"/>
      <c r="BQ463" s="17">
        <v>0.30800186210970398</v>
      </c>
      <c r="BR463" s="17">
        <v>0.29823551391805397</v>
      </c>
      <c r="BS463" s="17">
        <v>0.31108412690992399</v>
      </c>
      <c r="BT463" s="17">
        <v>0.246396323618394</v>
      </c>
      <c r="BU463" s="17">
        <v>0.18948394809149099</v>
      </c>
      <c r="BV463" s="17"/>
      <c r="BW463" s="17">
        <v>0.29545677409853599</v>
      </c>
      <c r="BX463" s="17">
        <v>0.28714913943909398</v>
      </c>
      <c r="BY463" s="17">
        <v>0.30893403972867101</v>
      </c>
      <c r="BZ463" s="17">
        <v>0.27700236041141402</v>
      </c>
      <c r="CA463" s="17">
        <v>0.19732917233101699</v>
      </c>
      <c r="CB463" s="17"/>
      <c r="CC463" s="17">
        <v>0.26607367009601901</v>
      </c>
      <c r="CD463" s="17">
        <v>0.25985490586883703</v>
      </c>
      <c r="CE463" s="17"/>
      <c r="CF463" s="17">
        <v>0.29278751793755198</v>
      </c>
      <c r="CG463" s="17"/>
      <c r="CH463" s="17">
        <v>0.29035546965694797</v>
      </c>
    </row>
    <row r="464" spans="2:86" x14ac:dyDescent="0.35">
      <c r="B464" t="s">
        <v>262</v>
      </c>
      <c r="C464" s="17">
        <v>0.50413761829352099</v>
      </c>
      <c r="D464" s="17">
        <v>0.43505390695288898</v>
      </c>
      <c r="E464" s="17">
        <v>0.57061456395390697</v>
      </c>
      <c r="F464" s="17"/>
      <c r="G464" s="17">
        <v>0.47009730530839999</v>
      </c>
      <c r="H464" s="17">
        <v>0.42141903522319502</v>
      </c>
      <c r="I464" s="17">
        <v>0.46364462775231502</v>
      </c>
      <c r="J464" s="17">
        <v>0.53526363222211004</v>
      </c>
      <c r="K464" s="17">
        <v>0.54275444047735799</v>
      </c>
      <c r="L464" s="17">
        <v>0.57566810815948599</v>
      </c>
      <c r="M464" s="17"/>
      <c r="N464" s="17">
        <v>0.449184688427893</v>
      </c>
      <c r="O464" s="17">
        <v>0.53107874876619598</v>
      </c>
      <c r="P464" s="17">
        <v>0.51878775739881</v>
      </c>
      <c r="Q464" s="17">
        <v>0.52469564786407696</v>
      </c>
      <c r="R464" s="17"/>
      <c r="S464" s="17">
        <v>0.42761970086310103</v>
      </c>
      <c r="T464" s="17">
        <v>0.52270928221561697</v>
      </c>
      <c r="U464" s="17">
        <v>0.48685993731509603</v>
      </c>
      <c r="V464" s="17">
        <v>0.51426780345515</v>
      </c>
      <c r="W464" s="17">
        <v>0.50457356867566505</v>
      </c>
      <c r="X464" s="17">
        <v>0.48466413052961699</v>
      </c>
      <c r="Y464" s="17">
        <v>0.54491033069649897</v>
      </c>
      <c r="Z464" s="17">
        <v>0.470013149619389</v>
      </c>
      <c r="AA464" s="17">
        <v>0.49463777917939</v>
      </c>
      <c r="AB464" s="17">
        <v>0.54981476241705696</v>
      </c>
      <c r="AC464" s="17">
        <v>0.62923680231948498</v>
      </c>
      <c r="AD464" s="17">
        <v>0.47938485572395101</v>
      </c>
      <c r="AE464" s="17"/>
      <c r="AF464" s="17">
        <v>0.37350329813625399</v>
      </c>
      <c r="AG464" s="17">
        <v>0.63510488873597304</v>
      </c>
      <c r="AH464" s="17">
        <v>0.55139813425463502</v>
      </c>
      <c r="AI464" s="17">
        <v>0.47040052938485899</v>
      </c>
      <c r="AJ464" s="17">
        <v>0.50708643529597197</v>
      </c>
      <c r="AK464" s="17">
        <v>0.55351585010875703</v>
      </c>
      <c r="AL464" s="17">
        <v>0.534161163279252</v>
      </c>
      <c r="AM464" s="17">
        <v>0.528589239662416</v>
      </c>
      <c r="AN464" s="17">
        <v>0.44497881601358202</v>
      </c>
      <c r="AO464" s="17">
        <v>0.47743724780605601</v>
      </c>
      <c r="AP464" s="17">
        <v>0.49198848567968501</v>
      </c>
      <c r="AQ464" s="17">
        <v>0.55747087282055596</v>
      </c>
      <c r="AR464" s="17">
        <v>0.42681383221042102</v>
      </c>
      <c r="AS464" s="17">
        <v>0.54169904729170104</v>
      </c>
      <c r="AT464" s="17">
        <v>0.31315250279900902</v>
      </c>
      <c r="AU464" s="17">
        <v>0.33363290900252002</v>
      </c>
      <c r="AV464" s="17"/>
      <c r="AW464" s="17">
        <v>0.60461859598423495</v>
      </c>
      <c r="AX464" s="17">
        <v>0.568965503746798</v>
      </c>
      <c r="AY464" s="17">
        <v>0.41050108684134401</v>
      </c>
      <c r="AZ464" s="17">
        <v>0.40870710693654999</v>
      </c>
      <c r="BA464" s="17">
        <v>0.28851900188527202</v>
      </c>
      <c r="BB464" s="17"/>
      <c r="BC464" s="17">
        <v>0.339258952405804</v>
      </c>
      <c r="BD464" s="17">
        <v>0.45830381038342499</v>
      </c>
      <c r="BE464" s="17">
        <v>0.55209674295050803</v>
      </c>
      <c r="BF464" s="17">
        <v>0.60746286535900096</v>
      </c>
      <c r="BG464" s="17">
        <v>0.55361847564508504</v>
      </c>
      <c r="BH464" s="17"/>
      <c r="BI464" s="17">
        <v>0.491231878521115</v>
      </c>
      <c r="BJ464" s="17">
        <v>0.55662618715375001</v>
      </c>
      <c r="BK464" s="17"/>
      <c r="BL464" s="17">
        <v>0.47638569991727597</v>
      </c>
      <c r="BM464" s="17">
        <v>0.58117670713272496</v>
      </c>
      <c r="BN464" s="17">
        <v>0.46919321723159502</v>
      </c>
      <c r="BO464" s="17">
        <v>0.58133868035603398</v>
      </c>
      <c r="BP464" s="17"/>
      <c r="BQ464" s="17">
        <v>0.482704446743914</v>
      </c>
      <c r="BR464" s="17">
        <v>0.42185768246967098</v>
      </c>
      <c r="BS464" s="17">
        <v>0.40273217751830698</v>
      </c>
      <c r="BT464" s="17">
        <v>0.46034839752454998</v>
      </c>
      <c r="BU464" s="17">
        <v>0.54432335172480995</v>
      </c>
      <c r="BV464" s="17"/>
      <c r="BW464" s="17">
        <v>0.46093174031219297</v>
      </c>
      <c r="BX464" s="17">
        <v>0.37176170755106802</v>
      </c>
      <c r="BY464" s="17">
        <v>0.42660768726457299</v>
      </c>
      <c r="BZ464" s="17">
        <v>0.49810724550618901</v>
      </c>
      <c r="CA464" s="17">
        <v>0.57383020958522901</v>
      </c>
      <c r="CB464" s="17"/>
      <c r="CC464" s="17">
        <v>0.41932259392107901</v>
      </c>
      <c r="CD464" s="17">
        <v>0.553812890875367</v>
      </c>
      <c r="CE464" s="17"/>
      <c r="CF464" s="17">
        <v>0.36327937674298499</v>
      </c>
      <c r="CG464" s="17"/>
      <c r="CH464" s="17">
        <v>0.28531102581652701</v>
      </c>
    </row>
    <row r="465" spans="2:86" x14ac:dyDescent="0.35">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c r="CB465" s="17"/>
      <c r="CC465" s="17"/>
      <c r="CD465" s="17"/>
      <c r="CE465" s="17"/>
      <c r="CF465" s="17"/>
      <c r="CG465" s="17"/>
      <c r="CH465" s="17"/>
    </row>
    <row r="466" spans="2:86" x14ac:dyDescent="0.35">
      <c r="B466" s="6" t="s">
        <v>268</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c r="CC466" s="17"/>
      <c r="CD466" s="17"/>
      <c r="CE466" s="17"/>
      <c r="CF466" s="17"/>
      <c r="CG466" s="17"/>
      <c r="CH466" s="17"/>
    </row>
    <row r="467" spans="2:86" x14ac:dyDescent="0.35">
      <c r="B467" s="21" t="s">
        <v>123</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c r="CA467" s="17"/>
      <c r="CB467" s="17"/>
      <c r="CC467" s="17"/>
      <c r="CD467" s="17"/>
      <c r="CE467" s="17"/>
      <c r="CF467" s="17"/>
      <c r="CG467" s="17"/>
      <c r="CH467" s="17"/>
    </row>
    <row r="468" spans="2:86" x14ac:dyDescent="0.35">
      <c r="B468" t="s">
        <v>258</v>
      </c>
      <c r="C468" s="17">
        <v>0.128819138428306</v>
      </c>
      <c r="D468" s="17">
        <v>0.13572489798107201</v>
      </c>
      <c r="E468" s="17">
        <v>0.12246583090863</v>
      </c>
      <c r="F468" s="17"/>
      <c r="G468" s="17">
        <v>0.14476727240176299</v>
      </c>
      <c r="H468" s="17">
        <v>0.226773797190778</v>
      </c>
      <c r="I468" s="17">
        <v>0.17651382546684299</v>
      </c>
      <c r="J468" s="17">
        <v>0.12540016925744399</v>
      </c>
      <c r="K468" s="17">
        <v>5.2520527184473802E-2</v>
      </c>
      <c r="L468" s="17">
        <v>5.3791805908936903E-2</v>
      </c>
      <c r="M468" s="17"/>
      <c r="N468" s="17">
        <v>0.181472323191219</v>
      </c>
      <c r="O468" s="17">
        <v>0.105348429002931</v>
      </c>
      <c r="P468" s="17">
        <v>0.118453856771704</v>
      </c>
      <c r="Q468" s="17">
        <v>0.10325444811956</v>
      </c>
      <c r="R468" s="17"/>
      <c r="S468" s="17">
        <v>0.18484671733628</v>
      </c>
      <c r="T468" s="17">
        <v>0.113368603350122</v>
      </c>
      <c r="U468" s="17">
        <v>8.9385136603798002E-2</v>
      </c>
      <c r="V468" s="17">
        <v>0.13901704163044601</v>
      </c>
      <c r="W468" s="17">
        <v>0.112913843454125</v>
      </c>
      <c r="X468" s="17">
        <v>0.168187919597511</v>
      </c>
      <c r="Y468" s="17">
        <v>9.0515694544695199E-2</v>
      </c>
      <c r="Z468" s="17">
        <v>0.131708118448331</v>
      </c>
      <c r="AA468" s="17">
        <v>0.15762856800689001</v>
      </c>
      <c r="AB468" s="17">
        <v>6.21215896980876E-2</v>
      </c>
      <c r="AC468" s="17">
        <v>0.11752438702043699</v>
      </c>
      <c r="AD468" s="17">
        <v>0.13996315530638201</v>
      </c>
      <c r="AE468" s="17"/>
      <c r="AF468" s="17">
        <v>0.14119133566268899</v>
      </c>
      <c r="AG468" s="17">
        <v>0.154347202987664</v>
      </c>
      <c r="AH468" s="17">
        <v>7.6515175038003994E-2</v>
      </c>
      <c r="AI468" s="17">
        <v>6.0096378819102E-2</v>
      </c>
      <c r="AJ468" s="17">
        <v>0.167214911415283</v>
      </c>
      <c r="AK468" s="17">
        <v>0.116221540965605</v>
      </c>
      <c r="AL468" s="17">
        <v>0.110797874677164</v>
      </c>
      <c r="AM468" s="17">
        <v>0.102931094670102</v>
      </c>
      <c r="AN468" s="17">
        <v>0.137077867284221</v>
      </c>
      <c r="AO468" s="17">
        <v>0.10220665167897799</v>
      </c>
      <c r="AP468" s="17">
        <v>0.17369299462111201</v>
      </c>
      <c r="AQ468" s="17">
        <v>0.102223086356863</v>
      </c>
      <c r="AR468" s="17">
        <v>0.115202873183353</v>
      </c>
      <c r="AS468" s="17">
        <v>8.2281632499369595E-2</v>
      </c>
      <c r="AT468" s="17">
        <v>0.15971145733557299</v>
      </c>
      <c r="AU468" s="17">
        <v>0.29520371905002402</v>
      </c>
      <c r="AV468" s="17"/>
      <c r="AW468" s="17">
        <v>9.05291868342121E-2</v>
      </c>
      <c r="AX468" s="17">
        <v>9.3164581725337703E-2</v>
      </c>
      <c r="AY468" s="17">
        <v>0.169217193238693</v>
      </c>
      <c r="AZ468" s="17">
        <v>0.190482855968304</v>
      </c>
      <c r="BA468" s="17">
        <v>0.290596511852378</v>
      </c>
      <c r="BB468" s="17"/>
      <c r="BC468" s="17">
        <v>0.234745366257859</v>
      </c>
      <c r="BD468" s="17">
        <v>0.12858228990675299</v>
      </c>
      <c r="BE468" s="17">
        <v>9.7755488665790494E-2</v>
      </c>
      <c r="BF468" s="17">
        <v>0.124462399609956</v>
      </c>
      <c r="BG468" s="17">
        <v>0.149178232391284</v>
      </c>
      <c r="BH468" s="17"/>
      <c r="BI468" s="17">
        <v>0.13884929853532901</v>
      </c>
      <c r="BJ468" s="17">
        <v>8.8025758216018907E-2</v>
      </c>
      <c r="BK468" s="17"/>
      <c r="BL468" s="17">
        <v>0.12672996428747599</v>
      </c>
      <c r="BM468" s="17">
        <v>8.0422579801829597E-2</v>
      </c>
      <c r="BN468" s="17">
        <v>0.15924035484851701</v>
      </c>
      <c r="BO468" s="17">
        <v>3.7112242373158598E-2</v>
      </c>
      <c r="BP468" s="17"/>
      <c r="BQ468" s="17">
        <v>0.13143472601121201</v>
      </c>
      <c r="BR468" s="17">
        <v>0.13361812978781101</v>
      </c>
      <c r="BS468" s="17">
        <v>0.14274846514030201</v>
      </c>
      <c r="BT468" s="17">
        <v>0.165798150857799</v>
      </c>
      <c r="BU468" s="17">
        <v>0.129833332363747</v>
      </c>
      <c r="BV468" s="17"/>
      <c r="BW468" s="17">
        <v>0.14144872494128399</v>
      </c>
      <c r="BX468" s="17">
        <v>0.165810564516437</v>
      </c>
      <c r="BY468" s="17">
        <v>0.12338245769211401</v>
      </c>
      <c r="BZ468" s="17">
        <v>0.144906270354972</v>
      </c>
      <c r="CA468" s="17">
        <v>0.12919109853063401</v>
      </c>
      <c r="CB468" s="17"/>
      <c r="CC468" s="17">
        <v>0.16849373984807101</v>
      </c>
      <c r="CD468" s="17">
        <v>0.10558213938615001</v>
      </c>
      <c r="CE468" s="17"/>
      <c r="CF468" s="17">
        <v>0.16714139214454199</v>
      </c>
      <c r="CG468" s="17"/>
      <c r="CH468" s="17">
        <v>0.18695144936917699</v>
      </c>
    </row>
    <row r="469" spans="2:86" x14ac:dyDescent="0.35">
      <c r="B469" t="s">
        <v>259</v>
      </c>
      <c r="C469" s="17">
        <v>7.2684014200809305E-2</v>
      </c>
      <c r="D469" s="17">
        <v>8.2267558557630502E-2</v>
      </c>
      <c r="E469" s="17">
        <v>6.3552540537440597E-2</v>
      </c>
      <c r="F469" s="17"/>
      <c r="G469" s="17">
        <v>0.13767042354660899</v>
      </c>
      <c r="H469" s="17">
        <v>0.10732087620919301</v>
      </c>
      <c r="I469" s="17">
        <v>8.1541929310637903E-2</v>
      </c>
      <c r="J469" s="17">
        <v>5.2653906709738997E-2</v>
      </c>
      <c r="K469" s="17">
        <v>6.1646385391340097E-2</v>
      </c>
      <c r="L469" s="17">
        <v>1.79070839505849E-2</v>
      </c>
      <c r="M469" s="17"/>
      <c r="N469" s="17">
        <v>8.2343087565443798E-2</v>
      </c>
      <c r="O469" s="17">
        <v>5.2770034535072799E-2</v>
      </c>
      <c r="P469" s="17">
        <v>9.22637093699369E-2</v>
      </c>
      <c r="Q469" s="17">
        <v>6.6314094184144301E-2</v>
      </c>
      <c r="R469" s="17"/>
      <c r="S469" s="17">
        <v>0.113620823153046</v>
      </c>
      <c r="T469" s="17">
        <v>4.0212848806251998E-2</v>
      </c>
      <c r="U469" s="17">
        <v>7.6511949829824899E-2</v>
      </c>
      <c r="V469" s="17">
        <v>3.9880039173433197E-2</v>
      </c>
      <c r="W469" s="17">
        <v>6.7711946691531605E-2</v>
      </c>
      <c r="X469" s="17">
        <v>0.102922023659981</v>
      </c>
      <c r="Y469" s="17">
        <v>5.4517575195427499E-2</v>
      </c>
      <c r="Z469" s="17">
        <v>0.12153739186495099</v>
      </c>
      <c r="AA469" s="17">
        <v>7.4266807696228995E-2</v>
      </c>
      <c r="AB469" s="17">
        <v>6.6644837248329994E-2</v>
      </c>
      <c r="AC469" s="17">
        <v>7.3382895313361798E-2</v>
      </c>
      <c r="AD469" s="17">
        <v>2.6222596622603699E-2</v>
      </c>
      <c r="AE469" s="17"/>
      <c r="AF469" s="17">
        <v>0.12616645120605799</v>
      </c>
      <c r="AG469" s="17">
        <v>5.0457288492672198E-2</v>
      </c>
      <c r="AH469" s="17">
        <v>4.1954950055367202E-2</v>
      </c>
      <c r="AI469" s="17">
        <v>0.10286044235647</v>
      </c>
      <c r="AJ469" s="17">
        <v>8.7031287234050098E-2</v>
      </c>
      <c r="AK469" s="17">
        <v>5.6203061680352398E-2</v>
      </c>
      <c r="AL469" s="17">
        <v>5.9480634132929699E-2</v>
      </c>
      <c r="AM469" s="17">
        <v>4.5841826960632201E-2</v>
      </c>
      <c r="AN469" s="17">
        <v>7.4437611671324594E-2</v>
      </c>
      <c r="AO469" s="17">
        <v>6.9293299248806103E-2</v>
      </c>
      <c r="AP469" s="17">
        <v>5.8506386731072203E-2</v>
      </c>
      <c r="AQ469" s="17">
        <v>6.6128021911439905E-2</v>
      </c>
      <c r="AR469" s="17">
        <v>0.12779261113375401</v>
      </c>
      <c r="AS469" s="17">
        <v>5.9565396047745099E-2</v>
      </c>
      <c r="AT469" s="17">
        <v>0.103374317640843</v>
      </c>
      <c r="AU469" s="17">
        <v>0.15346768350956799</v>
      </c>
      <c r="AV469" s="17"/>
      <c r="AW469" s="17">
        <v>6.1204407407748601E-2</v>
      </c>
      <c r="AX469" s="17">
        <v>6.9479085285942294E-2</v>
      </c>
      <c r="AY469" s="17">
        <v>7.62075634122443E-2</v>
      </c>
      <c r="AZ469" s="17">
        <v>9.66600334911175E-2</v>
      </c>
      <c r="BA469" s="17">
        <v>0.15953264917563101</v>
      </c>
      <c r="BB469" s="17"/>
      <c r="BC469" s="17">
        <v>0.14396892947004</v>
      </c>
      <c r="BD469" s="17">
        <v>9.2810406401331799E-2</v>
      </c>
      <c r="BE469" s="17">
        <v>5.6292207131399999E-2</v>
      </c>
      <c r="BF469" s="17">
        <v>2.0691391965399299E-2</v>
      </c>
      <c r="BG469" s="17">
        <v>3.2095413949014197E-2</v>
      </c>
      <c r="BH469" s="17"/>
      <c r="BI469" s="17">
        <v>8.3615746778268399E-2</v>
      </c>
      <c r="BJ469" s="17">
        <v>2.8223874117989899E-2</v>
      </c>
      <c r="BK469" s="17"/>
      <c r="BL469" s="17">
        <v>7.5646955188454407E-2</v>
      </c>
      <c r="BM469" s="17">
        <v>4.6140951959267699E-2</v>
      </c>
      <c r="BN469" s="17">
        <v>8.8909181903888898E-2</v>
      </c>
      <c r="BO469" s="17">
        <v>0</v>
      </c>
      <c r="BP469" s="17"/>
      <c r="BQ469" s="17">
        <v>6.3414810765282506E-2</v>
      </c>
      <c r="BR469" s="17">
        <v>9.9757171513537204E-2</v>
      </c>
      <c r="BS469" s="17">
        <v>8.6064353227104096E-2</v>
      </c>
      <c r="BT469" s="17">
        <v>9.0760966931456105E-2</v>
      </c>
      <c r="BU469" s="17">
        <v>6.8709578489861506E-2</v>
      </c>
      <c r="BV469" s="17"/>
      <c r="BW469" s="17">
        <v>8.7570386547413503E-2</v>
      </c>
      <c r="BX469" s="17">
        <v>0.12580266165096701</v>
      </c>
      <c r="BY469" s="17">
        <v>5.1758107322789002E-2</v>
      </c>
      <c r="BZ469" s="17">
        <v>7.5823280680484606E-2</v>
      </c>
      <c r="CA469" s="17">
        <v>5.1413870554224701E-2</v>
      </c>
      <c r="CB469" s="17"/>
      <c r="CC469" s="17">
        <v>0.105131523260914</v>
      </c>
      <c r="CD469" s="17">
        <v>5.3679847555938603E-2</v>
      </c>
      <c r="CE469" s="17"/>
      <c r="CF469" s="17">
        <v>0.123931164428738</v>
      </c>
      <c r="CG469" s="17"/>
      <c r="CH469" s="17">
        <v>0.17515392530337001</v>
      </c>
    </row>
    <row r="470" spans="2:86" x14ac:dyDescent="0.35">
      <c r="B470" t="s">
        <v>260</v>
      </c>
      <c r="C470" s="17">
        <v>4.8904830323875097E-2</v>
      </c>
      <c r="D470" s="17">
        <v>6.3936194606242294E-2</v>
      </c>
      <c r="E470" s="17">
        <v>3.3820741739395699E-2</v>
      </c>
      <c r="F470" s="17"/>
      <c r="G470" s="17">
        <v>0.104002981901636</v>
      </c>
      <c r="H470" s="17">
        <v>7.5640239440522394E-2</v>
      </c>
      <c r="I470" s="17">
        <v>7.23165045700528E-2</v>
      </c>
      <c r="J470" s="17">
        <v>3.9916130509647998E-2</v>
      </c>
      <c r="K470" s="17">
        <v>8.5679452026848606E-3</v>
      </c>
      <c r="L470" s="17">
        <v>5.9513738747929198E-3</v>
      </c>
      <c r="M470" s="17"/>
      <c r="N470" s="17">
        <v>5.8224125936652903E-2</v>
      </c>
      <c r="O470" s="17">
        <v>3.0323401729598E-2</v>
      </c>
      <c r="P470" s="17">
        <v>5.36722445130495E-2</v>
      </c>
      <c r="Q470" s="17">
        <v>5.4360590956240601E-2</v>
      </c>
      <c r="R470" s="17"/>
      <c r="S470" s="17">
        <v>7.7091110495675005E-2</v>
      </c>
      <c r="T470" s="17">
        <v>2.23662607238884E-2</v>
      </c>
      <c r="U470" s="17">
        <v>5.28594793014842E-2</v>
      </c>
      <c r="V470" s="17">
        <v>6.7779448141333395E-2</v>
      </c>
      <c r="W470" s="17">
        <v>7.6399386767406097E-2</v>
      </c>
      <c r="X470" s="17">
        <v>4.5460172581991302E-2</v>
      </c>
      <c r="Y470" s="17">
        <v>2.6524716320793701E-2</v>
      </c>
      <c r="Z470" s="17">
        <v>6.8768435135042494E-2</v>
      </c>
      <c r="AA470" s="17">
        <v>2.64746146154804E-2</v>
      </c>
      <c r="AB470" s="17">
        <v>4.2230903247619203E-2</v>
      </c>
      <c r="AC470" s="17">
        <v>8.8788841473621209E-3</v>
      </c>
      <c r="AD470" s="17">
        <v>0.114175421418466</v>
      </c>
      <c r="AE470" s="17"/>
      <c r="AF470" s="17">
        <v>0</v>
      </c>
      <c r="AG470" s="17">
        <v>5.1344271297461101E-2</v>
      </c>
      <c r="AH470" s="17">
        <v>3.9162211108208098E-2</v>
      </c>
      <c r="AI470" s="17">
        <v>9.0082167966801102E-2</v>
      </c>
      <c r="AJ470" s="17">
        <v>4.2291143181746503E-2</v>
      </c>
      <c r="AK470" s="17">
        <v>2.67838991316433E-2</v>
      </c>
      <c r="AL470" s="17">
        <v>7.8217926974371896E-2</v>
      </c>
      <c r="AM470" s="17">
        <v>3.6885107786905298E-2</v>
      </c>
      <c r="AN470" s="17">
        <v>4.4741592786814402E-2</v>
      </c>
      <c r="AO470" s="17">
        <v>8.9402758290867607E-2</v>
      </c>
      <c r="AP470" s="17">
        <v>3.0144223240452499E-2</v>
      </c>
      <c r="AQ470" s="17">
        <v>5.3828087204449697E-2</v>
      </c>
      <c r="AR470" s="17">
        <v>3.1270339497343001E-2</v>
      </c>
      <c r="AS470" s="17">
        <v>1.5727984054595599E-2</v>
      </c>
      <c r="AT470" s="17">
        <v>4.1900290284983398E-2</v>
      </c>
      <c r="AU470" s="17">
        <v>7.7623706048501204E-2</v>
      </c>
      <c r="AV470" s="17"/>
      <c r="AW470" s="17">
        <v>3.0196184956276101E-2</v>
      </c>
      <c r="AX470" s="17">
        <v>5.4108309763748599E-2</v>
      </c>
      <c r="AY470" s="17">
        <v>6.5050114225914696E-2</v>
      </c>
      <c r="AZ470" s="17">
        <v>4.9472775371757802E-2</v>
      </c>
      <c r="BA470" s="17">
        <v>3.0507374763692498E-2</v>
      </c>
      <c r="BB470" s="17"/>
      <c r="BC470" s="17">
        <v>0.16991888670090699</v>
      </c>
      <c r="BD470" s="17">
        <v>5.3850229637507699E-2</v>
      </c>
      <c r="BE470" s="17">
        <v>2.1561426493784699E-2</v>
      </c>
      <c r="BF470" s="17">
        <v>1.42236492810832E-2</v>
      </c>
      <c r="BG470" s="17">
        <v>5.5718841001243601E-2</v>
      </c>
      <c r="BH470" s="17"/>
      <c r="BI470" s="17">
        <v>5.2725532788327499E-2</v>
      </c>
      <c r="BJ470" s="17">
        <v>3.3365759496749699E-2</v>
      </c>
      <c r="BK470" s="17"/>
      <c r="BL470" s="17">
        <v>9.06663902836191E-2</v>
      </c>
      <c r="BM470" s="17">
        <v>3.6962932124696903E-2</v>
      </c>
      <c r="BN470" s="17">
        <v>4.0564928070968898E-2</v>
      </c>
      <c r="BO470" s="17">
        <v>6.0525766679236398E-2</v>
      </c>
      <c r="BP470" s="17"/>
      <c r="BQ470" s="17">
        <v>5.3433406126140101E-2</v>
      </c>
      <c r="BR470" s="17">
        <v>6.3350512996728003E-2</v>
      </c>
      <c r="BS470" s="17">
        <v>2.2572699407761999E-2</v>
      </c>
      <c r="BT470" s="17">
        <v>5.6589804158929002E-2</v>
      </c>
      <c r="BU470" s="17">
        <v>8.8841050345511693E-2</v>
      </c>
      <c r="BV470" s="17"/>
      <c r="BW470" s="17">
        <v>6.0867301391014803E-2</v>
      </c>
      <c r="BX470" s="17">
        <v>8.65022752891179E-2</v>
      </c>
      <c r="BY470" s="17">
        <v>4.2880671508513601E-2</v>
      </c>
      <c r="BZ470" s="17">
        <v>3.7297725079269803E-2</v>
      </c>
      <c r="CA470" s="17">
        <v>5.36887734940526E-2</v>
      </c>
      <c r="CB470" s="17"/>
      <c r="CC470" s="17">
        <v>7.1931107464141095E-2</v>
      </c>
      <c r="CD470" s="17">
        <v>3.54185806652648E-2</v>
      </c>
      <c r="CE470" s="17"/>
      <c r="CF470" s="17">
        <v>9.2528343242325506E-2</v>
      </c>
      <c r="CG470" s="17"/>
      <c r="CH470" s="17">
        <v>0.114540495597807</v>
      </c>
    </row>
    <row r="471" spans="2:86" x14ac:dyDescent="0.35">
      <c r="B471" t="s">
        <v>261</v>
      </c>
      <c r="C471" s="17">
        <v>0.26039432932094198</v>
      </c>
      <c r="D471" s="17">
        <v>0.31039752904675799</v>
      </c>
      <c r="E471" s="17">
        <v>0.21239742831661301</v>
      </c>
      <c r="F471" s="17"/>
      <c r="G471" s="17">
        <v>0.192462001129377</v>
      </c>
      <c r="H471" s="17">
        <v>0.197178283549346</v>
      </c>
      <c r="I471" s="17">
        <v>0.205198378845449</v>
      </c>
      <c r="J471" s="17">
        <v>0.249743075576563</v>
      </c>
      <c r="K471" s="17">
        <v>0.32868869715094601</v>
      </c>
      <c r="L471" s="17">
        <v>0.36454799364958901</v>
      </c>
      <c r="M471" s="17"/>
      <c r="N471" s="17">
        <v>0.25514393024030402</v>
      </c>
      <c r="O471" s="17">
        <v>0.29953031487481202</v>
      </c>
      <c r="P471" s="17">
        <v>0.25576930819808702</v>
      </c>
      <c r="Q471" s="17">
        <v>0.23008892300467501</v>
      </c>
      <c r="R471" s="17"/>
      <c r="S471" s="17">
        <v>0.201651466789809</v>
      </c>
      <c r="T471" s="17">
        <v>0.28666396303006297</v>
      </c>
      <c r="U471" s="17">
        <v>0.286729113627887</v>
      </c>
      <c r="V471" s="17">
        <v>0.32096472593816999</v>
      </c>
      <c r="W471" s="17">
        <v>0.274459796455717</v>
      </c>
      <c r="X471" s="17">
        <v>0.22055986418603901</v>
      </c>
      <c r="Y471" s="17">
        <v>0.29721800355141298</v>
      </c>
      <c r="Z471" s="17">
        <v>0.23454361094342099</v>
      </c>
      <c r="AA471" s="17">
        <v>0.23356983495828501</v>
      </c>
      <c r="AB471" s="17">
        <v>0.29328898635466499</v>
      </c>
      <c r="AC471" s="17">
        <v>0.23100590872646301</v>
      </c>
      <c r="AD471" s="17">
        <v>0.24025397092859799</v>
      </c>
      <c r="AE471" s="17"/>
      <c r="AF471" s="17">
        <v>0.189674355298113</v>
      </c>
      <c r="AG471" s="17">
        <v>8.3951300220799802E-2</v>
      </c>
      <c r="AH471" s="17">
        <v>0.24828248840158501</v>
      </c>
      <c r="AI471" s="17">
        <v>0.30224094679477698</v>
      </c>
      <c r="AJ471" s="17">
        <v>0.190982814669792</v>
      </c>
      <c r="AK471" s="17">
        <v>0.27892520053382602</v>
      </c>
      <c r="AL471" s="17">
        <v>0.30277909252964003</v>
      </c>
      <c r="AM471" s="17">
        <v>0.28502570221587498</v>
      </c>
      <c r="AN471" s="17">
        <v>0.29503879780924103</v>
      </c>
      <c r="AO471" s="17">
        <v>0.245415198703722</v>
      </c>
      <c r="AP471" s="17">
        <v>0.29815335536362803</v>
      </c>
      <c r="AQ471" s="17">
        <v>0.22706625947459499</v>
      </c>
      <c r="AR471" s="17">
        <v>0.32316072621279401</v>
      </c>
      <c r="AS471" s="17">
        <v>0.40172732498689701</v>
      </c>
      <c r="AT471" s="17">
        <v>0.34839627180952698</v>
      </c>
      <c r="AU471" s="17">
        <v>0.20454705199003401</v>
      </c>
      <c r="AV471" s="17"/>
      <c r="AW471" s="17">
        <v>0.23637165074192601</v>
      </c>
      <c r="AX471" s="17">
        <v>0.214516208529235</v>
      </c>
      <c r="AY471" s="17">
        <v>0.29847690713400399</v>
      </c>
      <c r="AZ471" s="17">
        <v>0.24335319378287501</v>
      </c>
      <c r="BA471" s="17">
        <v>0.318690441548727</v>
      </c>
      <c r="BB471" s="17"/>
      <c r="BC471" s="17">
        <v>0.16471861150648801</v>
      </c>
      <c r="BD471" s="17">
        <v>0.29829275383836501</v>
      </c>
      <c r="BE471" s="17">
        <v>0.28140879294853</v>
      </c>
      <c r="BF471" s="17">
        <v>0.204302308881946</v>
      </c>
      <c r="BG471" s="17">
        <v>0.175382934029611</v>
      </c>
      <c r="BH471" s="17"/>
      <c r="BI471" s="17">
        <v>0.26737592205772998</v>
      </c>
      <c r="BJ471" s="17">
        <v>0.23199969115363001</v>
      </c>
      <c r="BK471" s="17"/>
      <c r="BL471" s="17">
        <v>0.217664412685557</v>
      </c>
      <c r="BM471" s="17">
        <v>0.27418655818897902</v>
      </c>
      <c r="BN471" s="17">
        <v>0.27230010095691898</v>
      </c>
      <c r="BO471" s="17">
        <v>0.14825270204968599</v>
      </c>
      <c r="BP471" s="17"/>
      <c r="BQ471" s="17">
        <v>0.31777246209517501</v>
      </c>
      <c r="BR471" s="17">
        <v>0.28950961790611901</v>
      </c>
      <c r="BS471" s="17">
        <v>0.29354639641109898</v>
      </c>
      <c r="BT471" s="17">
        <v>0.271198983033203</v>
      </c>
      <c r="BU471" s="17">
        <v>0.19767831644648601</v>
      </c>
      <c r="BV471" s="17"/>
      <c r="BW471" s="17">
        <v>0.26980502776423798</v>
      </c>
      <c r="BX471" s="17">
        <v>0.28611123747911998</v>
      </c>
      <c r="BY471" s="17">
        <v>0.29204506196179802</v>
      </c>
      <c r="BZ471" s="17">
        <v>0.28706588407785599</v>
      </c>
      <c r="CA471" s="17">
        <v>0.211569527448423</v>
      </c>
      <c r="CB471" s="17"/>
      <c r="CC471" s="17">
        <v>0.27538015219561002</v>
      </c>
      <c r="CD471" s="17">
        <v>0.25161728961989299</v>
      </c>
      <c r="CE471" s="17"/>
      <c r="CF471" s="17">
        <v>0.289393316627233</v>
      </c>
      <c r="CG471" s="17"/>
      <c r="CH471" s="17">
        <v>0.26971389442404198</v>
      </c>
    </row>
    <row r="472" spans="2:86" x14ac:dyDescent="0.35">
      <c r="B472" t="s">
        <v>262</v>
      </c>
      <c r="C472" s="17">
        <v>0.48919768772606698</v>
      </c>
      <c r="D472" s="17">
        <v>0.40767381980829698</v>
      </c>
      <c r="E472" s="17">
        <v>0.56776345849792098</v>
      </c>
      <c r="F472" s="17"/>
      <c r="G472" s="17">
        <v>0.42109732102061398</v>
      </c>
      <c r="H472" s="17">
        <v>0.39308680361016002</v>
      </c>
      <c r="I472" s="17">
        <v>0.46442936180701799</v>
      </c>
      <c r="J472" s="17">
        <v>0.53228671794660598</v>
      </c>
      <c r="K472" s="17">
        <v>0.54857644507055503</v>
      </c>
      <c r="L472" s="17">
        <v>0.55780174261609705</v>
      </c>
      <c r="M472" s="17"/>
      <c r="N472" s="17">
        <v>0.42281653306638101</v>
      </c>
      <c r="O472" s="17">
        <v>0.51202781985758605</v>
      </c>
      <c r="P472" s="17">
        <v>0.47984088114722301</v>
      </c>
      <c r="Q472" s="17">
        <v>0.54598194373538</v>
      </c>
      <c r="R472" s="17"/>
      <c r="S472" s="17">
        <v>0.42278988222518898</v>
      </c>
      <c r="T472" s="17">
        <v>0.53738832408967496</v>
      </c>
      <c r="U472" s="17">
        <v>0.49451432063700601</v>
      </c>
      <c r="V472" s="17">
        <v>0.43235874511661698</v>
      </c>
      <c r="W472" s="17">
        <v>0.46851502663122002</v>
      </c>
      <c r="X472" s="17">
        <v>0.46287001997447802</v>
      </c>
      <c r="Y472" s="17">
        <v>0.53122401038766998</v>
      </c>
      <c r="Z472" s="17">
        <v>0.44344244360825402</v>
      </c>
      <c r="AA472" s="17">
        <v>0.50806017472311504</v>
      </c>
      <c r="AB472" s="17">
        <v>0.53571368345129899</v>
      </c>
      <c r="AC472" s="17">
        <v>0.56920792479237603</v>
      </c>
      <c r="AD472" s="17">
        <v>0.47938485572395101</v>
      </c>
      <c r="AE472" s="17"/>
      <c r="AF472" s="17">
        <v>0.54296785783314006</v>
      </c>
      <c r="AG472" s="17">
        <v>0.65989993700140304</v>
      </c>
      <c r="AH472" s="17">
        <v>0.59408517539683603</v>
      </c>
      <c r="AI472" s="17">
        <v>0.44472006406284997</v>
      </c>
      <c r="AJ472" s="17">
        <v>0.51247984349912801</v>
      </c>
      <c r="AK472" s="17">
        <v>0.52186629768857395</v>
      </c>
      <c r="AL472" s="17">
        <v>0.44872447168589402</v>
      </c>
      <c r="AM472" s="17">
        <v>0.52931626836648504</v>
      </c>
      <c r="AN472" s="17">
        <v>0.44870413044839902</v>
      </c>
      <c r="AO472" s="17">
        <v>0.49368209207762598</v>
      </c>
      <c r="AP472" s="17">
        <v>0.43950304004373603</v>
      </c>
      <c r="AQ472" s="17">
        <v>0.55075454505265298</v>
      </c>
      <c r="AR472" s="17">
        <v>0.40257344997275601</v>
      </c>
      <c r="AS472" s="17">
        <v>0.44069766241139202</v>
      </c>
      <c r="AT472" s="17">
        <v>0.34661766292907398</v>
      </c>
      <c r="AU472" s="17">
        <v>0.26915783940187199</v>
      </c>
      <c r="AV472" s="17"/>
      <c r="AW472" s="17">
        <v>0.58169857005983705</v>
      </c>
      <c r="AX472" s="17">
        <v>0.56873181469573697</v>
      </c>
      <c r="AY472" s="17">
        <v>0.39104822198914402</v>
      </c>
      <c r="AZ472" s="17">
        <v>0.42003114138594599</v>
      </c>
      <c r="BA472" s="17">
        <v>0.20067302265957199</v>
      </c>
      <c r="BB472" s="17"/>
      <c r="BC472" s="17">
        <v>0.28664820606470598</v>
      </c>
      <c r="BD472" s="17">
        <v>0.42646432021604302</v>
      </c>
      <c r="BE472" s="17">
        <v>0.54298208476049503</v>
      </c>
      <c r="BF472" s="17">
        <v>0.63632025026161498</v>
      </c>
      <c r="BG472" s="17">
        <v>0.58762457862884698</v>
      </c>
      <c r="BH472" s="17"/>
      <c r="BI472" s="17">
        <v>0.45743349984034498</v>
      </c>
      <c r="BJ472" s="17">
        <v>0.61838491701561205</v>
      </c>
      <c r="BK472" s="17"/>
      <c r="BL472" s="17">
        <v>0.48929227755489302</v>
      </c>
      <c r="BM472" s="17">
        <v>0.56228697792522697</v>
      </c>
      <c r="BN472" s="17">
        <v>0.43898543421970598</v>
      </c>
      <c r="BO472" s="17">
        <v>0.75410928889791895</v>
      </c>
      <c r="BP472" s="17"/>
      <c r="BQ472" s="17">
        <v>0.43394459500219101</v>
      </c>
      <c r="BR472" s="17">
        <v>0.41376456779580501</v>
      </c>
      <c r="BS472" s="17">
        <v>0.45506808581373298</v>
      </c>
      <c r="BT472" s="17">
        <v>0.415652095018613</v>
      </c>
      <c r="BU472" s="17">
        <v>0.51493772235439395</v>
      </c>
      <c r="BV472" s="17"/>
      <c r="BW472" s="17">
        <v>0.44030855935604901</v>
      </c>
      <c r="BX472" s="17">
        <v>0.33577326106435901</v>
      </c>
      <c r="BY472" s="17">
        <v>0.48993370151478499</v>
      </c>
      <c r="BZ472" s="17">
        <v>0.45490683980741697</v>
      </c>
      <c r="CA472" s="17">
        <v>0.55413672997266605</v>
      </c>
      <c r="CB472" s="17"/>
      <c r="CC472" s="17">
        <v>0.37906347723126399</v>
      </c>
      <c r="CD472" s="17">
        <v>0.55370214277275498</v>
      </c>
      <c r="CE472" s="17"/>
      <c r="CF472" s="17">
        <v>0.32700578355716098</v>
      </c>
      <c r="CG472" s="17"/>
      <c r="CH472" s="17">
        <v>0.25364023530560398</v>
      </c>
    </row>
    <row r="473" spans="2:86"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row>
    <row r="474" spans="2:86" x14ac:dyDescent="0.35">
      <c r="B474" s="6" t="s">
        <v>269</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c r="CF474" s="17"/>
      <c r="CG474" s="17"/>
      <c r="CH474" s="17"/>
    </row>
    <row r="475" spans="2:86" x14ac:dyDescent="0.35">
      <c r="B475" s="21" t="s">
        <v>123</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c r="CF475" s="17"/>
      <c r="CG475" s="17"/>
      <c r="CH475" s="17"/>
    </row>
    <row r="476" spans="2:86" x14ac:dyDescent="0.35">
      <c r="B476" t="s">
        <v>258</v>
      </c>
      <c r="C476" s="17">
        <v>0.30178090226854098</v>
      </c>
      <c r="D476" s="17">
        <v>0.33923481151601798</v>
      </c>
      <c r="E476" s="17">
        <v>0.266146304229886</v>
      </c>
      <c r="F476" s="17"/>
      <c r="G476" s="17">
        <v>0.327134158733283</v>
      </c>
      <c r="H476" s="17">
        <v>0.39093978403775498</v>
      </c>
      <c r="I476" s="17">
        <v>0.30309332922342502</v>
      </c>
      <c r="J476" s="17">
        <v>0.28578768596224602</v>
      </c>
      <c r="K476" s="17">
        <v>0.26227974675291099</v>
      </c>
      <c r="L476" s="17">
        <v>0.25089072941239998</v>
      </c>
      <c r="M476" s="17"/>
      <c r="N476" s="17">
        <v>0.34046216869632201</v>
      </c>
      <c r="O476" s="17">
        <v>0.30636239310425101</v>
      </c>
      <c r="P476" s="17">
        <v>0.33676814200601501</v>
      </c>
      <c r="Q476" s="17">
        <v>0.22360507077414399</v>
      </c>
      <c r="R476" s="17"/>
      <c r="S476" s="17">
        <v>0.33999517370330801</v>
      </c>
      <c r="T476" s="17">
        <v>0.28635214384314001</v>
      </c>
      <c r="U476" s="17">
        <v>0.26881448820982701</v>
      </c>
      <c r="V476" s="17">
        <v>0.2959651983819</v>
      </c>
      <c r="W476" s="17">
        <v>0.25759711436910898</v>
      </c>
      <c r="X476" s="17">
        <v>0.314215051093999</v>
      </c>
      <c r="Y476" s="17">
        <v>0.24661567029260301</v>
      </c>
      <c r="Z476" s="17">
        <v>0.267532005677655</v>
      </c>
      <c r="AA476" s="17">
        <v>0.348446744672675</v>
      </c>
      <c r="AB476" s="17">
        <v>0.30963117185612099</v>
      </c>
      <c r="AC476" s="17">
        <v>0.30753984933163298</v>
      </c>
      <c r="AD476" s="17">
        <v>0.34902119577370599</v>
      </c>
      <c r="AE476" s="17"/>
      <c r="AF476" s="17">
        <v>0.13409593636131301</v>
      </c>
      <c r="AG476" s="17">
        <v>0.148540281388162</v>
      </c>
      <c r="AH476" s="17">
        <v>0.27509385315351498</v>
      </c>
      <c r="AI476" s="17">
        <v>0.26801269041648701</v>
      </c>
      <c r="AJ476" s="17">
        <v>0.31215444673156401</v>
      </c>
      <c r="AK476" s="17">
        <v>0.28327295949985798</v>
      </c>
      <c r="AL476" s="17">
        <v>0.29228364889693698</v>
      </c>
      <c r="AM476" s="17">
        <v>0.23565700862158601</v>
      </c>
      <c r="AN476" s="17">
        <v>0.31887942964386501</v>
      </c>
      <c r="AO476" s="17">
        <v>0.31239492151641901</v>
      </c>
      <c r="AP476" s="17">
        <v>0.38933486359622399</v>
      </c>
      <c r="AQ476" s="17">
        <v>0.32861968965115301</v>
      </c>
      <c r="AR476" s="17">
        <v>0.32752068345379998</v>
      </c>
      <c r="AS476" s="17">
        <v>0.30793317762029299</v>
      </c>
      <c r="AT476" s="17">
        <v>0.26376259207533698</v>
      </c>
      <c r="AU476" s="17">
        <v>0.46022643640635602</v>
      </c>
      <c r="AV476" s="17"/>
      <c r="AW476" s="17">
        <v>0.230369549344251</v>
      </c>
      <c r="AX476" s="17">
        <v>0.28657422514074399</v>
      </c>
      <c r="AY476" s="17">
        <v>0.35779875095709701</v>
      </c>
      <c r="AZ476" s="17">
        <v>0.34291651333488199</v>
      </c>
      <c r="BA476" s="17">
        <v>0.422212914651031</v>
      </c>
      <c r="BB476" s="17"/>
      <c r="BC476" s="17">
        <v>0.28859541305484798</v>
      </c>
      <c r="BD476" s="17">
        <v>0.31764251241097502</v>
      </c>
      <c r="BE476" s="17">
        <v>0.28782863059603903</v>
      </c>
      <c r="BF476" s="17">
        <v>0.29183217789640398</v>
      </c>
      <c r="BG476" s="17">
        <v>0.37025874400949899</v>
      </c>
      <c r="BH476" s="17"/>
      <c r="BI476" s="17">
        <v>0.31485572135985002</v>
      </c>
      <c r="BJ476" s="17">
        <v>0.24860467569712499</v>
      </c>
      <c r="BK476" s="17"/>
      <c r="BL476" s="17">
        <v>0.31295420332012902</v>
      </c>
      <c r="BM476" s="17">
        <v>0.25040549085394698</v>
      </c>
      <c r="BN476" s="17">
        <v>0.33086966947123198</v>
      </c>
      <c r="BO476" s="17">
        <v>0.172104549553625</v>
      </c>
      <c r="BP476" s="17"/>
      <c r="BQ476" s="17">
        <v>0.28352710377578799</v>
      </c>
      <c r="BR476" s="17">
        <v>0.32690251184919999</v>
      </c>
      <c r="BS476" s="17">
        <v>0.36650966704841798</v>
      </c>
      <c r="BT476" s="17">
        <v>0.340205902361223</v>
      </c>
      <c r="BU476" s="17">
        <v>0.347745543975853</v>
      </c>
      <c r="BV476" s="17"/>
      <c r="BW476" s="17">
        <v>0.27885781382956898</v>
      </c>
      <c r="BX476" s="17">
        <v>0.337487698470748</v>
      </c>
      <c r="BY476" s="17">
        <v>0.38376617049571798</v>
      </c>
      <c r="BZ476" s="17">
        <v>0.32707540241689897</v>
      </c>
      <c r="CA476" s="17">
        <v>0.34370765960866401</v>
      </c>
      <c r="CB476" s="17"/>
      <c r="CC476" s="17">
        <v>0.342793297254183</v>
      </c>
      <c r="CD476" s="17">
        <v>0.27776037152861099</v>
      </c>
      <c r="CE476" s="17"/>
      <c r="CF476" s="17">
        <v>0.31792300116745198</v>
      </c>
      <c r="CG476" s="17"/>
      <c r="CH476" s="17">
        <v>0.37614031125492903</v>
      </c>
    </row>
    <row r="477" spans="2:86" x14ac:dyDescent="0.35">
      <c r="B477" t="s">
        <v>259</v>
      </c>
      <c r="C477" s="17">
        <v>0.13740016797486601</v>
      </c>
      <c r="D477" s="17">
        <v>0.14462241270666301</v>
      </c>
      <c r="E477" s="17">
        <v>0.12917659342773199</v>
      </c>
      <c r="F477" s="17"/>
      <c r="G477" s="17">
        <v>0.15426431287987999</v>
      </c>
      <c r="H477" s="17">
        <v>0.16820169467742899</v>
      </c>
      <c r="I477" s="17">
        <v>0.13534035981766299</v>
      </c>
      <c r="J477" s="17">
        <v>0.15376298738734201</v>
      </c>
      <c r="K477" s="17">
        <v>0.10817354556865801</v>
      </c>
      <c r="L477" s="17">
        <v>0.109140110041993</v>
      </c>
      <c r="M477" s="17"/>
      <c r="N477" s="17">
        <v>0.16066339147035799</v>
      </c>
      <c r="O477" s="17">
        <v>0.12939663878368099</v>
      </c>
      <c r="P477" s="17">
        <v>0.124062884148643</v>
      </c>
      <c r="Q477" s="17">
        <v>0.13343556806944001</v>
      </c>
      <c r="R477" s="17"/>
      <c r="S477" s="17">
        <v>0.18758302063966401</v>
      </c>
      <c r="T477" s="17">
        <v>0.15667004702978901</v>
      </c>
      <c r="U477" s="17">
        <v>0.12222207661498399</v>
      </c>
      <c r="V477" s="17">
        <v>0.113762607144726</v>
      </c>
      <c r="W477" s="17">
        <v>0.13480398612448999</v>
      </c>
      <c r="X477" s="17">
        <v>0.16024084075664999</v>
      </c>
      <c r="Y477" s="17">
        <v>0.131679689057871</v>
      </c>
      <c r="Z477" s="17">
        <v>0.115012424643043</v>
      </c>
      <c r="AA477" s="17">
        <v>0.14368956660407101</v>
      </c>
      <c r="AB477" s="17">
        <v>7.9553540740728401E-2</v>
      </c>
      <c r="AC477" s="17">
        <v>0.106924731867918</v>
      </c>
      <c r="AD477" s="17">
        <v>0.11537061431253599</v>
      </c>
      <c r="AE477" s="17"/>
      <c r="AF477" s="17">
        <v>0.24621865680841101</v>
      </c>
      <c r="AG477" s="17">
        <v>0.115016938514129</v>
      </c>
      <c r="AH477" s="17">
        <v>8.4219040739422907E-2</v>
      </c>
      <c r="AI477" s="17">
        <v>0.134498280950588</v>
      </c>
      <c r="AJ477" s="17">
        <v>0.15073106196675201</v>
      </c>
      <c r="AK477" s="17">
        <v>0.11514812124425799</v>
      </c>
      <c r="AL477" s="17">
        <v>0.152880689327104</v>
      </c>
      <c r="AM477" s="17">
        <v>0.13047012677393999</v>
      </c>
      <c r="AN477" s="17">
        <v>0.11349366078649201</v>
      </c>
      <c r="AO477" s="17">
        <v>0.15838722855106699</v>
      </c>
      <c r="AP477" s="17">
        <v>0.124406366728375</v>
      </c>
      <c r="AQ477" s="17">
        <v>0.136999072028679</v>
      </c>
      <c r="AR477" s="17">
        <v>0.160007646377887</v>
      </c>
      <c r="AS477" s="17">
        <v>0.15057575784445901</v>
      </c>
      <c r="AT477" s="17">
        <v>0.22790257102261799</v>
      </c>
      <c r="AU477" s="17">
        <v>0.22173885230538801</v>
      </c>
      <c r="AV477" s="17"/>
      <c r="AW477" s="17">
        <v>0.11781050004513401</v>
      </c>
      <c r="AX477" s="17">
        <v>0.123679325070242</v>
      </c>
      <c r="AY477" s="17">
        <v>0.143743240057538</v>
      </c>
      <c r="AZ477" s="17">
        <v>0.155419584065564</v>
      </c>
      <c r="BA477" s="17">
        <v>0.19000723472313499</v>
      </c>
      <c r="BB477" s="17"/>
      <c r="BC477" s="17">
        <v>0.16880452170810001</v>
      </c>
      <c r="BD477" s="17">
        <v>0.15414143991354401</v>
      </c>
      <c r="BE477" s="17">
        <v>0.136022887921463</v>
      </c>
      <c r="BF477" s="17">
        <v>8.1899478720541694E-2</v>
      </c>
      <c r="BG477" s="17">
        <v>0.112317415078168</v>
      </c>
      <c r="BH477" s="17"/>
      <c r="BI477" s="17">
        <v>0.140512424545058</v>
      </c>
      <c r="BJ477" s="17">
        <v>0.124742397387818</v>
      </c>
      <c r="BK477" s="17"/>
      <c r="BL477" s="17">
        <v>0.15284413484992199</v>
      </c>
      <c r="BM477" s="17">
        <v>0.13818403040080801</v>
      </c>
      <c r="BN477" s="17">
        <v>0.13494911733450701</v>
      </c>
      <c r="BO477" s="17">
        <v>6.0525766679236398E-2</v>
      </c>
      <c r="BP477" s="17"/>
      <c r="BQ477" s="17">
        <v>0.103793149194419</v>
      </c>
      <c r="BR477" s="17">
        <v>0.204910113750885</v>
      </c>
      <c r="BS477" s="17">
        <v>0.11494498932700201</v>
      </c>
      <c r="BT477" s="17">
        <v>8.7614023535614302E-2</v>
      </c>
      <c r="BU477" s="17">
        <v>0.12963525210788099</v>
      </c>
      <c r="BV477" s="17"/>
      <c r="BW477" s="17">
        <v>0.12676651275564499</v>
      </c>
      <c r="BX477" s="17">
        <v>0.23570706432160199</v>
      </c>
      <c r="BY477" s="17">
        <v>0.13345964128869101</v>
      </c>
      <c r="BZ477" s="17">
        <v>0.120936501711218</v>
      </c>
      <c r="CA477" s="17">
        <v>0.12187499274936101</v>
      </c>
      <c r="CB477" s="17"/>
      <c r="CC477" s="17">
        <v>0.15443746956469401</v>
      </c>
      <c r="CD477" s="17">
        <v>0.12742159864948999</v>
      </c>
      <c r="CE477" s="17"/>
      <c r="CF477" s="17">
        <v>0.25350195150057397</v>
      </c>
      <c r="CG477" s="17"/>
      <c r="CH477" s="17">
        <v>0.22902584828344699</v>
      </c>
    </row>
    <row r="478" spans="2:86" x14ac:dyDescent="0.35">
      <c r="B478" t="s">
        <v>260</v>
      </c>
      <c r="C478" s="17">
        <v>5.4849011823717403E-2</v>
      </c>
      <c r="D478" s="17">
        <v>6.1762448698780198E-2</v>
      </c>
      <c r="E478" s="17">
        <v>4.8268856521012198E-2</v>
      </c>
      <c r="F478" s="17"/>
      <c r="G478" s="17">
        <v>9.8728816637730393E-2</v>
      </c>
      <c r="H478" s="17">
        <v>7.2093219164508601E-2</v>
      </c>
      <c r="I478" s="17">
        <v>7.4636869733630498E-2</v>
      </c>
      <c r="J478" s="17">
        <v>3.0548419130790299E-2</v>
      </c>
      <c r="K478" s="17">
        <v>5.2741709906541603E-2</v>
      </c>
      <c r="L478" s="17">
        <v>1.6818021094977601E-2</v>
      </c>
      <c r="M478" s="17"/>
      <c r="N478" s="17">
        <v>5.4411657813044703E-2</v>
      </c>
      <c r="O478" s="17">
        <v>2.3401597755990201E-2</v>
      </c>
      <c r="P478" s="17">
        <v>5.8537232994569602E-2</v>
      </c>
      <c r="Q478" s="17">
        <v>8.5219822249920002E-2</v>
      </c>
      <c r="R478" s="17"/>
      <c r="S478" s="17">
        <v>6.4441369351187702E-2</v>
      </c>
      <c r="T478" s="17">
        <v>3.4850913630414301E-2</v>
      </c>
      <c r="U478" s="17">
        <v>6.2256062719608499E-2</v>
      </c>
      <c r="V478" s="17">
        <v>8.1167219594026799E-2</v>
      </c>
      <c r="W478" s="17">
        <v>9.8388766663051894E-2</v>
      </c>
      <c r="X478" s="17">
        <v>8.0715392741115305E-2</v>
      </c>
      <c r="Y478" s="17">
        <v>3.8307124163318801E-2</v>
      </c>
      <c r="Z478" s="17">
        <v>1.24772314429215E-2</v>
      </c>
      <c r="AA478" s="17">
        <v>2.8280101544432001E-2</v>
      </c>
      <c r="AB478" s="17">
        <v>6.0024568638378302E-2</v>
      </c>
      <c r="AC478" s="17">
        <v>8.8788841473621209E-3</v>
      </c>
      <c r="AD478" s="17">
        <v>7.8531830516633996E-2</v>
      </c>
      <c r="AE478" s="17"/>
      <c r="AF478" s="17">
        <v>5.5639156079342202E-2</v>
      </c>
      <c r="AG478" s="17">
        <v>6.9088879997540306E-2</v>
      </c>
      <c r="AH478" s="17">
        <v>4.2363714071189197E-2</v>
      </c>
      <c r="AI478" s="17">
        <v>8.7594718194905094E-2</v>
      </c>
      <c r="AJ478" s="17">
        <v>5.4183007527276797E-2</v>
      </c>
      <c r="AK478" s="17">
        <v>4.8814877627914199E-2</v>
      </c>
      <c r="AL478" s="17">
        <v>9.6559019273848107E-2</v>
      </c>
      <c r="AM478" s="17">
        <v>6.9392242299230203E-2</v>
      </c>
      <c r="AN478" s="17">
        <v>6.7277159088665398E-2</v>
      </c>
      <c r="AO478" s="17">
        <v>4.1565274830187203E-2</v>
      </c>
      <c r="AP478" s="17">
        <v>1.0977390354971899E-2</v>
      </c>
      <c r="AQ478" s="17">
        <v>4.5079284435072399E-2</v>
      </c>
      <c r="AR478" s="17">
        <v>6.3239157414862995E-2</v>
      </c>
      <c r="AS478" s="17">
        <v>5.4813518366077701E-2</v>
      </c>
      <c r="AT478" s="17">
        <v>5.5510205748564301E-2</v>
      </c>
      <c r="AU478" s="17">
        <v>3.19838967027187E-2</v>
      </c>
      <c r="AV478" s="17"/>
      <c r="AW478" s="17">
        <v>4.44668416460701E-2</v>
      </c>
      <c r="AX478" s="17">
        <v>5.41174658748124E-2</v>
      </c>
      <c r="AY478" s="17">
        <v>6.8570888357197005E-2</v>
      </c>
      <c r="AZ478" s="17">
        <v>6.6080893756644499E-2</v>
      </c>
      <c r="BA478" s="17">
        <v>3.06318119175631E-2</v>
      </c>
      <c r="BB478" s="17"/>
      <c r="BC478" s="17">
        <v>0.16178868669086599</v>
      </c>
      <c r="BD478" s="17">
        <v>4.4231920489375201E-2</v>
      </c>
      <c r="BE478" s="17">
        <v>4.2682452929230202E-2</v>
      </c>
      <c r="BF478" s="17">
        <v>2.7090930944082402E-2</v>
      </c>
      <c r="BG478" s="17">
        <v>7.7527292425977098E-2</v>
      </c>
      <c r="BH478" s="17"/>
      <c r="BI478" s="17">
        <v>5.7559528969057097E-2</v>
      </c>
      <c r="BJ478" s="17">
        <v>4.3825144278038901E-2</v>
      </c>
      <c r="BK478" s="17"/>
      <c r="BL478" s="17">
        <v>9.9295864489390401E-2</v>
      </c>
      <c r="BM478" s="17">
        <v>3.2451869860215699E-2</v>
      </c>
      <c r="BN478" s="17">
        <v>5.3224560686887398E-2</v>
      </c>
      <c r="BO478" s="17">
        <v>1.7809851441710298E-2</v>
      </c>
      <c r="BP478" s="17"/>
      <c r="BQ478" s="17">
        <v>5.2741055866888403E-2</v>
      </c>
      <c r="BR478" s="17">
        <v>5.9270783366260002E-2</v>
      </c>
      <c r="BS478" s="17">
        <v>5.7957571819214702E-2</v>
      </c>
      <c r="BT478" s="17">
        <v>9.3331995965889994E-2</v>
      </c>
      <c r="BU478" s="17">
        <v>9.2727236895810097E-2</v>
      </c>
      <c r="BV478" s="17"/>
      <c r="BW478" s="17">
        <v>6.9885661532521098E-2</v>
      </c>
      <c r="BX478" s="17">
        <v>6.8953772306267896E-2</v>
      </c>
      <c r="BY478" s="17">
        <v>4.4000274908242001E-2</v>
      </c>
      <c r="BZ478" s="17">
        <v>4.6010959009757997E-2</v>
      </c>
      <c r="CA478" s="17">
        <v>6.5272864744542997E-2</v>
      </c>
      <c r="CB478" s="17"/>
      <c r="CC478" s="17">
        <v>7.8317611834778006E-2</v>
      </c>
      <c r="CD478" s="17">
        <v>4.1103698286525603E-2</v>
      </c>
      <c r="CE478" s="17"/>
      <c r="CF478" s="17">
        <v>7.0927607083068306E-2</v>
      </c>
      <c r="CG478" s="17"/>
      <c r="CH478" s="17">
        <v>9.7413512702800298E-2</v>
      </c>
    </row>
    <row r="479" spans="2:86" x14ac:dyDescent="0.35">
      <c r="B479" t="s">
        <v>261</v>
      </c>
      <c r="C479" s="17">
        <v>0.10044182598828399</v>
      </c>
      <c r="D479" s="17">
        <v>0.124936507632357</v>
      </c>
      <c r="E479" s="17">
        <v>7.6849542739533594E-2</v>
      </c>
      <c r="F479" s="17"/>
      <c r="G479" s="17">
        <v>6.9547037998349603E-2</v>
      </c>
      <c r="H479" s="17">
        <v>6.2052571584612103E-2</v>
      </c>
      <c r="I479" s="17">
        <v>8.7191216478085407E-2</v>
      </c>
      <c r="J479" s="17">
        <v>0.11075100923942401</v>
      </c>
      <c r="K479" s="17">
        <v>0.140656807916442</v>
      </c>
      <c r="L479" s="17">
        <v>0.12757353654671399</v>
      </c>
      <c r="M479" s="17"/>
      <c r="N479" s="17">
        <v>0.113598891690619</v>
      </c>
      <c r="O479" s="17">
        <v>0.13699409512987201</v>
      </c>
      <c r="P479" s="17">
        <v>7.8654709462345096E-2</v>
      </c>
      <c r="Q479" s="17">
        <v>6.8194032273242E-2</v>
      </c>
      <c r="R479" s="17"/>
      <c r="S479" s="17">
        <v>9.1101778838830999E-2</v>
      </c>
      <c r="T479" s="17">
        <v>0.103459607460367</v>
      </c>
      <c r="U479" s="17">
        <v>0.123491462975386</v>
      </c>
      <c r="V479" s="17">
        <v>0.10705644283655701</v>
      </c>
      <c r="W479" s="17">
        <v>9.3764699171456106E-2</v>
      </c>
      <c r="X479" s="17">
        <v>0.100784031911771</v>
      </c>
      <c r="Y479" s="17">
        <v>0.124580126856438</v>
      </c>
      <c r="Z479" s="17">
        <v>0.12600985772883699</v>
      </c>
      <c r="AA479" s="17">
        <v>7.5260126688383E-2</v>
      </c>
      <c r="AB479" s="17">
        <v>0.126234322722103</v>
      </c>
      <c r="AC479" s="17">
        <v>5.6888612346003502E-2</v>
      </c>
      <c r="AD479" s="17">
        <v>5.33441549810518E-2</v>
      </c>
      <c r="AE479" s="17"/>
      <c r="AF479" s="17">
        <v>0.15631692300150099</v>
      </c>
      <c r="AG479" s="17">
        <v>6.3487299895264998E-2</v>
      </c>
      <c r="AH479" s="17">
        <v>9.9348234990988105E-2</v>
      </c>
      <c r="AI479" s="17">
        <v>7.4897657327676406E-2</v>
      </c>
      <c r="AJ479" s="17">
        <v>0.10854842936841901</v>
      </c>
      <c r="AK479" s="17">
        <v>8.00956929352349E-2</v>
      </c>
      <c r="AL479" s="17">
        <v>0.107199633733947</v>
      </c>
      <c r="AM479" s="17">
        <v>0.12471688271513</v>
      </c>
      <c r="AN479" s="17">
        <v>0.133660440557374</v>
      </c>
      <c r="AO479" s="17">
        <v>0.124883463166218</v>
      </c>
      <c r="AP479" s="17">
        <v>8.7438025441503198E-2</v>
      </c>
      <c r="AQ479" s="17">
        <v>0.100075740898912</v>
      </c>
      <c r="AR479" s="17">
        <v>0.12401773703921801</v>
      </c>
      <c r="AS479" s="17">
        <v>9.0667897292384697E-2</v>
      </c>
      <c r="AT479" s="17">
        <v>0.108893598476499</v>
      </c>
      <c r="AU479" s="17">
        <v>9.9615237491353703E-2</v>
      </c>
      <c r="AV479" s="17"/>
      <c r="AW479" s="17">
        <v>8.8231797132318004E-2</v>
      </c>
      <c r="AX479" s="17">
        <v>8.8267544919885602E-2</v>
      </c>
      <c r="AY479" s="17">
        <v>0.12574296598790599</v>
      </c>
      <c r="AZ479" s="17">
        <v>8.4715502070832199E-2</v>
      </c>
      <c r="BA479" s="17">
        <v>0.16950551477938999</v>
      </c>
      <c r="BB479" s="17"/>
      <c r="BC479" s="17">
        <v>6.6673700092008001E-2</v>
      </c>
      <c r="BD479" s="17">
        <v>0.119399731943892</v>
      </c>
      <c r="BE479" s="17">
        <v>0.10244903318090801</v>
      </c>
      <c r="BF479" s="17">
        <v>7.6370704238527598E-2</v>
      </c>
      <c r="BG479" s="17">
        <v>8.8403897595043607E-2</v>
      </c>
      <c r="BH479" s="17"/>
      <c r="BI479" s="17">
        <v>0.103980277384978</v>
      </c>
      <c r="BJ479" s="17">
        <v>8.6050690488164702E-2</v>
      </c>
      <c r="BK479" s="17"/>
      <c r="BL479" s="17">
        <v>7.2030824171786995E-2</v>
      </c>
      <c r="BM479" s="17">
        <v>0.10292641315706801</v>
      </c>
      <c r="BN479" s="17">
        <v>0.108495351786481</v>
      </c>
      <c r="BO479" s="17">
        <v>0.107602011383007</v>
      </c>
      <c r="BP479" s="17"/>
      <c r="BQ479" s="17">
        <v>0.13535164544870501</v>
      </c>
      <c r="BR479" s="17">
        <v>0.106177965686429</v>
      </c>
      <c r="BS479" s="17">
        <v>0.13269859516676699</v>
      </c>
      <c r="BT479" s="17">
        <v>9.4330705002566795E-2</v>
      </c>
      <c r="BU479" s="17">
        <v>7.2145685178010704E-2</v>
      </c>
      <c r="BV479" s="17"/>
      <c r="BW479" s="17">
        <v>0.13457162455445401</v>
      </c>
      <c r="BX479" s="17">
        <v>0.108361334243938</v>
      </c>
      <c r="BY479" s="17">
        <v>9.6728038755822796E-2</v>
      </c>
      <c r="BZ479" s="17">
        <v>0.111948128892886</v>
      </c>
      <c r="CA479" s="17">
        <v>6.6058044772307506E-2</v>
      </c>
      <c r="CB479" s="17"/>
      <c r="CC479" s="17">
        <v>9.4094612469373395E-2</v>
      </c>
      <c r="CD479" s="17">
        <v>0.104159322552365</v>
      </c>
      <c r="CE479" s="17"/>
      <c r="CF479" s="17">
        <v>0.11412185621495199</v>
      </c>
      <c r="CG479" s="17"/>
      <c r="CH479" s="17">
        <v>9.5441061096772695E-2</v>
      </c>
    </row>
    <row r="480" spans="2:86" x14ac:dyDescent="0.35">
      <c r="B480" t="s">
        <v>262</v>
      </c>
      <c r="C480" s="17">
        <v>0.405528091944592</v>
      </c>
      <c r="D480" s="17">
        <v>0.32944381944618301</v>
      </c>
      <c r="E480" s="17">
        <v>0.47955870308183601</v>
      </c>
      <c r="F480" s="17"/>
      <c r="G480" s="17">
        <v>0.35032567375075702</v>
      </c>
      <c r="H480" s="17">
        <v>0.30671273053569498</v>
      </c>
      <c r="I480" s="17">
        <v>0.399738224747196</v>
      </c>
      <c r="J480" s="17">
        <v>0.419149898280198</v>
      </c>
      <c r="K480" s="17">
        <v>0.43614818985544701</v>
      </c>
      <c r="L480" s="17">
        <v>0.495577602903916</v>
      </c>
      <c r="M480" s="17"/>
      <c r="N480" s="17">
        <v>0.33086389032965602</v>
      </c>
      <c r="O480" s="17">
        <v>0.403845275226206</v>
      </c>
      <c r="P480" s="17">
        <v>0.401977031388427</v>
      </c>
      <c r="Q480" s="17">
        <v>0.48954550663325302</v>
      </c>
      <c r="R480" s="17"/>
      <c r="S480" s="17">
        <v>0.31687865746700999</v>
      </c>
      <c r="T480" s="17">
        <v>0.41866728803629</v>
      </c>
      <c r="U480" s="17">
        <v>0.423215909480194</v>
      </c>
      <c r="V480" s="17">
        <v>0.40204853204279001</v>
      </c>
      <c r="W480" s="17">
        <v>0.41544543367189302</v>
      </c>
      <c r="X480" s="17">
        <v>0.344044683496464</v>
      </c>
      <c r="Y480" s="17">
        <v>0.45881738962976898</v>
      </c>
      <c r="Z480" s="17">
        <v>0.47896848050754198</v>
      </c>
      <c r="AA480" s="17">
        <v>0.40432346049043899</v>
      </c>
      <c r="AB480" s="17">
        <v>0.42455639604266798</v>
      </c>
      <c r="AC480" s="17">
        <v>0.51976792230708402</v>
      </c>
      <c r="AD480" s="17">
        <v>0.40373220441607299</v>
      </c>
      <c r="AE480" s="17"/>
      <c r="AF480" s="17">
        <v>0.40772932774943199</v>
      </c>
      <c r="AG480" s="17">
        <v>0.60386660020490401</v>
      </c>
      <c r="AH480" s="17">
        <v>0.49897515704488399</v>
      </c>
      <c r="AI480" s="17">
        <v>0.43499665311034402</v>
      </c>
      <c r="AJ480" s="17">
        <v>0.37438305440598901</v>
      </c>
      <c r="AK480" s="17">
        <v>0.472668348692735</v>
      </c>
      <c r="AL480" s="17">
        <v>0.351077008768164</v>
      </c>
      <c r="AM480" s="17">
        <v>0.439763739590114</v>
      </c>
      <c r="AN480" s="17">
        <v>0.36668930992360399</v>
      </c>
      <c r="AO480" s="17">
        <v>0.362769111936109</v>
      </c>
      <c r="AP480" s="17">
        <v>0.38784335387892599</v>
      </c>
      <c r="AQ480" s="17">
        <v>0.38922621298618298</v>
      </c>
      <c r="AR480" s="17">
        <v>0.32521477571423202</v>
      </c>
      <c r="AS480" s="17">
        <v>0.39600964887678602</v>
      </c>
      <c r="AT480" s="17">
        <v>0.343931032676981</v>
      </c>
      <c r="AU480" s="17">
        <v>0.18643557709418301</v>
      </c>
      <c r="AV480" s="17"/>
      <c r="AW480" s="17">
        <v>0.51912131183222698</v>
      </c>
      <c r="AX480" s="17">
        <v>0.44736143899431602</v>
      </c>
      <c r="AY480" s="17">
        <v>0.30414415464026301</v>
      </c>
      <c r="AZ480" s="17">
        <v>0.35086750677207701</v>
      </c>
      <c r="BA480" s="17">
        <v>0.18764252392888101</v>
      </c>
      <c r="BB480" s="17"/>
      <c r="BC480" s="17">
        <v>0.31413767845417701</v>
      </c>
      <c r="BD480" s="17">
        <v>0.36458439524221298</v>
      </c>
      <c r="BE480" s="17">
        <v>0.43101699537235999</v>
      </c>
      <c r="BF480" s="17">
        <v>0.52280670820044395</v>
      </c>
      <c r="BG480" s="17">
        <v>0.35149265089131199</v>
      </c>
      <c r="BH480" s="17"/>
      <c r="BI480" s="17">
        <v>0.38309204774105698</v>
      </c>
      <c r="BJ480" s="17">
        <v>0.49677709214885402</v>
      </c>
      <c r="BK480" s="17"/>
      <c r="BL480" s="17">
        <v>0.36287497316877199</v>
      </c>
      <c r="BM480" s="17">
        <v>0.47603219572796102</v>
      </c>
      <c r="BN480" s="17">
        <v>0.37246130072089301</v>
      </c>
      <c r="BO480" s="17">
        <v>0.64195782094242104</v>
      </c>
      <c r="BP480" s="17"/>
      <c r="BQ480" s="17">
        <v>0.42458704571419897</v>
      </c>
      <c r="BR480" s="17">
        <v>0.30273862534722601</v>
      </c>
      <c r="BS480" s="17">
        <v>0.32788917663859901</v>
      </c>
      <c r="BT480" s="17">
        <v>0.38451737313470502</v>
      </c>
      <c r="BU480" s="17">
        <v>0.357746281842445</v>
      </c>
      <c r="BV480" s="17"/>
      <c r="BW480" s="17">
        <v>0.38991838732780998</v>
      </c>
      <c r="BX480" s="17">
        <v>0.24949013065744399</v>
      </c>
      <c r="BY480" s="17">
        <v>0.34204587455152702</v>
      </c>
      <c r="BZ480" s="17">
        <v>0.39402900796923901</v>
      </c>
      <c r="CA480" s="17">
        <v>0.40308643812512401</v>
      </c>
      <c r="CB480" s="17"/>
      <c r="CC480" s="17">
        <v>0.330357008876971</v>
      </c>
      <c r="CD480" s="17">
        <v>0.44955500898300799</v>
      </c>
      <c r="CE480" s="17"/>
      <c r="CF480" s="17">
        <v>0.243525584033954</v>
      </c>
      <c r="CG480" s="17"/>
      <c r="CH480" s="17">
        <v>0.20197926666204999</v>
      </c>
    </row>
    <row r="481" spans="2:86"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c r="CB481" s="17"/>
      <c r="CC481" s="17"/>
      <c r="CD481" s="17"/>
      <c r="CE481" s="17"/>
      <c r="CF481" s="17"/>
      <c r="CG481" s="17"/>
      <c r="CH481" s="17"/>
    </row>
    <row r="482" spans="2:86" x14ac:dyDescent="0.35">
      <c r="B482" s="6" t="s">
        <v>270</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c r="CC482" s="17"/>
      <c r="CD482" s="17"/>
      <c r="CE482" s="17"/>
      <c r="CF482" s="17"/>
      <c r="CG482" s="17"/>
      <c r="CH482" s="17"/>
    </row>
    <row r="483" spans="2:86" x14ac:dyDescent="0.35">
      <c r="B483" s="21" t="s">
        <v>123</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c r="CC483" s="17"/>
      <c r="CD483" s="17"/>
      <c r="CE483" s="17"/>
      <c r="CF483" s="17"/>
      <c r="CG483" s="17"/>
      <c r="CH483" s="17"/>
    </row>
    <row r="484" spans="2:86" x14ac:dyDescent="0.35">
      <c r="B484" t="s">
        <v>258</v>
      </c>
      <c r="C484" s="17">
        <v>0.21535635352157201</v>
      </c>
      <c r="D484" s="17">
        <v>0.214927137372696</v>
      </c>
      <c r="E484" s="17">
        <v>0.214826580186876</v>
      </c>
      <c r="F484" s="17"/>
      <c r="G484" s="17">
        <v>0.21768956957865901</v>
      </c>
      <c r="H484" s="17">
        <v>0.275254009004683</v>
      </c>
      <c r="I484" s="17">
        <v>0.27279272335632299</v>
      </c>
      <c r="J484" s="17">
        <v>0.25607152992881799</v>
      </c>
      <c r="K484" s="17">
        <v>0.17676350605504801</v>
      </c>
      <c r="L484" s="17">
        <v>0.11125738690836801</v>
      </c>
      <c r="M484" s="17"/>
      <c r="N484" s="17">
        <v>0.237406357363945</v>
      </c>
      <c r="O484" s="17">
        <v>0.18141727579127301</v>
      </c>
      <c r="P484" s="17">
        <v>0.25133638080697102</v>
      </c>
      <c r="Q484" s="17">
        <v>0.19363862749591401</v>
      </c>
      <c r="R484" s="17"/>
      <c r="S484" s="17">
        <v>0.27100006696102702</v>
      </c>
      <c r="T484" s="17">
        <v>0.212391244381263</v>
      </c>
      <c r="U484" s="17">
        <v>0.17501331880291099</v>
      </c>
      <c r="V484" s="17">
        <v>0.18319525775804599</v>
      </c>
      <c r="W484" s="17">
        <v>0.16073924142950499</v>
      </c>
      <c r="X484" s="17">
        <v>0.25769525819515798</v>
      </c>
      <c r="Y484" s="17">
        <v>0.18379490535073501</v>
      </c>
      <c r="Z484" s="17">
        <v>0.25931739845924401</v>
      </c>
      <c r="AA484" s="17">
        <v>0.255792479344501</v>
      </c>
      <c r="AB484" s="17">
        <v>0.18740393514196599</v>
      </c>
      <c r="AC484" s="17">
        <v>0.155154484264064</v>
      </c>
      <c r="AD484" s="17">
        <v>0.23409648937376201</v>
      </c>
      <c r="AE484" s="17"/>
      <c r="AF484" s="17">
        <v>0.13555300637668</v>
      </c>
      <c r="AG484" s="17">
        <v>0.21714848773280901</v>
      </c>
      <c r="AH484" s="17">
        <v>0.15601036460411799</v>
      </c>
      <c r="AI484" s="17">
        <v>0.171039376303431</v>
      </c>
      <c r="AJ484" s="17">
        <v>0.19324574222302601</v>
      </c>
      <c r="AK484" s="17">
        <v>0.191848061827187</v>
      </c>
      <c r="AL484" s="17">
        <v>0.18828066899982701</v>
      </c>
      <c r="AM484" s="17">
        <v>0.18071061253048801</v>
      </c>
      <c r="AN484" s="17">
        <v>0.23647251091066601</v>
      </c>
      <c r="AO484" s="17">
        <v>0.28267561069191699</v>
      </c>
      <c r="AP484" s="17">
        <v>0.270633537318413</v>
      </c>
      <c r="AQ484" s="17">
        <v>0.23143977028075299</v>
      </c>
      <c r="AR484" s="17">
        <v>0.24391529447865201</v>
      </c>
      <c r="AS484" s="17">
        <v>0.133789284152773</v>
      </c>
      <c r="AT484" s="17">
        <v>0.281120827427841</v>
      </c>
      <c r="AU484" s="17">
        <v>0.34773545920353699</v>
      </c>
      <c r="AV484" s="17"/>
      <c r="AW484" s="17">
        <v>0.17185839644495299</v>
      </c>
      <c r="AX484" s="17">
        <v>0.19693277463687001</v>
      </c>
      <c r="AY484" s="17">
        <v>0.234672884891932</v>
      </c>
      <c r="AZ484" s="17">
        <v>0.29379931419895899</v>
      </c>
      <c r="BA484" s="17">
        <v>0.28208217386288098</v>
      </c>
      <c r="BB484" s="17"/>
      <c r="BC484" s="17">
        <v>0.25966260758456</v>
      </c>
      <c r="BD484" s="17">
        <v>0.212338284396107</v>
      </c>
      <c r="BE484" s="17">
        <v>0.20391267058934001</v>
      </c>
      <c r="BF484" s="17">
        <v>0.20960599721728701</v>
      </c>
      <c r="BG484" s="17">
        <v>0.255195465633827</v>
      </c>
      <c r="BH484" s="17"/>
      <c r="BI484" s="17">
        <v>0.233259471548867</v>
      </c>
      <c r="BJ484" s="17">
        <v>0.14254308903922799</v>
      </c>
      <c r="BK484" s="17"/>
      <c r="BL484" s="17">
        <v>0.213845175842656</v>
      </c>
      <c r="BM484" s="17">
        <v>0.16555179283704499</v>
      </c>
      <c r="BN484" s="17">
        <v>0.24517679153479199</v>
      </c>
      <c r="BO484" s="17">
        <v>0.15115727615521099</v>
      </c>
      <c r="BP484" s="17"/>
      <c r="BQ484" s="17">
        <v>0.19723431207023301</v>
      </c>
      <c r="BR484" s="17">
        <v>0.24285808804866499</v>
      </c>
      <c r="BS484" s="17">
        <v>0.22612627721905801</v>
      </c>
      <c r="BT484" s="17">
        <v>0.28957243292756701</v>
      </c>
      <c r="BU484" s="17">
        <v>0.19483347610409499</v>
      </c>
      <c r="BV484" s="17"/>
      <c r="BW484" s="17">
        <v>0.20536419061271599</v>
      </c>
      <c r="BX484" s="17">
        <v>0.23594058850477301</v>
      </c>
      <c r="BY484" s="17">
        <v>0.236264599295987</v>
      </c>
      <c r="BZ484" s="17">
        <v>0.24715445259822799</v>
      </c>
      <c r="CA484" s="17">
        <v>0.24239193707140599</v>
      </c>
      <c r="CB484" s="17"/>
      <c r="CC484" s="17">
        <v>0.28443425023166702</v>
      </c>
      <c r="CD484" s="17">
        <v>0.17489815199602199</v>
      </c>
      <c r="CE484" s="17"/>
      <c r="CF484" s="17">
        <v>0.23212010272455799</v>
      </c>
      <c r="CG484" s="17"/>
      <c r="CH484" s="17">
        <v>0.34536548943448198</v>
      </c>
    </row>
    <row r="485" spans="2:86" x14ac:dyDescent="0.35">
      <c r="B485" t="s">
        <v>259</v>
      </c>
      <c r="C485" s="17">
        <v>0.25553569781937102</v>
      </c>
      <c r="D485" s="17">
        <v>0.31357926690212201</v>
      </c>
      <c r="E485" s="17">
        <v>0.199682457811483</v>
      </c>
      <c r="F485" s="17"/>
      <c r="G485" s="17">
        <v>0.200475258857849</v>
      </c>
      <c r="H485" s="17">
        <v>0.140919866101125</v>
      </c>
      <c r="I485" s="17">
        <v>0.20271549434758901</v>
      </c>
      <c r="J485" s="17">
        <v>0.24354515722768399</v>
      </c>
      <c r="K485" s="17">
        <v>0.34687791165882997</v>
      </c>
      <c r="L485" s="17">
        <v>0.37664829068323002</v>
      </c>
      <c r="M485" s="17"/>
      <c r="N485" s="17">
        <v>0.32524964798991901</v>
      </c>
      <c r="O485" s="17">
        <v>0.29145911565599503</v>
      </c>
      <c r="P485" s="17">
        <v>0.219431483872502</v>
      </c>
      <c r="Q485" s="17">
        <v>0.176700270940891</v>
      </c>
      <c r="R485" s="17"/>
      <c r="S485" s="17">
        <v>0.24602226120554399</v>
      </c>
      <c r="T485" s="17">
        <v>0.27579493437879599</v>
      </c>
      <c r="U485" s="17">
        <v>0.310928795935285</v>
      </c>
      <c r="V485" s="17">
        <v>0.264850807125044</v>
      </c>
      <c r="W485" s="17">
        <v>0.27669724440759702</v>
      </c>
      <c r="X485" s="17">
        <v>0.21634868639895399</v>
      </c>
      <c r="Y485" s="17">
        <v>0.26071976766775701</v>
      </c>
      <c r="Z485" s="17">
        <v>0.20716840920976201</v>
      </c>
      <c r="AA485" s="17">
        <v>0.24619819203676099</v>
      </c>
      <c r="AB485" s="17">
        <v>0.27106007375122498</v>
      </c>
      <c r="AC485" s="17">
        <v>0.248200766662801</v>
      </c>
      <c r="AD485" s="17">
        <v>0.15498834622028099</v>
      </c>
      <c r="AE485" s="17"/>
      <c r="AF485" s="17">
        <v>0.37126523236621001</v>
      </c>
      <c r="AG485" s="17">
        <v>8.8710504981639904E-2</v>
      </c>
      <c r="AH485" s="17">
        <v>0.182064792454768</v>
      </c>
      <c r="AI485" s="17">
        <v>0.31316893252347</v>
      </c>
      <c r="AJ485" s="17">
        <v>0.23067122566989001</v>
      </c>
      <c r="AK485" s="17">
        <v>0.24760607854487801</v>
      </c>
      <c r="AL485" s="17">
        <v>0.27825777296291798</v>
      </c>
      <c r="AM485" s="17">
        <v>0.22168120226634699</v>
      </c>
      <c r="AN485" s="17">
        <v>0.27076561032003099</v>
      </c>
      <c r="AO485" s="17">
        <v>0.26452096975762401</v>
      </c>
      <c r="AP485" s="17">
        <v>0.26888992601011402</v>
      </c>
      <c r="AQ485" s="17">
        <v>0.24723898777471401</v>
      </c>
      <c r="AR485" s="17">
        <v>0.38341185328856198</v>
      </c>
      <c r="AS485" s="17">
        <v>0.31160742085191201</v>
      </c>
      <c r="AT485" s="17">
        <v>0.33617386690004097</v>
      </c>
      <c r="AU485" s="17">
        <v>0.29443857210487601</v>
      </c>
      <c r="AV485" s="17"/>
      <c r="AW485" s="17">
        <v>0.21903760956222801</v>
      </c>
      <c r="AX485" s="17">
        <v>0.21763173040469899</v>
      </c>
      <c r="AY485" s="17">
        <v>0.29745766763613701</v>
      </c>
      <c r="AZ485" s="17">
        <v>0.23228632952637299</v>
      </c>
      <c r="BA485" s="17">
        <v>0.35089012820828203</v>
      </c>
      <c r="BB485" s="17"/>
      <c r="BC485" s="17">
        <v>0.236611943110805</v>
      </c>
      <c r="BD485" s="17">
        <v>0.32028049216201998</v>
      </c>
      <c r="BE485" s="17">
        <v>0.23066906255374101</v>
      </c>
      <c r="BF485" s="17">
        <v>0.21498270751273199</v>
      </c>
      <c r="BG485" s="17">
        <v>7.0816097527001506E-2</v>
      </c>
      <c r="BH485" s="17"/>
      <c r="BI485" s="17">
        <v>0.262790518314165</v>
      </c>
      <c r="BJ485" s="17">
        <v>0.22602982277269101</v>
      </c>
      <c r="BK485" s="17"/>
      <c r="BL485" s="17">
        <v>0.26300295314155298</v>
      </c>
      <c r="BM485" s="17">
        <v>0.29635661246551398</v>
      </c>
      <c r="BN485" s="17">
        <v>0.232734302822214</v>
      </c>
      <c r="BO485" s="17">
        <v>0.218620776799512</v>
      </c>
      <c r="BP485" s="17"/>
      <c r="BQ485" s="17">
        <v>0.32089328753042801</v>
      </c>
      <c r="BR485" s="17">
        <v>0.28427528101024002</v>
      </c>
      <c r="BS485" s="17">
        <v>0.275287559914423</v>
      </c>
      <c r="BT485" s="17">
        <v>0.29679214578891699</v>
      </c>
      <c r="BU485" s="17">
        <v>0.20676087849255501</v>
      </c>
      <c r="BV485" s="17"/>
      <c r="BW485" s="17">
        <v>0.33629391584969298</v>
      </c>
      <c r="BX485" s="17">
        <v>0.28334086636623601</v>
      </c>
      <c r="BY485" s="17">
        <v>0.28188745986957497</v>
      </c>
      <c r="BZ485" s="17">
        <v>0.26978021632985</v>
      </c>
      <c r="CA485" s="17">
        <v>0.16294317131959801</v>
      </c>
      <c r="CB485" s="17"/>
      <c r="CC485" s="17">
        <v>0.26057637150469398</v>
      </c>
      <c r="CD485" s="17">
        <v>0.25258342796898497</v>
      </c>
      <c r="CE485" s="17"/>
      <c r="CF485" s="17">
        <v>0.28859541394933402</v>
      </c>
      <c r="CG485" s="17"/>
      <c r="CH485" s="17">
        <v>0.23272735949453499</v>
      </c>
    </row>
    <row r="486" spans="2:86" x14ac:dyDescent="0.35">
      <c r="B486" t="s">
        <v>260</v>
      </c>
      <c r="C486" s="17">
        <v>5.2509760527194103E-2</v>
      </c>
      <c r="D486" s="17">
        <v>5.1760991519129801E-2</v>
      </c>
      <c r="E486" s="17">
        <v>5.3395768471901299E-2</v>
      </c>
      <c r="F486" s="17"/>
      <c r="G486" s="17">
        <v>7.2295660777368098E-2</v>
      </c>
      <c r="H486" s="17">
        <v>9.9669803745264698E-2</v>
      </c>
      <c r="I486" s="17">
        <v>6.9183454135021694E-2</v>
      </c>
      <c r="J486" s="17">
        <v>4.2611696537347497E-2</v>
      </c>
      <c r="K486" s="17">
        <v>2.5518754454235602E-2</v>
      </c>
      <c r="L486" s="17">
        <v>1.3641449965108301E-2</v>
      </c>
      <c r="M486" s="17"/>
      <c r="N486" s="17">
        <v>5.3078861794720197E-2</v>
      </c>
      <c r="O486" s="17">
        <v>4.14993579260797E-2</v>
      </c>
      <c r="P486" s="17">
        <v>4.7991422530851299E-2</v>
      </c>
      <c r="Q486" s="17">
        <v>6.6314579814411106E-2</v>
      </c>
      <c r="R486" s="17"/>
      <c r="S486" s="17">
        <v>9.0323362751793299E-2</v>
      </c>
      <c r="T486" s="17">
        <v>3.06027160008315E-2</v>
      </c>
      <c r="U486" s="17">
        <v>3.8960308601684902E-2</v>
      </c>
      <c r="V486" s="17">
        <v>6.0556130777084702E-2</v>
      </c>
      <c r="W486" s="17">
        <v>7.07930388940647E-2</v>
      </c>
      <c r="X486" s="17">
        <v>8.2194801582310698E-2</v>
      </c>
      <c r="Y486" s="17">
        <v>4.0131725340829802E-2</v>
      </c>
      <c r="Z486" s="17">
        <v>1.7162807454798E-2</v>
      </c>
      <c r="AA486" s="17">
        <v>2.0971642837078301E-2</v>
      </c>
      <c r="AB486" s="17">
        <v>4.1400708330224897E-2</v>
      </c>
      <c r="AC486" s="17">
        <v>3.8853403491937201E-2</v>
      </c>
      <c r="AD486" s="17">
        <v>0.10381195394015</v>
      </c>
      <c r="AE486" s="17"/>
      <c r="AF486" s="17">
        <v>5.5639156079342202E-2</v>
      </c>
      <c r="AG486" s="17">
        <v>5.7770946300279499E-2</v>
      </c>
      <c r="AH486" s="17">
        <v>5.4146828811924598E-2</v>
      </c>
      <c r="AI486" s="17">
        <v>9.5563634317169605E-2</v>
      </c>
      <c r="AJ486" s="17">
        <v>7.3841345849070497E-2</v>
      </c>
      <c r="AK486" s="17">
        <v>2.2241048389291002E-2</v>
      </c>
      <c r="AL486" s="17">
        <v>6.7567065980739999E-2</v>
      </c>
      <c r="AM486" s="17">
        <v>4.5566388866209499E-2</v>
      </c>
      <c r="AN486" s="17">
        <v>6.77318209773346E-2</v>
      </c>
      <c r="AO486" s="17">
        <v>4.7703032217275898E-2</v>
      </c>
      <c r="AP486" s="17">
        <v>2.9047401529857599E-2</v>
      </c>
      <c r="AQ486" s="17">
        <v>4.3492910387649103E-2</v>
      </c>
      <c r="AR486" s="17">
        <v>6.0560362460473097E-2</v>
      </c>
      <c r="AS486" s="17">
        <v>5.5317393143211699E-2</v>
      </c>
      <c r="AT486" s="17">
        <v>3.7858767931362003E-2</v>
      </c>
      <c r="AU486" s="17">
        <v>4.57511487223278E-2</v>
      </c>
      <c r="AV486" s="17"/>
      <c r="AW486" s="17">
        <v>3.56757351889447E-2</v>
      </c>
      <c r="AX486" s="17">
        <v>5.9851925410886998E-2</v>
      </c>
      <c r="AY486" s="17">
        <v>6.0660192539623903E-2</v>
      </c>
      <c r="AZ486" s="17">
        <v>6.7252644169820505E-2</v>
      </c>
      <c r="BA486" s="17">
        <v>3.06318119175631E-2</v>
      </c>
      <c r="BB486" s="17"/>
      <c r="BC486" s="17">
        <v>0.15567695595494499</v>
      </c>
      <c r="BD486" s="17">
        <v>3.5966422112589699E-2</v>
      </c>
      <c r="BE486" s="17">
        <v>4.0715077590163802E-2</v>
      </c>
      <c r="BF486" s="17">
        <v>3.3656570707294303E-2</v>
      </c>
      <c r="BG486" s="17">
        <v>0.10820171771835201</v>
      </c>
      <c r="BH486" s="17"/>
      <c r="BI486" s="17">
        <v>5.5585718333376798E-2</v>
      </c>
      <c r="BJ486" s="17">
        <v>3.9999619615613699E-2</v>
      </c>
      <c r="BK486" s="17"/>
      <c r="BL486" s="17">
        <v>7.8474220463444197E-2</v>
      </c>
      <c r="BM486" s="17">
        <v>3.9925079629343198E-2</v>
      </c>
      <c r="BN486" s="17">
        <v>5.0048031205677503E-2</v>
      </c>
      <c r="BO486" s="17">
        <v>6.0525766679236398E-2</v>
      </c>
      <c r="BP486" s="17"/>
      <c r="BQ486" s="17">
        <v>4.9762591558089903E-2</v>
      </c>
      <c r="BR486" s="17">
        <v>5.8640045017100101E-2</v>
      </c>
      <c r="BS486" s="17">
        <v>7.23682264667109E-2</v>
      </c>
      <c r="BT486" s="17">
        <v>4.4860375555069602E-2</v>
      </c>
      <c r="BU486" s="17">
        <v>7.63839807507809E-2</v>
      </c>
      <c r="BV486" s="17"/>
      <c r="BW486" s="17">
        <v>6.29139335525669E-2</v>
      </c>
      <c r="BX486" s="17">
        <v>7.8518972527207506E-2</v>
      </c>
      <c r="BY486" s="17">
        <v>5.3413039999247097E-2</v>
      </c>
      <c r="BZ486" s="17">
        <v>4.06688792466166E-2</v>
      </c>
      <c r="CA486" s="17">
        <v>5.66675185403255E-2</v>
      </c>
      <c r="CB486" s="17"/>
      <c r="CC486" s="17">
        <v>6.9157739106142896E-2</v>
      </c>
      <c r="CD486" s="17">
        <v>4.2759213616843303E-2</v>
      </c>
      <c r="CE486" s="17"/>
      <c r="CF486" s="17">
        <v>7.6188743005344103E-2</v>
      </c>
      <c r="CG486" s="17"/>
      <c r="CH486" s="17">
        <v>9.1120585213783301E-2</v>
      </c>
    </row>
    <row r="487" spans="2:86" x14ac:dyDescent="0.35">
      <c r="B487" t="s">
        <v>261</v>
      </c>
      <c r="C487" s="17">
        <v>9.3546792158227005E-2</v>
      </c>
      <c r="D487" s="17">
        <v>0.120646220765791</v>
      </c>
      <c r="E487" s="17">
        <v>6.7393600516378993E-2</v>
      </c>
      <c r="F487" s="17"/>
      <c r="G487" s="17">
        <v>8.2414445466556505E-2</v>
      </c>
      <c r="H487" s="17">
        <v>9.2870674747724993E-2</v>
      </c>
      <c r="I487" s="17">
        <v>8.6751481505737499E-2</v>
      </c>
      <c r="J487" s="17">
        <v>6.9917278625283699E-2</v>
      </c>
      <c r="K487" s="17">
        <v>9.89712030652974E-2</v>
      </c>
      <c r="L487" s="17">
        <v>0.12256226666077399</v>
      </c>
      <c r="M487" s="17"/>
      <c r="N487" s="17">
        <v>8.3495622788302901E-2</v>
      </c>
      <c r="O487" s="17">
        <v>9.68689543154133E-2</v>
      </c>
      <c r="P487" s="17">
        <v>8.8387487092945902E-2</v>
      </c>
      <c r="Q487" s="17">
        <v>0.104837281857857</v>
      </c>
      <c r="R487" s="17"/>
      <c r="S487" s="17">
        <v>6.7569075619496502E-2</v>
      </c>
      <c r="T487" s="17">
        <v>0.10905844509991</v>
      </c>
      <c r="U487" s="17">
        <v>9.3765073904780005E-2</v>
      </c>
      <c r="V487" s="17">
        <v>0.120865667035549</v>
      </c>
      <c r="W487" s="17">
        <v>0.11566619761378499</v>
      </c>
      <c r="X487" s="17">
        <v>8.6266048018246999E-2</v>
      </c>
      <c r="Y487" s="17">
        <v>0.111707811089629</v>
      </c>
      <c r="Z487" s="17">
        <v>6.1932410389881801E-2</v>
      </c>
      <c r="AA487" s="17">
        <v>0.10577750210426599</v>
      </c>
      <c r="AB487" s="17">
        <v>8.2053521093685994E-2</v>
      </c>
      <c r="AC487" s="17">
        <v>8.8596365495941798E-2</v>
      </c>
      <c r="AD487" s="17">
        <v>2.68531943066273E-2</v>
      </c>
      <c r="AE487" s="17"/>
      <c r="AF487" s="17">
        <v>0.114346379496955</v>
      </c>
      <c r="AG487" s="17">
        <v>9.1080830668309798E-2</v>
      </c>
      <c r="AH487" s="17">
        <v>0.15987119822515</v>
      </c>
      <c r="AI487" s="17">
        <v>8.2588719612368994E-2</v>
      </c>
      <c r="AJ487" s="17">
        <v>0.106591165937563</v>
      </c>
      <c r="AK487" s="17">
        <v>8.2038354422706294E-2</v>
      </c>
      <c r="AL487" s="17">
        <v>9.32474023267508E-2</v>
      </c>
      <c r="AM487" s="17">
        <v>0.119808693354716</v>
      </c>
      <c r="AN487" s="17">
        <v>9.1955156480407099E-2</v>
      </c>
      <c r="AO487" s="17">
        <v>6.3942308954157201E-2</v>
      </c>
      <c r="AP487" s="17">
        <v>8.8171751619846306E-2</v>
      </c>
      <c r="AQ487" s="17">
        <v>8.4768159648844807E-2</v>
      </c>
      <c r="AR487" s="17">
        <v>4.6241151623771501E-2</v>
      </c>
      <c r="AS487" s="17">
        <v>6.1299989173104703E-2</v>
      </c>
      <c r="AT487" s="17">
        <v>0.101164300935181</v>
      </c>
      <c r="AU487" s="17">
        <v>8.6727390603148297E-2</v>
      </c>
      <c r="AV487" s="17"/>
      <c r="AW487" s="17">
        <v>8.6817836228627293E-2</v>
      </c>
      <c r="AX487" s="17">
        <v>9.0624668043473106E-2</v>
      </c>
      <c r="AY487" s="17">
        <v>9.8876966276617295E-2</v>
      </c>
      <c r="AZ487" s="17">
        <v>7.7737387564877802E-2</v>
      </c>
      <c r="BA487" s="17">
        <v>7.9903231583264595E-2</v>
      </c>
      <c r="BB487" s="17"/>
      <c r="BC487" s="17">
        <v>7.58091655315727E-2</v>
      </c>
      <c r="BD487" s="17">
        <v>9.9060612548323407E-2</v>
      </c>
      <c r="BE487" s="17">
        <v>0.103725441822656</v>
      </c>
      <c r="BF487" s="17">
        <v>6.2349314909862702E-2</v>
      </c>
      <c r="BG487" s="17">
        <v>0.115265229602746</v>
      </c>
      <c r="BH487" s="17"/>
      <c r="BI487" s="17">
        <v>9.0295989997156406E-2</v>
      </c>
      <c r="BJ487" s="17">
        <v>0.10676803759563799</v>
      </c>
      <c r="BK487" s="17"/>
      <c r="BL487" s="17">
        <v>8.2038989246160196E-2</v>
      </c>
      <c r="BM487" s="17">
        <v>8.8899851483872402E-2</v>
      </c>
      <c r="BN487" s="17">
        <v>0.100141007254524</v>
      </c>
      <c r="BO487" s="17">
        <v>8.9024334673785496E-2</v>
      </c>
      <c r="BP487" s="17"/>
      <c r="BQ487" s="17">
        <v>6.2032788164129202E-2</v>
      </c>
      <c r="BR487" s="17">
        <v>0.115024557683565</v>
      </c>
      <c r="BS487" s="17">
        <v>7.2712158449264E-2</v>
      </c>
      <c r="BT487" s="17">
        <v>9.9540873868568802E-2</v>
      </c>
      <c r="BU487" s="17">
        <v>9.4319480591654001E-2</v>
      </c>
      <c r="BV487" s="17"/>
      <c r="BW487" s="17">
        <v>7.9998532064379901E-2</v>
      </c>
      <c r="BX487" s="17">
        <v>0.119943289898875</v>
      </c>
      <c r="BY487" s="17">
        <v>0.100773765902738</v>
      </c>
      <c r="BZ487" s="17">
        <v>0.106434955888163</v>
      </c>
      <c r="CA487" s="17">
        <v>6.6621100816118703E-2</v>
      </c>
      <c r="CB487" s="17"/>
      <c r="CC487" s="17">
        <v>9.4020901557422598E-2</v>
      </c>
      <c r="CD487" s="17">
        <v>9.3269111242458597E-2</v>
      </c>
      <c r="CE487" s="17"/>
      <c r="CF487" s="17">
        <v>0.13220484138599001</v>
      </c>
      <c r="CG487" s="17"/>
      <c r="CH487" s="17">
        <v>0.13260478010693</v>
      </c>
    </row>
    <row r="488" spans="2:86" x14ac:dyDescent="0.35">
      <c r="B488" t="s">
        <v>262</v>
      </c>
      <c r="C488" s="17">
        <v>0.38305139597363602</v>
      </c>
      <c r="D488" s="17">
        <v>0.29908638344026101</v>
      </c>
      <c r="E488" s="17">
        <v>0.46470159301336</v>
      </c>
      <c r="F488" s="17"/>
      <c r="G488" s="17">
        <v>0.42712506531956801</v>
      </c>
      <c r="H488" s="17">
        <v>0.391285646401202</v>
      </c>
      <c r="I488" s="17">
        <v>0.36855684665532901</v>
      </c>
      <c r="J488" s="17">
        <v>0.38785433768086702</v>
      </c>
      <c r="K488" s="17">
        <v>0.35186862476658898</v>
      </c>
      <c r="L488" s="17">
        <v>0.37589060578251898</v>
      </c>
      <c r="M488" s="17"/>
      <c r="N488" s="17">
        <v>0.30076951006311298</v>
      </c>
      <c r="O488" s="17">
        <v>0.38875529631124001</v>
      </c>
      <c r="P488" s="17">
        <v>0.39285322569672998</v>
      </c>
      <c r="Q488" s="17">
        <v>0.45850923989092701</v>
      </c>
      <c r="R488" s="17"/>
      <c r="S488" s="17">
        <v>0.32508523346213902</v>
      </c>
      <c r="T488" s="17">
        <v>0.37215266013919901</v>
      </c>
      <c r="U488" s="17">
        <v>0.38133250275533898</v>
      </c>
      <c r="V488" s="17">
        <v>0.37053213730427598</v>
      </c>
      <c r="W488" s="17">
        <v>0.376104277655048</v>
      </c>
      <c r="X488" s="17">
        <v>0.35749520580533001</v>
      </c>
      <c r="Y488" s="17">
        <v>0.40364579055104999</v>
      </c>
      <c r="Z488" s="17">
        <v>0.45441897448631402</v>
      </c>
      <c r="AA488" s="17">
        <v>0.371260183677394</v>
      </c>
      <c r="AB488" s="17">
        <v>0.41808176168289801</v>
      </c>
      <c r="AC488" s="17">
        <v>0.46919498008525701</v>
      </c>
      <c r="AD488" s="17">
        <v>0.48025001615917901</v>
      </c>
      <c r="AE488" s="17"/>
      <c r="AF488" s="17">
        <v>0.32319622568081202</v>
      </c>
      <c r="AG488" s="17">
        <v>0.54528923031696197</v>
      </c>
      <c r="AH488" s="17">
        <v>0.44790681590403902</v>
      </c>
      <c r="AI488" s="17">
        <v>0.33763933724356099</v>
      </c>
      <c r="AJ488" s="17">
        <v>0.39565052032045001</v>
      </c>
      <c r="AK488" s="17">
        <v>0.45626645681593803</v>
      </c>
      <c r="AL488" s="17">
        <v>0.37264708972976401</v>
      </c>
      <c r="AM488" s="17">
        <v>0.43223310298223999</v>
      </c>
      <c r="AN488" s="17">
        <v>0.33307490131156098</v>
      </c>
      <c r="AO488" s="17">
        <v>0.34115807837902501</v>
      </c>
      <c r="AP488" s="17">
        <v>0.34325738352176999</v>
      </c>
      <c r="AQ488" s="17">
        <v>0.39306017190803999</v>
      </c>
      <c r="AR488" s="17">
        <v>0.26587133814854103</v>
      </c>
      <c r="AS488" s="17">
        <v>0.437985912678998</v>
      </c>
      <c r="AT488" s="17">
        <v>0.24368223680557499</v>
      </c>
      <c r="AU488" s="17">
        <v>0.22534742936610999</v>
      </c>
      <c r="AV488" s="17"/>
      <c r="AW488" s="17">
        <v>0.486610422575247</v>
      </c>
      <c r="AX488" s="17">
        <v>0.43495890150407002</v>
      </c>
      <c r="AY488" s="17">
        <v>0.30833228865569001</v>
      </c>
      <c r="AZ488" s="17">
        <v>0.32892432453997</v>
      </c>
      <c r="BA488" s="17">
        <v>0.256492654428009</v>
      </c>
      <c r="BB488" s="17"/>
      <c r="BC488" s="17">
        <v>0.27223932781811599</v>
      </c>
      <c r="BD488" s="17">
        <v>0.33235418878096001</v>
      </c>
      <c r="BE488" s="17">
        <v>0.42097774744409999</v>
      </c>
      <c r="BF488" s="17">
        <v>0.47940540965282402</v>
      </c>
      <c r="BG488" s="17">
        <v>0.45052148951807303</v>
      </c>
      <c r="BH488" s="17"/>
      <c r="BI488" s="17">
        <v>0.35806830180643601</v>
      </c>
      <c r="BJ488" s="17">
        <v>0.48465943097682801</v>
      </c>
      <c r="BK488" s="17"/>
      <c r="BL488" s="17">
        <v>0.36263866130618599</v>
      </c>
      <c r="BM488" s="17">
        <v>0.40926666358422498</v>
      </c>
      <c r="BN488" s="17">
        <v>0.371899867182793</v>
      </c>
      <c r="BO488" s="17">
        <v>0.48067184569225402</v>
      </c>
      <c r="BP488" s="17"/>
      <c r="BQ488" s="17">
        <v>0.37007702067712001</v>
      </c>
      <c r="BR488" s="17">
        <v>0.29920202824043102</v>
      </c>
      <c r="BS488" s="17">
        <v>0.353505777950544</v>
      </c>
      <c r="BT488" s="17">
        <v>0.26923417185987802</v>
      </c>
      <c r="BU488" s="17">
        <v>0.42770218406091498</v>
      </c>
      <c r="BV488" s="17"/>
      <c r="BW488" s="17">
        <v>0.31542942792064399</v>
      </c>
      <c r="BX488" s="17">
        <v>0.28225628270290898</v>
      </c>
      <c r="BY488" s="17">
        <v>0.32766113493245302</v>
      </c>
      <c r="BZ488" s="17">
        <v>0.33596149593714197</v>
      </c>
      <c r="CA488" s="17">
        <v>0.47137627225255202</v>
      </c>
      <c r="CB488" s="17"/>
      <c r="CC488" s="17">
        <v>0.29181073760007398</v>
      </c>
      <c r="CD488" s="17">
        <v>0.43649009517569098</v>
      </c>
      <c r="CE488" s="17"/>
      <c r="CF488" s="17">
        <v>0.27089089893477297</v>
      </c>
      <c r="CG488" s="17"/>
      <c r="CH488" s="17">
        <v>0.19818178575027001</v>
      </c>
    </row>
    <row r="489" spans="2:86"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c r="CB489" s="17"/>
      <c r="CC489" s="17"/>
      <c r="CD489" s="17"/>
      <c r="CE489" s="17"/>
      <c r="CF489" s="17"/>
      <c r="CG489" s="17"/>
      <c r="CH489" s="17"/>
    </row>
    <row r="490" spans="2:86" x14ac:dyDescent="0.35">
      <c r="B490" s="6" t="s">
        <v>279</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c r="CB490" s="17"/>
      <c r="CC490" s="17"/>
      <c r="CD490" s="17"/>
      <c r="CE490" s="17"/>
      <c r="CF490" s="17"/>
      <c r="CG490" s="17"/>
      <c r="CH490" s="17"/>
    </row>
    <row r="491" spans="2:86" x14ac:dyDescent="0.35">
      <c r="B491" s="21" t="s">
        <v>280</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c r="CB491" s="17"/>
      <c r="CC491" s="17"/>
      <c r="CD491" s="17"/>
      <c r="CE491" s="17"/>
      <c r="CF491" s="17"/>
      <c r="CG491" s="17"/>
      <c r="CH491" s="17"/>
    </row>
    <row r="492" spans="2:86" x14ac:dyDescent="0.35">
      <c r="B492" t="s">
        <v>271</v>
      </c>
      <c r="C492" s="17">
        <v>1.43515943236432E-2</v>
      </c>
      <c r="D492" s="17">
        <v>1.5961733950560698E-2</v>
      </c>
      <c r="E492" s="17">
        <v>1.25643297047033E-2</v>
      </c>
      <c r="F492" s="17"/>
      <c r="G492" s="17">
        <v>0</v>
      </c>
      <c r="H492" s="17">
        <v>1.7119936777353802E-2</v>
      </c>
      <c r="I492" s="17">
        <v>2.55258984768627E-2</v>
      </c>
      <c r="J492" s="17">
        <v>2.5466494212441099E-2</v>
      </c>
      <c r="K492" s="17">
        <v>6.9998639525847197E-3</v>
      </c>
      <c r="L492" s="17">
        <v>7.4433769242887998E-3</v>
      </c>
      <c r="M492" s="17"/>
      <c r="N492" s="17">
        <v>5.9185561944003996E-3</v>
      </c>
      <c r="O492" s="17">
        <v>2.4111839035527299E-2</v>
      </c>
      <c r="P492" s="17">
        <v>1.1508688728885099E-2</v>
      </c>
      <c r="Q492" s="17">
        <v>1.64542953141666E-2</v>
      </c>
      <c r="R492" s="17"/>
      <c r="S492" s="17">
        <v>1.9081248300793399E-2</v>
      </c>
      <c r="T492" s="17">
        <v>1.80353735949818E-2</v>
      </c>
      <c r="U492" s="17">
        <v>9.2932627485099693E-3</v>
      </c>
      <c r="V492" s="17">
        <v>2.9088960131555999E-2</v>
      </c>
      <c r="W492" s="17">
        <v>0</v>
      </c>
      <c r="X492" s="17">
        <v>3.7338416853791398E-2</v>
      </c>
      <c r="Y492" s="17">
        <v>0</v>
      </c>
      <c r="Z492" s="17">
        <v>2.4183514041325498E-2</v>
      </c>
      <c r="AA492" s="17">
        <v>1.4606815016630199E-2</v>
      </c>
      <c r="AB492" s="17">
        <v>0</v>
      </c>
      <c r="AC492" s="17">
        <v>0</v>
      </c>
      <c r="AD492" s="17">
        <v>0</v>
      </c>
      <c r="AE492" s="17"/>
      <c r="AF492" s="17">
        <v>0.16742248023674999</v>
      </c>
      <c r="AG492" s="17">
        <v>0</v>
      </c>
      <c r="AH492" s="17">
        <v>1.2584546216686501E-2</v>
      </c>
      <c r="AI492" s="17">
        <v>2.6166254206341E-2</v>
      </c>
      <c r="AJ492" s="17">
        <v>9.5254934375684601E-3</v>
      </c>
      <c r="AK492" s="17">
        <v>1.4578036494161501E-2</v>
      </c>
      <c r="AL492" s="17">
        <v>8.5447807814255199E-3</v>
      </c>
      <c r="AM492" s="17">
        <v>1.16715961112658E-2</v>
      </c>
      <c r="AN492" s="17">
        <v>1.30598819069921E-2</v>
      </c>
      <c r="AO492" s="17">
        <v>3.4860185974594803E-2</v>
      </c>
      <c r="AP492" s="17">
        <v>9.0192887582473107E-3</v>
      </c>
      <c r="AQ492" s="17">
        <v>2.8777157837459402E-2</v>
      </c>
      <c r="AR492" s="17">
        <v>1.3515717669304501E-2</v>
      </c>
      <c r="AS492" s="17">
        <v>0</v>
      </c>
      <c r="AT492" s="17">
        <v>0</v>
      </c>
      <c r="AU492" s="17">
        <v>0</v>
      </c>
      <c r="AV492" s="17"/>
      <c r="AW492" s="17">
        <v>1.5817411463604401E-2</v>
      </c>
      <c r="AX492" s="17">
        <v>1.51105195332425E-2</v>
      </c>
      <c r="AY492" s="17">
        <v>1.2676863332807599E-2</v>
      </c>
      <c r="AZ492" s="17">
        <v>1.40629645869713E-2</v>
      </c>
      <c r="BA492" s="17">
        <v>0</v>
      </c>
      <c r="BB492" s="17"/>
      <c r="BC492" s="17">
        <v>0</v>
      </c>
      <c r="BD492" s="17">
        <v>1.43832433648097E-2</v>
      </c>
      <c r="BE492" s="17">
        <v>1.54762549634847E-2</v>
      </c>
      <c r="BF492" s="17">
        <v>1.7757668742140801E-2</v>
      </c>
      <c r="BG492" s="17">
        <v>2.2278334797211301E-2</v>
      </c>
      <c r="BH492" s="17"/>
      <c r="BI492" s="17">
        <v>1.6822062018817599E-2</v>
      </c>
      <c r="BJ492" s="17">
        <v>4.1090570345937803E-3</v>
      </c>
      <c r="BK492" s="17"/>
      <c r="BL492" s="17">
        <v>2.0627151844923201E-2</v>
      </c>
      <c r="BM492" s="17">
        <v>1.15972089349293E-2</v>
      </c>
      <c r="BN492" s="17">
        <v>1.44332935792333E-2</v>
      </c>
      <c r="BO492" s="17">
        <v>0</v>
      </c>
      <c r="BP492" s="17"/>
      <c r="BQ492" s="17">
        <v>1.47959314365527E-2</v>
      </c>
      <c r="BR492" s="17">
        <v>6.8631807245144102E-3</v>
      </c>
      <c r="BS492" s="17">
        <v>1.91533809759016E-2</v>
      </c>
      <c r="BT492" s="17">
        <v>1.9007399899495601E-2</v>
      </c>
      <c r="BU492" s="17">
        <v>2.3914602903725799E-2</v>
      </c>
      <c r="BV492" s="17"/>
      <c r="BW492" s="17">
        <v>1.2680806931153501E-2</v>
      </c>
      <c r="BX492" s="17">
        <v>1.17137913639806E-2</v>
      </c>
      <c r="BY492" s="17">
        <v>2.1533799542651499E-2</v>
      </c>
      <c r="BZ492" s="17">
        <v>1.3995278810693099E-2</v>
      </c>
      <c r="CA492" s="17">
        <v>1.36116585273877E-2</v>
      </c>
      <c r="CB492" s="17"/>
      <c r="CC492" s="17">
        <v>1.6423069866175598E-2</v>
      </c>
      <c r="CD492" s="17">
        <v>1.29252786594876E-2</v>
      </c>
      <c r="CE492" s="17"/>
      <c r="CF492" s="17">
        <v>9.1048434872605197E-3</v>
      </c>
      <c r="CG492" s="17"/>
      <c r="CH492" s="17">
        <v>0</v>
      </c>
    </row>
    <row r="493" spans="2:86" x14ac:dyDescent="0.35">
      <c r="B493" t="s">
        <v>272</v>
      </c>
      <c r="C493" s="17">
        <v>3.7209869748920002E-2</v>
      </c>
      <c r="D493" s="17">
        <v>4.0232761603873402E-2</v>
      </c>
      <c r="E493" s="17">
        <v>3.3874819244743101E-2</v>
      </c>
      <c r="F493" s="17"/>
      <c r="G493" s="17">
        <v>0.104121736801676</v>
      </c>
      <c r="H493" s="17">
        <v>6.1886719685276599E-2</v>
      </c>
      <c r="I493" s="17">
        <v>2.3134980145090599E-2</v>
      </c>
      <c r="J493" s="17">
        <v>3.7200124565730401E-2</v>
      </c>
      <c r="K493" s="17">
        <v>1.98731510157504E-2</v>
      </c>
      <c r="L493" s="17">
        <v>1.0967047454917901E-2</v>
      </c>
      <c r="M493" s="17"/>
      <c r="N493" s="17">
        <v>3.9147845027953002E-2</v>
      </c>
      <c r="O493" s="17">
        <v>2.7487959748615901E-2</v>
      </c>
      <c r="P493" s="17">
        <v>5.0248635625939599E-2</v>
      </c>
      <c r="Q493" s="17">
        <v>3.4529007754893697E-2</v>
      </c>
      <c r="R493" s="17"/>
      <c r="S493" s="17">
        <v>3.9548124349722699E-2</v>
      </c>
      <c r="T493" s="17">
        <v>3.43602883948948E-2</v>
      </c>
      <c r="U493" s="17">
        <v>4.0313311995711303E-2</v>
      </c>
      <c r="V493" s="17">
        <v>5.3715295124248802E-2</v>
      </c>
      <c r="W493" s="17">
        <v>2.2875377448394602E-2</v>
      </c>
      <c r="X493" s="17">
        <v>4.1069044080134197E-2</v>
      </c>
      <c r="Y493" s="17">
        <v>1.49252063035349E-2</v>
      </c>
      <c r="Z493" s="17">
        <v>3.5808313335823197E-2</v>
      </c>
      <c r="AA493" s="17">
        <v>5.1060933840878599E-2</v>
      </c>
      <c r="AB493" s="17">
        <v>2.11237497511895E-2</v>
      </c>
      <c r="AC493" s="17">
        <v>1.5797267350522899E-2</v>
      </c>
      <c r="AD493" s="17">
        <v>0.10373645031818</v>
      </c>
      <c r="AE493" s="17"/>
      <c r="AF493" s="17">
        <v>0</v>
      </c>
      <c r="AG493" s="17">
        <v>0</v>
      </c>
      <c r="AH493" s="17">
        <v>3.7989471236090103E-2</v>
      </c>
      <c r="AI493" s="17">
        <v>2.4980171511919599E-2</v>
      </c>
      <c r="AJ493" s="17">
        <v>4.0472847831198498E-2</v>
      </c>
      <c r="AK493" s="17">
        <v>3.9525951331585499E-2</v>
      </c>
      <c r="AL493" s="17">
        <v>4.8295632706520299E-2</v>
      </c>
      <c r="AM493" s="17">
        <v>2.3059598949151602E-2</v>
      </c>
      <c r="AN493" s="17">
        <v>1.1189216558673901E-2</v>
      </c>
      <c r="AO493" s="17">
        <v>0.116256867820396</v>
      </c>
      <c r="AP493" s="17">
        <v>1.5576459502333599E-2</v>
      </c>
      <c r="AQ493" s="17">
        <v>1.23027353527614E-2</v>
      </c>
      <c r="AR493" s="17">
        <v>3.7869555270449197E-2</v>
      </c>
      <c r="AS493" s="17">
        <v>0</v>
      </c>
      <c r="AT493" s="17">
        <v>0.21752377368395101</v>
      </c>
      <c r="AU493" s="17">
        <v>2.6195280326615E-2</v>
      </c>
      <c r="AV493" s="17"/>
      <c r="AW493" s="17">
        <v>3.06314535500915E-2</v>
      </c>
      <c r="AX493" s="17">
        <v>3.93481284688975E-2</v>
      </c>
      <c r="AY493" s="17">
        <v>3.68533120525339E-2</v>
      </c>
      <c r="AZ493" s="17">
        <v>5.0110485977145403E-2</v>
      </c>
      <c r="BA493" s="17">
        <v>3.07277419624476E-2</v>
      </c>
      <c r="BB493" s="17"/>
      <c r="BC493" s="17">
        <v>5.28852135754002E-2</v>
      </c>
      <c r="BD493" s="17">
        <v>2.8919437816788001E-2</v>
      </c>
      <c r="BE493" s="17">
        <v>4.1618227742237397E-2</v>
      </c>
      <c r="BF493" s="17">
        <v>3.7857136940567401E-2</v>
      </c>
      <c r="BG493" s="17">
        <v>3.2935905499516402E-2</v>
      </c>
      <c r="BH493" s="17"/>
      <c r="BI493" s="17">
        <v>3.62215789334095E-2</v>
      </c>
      <c r="BJ493" s="17">
        <v>4.1307314759054997E-2</v>
      </c>
      <c r="BK493" s="17"/>
      <c r="BL493" s="17">
        <v>6.3230832912469406E-2</v>
      </c>
      <c r="BM493" s="17">
        <v>2.1727300023080199E-2</v>
      </c>
      <c r="BN493" s="17">
        <v>3.89942156119535E-2</v>
      </c>
      <c r="BO493" s="17">
        <v>0</v>
      </c>
      <c r="BP493" s="17"/>
      <c r="BQ493" s="17">
        <v>5.3538138037290399E-2</v>
      </c>
      <c r="BR493" s="17">
        <v>4.55736053181049E-2</v>
      </c>
      <c r="BS493" s="17">
        <v>4.19446684823781E-2</v>
      </c>
      <c r="BT493" s="17">
        <v>3.0016266481803298E-2</v>
      </c>
      <c r="BU493" s="17">
        <v>2.6188367222992899E-2</v>
      </c>
      <c r="BV493" s="17"/>
      <c r="BW493" s="17">
        <v>6.5401443411901697E-2</v>
      </c>
      <c r="BX493" s="17">
        <v>5.5564497495990101E-2</v>
      </c>
      <c r="BY493" s="17">
        <v>3.71278904780954E-2</v>
      </c>
      <c r="BZ493" s="17">
        <v>1.8349213326091199E-2</v>
      </c>
      <c r="CA493" s="17">
        <v>2.7580463343629E-2</v>
      </c>
      <c r="CB493" s="17"/>
      <c r="CC493" s="17">
        <v>3.9332267111085298E-2</v>
      </c>
      <c r="CD493" s="17">
        <v>3.5748491836865001E-2</v>
      </c>
      <c r="CE493" s="17"/>
      <c r="CF493" s="17">
        <v>5.5185443222653202E-2</v>
      </c>
      <c r="CG493" s="17"/>
      <c r="CH493" s="17">
        <v>6.0960285517047602E-2</v>
      </c>
    </row>
    <row r="494" spans="2:86" x14ac:dyDescent="0.35">
      <c r="B494" t="s">
        <v>273</v>
      </c>
      <c r="C494" s="17">
        <v>0.136495139587366</v>
      </c>
      <c r="D494" s="17">
        <v>0.13684957199018</v>
      </c>
      <c r="E494" s="17">
        <v>0.13636638214050101</v>
      </c>
      <c r="F494" s="17"/>
      <c r="G494" s="17">
        <v>0.19304708282070199</v>
      </c>
      <c r="H494" s="17">
        <v>0.13411499171713501</v>
      </c>
      <c r="I494" s="17">
        <v>0.18683905841128701</v>
      </c>
      <c r="J494" s="17">
        <v>0.142386418822362</v>
      </c>
      <c r="K494" s="17">
        <v>9.7649126219433502E-2</v>
      </c>
      <c r="L494" s="17">
        <v>9.8125317165097203E-2</v>
      </c>
      <c r="M494" s="17"/>
      <c r="N494" s="17">
        <v>0.141082731936338</v>
      </c>
      <c r="O494" s="17">
        <v>0.105720384204451</v>
      </c>
      <c r="P494" s="17">
        <v>0.16758381009994899</v>
      </c>
      <c r="Q494" s="17">
        <v>0.13989837697697999</v>
      </c>
      <c r="R494" s="17"/>
      <c r="S494" s="17">
        <v>0.18083227500077001</v>
      </c>
      <c r="T494" s="17">
        <v>0.159891032886503</v>
      </c>
      <c r="U494" s="17">
        <v>9.3487026586830599E-2</v>
      </c>
      <c r="V494" s="17">
        <v>0.152665717926072</v>
      </c>
      <c r="W494" s="17">
        <v>0.13162114575365899</v>
      </c>
      <c r="X494" s="17">
        <v>9.2952795545387004E-2</v>
      </c>
      <c r="Y494" s="17">
        <v>0.13036838216320901</v>
      </c>
      <c r="Z494" s="17">
        <v>0.146599309981403</v>
      </c>
      <c r="AA494" s="17">
        <v>0.10623486301269799</v>
      </c>
      <c r="AB494" s="17">
        <v>8.55268907326973E-2</v>
      </c>
      <c r="AC494" s="17">
        <v>0.17244279653751399</v>
      </c>
      <c r="AD494" s="17">
        <v>0.262137208057451</v>
      </c>
      <c r="AE494" s="17"/>
      <c r="AF494" s="17">
        <v>0.25801811706658601</v>
      </c>
      <c r="AG494" s="17">
        <v>3.3710364153218701E-2</v>
      </c>
      <c r="AH494" s="17">
        <v>0.15824353999726501</v>
      </c>
      <c r="AI494" s="17">
        <v>6.5743993834568207E-2</v>
      </c>
      <c r="AJ494" s="17">
        <v>0.18960957651742799</v>
      </c>
      <c r="AK494" s="17">
        <v>0.134811665427292</v>
      </c>
      <c r="AL494" s="17">
        <v>0.11563653300394</v>
      </c>
      <c r="AM494" s="17">
        <v>0.128679920302052</v>
      </c>
      <c r="AN494" s="17">
        <v>0.15632300738028199</v>
      </c>
      <c r="AO494" s="17">
        <v>0.106582738923976</v>
      </c>
      <c r="AP494" s="17">
        <v>0.201463361632546</v>
      </c>
      <c r="AQ494" s="17">
        <v>0.12002261092081799</v>
      </c>
      <c r="AR494" s="17">
        <v>0.14719262863829699</v>
      </c>
      <c r="AS494" s="17">
        <v>0.19204350934088099</v>
      </c>
      <c r="AT494" s="17">
        <v>0.13885896801282299</v>
      </c>
      <c r="AU494" s="17">
        <v>8.8228026647164504E-2</v>
      </c>
      <c r="AV494" s="17"/>
      <c r="AW494" s="17">
        <v>0.116735558057164</v>
      </c>
      <c r="AX494" s="17">
        <v>0.13006057493541001</v>
      </c>
      <c r="AY494" s="17">
        <v>0.12191563688076799</v>
      </c>
      <c r="AZ494" s="17">
        <v>0.230962859384612</v>
      </c>
      <c r="BA494" s="17">
        <v>8.6379654531186401E-2</v>
      </c>
      <c r="BB494" s="17"/>
      <c r="BC494" s="17">
        <v>0.221539686335813</v>
      </c>
      <c r="BD494" s="17">
        <v>0.14819144332894599</v>
      </c>
      <c r="BE494" s="17">
        <v>0.112242697001692</v>
      </c>
      <c r="BF494" s="17">
        <v>0.13232219997435299</v>
      </c>
      <c r="BG494" s="17">
        <v>9.4243239231624795E-2</v>
      </c>
      <c r="BH494" s="17"/>
      <c r="BI494" s="17">
        <v>0.14056306294142101</v>
      </c>
      <c r="BJ494" s="17">
        <v>0.119629565216858</v>
      </c>
      <c r="BK494" s="17"/>
      <c r="BL494" s="17">
        <v>0.16160131454677901</v>
      </c>
      <c r="BM494" s="17">
        <v>0.14755480308660099</v>
      </c>
      <c r="BN494" s="17">
        <v>0.124904287437481</v>
      </c>
      <c r="BO494" s="17">
        <v>6.9590166012851798E-2</v>
      </c>
      <c r="BP494" s="17"/>
      <c r="BQ494" s="17">
        <v>0.12092633212411499</v>
      </c>
      <c r="BR494" s="17">
        <v>0.15282439545514401</v>
      </c>
      <c r="BS494" s="17">
        <v>0.20373732951348</v>
      </c>
      <c r="BT494" s="17">
        <v>0.13310458118322699</v>
      </c>
      <c r="BU494" s="17">
        <v>8.7846799224887598E-2</v>
      </c>
      <c r="BV494" s="17"/>
      <c r="BW494" s="17">
        <v>0.13112605782911699</v>
      </c>
      <c r="BX494" s="17">
        <v>0.19878019837751801</v>
      </c>
      <c r="BY494" s="17">
        <v>0.18518200788717601</v>
      </c>
      <c r="BZ494" s="17">
        <v>9.93885252128828E-2</v>
      </c>
      <c r="CA494" s="17">
        <v>0.130319171542295</v>
      </c>
      <c r="CB494" s="17"/>
      <c r="CC494" s="17">
        <v>0.134552608440456</v>
      </c>
      <c r="CD494" s="17">
        <v>0.13783267051450501</v>
      </c>
      <c r="CE494" s="17"/>
      <c r="CF494" s="17">
        <v>0.201265586397261</v>
      </c>
      <c r="CG494" s="17"/>
      <c r="CH494" s="17">
        <v>0.102939221666364</v>
      </c>
    </row>
    <row r="495" spans="2:86" x14ac:dyDescent="0.35">
      <c r="B495" t="s">
        <v>274</v>
      </c>
      <c r="C495" s="17">
        <v>9.8838162098763102E-2</v>
      </c>
      <c r="D495" s="17">
        <v>0.111369621739731</v>
      </c>
      <c r="E495" s="17">
        <v>8.4902644488629705E-2</v>
      </c>
      <c r="F495" s="17"/>
      <c r="G495" s="17">
        <v>0.104944455387405</v>
      </c>
      <c r="H495" s="17">
        <v>0.15383832631171501</v>
      </c>
      <c r="I495" s="17">
        <v>0.113075340690365</v>
      </c>
      <c r="J495" s="17">
        <v>8.8086601930830302E-2</v>
      </c>
      <c r="K495" s="17">
        <v>7.4250556951172705E-2</v>
      </c>
      <c r="L495" s="17">
        <v>7.4959942705301805E-2</v>
      </c>
      <c r="M495" s="17"/>
      <c r="N495" s="17">
        <v>9.5660717436253803E-2</v>
      </c>
      <c r="O495" s="17">
        <v>0.11317342769856301</v>
      </c>
      <c r="P495" s="17">
        <v>0.12709684554807199</v>
      </c>
      <c r="Q495" s="17">
        <v>5.9213274985155301E-2</v>
      </c>
      <c r="R495" s="17"/>
      <c r="S495" s="17">
        <v>0.103480158957527</v>
      </c>
      <c r="T495" s="17">
        <v>0.112631488216447</v>
      </c>
      <c r="U495" s="17">
        <v>0.102826932875016</v>
      </c>
      <c r="V495" s="17">
        <v>0.10788379287208601</v>
      </c>
      <c r="W495" s="17">
        <v>7.9162284103307806E-2</v>
      </c>
      <c r="X495" s="17">
        <v>0.11761907792930699</v>
      </c>
      <c r="Y495" s="17">
        <v>7.4779373727724793E-2</v>
      </c>
      <c r="Z495" s="17">
        <v>0.14282457515357899</v>
      </c>
      <c r="AA495" s="17">
        <v>9.4077213667063203E-2</v>
      </c>
      <c r="AB495" s="17">
        <v>9.86169524183063E-2</v>
      </c>
      <c r="AC495" s="17">
        <v>2.98119162769785E-2</v>
      </c>
      <c r="AD495" s="17">
        <v>0.103149956395609</v>
      </c>
      <c r="AE495" s="17"/>
      <c r="AF495" s="17">
        <v>0</v>
      </c>
      <c r="AG495" s="17">
        <v>4.1756100332033898E-2</v>
      </c>
      <c r="AH495" s="17">
        <v>5.0219619519222602E-2</v>
      </c>
      <c r="AI495" s="17">
        <v>5.41716428744193E-2</v>
      </c>
      <c r="AJ495" s="17">
        <v>8.8441200506427203E-2</v>
      </c>
      <c r="AK495" s="17">
        <v>9.68275442950947E-2</v>
      </c>
      <c r="AL495" s="17">
        <v>0.12742910413941599</v>
      </c>
      <c r="AM495" s="17">
        <v>0.12520772825665799</v>
      </c>
      <c r="AN495" s="17">
        <v>0.137510522954543</v>
      </c>
      <c r="AO495" s="17">
        <v>0.130290902640916</v>
      </c>
      <c r="AP495" s="17">
        <v>0.11194190807445401</v>
      </c>
      <c r="AQ495" s="17">
        <v>7.5576484814755596E-2</v>
      </c>
      <c r="AR495" s="17">
        <v>0.160019054690719</v>
      </c>
      <c r="AS495" s="17">
        <v>0.10226471214855599</v>
      </c>
      <c r="AT495" s="17">
        <v>4.0649583859296998E-2</v>
      </c>
      <c r="AU495" s="17">
        <v>0.12558730390448999</v>
      </c>
      <c r="AV495" s="17"/>
      <c r="AW495" s="17">
        <v>8.6740756233552804E-2</v>
      </c>
      <c r="AX495" s="17">
        <v>9.0156818611024994E-2</v>
      </c>
      <c r="AY495" s="17">
        <v>0.112435964330054</v>
      </c>
      <c r="AZ495" s="17">
        <v>0.117487422494545</v>
      </c>
      <c r="BA495" s="17">
        <v>7.6962503340601104E-2</v>
      </c>
      <c r="BB495" s="17"/>
      <c r="BC495" s="17">
        <v>0.14462881824445201</v>
      </c>
      <c r="BD495" s="17">
        <v>0.108497592350203</v>
      </c>
      <c r="BE495" s="17">
        <v>8.6942937565768597E-2</v>
      </c>
      <c r="BF495" s="17">
        <v>7.8419429574853997E-2</v>
      </c>
      <c r="BG495" s="17">
        <v>0.105454254879707</v>
      </c>
      <c r="BH495" s="17"/>
      <c r="BI495" s="17">
        <v>0.10907618059731999</v>
      </c>
      <c r="BJ495" s="17">
        <v>5.6391427643468703E-2</v>
      </c>
      <c r="BK495" s="17"/>
      <c r="BL495" s="17">
        <v>7.3923322337070399E-2</v>
      </c>
      <c r="BM495" s="17">
        <v>7.5433257738424603E-2</v>
      </c>
      <c r="BN495" s="17">
        <v>0.123248731479047</v>
      </c>
      <c r="BO495" s="17">
        <v>0</v>
      </c>
      <c r="BP495" s="17"/>
      <c r="BQ495" s="17">
        <v>9.9048224139996505E-2</v>
      </c>
      <c r="BR495" s="17">
        <v>9.2540988525069895E-2</v>
      </c>
      <c r="BS495" s="17">
        <v>0.13955729497231101</v>
      </c>
      <c r="BT495" s="17">
        <v>7.4239594714892304E-2</v>
      </c>
      <c r="BU495" s="17">
        <v>0.18945646981109199</v>
      </c>
      <c r="BV495" s="17"/>
      <c r="BW495" s="17">
        <v>9.26605395312355E-2</v>
      </c>
      <c r="BX495" s="17">
        <v>0.12207309319594301</v>
      </c>
      <c r="BY495" s="17">
        <v>0.103121338989335</v>
      </c>
      <c r="BZ495" s="17">
        <v>8.5348988780333895E-2</v>
      </c>
      <c r="CA495" s="17">
        <v>0.14857687756462601</v>
      </c>
      <c r="CB495" s="17"/>
      <c r="CC495" s="17">
        <v>0.123037404221352</v>
      </c>
      <c r="CD495" s="17">
        <v>8.2175760157995395E-2</v>
      </c>
      <c r="CE495" s="17"/>
      <c r="CF495" s="17">
        <v>0.10320307662757799</v>
      </c>
      <c r="CG495" s="17"/>
      <c r="CH495" s="17">
        <v>0.14036635460431299</v>
      </c>
    </row>
    <row r="496" spans="2:86" x14ac:dyDescent="0.35">
      <c r="B496" t="s">
        <v>275</v>
      </c>
      <c r="C496" s="17">
        <v>0.176146125350922</v>
      </c>
      <c r="D496" s="17">
        <v>0.20392632173862099</v>
      </c>
      <c r="E496" s="17">
        <v>0.14516808504540701</v>
      </c>
      <c r="F496" s="17"/>
      <c r="G496" s="17">
        <v>5.5459010986073698E-2</v>
      </c>
      <c r="H496" s="17">
        <v>0.153672648056146</v>
      </c>
      <c r="I496" s="17">
        <v>0.160684577670341</v>
      </c>
      <c r="J496" s="17">
        <v>0.13250836476835701</v>
      </c>
      <c r="K496" s="17">
        <v>0.231030873930512</v>
      </c>
      <c r="L496" s="17">
        <v>0.25629453778391498</v>
      </c>
      <c r="M496" s="17"/>
      <c r="N496" s="17">
        <v>0.22007537430874699</v>
      </c>
      <c r="O496" s="17">
        <v>0.18719370925423401</v>
      </c>
      <c r="P496" s="17">
        <v>0.100409776143722</v>
      </c>
      <c r="Q496" s="17">
        <v>0.17213180520121399</v>
      </c>
      <c r="R496" s="17"/>
      <c r="S496" s="17">
        <v>0.15302578817934701</v>
      </c>
      <c r="T496" s="17">
        <v>0.18776827567500501</v>
      </c>
      <c r="U496" s="17">
        <v>0.21954495184619099</v>
      </c>
      <c r="V496" s="17">
        <v>0.16901691196034899</v>
      </c>
      <c r="W496" s="17">
        <v>0.227436291185933</v>
      </c>
      <c r="X496" s="17">
        <v>0.19025489788826699</v>
      </c>
      <c r="Y496" s="17">
        <v>0.14067512878287999</v>
      </c>
      <c r="Z496" s="17">
        <v>0.12532434895481201</v>
      </c>
      <c r="AA496" s="17">
        <v>0.19930325042524299</v>
      </c>
      <c r="AB496" s="17">
        <v>0.15931684263037099</v>
      </c>
      <c r="AC496" s="17">
        <v>0.14638447253464301</v>
      </c>
      <c r="AD496" s="17">
        <v>0.152500604082866</v>
      </c>
      <c r="AE496" s="17"/>
      <c r="AF496" s="17">
        <v>7.4769435443744106E-2</v>
      </c>
      <c r="AG496" s="17">
        <v>4.4566577789260403E-2</v>
      </c>
      <c r="AH496" s="17">
        <v>0.153185452490156</v>
      </c>
      <c r="AI496" s="17">
        <v>0.34680292046491501</v>
      </c>
      <c r="AJ496" s="17">
        <v>0.15803924738634501</v>
      </c>
      <c r="AK496" s="17">
        <v>0.161470523230311</v>
      </c>
      <c r="AL496" s="17">
        <v>0.10654352746971101</v>
      </c>
      <c r="AM496" s="17">
        <v>0.180463166025884</v>
      </c>
      <c r="AN496" s="17">
        <v>0.16033353880221499</v>
      </c>
      <c r="AO496" s="17">
        <v>0.17933843678827699</v>
      </c>
      <c r="AP496" s="17">
        <v>9.4967379045858599E-2</v>
      </c>
      <c r="AQ496" s="17">
        <v>0.19953586045049401</v>
      </c>
      <c r="AR496" s="17">
        <v>0.19959562897136801</v>
      </c>
      <c r="AS496" s="17">
        <v>0.23635934243812501</v>
      </c>
      <c r="AT496" s="17">
        <v>0.29027206945805101</v>
      </c>
      <c r="AU496" s="17">
        <v>0.25829674575227601</v>
      </c>
      <c r="AV496" s="17"/>
      <c r="AW496" s="17">
        <v>0.16702343741204601</v>
      </c>
      <c r="AX496" s="17">
        <v>0.144903197494196</v>
      </c>
      <c r="AY496" s="17">
        <v>0.19763091605312899</v>
      </c>
      <c r="AZ496" s="17">
        <v>0.16333128957836501</v>
      </c>
      <c r="BA496" s="17">
        <v>0.28203492645964001</v>
      </c>
      <c r="BB496" s="17"/>
      <c r="BC496" s="17">
        <v>0.16081762287058601</v>
      </c>
      <c r="BD496" s="17">
        <v>0.19883817056865799</v>
      </c>
      <c r="BE496" s="17">
        <v>0.168011807104543</v>
      </c>
      <c r="BF496" s="17">
        <v>0.165908826461035</v>
      </c>
      <c r="BG496" s="17">
        <v>0.111956928581759</v>
      </c>
      <c r="BH496" s="17"/>
      <c r="BI496" s="17">
        <v>0.177714238758124</v>
      </c>
      <c r="BJ496" s="17">
        <v>0.16964474098629301</v>
      </c>
      <c r="BK496" s="17"/>
      <c r="BL496" s="17">
        <v>0.15835704145639201</v>
      </c>
      <c r="BM496" s="17">
        <v>0.18182641080995199</v>
      </c>
      <c r="BN496" s="17">
        <v>0.18138801259832699</v>
      </c>
      <c r="BO496" s="17">
        <v>9.8727466497358904E-2</v>
      </c>
      <c r="BP496" s="17"/>
      <c r="BQ496" s="17">
        <v>0.22115330335751801</v>
      </c>
      <c r="BR496" s="17">
        <v>0.157160089872383</v>
      </c>
      <c r="BS496" s="17">
        <v>0.10149526064343201</v>
      </c>
      <c r="BT496" s="17">
        <v>0.29274676661983701</v>
      </c>
      <c r="BU496" s="17">
        <v>0.115171769980929</v>
      </c>
      <c r="BV496" s="17"/>
      <c r="BW496" s="17">
        <v>0.212814205948166</v>
      </c>
      <c r="BX496" s="17">
        <v>0.15054575598572301</v>
      </c>
      <c r="BY496" s="17">
        <v>0.151749554925659</v>
      </c>
      <c r="BZ496" s="17">
        <v>0.270991344113091</v>
      </c>
      <c r="CA496" s="17">
        <v>5.5977752947025901E-2</v>
      </c>
      <c r="CB496" s="17"/>
      <c r="CC496" s="17">
        <v>0.23479272610226901</v>
      </c>
      <c r="CD496" s="17">
        <v>0.13576497501454399</v>
      </c>
      <c r="CE496" s="17"/>
      <c r="CF496" s="17">
        <v>0.153641151714518</v>
      </c>
      <c r="CG496" s="17"/>
      <c r="CH496" s="17">
        <v>0.23148275611424801</v>
      </c>
    </row>
    <row r="497" spans="2:86" x14ac:dyDescent="0.35">
      <c r="B497" t="s">
        <v>276</v>
      </c>
      <c r="C497" s="17">
        <v>8.9142131122544599E-3</v>
      </c>
      <c r="D497" s="17">
        <v>1.4210349043877499E-2</v>
      </c>
      <c r="E497" s="17">
        <v>2.95946375930252E-3</v>
      </c>
      <c r="F497" s="17"/>
      <c r="G497" s="17">
        <v>0</v>
      </c>
      <c r="H497" s="17">
        <v>1.5433645296029501E-2</v>
      </c>
      <c r="I497" s="17">
        <v>2.0650254591968401E-2</v>
      </c>
      <c r="J497" s="17">
        <v>4.2663133552662304E-3</v>
      </c>
      <c r="K497" s="17">
        <v>9.7407051077255096E-3</v>
      </c>
      <c r="L497" s="17">
        <v>4.2558018392326296E-3</v>
      </c>
      <c r="M497" s="17"/>
      <c r="N497" s="17">
        <v>1.37136466859979E-2</v>
      </c>
      <c r="O497" s="17">
        <v>8.4402200949901304E-3</v>
      </c>
      <c r="P497" s="17">
        <v>1.2145638668586299E-2</v>
      </c>
      <c r="Q497" s="17">
        <v>0</v>
      </c>
      <c r="R497" s="17"/>
      <c r="S497" s="17">
        <v>1.9132310870200502E-2</v>
      </c>
      <c r="T497" s="17">
        <v>0</v>
      </c>
      <c r="U497" s="17">
        <v>0</v>
      </c>
      <c r="V497" s="17">
        <v>0</v>
      </c>
      <c r="W497" s="17">
        <v>0</v>
      </c>
      <c r="X497" s="17">
        <v>3.9322550464660898E-2</v>
      </c>
      <c r="Y497" s="17">
        <v>1.0627870482714999E-2</v>
      </c>
      <c r="Z497" s="17">
        <v>2.5069794964989199E-2</v>
      </c>
      <c r="AA497" s="17">
        <v>0</v>
      </c>
      <c r="AB497" s="17">
        <v>1.03708215325778E-2</v>
      </c>
      <c r="AC497" s="17">
        <v>0</v>
      </c>
      <c r="AD497" s="17">
        <v>0</v>
      </c>
      <c r="AE497" s="17"/>
      <c r="AF497" s="17">
        <v>0</v>
      </c>
      <c r="AG497" s="17">
        <v>2.9596135121864799E-2</v>
      </c>
      <c r="AH497" s="17">
        <v>0</v>
      </c>
      <c r="AI497" s="17">
        <v>1.7264002857757199E-2</v>
      </c>
      <c r="AJ497" s="17">
        <v>0</v>
      </c>
      <c r="AK497" s="17">
        <v>0</v>
      </c>
      <c r="AL497" s="17">
        <v>1.6612200373623001E-2</v>
      </c>
      <c r="AM497" s="17">
        <v>0</v>
      </c>
      <c r="AN497" s="17">
        <v>0</v>
      </c>
      <c r="AO497" s="17">
        <v>0</v>
      </c>
      <c r="AP497" s="17">
        <v>3.0057655001512001E-2</v>
      </c>
      <c r="AQ497" s="17">
        <v>0</v>
      </c>
      <c r="AR497" s="17">
        <v>0</v>
      </c>
      <c r="AS497" s="17">
        <v>0</v>
      </c>
      <c r="AT497" s="17">
        <v>2.02068935660067E-2</v>
      </c>
      <c r="AU497" s="17">
        <v>3.0707693747021599E-2</v>
      </c>
      <c r="AV497" s="17"/>
      <c r="AW497" s="17">
        <v>4.5250213035504996E-3</v>
      </c>
      <c r="AX497" s="17">
        <v>6.8090780979372604E-3</v>
      </c>
      <c r="AY497" s="17">
        <v>5.7101968664941402E-3</v>
      </c>
      <c r="AZ497" s="17">
        <v>8.5411173655266896E-3</v>
      </c>
      <c r="BA497" s="17">
        <v>8.9689119708475804E-2</v>
      </c>
      <c r="BB497" s="17"/>
      <c r="BC497" s="17">
        <v>3.2263343518893997E-2</v>
      </c>
      <c r="BD497" s="17">
        <v>6.0557913869305697E-3</v>
      </c>
      <c r="BE497" s="17">
        <v>1.06276760019399E-2</v>
      </c>
      <c r="BF497" s="17">
        <v>0</v>
      </c>
      <c r="BG497" s="17">
        <v>0</v>
      </c>
      <c r="BH497" s="17"/>
      <c r="BI497" s="17">
        <v>9.1772071614051893E-3</v>
      </c>
      <c r="BJ497" s="17">
        <v>7.8238421025520598E-3</v>
      </c>
      <c r="BK497" s="17"/>
      <c r="BL497" s="17">
        <v>4.9185317726550201E-3</v>
      </c>
      <c r="BM497" s="17">
        <v>2.40413298917685E-3</v>
      </c>
      <c r="BN497" s="17">
        <v>1.41079114452515E-2</v>
      </c>
      <c r="BO497" s="17">
        <v>0</v>
      </c>
      <c r="BP497" s="17"/>
      <c r="BQ497" s="17">
        <v>8.1758007804871302E-3</v>
      </c>
      <c r="BR497" s="17">
        <v>7.6449729857553002E-3</v>
      </c>
      <c r="BS497" s="17">
        <v>0</v>
      </c>
      <c r="BT497" s="17">
        <v>1.3999655151515101E-2</v>
      </c>
      <c r="BU497" s="17">
        <v>1.1348797251984601E-2</v>
      </c>
      <c r="BV497" s="17"/>
      <c r="BW497" s="17">
        <v>0</v>
      </c>
      <c r="BX497" s="17">
        <v>1.37041814114554E-2</v>
      </c>
      <c r="BY497" s="17">
        <v>0</v>
      </c>
      <c r="BZ497" s="17">
        <v>1.36012282347386E-2</v>
      </c>
      <c r="CA497" s="17">
        <v>6.5994062050570698E-3</v>
      </c>
      <c r="CB497" s="17"/>
      <c r="CC497" s="17">
        <v>1.5669172561397899E-2</v>
      </c>
      <c r="CD497" s="17">
        <v>4.2630819377722897E-3</v>
      </c>
      <c r="CE497" s="17"/>
      <c r="CF497" s="17">
        <v>1.5482535142492201E-2</v>
      </c>
      <c r="CG497" s="17"/>
      <c r="CH497" s="17">
        <v>2.3592477372456601E-2</v>
      </c>
    </row>
    <row r="498" spans="2:86" x14ac:dyDescent="0.35">
      <c r="B498" t="s">
        <v>277</v>
      </c>
      <c r="C498" s="17">
        <v>1.31038328469525E-2</v>
      </c>
      <c r="D498" s="17">
        <v>1.4916057837521699E-2</v>
      </c>
      <c r="E498" s="17">
        <v>1.10862001652878E-2</v>
      </c>
      <c r="F498" s="17"/>
      <c r="G498" s="17">
        <v>0</v>
      </c>
      <c r="H498" s="17">
        <v>2.8926399671145499E-2</v>
      </c>
      <c r="I498" s="17">
        <v>3.4538697431127703E-2</v>
      </c>
      <c r="J498" s="17">
        <v>1.2806228926838401E-2</v>
      </c>
      <c r="K498" s="17">
        <v>5.0168464696959802E-3</v>
      </c>
      <c r="L498" s="17">
        <v>0</v>
      </c>
      <c r="M498" s="17"/>
      <c r="N498" s="17">
        <v>2.05282906941694E-2</v>
      </c>
      <c r="O498" s="17">
        <v>1.4563131733300001E-2</v>
      </c>
      <c r="P498" s="17">
        <v>0</v>
      </c>
      <c r="Q498" s="17">
        <v>1.3769862052137699E-2</v>
      </c>
      <c r="R498" s="17"/>
      <c r="S498" s="17">
        <v>3.6437683822500198E-2</v>
      </c>
      <c r="T498" s="17">
        <v>0</v>
      </c>
      <c r="U498" s="17">
        <v>9.0763899815905595E-3</v>
      </c>
      <c r="V498" s="17">
        <v>2.2860670943958199E-2</v>
      </c>
      <c r="W498" s="17">
        <v>1.10551497689394E-2</v>
      </c>
      <c r="X498" s="17">
        <v>1.7574131605863401E-2</v>
      </c>
      <c r="Y498" s="17">
        <v>2.1582980466880699E-2</v>
      </c>
      <c r="Z498" s="17">
        <v>0</v>
      </c>
      <c r="AA498" s="17">
        <v>1.30527933123031E-2</v>
      </c>
      <c r="AB498" s="17">
        <v>0</v>
      </c>
      <c r="AC498" s="17">
        <v>0</v>
      </c>
      <c r="AD498" s="17">
        <v>0</v>
      </c>
      <c r="AE498" s="17"/>
      <c r="AF498" s="17">
        <v>0.10888378945399101</v>
      </c>
      <c r="AG498" s="17">
        <v>0</v>
      </c>
      <c r="AH498" s="17">
        <v>9.0194233327344706E-3</v>
      </c>
      <c r="AI498" s="17">
        <v>1.35142795392174E-2</v>
      </c>
      <c r="AJ498" s="17">
        <v>1.2593258859292701E-2</v>
      </c>
      <c r="AK498" s="17">
        <v>0</v>
      </c>
      <c r="AL498" s="17">
        <v>0</v>
      </c>
      <c r="AM498" s="17">
        <v>1.14014394719162E-2</v>
      </c>
      <c r="AN498" s="17">
        <v>0</v>
      </c>
      <c r="AO498" s="17">
        <v>1.71395480843115E-2</v>
      </c>
      <c r="AP498" s="17">
        <v>1.7482662004339299E-2</v>
      </c>
      <c r="AQ498" s="17">
        <v>2.2911512623597901E-2</v>
      </c>
      <c r="AR498" s="17">
        <v>0</v>
      </c>
      <c r="AS498" s="17">
        <v>0</v>
      </c>
      <c r="AT498" s="17">
        <v>0</v>
      </c>
      <c r="AU498" s="17">
        <v>6.7802998591459995E-2</v>
      </c>
      <c r="AV498" s="17"/>
      <c r="AW498" s="17">
        <v>6.7240061275410197E-3</v>
      </c>
      <c r="AX498" s="17">
        <v>6.2337264889631297E-3</v>
      </c>
      <c r="AY498" s="17">
        <v>1.1909030104483799E-2</v>
      </c>
      <c r="AZ498" s="17">
        <v>3.37104134256343E-2</v>
      </c>
      <c r="BA498" s="17">
        <v>0.124111795502927</v>
      </c>
      <c r="BB498" s="17"/>
      <c r="BC498" s="17">
        <v>1.56482868906903E-2</v>
      </c>
      <c r="BD498" s="17">
        <v>1.5898598741230299E-2</v>
      </c>
      <c r="BE498" s="17">
        <v>1.1351409608221201E-2</v>
      </c>
      <c r="BF498" s="17">
        <v>1.24717113763415E-2</v>
      </c>
      <c r="BG498" s="17">
        <v>0</v>
      </c>
      <c r="BH498" s="17"/>
      <c r="BI498" s="17">
        <v>1.37725059003031E-2</v>
      </c>
      <c r="BJ498" s="17">
        <v>1.03315202615648E-2</v>
      </c>
      <c r="BK498" s="17"/>
      <c r="BL498" s="17">
        <v>1.21618642233066E-2</v>
      </c>
      <c r="BM498" s="17">
        <v>9.8992947269334105E-3</v>
      </c>
      <c r="BN498" s="17">
        <v>1.5655471116845201E-2</v>
      </c>
      <c r="BO498" s="17">
        <v>0</v>
      </c>
      <c r="BP498" s="17"/>
      <c r="BQ498" s="17">
        <v>0</v>
      </c>
      <c r="BR498" s="17">
        <v>1.95452018220326E-2</v>
      </c>
      <c r="BS498" s="17">
        <v>1.9508538754834801E-2</v>
      </c>
      <c r="BT498" s="17">
        <v>2.1172622917421099E-2</v>
      </c>
      <c r="BU498" s="17">
        <v>1.6873841433708601E-2</v>
      </c>
      <c r="BV498" s="17"/>
      <c r="BW498" s="17">
        <v>0</v>
      </c>
      <c r="BX498" s="17">
        <v>2.31404494225604E-2</v>
      </c>
      <c r="BY498" s="17">
        <v>1.4384991354601201E-2</v>
      </c>
      <c r="BZ498" s="17">
        <v>1.06069912471859E-2</v>
      </c>
      <c r="CA498" s="17">
        <v>1.6079168023881801E-2</v>
      </c>
      <c r="CB498" s="17"/>
      <c r="CC498" s="17">
        <v>1.7601607115100899E-2</v>
      </c>
      <c r="CD498" s="17">
        <v>1.0006887813918799E-2</v>
      </c>
      <c r="CE498" s="17"/>
      <c r="CF498" s="17">
        <v>2.3031757457184401E-2</v>
      </c>
      <c r="CG498" s="17"/>
      <c r="CH498" s="17">
        <v>3.6835721881457201E-2</v>
      </c>
    </row>
    <row r="499" spans="2:86" x14ac:dyDescent="0.35">
      <c r="B499" t="s">
        <v>278</v>
      </c>
      <c r="C499" s="17">
        <v>0.23505527177979199</v>
      </c>
      <c r="D499" s="17">
        <v>0.22706092802938099</v>
      </c>
      <c r="E499" s="17">
        <v>0.244537051616769</v>
      </c>
      <c r="F499" s="17"/>
      <c r="G499" s="17">
        <v>0.168636379904883</v>
      </c>
      <c r="H499" s="17">
        <v>0.203444801775336</v>
      </c>
      <c r="I499" s="17">
        <v>0.15168183196027099</v>
      </c>
      <c r="J499" s="17">
        <v>0.22931612921077099</v>
      </c>
      <c r="K499" s="17">
        <v>0.28048888534322702</v>
      </c>
      <c r="L499" s="17">
        <v>0.31700148564130898</v>
      </c>
      <c r="M499" s="17"/>
      <c r="N499" s="17">
        <v>0.230695267882917</v>
      </c>
      <c r="O499" s="17">
        <v>0.27902528733675103</v>
      </c>
      <c r="P499" s="17">
        <v>0.20457114533708801</v>
      </c>
      <c r="Q499" s="17">
        <v>0.214016444572484</v>
      </c>
      <c r="R499" s="17"/>
      <c r="S499" s="17">
        <v>0.21832466963098399</v>
      </c>
      <c r="T499" s="17">
        <v>0.19773582477905699</v>
      </c>
      <c r="U499" s="17">
        <v>0.26346797522153398</v>
      </c>
      <c r="V499" s="17">
        <v>0.20418458413106899</v>
      </c>
      <c r="W499" s="17">
        <v>0.26936035501767602</v>
      </c>
      <c r="X499" s="17">
        <v>0.25979567774194801</v>
      </c>
      <c r="Y499" s="17">
        <v>0.228964554339603</v>
      </c>
      <c r="Z499" s="17">
        <v>0.24437328842509801</v>
      </c>
      <c r="AA499" s="17">
        <v>0.23474450356877</v>
      </c>
      <c r="AB499" s="17">
        <v>0.248748130407353</v>
      </c>
      <c r="AC499" s="17">
        <v>0.286386111021316</v>
      </c>
      <c r="AD499" s="17">
        <v>0.225624196925585</v>
      </c>
      <c r="AE499" s="17"/>
      <c r="AF499" s="17">
        <v>0.16851602072382099</v>
      </c>
      <c r="AG499" s="17">
        <v>0.239979819666717</v>
      </c>
      <c r="AH499" s="17">
        <v>0.23300467202541</v>
      </c>
      <c r="AI499" s="17">
        <v>0.19659641916318901</v>
      </c>
      <c r="AJ499" s="17">
        <v>0.238284563911521</v>
      </c>
      <c r="AK499" s="17">
        <v>0.22480482270711699</v>
      </c>
      <c r="AL499" s="17">
        <v>0.24986624478368999</v>
      </c>
      <c r="AM499" s="17">
        <v>0.20319182071755501</v>
      </c>
      <c r="AN499" s="17">
        <v>0.234402568095297</v>
      </c>
      <c r="AO499" s="17">
        <v>0.172626245047938</v>
      </c>
      <c r="AP499" s="17">
        <v>0.28794820856614001</v>
      </c>
      <c r="AQ499" s="17">
        <v>0.311271160709582</v>
      </c>
      <c r="AR499" s="17">
        <v>0.20823624263736501</v>
      </c>
      <c r="AS499" s="17">
        <v>0.21931062302936799</v>
      </c>
      <c r="AT499" s="17">
        <v>0.13184155734031</v>
      </c>
      <c r="AU499" s="17">
        <v>0.23771741477748201</v>
      </c>
      <c r="AV499" s="17"/>
      <c r="AW499" s="17">
        <v>0.25520624663161401</v>
      </c>
      <c r="AX499" s="17">
        <v>0.222050663001717</v>
      </c>
      <c r="AY499" s="17">
        <v>0.246458799387092</v>
      </c>
      <c r="AZ499" s="17">
        <v>0.209208640906761</v>
      </c>
      <c r="BA499" s="17">
        <v>0.25848970938516902</v>
      </c>
      <c r="BB499" s="17"/>
      <c r="BC499" s="17">
        <v>0.160849355666767</v>
      </c>
      <c r="BD499" s="17">
        <v>0.250433525984463</v>
      </c>
      <c r="BE499" s="17">
        <v>0.27494679483151002</v>
      </c>
      <c r="BF499" s="17">
        <v>0.158162241202607</v>
      </c>
      <c r="BG499" s="17">
        <v>0.138664107521353</v>
      </c>
      <c r="BH499" s="17"/>
      <c r="BI499" s="17">
        <v>0.234916979926971</v>
      </c>
      <c r="BJ499" s="17">
        <v>0.23562862858265701</v>
      </c>
      <c r="BK499" s="17"/>
      <c r="BL499" s="17">
        <v>0.22998107031752299</v>
      </c>
      <c r="BM499" s="17">
        <v>0.21582397123508501</v>
      </c>
      <c r="BN499" s="17">
        <v>0.24266335725955401</v>
      </c>
      <c r="BO499" s="17">
        <v>0.36343603422174803</v>
      </c>
      <c r="BP499" s="17"/>
      <c r="BQ499" s="17">
        <v>0.26684328136369301</v>
      </c>
      <c r="BR499" s="17">
        <v>0.246598541878391</v>
      </c>
      <c r="BS499" s="17">
        <v>0.18724818784644001</v>
      </c>
      <c r="BT499" s="17">
        <v>0.22358746098179699</v>
      </c>
      <c r="BU499" s="17">
        <v>0.17138857536299801</v>
      </c>
      <c r="BV499" s="17"/>
      <c r="BW499" s="17">
        <v>0.27416764997214899</v>
      </c>
      <c r="BX499" s="17">
        <v>0.179763556659677</v>
      </c>
      <c r="BY499" s="17">
        <v>0.19377384082231799</v>
      </c>
      <c r="BZ499" s="17">
        <v>0.243392049106049</v>
      </c>
      <c r="CA499" s="17">
        <v>0.25268049324477998</v>
      </c>
      <c r="CB499" s="17"/>
      <c r="CC499" s="17">
        <v>0.22417475431096001</v>
      </c>
      <c r="CD499" s="17">
        <v>0.24254705827751899</v>
      </c>
      <c r="CE499" s="17"/>
      <c r="CF499" s="17">
        <v>0.19697149904787001</v>
      </c>
      <c r="CG499" s="17"/>
      <c r="CH499" s="17">
        <v>0.236481166227726</v>
      </c>
    </row>
    <row r="500" spans="2:86" x14ac:dyDescent="0.35">
      <c r="B500" t="s">
        <v>140</v>
      </c>
      <c r="C500" s="17">
        <v>0.27988579115138601</v>
      </c>
      <c r="D500" s="17">
        <v>0.23547265406625401</v>
      </c>
      <c r="E500" s="17">
        <v>0.328541023834656</v>
      </c>
      <c r="F500" s="17"/>
      <c r="G500" s="17">
        <v>0.37379133409926002</v>
      </c>
      <c r="H500" s="17">
        <v>0.23156253070986399</v>
      </c>
      <c r="I500" s="17">
        <v>0.28386936062268597</v>
      </c>
      <c r="J500" s="17">
        <v>0.32796332420740298</v>
      </c>
      <c r="K500" s="17">
        <v>0.27494999100989798</v>
      </c>
      <c r="L500" s="17">
        <v>0.23095249048593799</v>
      </c>
      <c r="M500" s="17"/>
      <c r="N500" s="17">
        <v>0.23317756983322299</v>
      </c>
      <c r="O500" s="17">
        <v>0.240284040893568</v>
      </c>
      <c r="P500" s="17">
        <v>0.32643545984775901</v>
      </c>
      <c r="Q500" s="17">
        <v>0.34998693314296903</v>
      </c>
      <c r="R500" s="17"/>
      <c r="S500" s="17">
        <v>0.230137740888154</v>
      </c>
      <c r="T500" s="17">
        <v>0.28957771645311098</v>
      </c>
      <c r="U500" s="17">
        <v>0.26199014874461701</v>
      </c>
      <c r="V500" s="17">
        <v>0.26058406691066099</v>
      </c>
      <c r="W500" s="17">
        <v>0.25848939672208998</v>
      </c>
      <c r="X500" s="17">
        <v>0.20407340789064099</v>
      </c>
      <c r="Y500" s="17">
        <v>0.37807650373345197</v>
      </c>
      <c r="Z500" s="17">
        <v>0.25581685514296898</v>
      </c>
      <c r="AA500" s="17">
        <v>0.286919627156414</v>
      </c>
      <c r="AB500" s="17">
        <v>0.37629661252750501</v>
      </c>
      <c r="AC500" s="17">
        <v>0.34917743627902598</v>
      </c>
      <c r="AD500" s="17">
        <v>0.15285158422030801</v>
      </c>
      <c r="AE500" s="17"/>
      <c r="AF500" s="17">
        <v>0.22239015707510801</v>
      </c>
      <c r="AG500" s="17">
        <v>0.61039100293690496</v>
      </c>
      <c r="AH500" s="17">
        <v>0.34575327518243598</v>
      </c>
      <c r="AI500" s="17">
        <v>0.25476031554767298</v>
      </c>
      <c r="AJ500" s="17">
        <v>0.26303381155021899</v>
      </c>
      <c r="AK500" s="17">
        <v>0.327981456514438</v>
      </c>
      <c r="AL500" s="17">
        <v>0.32707197674167499</v>
      </c>
      <c r="AM500" s="17">
        <v>0.31632473016551799</v>
      </c>
      <c r="AN500" s="17">
        <v>0.28718126430199697</v>
      </c>
      <c r="AO500" s="17">
        <v>0.24290507471959</v>
      </c>
      <c r="AP500" s="17">
        <v>0.231543077414568</v>
      </c>
      <c r="AQ500" s="17">
        <v>0.22960247729053199</v>
      </c>
      <c r="AR500" s="17">
        <v>0.23357117212249701</v>
      </c>
      <c r="AS500" s="17">
        <v>0.25002181304306997</v>
      </c>
      <c r="AT500" s="17">
        <v>0.16064715407956101</v>
      </c>
      <c r="AU500" s="17">
        <v>0.165464536253491</v>
      </c>
      <c r="AV500" s="17"/>
      <c r="AW500" s="17">
        <v>0.31659610922083598</v>
      </c>
      <c r="AX500" s="17">
        <v>0.34532729336861201</v>
      </c>
      <c r="AY500" s="17">
        <v>0.25440928099263799</v>
      </c>
      <c r="AZ500" s="17">
        <v>0.17258480628044001</v>
      </c>
      <c r="BA500" s="17">
        <v>5.1604549109552797E-2</v>
      </c>
      <c r="BB500" s="17"/>
      <c r="BC500" s="17">
        <v>0.211367672897397</v>
      </c>
      <c r="BD500" s="17">
        <v>0.22878219645797099</v>
      </c>
      <c r="BE500" s="17">
        <v>0.27878219518060299</v>
      </c>
      <c r="BF500" s="17">
        <v>0.39710078572810098</v>
      </c>
      <c r="BG500" s="17">
        <v>0.49446722948882799</v>
      </c>
      <c r="BH500" s="17"/>
      <c r="BI500" s="17">
        <v>0.26173618376222701</v>
      </c>
      <c r="BJ500" s="17">
        <v>0.35513390341295697</v>
      </c>
      <c r="BK500" s="17"/>
      <c r="BL500" s="17">
        <v>0.27519887058888198</v>
      </c>
      <c r="BM500" s="17">
        <v>0.333733620455818</v>
      </c>
      <c r="BN500" s="17">
        <v>0.244604719472308</v>
      </c>
      <c r="BO500" s="17">
        <v>0.46824633326804099</v>
      </c>
      <c r="BP500" s="17"/>
      <c r="BQ500" s="17">
        <v>0.215518988760347</v>
      </c>
      <c r="BR500" s="17">
        <v>0.27124902341860502</v>
      </c>
      <c r="BS500" s="17">
        <v>0.28735533881122199</v>
      </c>
      <c r="BT500" s="17">
        <v>0.192125652050011</v>
      </c>
      <c r="BU500" s="17">
        <v>0.35781077680768097</v>
      </c>
      <c r="BV500" s="17"/>
      <c r="BW500" s="17">
        <v>0.211149296376278</v>
      </c>
      <c r="BX500" s="17">
        <v>0.24471447608715299</v>
      </c>
      <c r="BY500" s="17">
        <v>0.29312657600016401</v>
      </c>
      <c r="BZ500" s="17">
        <v>0.24432638116893499</v>
      </c>
      <c r="CA500" s="17">
        <v>0.34857500860131702</v>
      </c>
      <c r="CB500" s="17"/>
      <c r="CC500" s="17">
        <v>0.194416390271203</v>
      </c>
      <c r="CD500" s="17">
        <v>0.33873579578739299</v>
      </c>
      <c r="CE500" s="17"/>
      <c r="CF500" s="17">
        <v>0.242114106903183</v>
      </c>
      <c r="CG500" s="17"/>
      <c r="CH500" s="17">
        <v>0.16734201661638801</v>
      </c>
    </row>
    <row r="501" spans="2:86"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c r="BZ501" s="17"/>
      <c r="CA501" s="17"/>
      <c r="CB501" s="17"/>
      <c r="CC501" s="17"/>
      <c r="CD501" s="17"/>
      <c r="CE501" s="17"/>
      <c r="CF501" s="17"/>
      <c r="CG501" s="17"/>
      <c r="CH501" s="17"/>
    </row>
    <row r="502" spans="2:86" x14ac:dyDescent="0.35">
      <c r="B502" s="6" t="s">
        <v>285</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c r="CB502" s="17"/>
      <c r="CC502" s="17"/>
      <c r="CD502" s="17"/>
      <c r="CE502" s="17"/>
      <c r="CF502" s="17"/>
      <c r="CG502" s="17"/>
      <c r="CH502" s="17"/>
    </row>
    <row r="503" spans="2:86" x14ac:dyDescent="0.35">
      <c r="B503" s="21" t="s">
        <v>123</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c r="CC503" s="17"/>
      <c r="CD503" s="17"/>
      <c r="CE503" s="17"/>
      <c r="CF503" s="17"/>
      <c r="CG503" s="17"/>
      <c r="CH503" s="17"/>
    </row>
    <row r="504" spans="2:86" x14ac:dyDescent="0.35">
      <c r="B504" t="s">
        <v>281</v>
      </c>
      <c r="C504" s="17">
        <v>7.8839409988838205E-2</v>
      </c>
      <c r="D504" s="17">
        <v>9.77177218221294E-2</v>
      </c>
      <c r="E504" s="17">
        <v>6.0660820449500899E-2</v>
      </c>
      <c r="F504" s="17"/>
      <c r="G504" s="17">
        <v>0.145715514120839</v>
      </c>
      <c r="H504" s="17">
        <v>0.162002075439028</v>
      </c>
      <c r="I504" s="17">
        <v>0.11865709659981399</v>
      </c>
      <c r="J504" s="17">
        <v>3.48021692479491E-2</v>
      </c>
      <c r="K504" s="17">
        <v>1.28672576065318E-2</v>
      </c>
      <c r="L504" s="17">
        <v>1.45397770019908E-2</v>
      </c>
      <c r="M504" s="17"/>
      <c r="N504" s="17">
        <v>0.119826186142459</v>
      </c>
      <c r="O504" s="17">
        <v>4.5271693361272299E-2</v>
      </c>
      <c r="P504" s="17">
        <v>6.7709739423249302E-2</v>
      </c>
      <c r="Q504" s="17">
        <v>7.9908942413225006E-2</v>
      </c>
      <c r="R504" s="17"/>
      <c r="S504" s="17">
        <v>0.18656130799697401</v>
      </c>
      <c r="T504" s="17">
        <v>3.7230747960739698E-2</v>
      </c>
      <c r="U504" s="17">
        <v>4.9985233651887E-2</v>
      </c>
      <c r="V504" s="17">
        <v>4.79884872695929E-2</v>
      </c>
      <c r="W504" s="17">
        <v>4.4318956490755297E-2</v>
      </c>
      <c r="X504" s="17">
        <v>0.120451498956609</v>
      </c>
      <c r="Y504" s="17">
        <v>5.8232091758411403E-2</v>
      </c>
      <c r="Z504" s="17">
        <v>6.9164806556244005E-2</v>
      </c>
      <c r="AA504" s="17">
        <v>8.4109959198703399E-2</v>
      </c>
      <c r="AB504" s="17">
        <v>5.7965622909783E-2</v>
      </c>
      <c r="AC504" s="17">
        <v>3.7596382138957003E-2</v>
      </c>
      <c r="AD504" s="17">
        <v>6.17017559916338E-2</v>
      </c>
      <c r="AE504" s="17"/>
      <c r="AF504" s="17">
        <v>8.3856531234810003E-2</v>
      </c>
      <c r="AG504" s="17">
        <v>7.6097201914127804E-2</v>
      </c>
      <c r="AH504" s="17">
        <v>2.8960708563056499E-2</v>
      </c>
      <c r="AI504" s="17">
        <v>8.0401931644596802E-2</v>
      </c>
      <c r="AJ504" s="17">
        <v>0.10314166595992599</v>
      </c>
      <c r="AK504" s="17">
        <v>3.6039633975901701E-2</v>
      </c>
      <c r="AL504" s="17">
        <v>6.4353897206813504E-2</v>
      </c>
      <c r="AM504" s="17">
        <v>5.8429410773404002E-2</v>
      </c>
      <c r="AN504" s="17">
        <v>6.3718968945910198E-2</v>
      </c>
      <c r="AO504" s="17">
        <v>7.0379372636202198E-2</v>
      </c>
      <c r="AP504" s="17">
        <v>6.4201207491460105E-2</v>
      </c>
      <c r="AQ504" s="17">
        <v>6.5338600173715497E-2</v>
      </c>
      <c r="AR504" s="17">
        <v>0.118679592804446</v>
      </c>
      <c r="AS504" s="17">
        <v>6.1345056217223401E-2</v>
      </c>
      <c r="AT504" s="17">
        <v>0.191950603070495</v>
      </c>
      <c r="AU504" s="17">
        <v>0.23287228471943899</v>
      </c>
      <c r="AV504" s="17"/>
      <c r="AW504" s="17">
        <v>4.2558932510232503E-2</v>
      </c>
      <c r="AX504" s="17">
        <v>5.0243634071304603E-2</v>
      </c>
      <c r="AY504" s="17">
        <v>9.7514614078980003E-2</v>
      </c>
      <c r="AZ504" s="17">
        <v>0.19791296985153001</v>
      </c>
      <c r="BA504" s="17">
        <v>0.28175636497561801</v>
      </c>
      <c r="BB504" s="17"/>
      <c r="BC504" s="17">
        <v>0.313230261260666</v>
      </c>
      <c r="BD504" s="17">
        <v>7.1793071816932105E-2</v>
      </c>
      <c r="BE504" s="17">
        <v>3.96812900607275E-2</v>
      </c>
      <c r="BF504" s="17">
        <v>2.9390236964178699E-2</v>
      </c>
      <c r="BG504" s="17">
        <v>4.2184186375208398E-2</v>
      </c>
      <c r="BH504" s="17"/>
      <c r="BI504" s="17">
        <v>8.6481935803020701E-2</v>
      </c>
      <c r="BJ504" s="17">
        <v>4.7756709613807798E-2</v>
      </c>
      <c r="BK504" s="17"/>
      <c r="BL504" s="17">
        <v>8.7875218499574095E-2</v>
      </c>
      <c r="BM504" s="17">
        <v>3.9162892859876099E-2</v>
      </c>
      <c r="BN504" s="17">
        <v>9.9453168630205105E-2</v>
      </c>
      <c r="BO504" s="17">
        <v>1.9440578982535799E-2</v>
      </c>
      <c r="BP504" s="17"/>
      <c r="BQ504" s="17">
        <v>5.6566896783141599E-2</v>
      </c>
      <c r="BR504" s="17">
        <v>0.131127967033867</v>
      </c>
      <c r="BS504" s="17">
        <v>4.9207069033460601E-2</v>
      </c>
      <c r="BT504" s="17">
        <v>5.6703203466958702E-2</v>
      </c>
      <c r="BU504" s="17">
        <v>6.7812914027538196E-2</v>
      </c>
      <c r="BV504" s="17"/>
      <c r="BW504" s="17">
        <v>5.2290463422491502E-2</v>
      </c>
      <c r="BX504" s="17">
        <v>0.222175353443615</v>
      </c>
      <c r="BY504" s="17">
        <v>3.9673368386204701E-2</v>
      </c>
      <c r="BZ504" s="17">
        <v>4.37637822046366E-2</v>
      </c>
      <c r="CA504" s="17">
        <v>4.6193151990910501E-2</v>
      </c>
      <c r="CB504" s="17"/>
      <c r="CC504" s="17">
        <v>0.118857709469868</v>
      </c>
      <c r="CD504" s="17">
        <v>5.54011105873932E-2</v>
      </c>
      <c r="CE504" s="17"/>
      <c r="CF504" s="17">
        <v>0.217884992435807</v>
      </c>
      <c r="CG504" s="17"/>
      <c r="CH504" s="17">
        <v>0.24237004199019399</v>
      </c>
    </row>
    <row r="505" spans="2:86" x14ac:dyDescent="0.35">
      <c r="B505" t="s">
        <v>282</v>
      </c>
      <c r="C505" s="17">
        <v>0.204455349055606</v>
      </c>
      <c r="D505" s="17">
        <v>0.23360165842214101</v>
      </c>
      <c r="E505" s="17">
        <v>0.176634695903259</v>
      </c>
      <c r="F505" s="17"/>
      <c r="G505" s="17">
        <v>0.33219488324045798</v>
      </c>
      <c r="H505" s="17">
        <v>0.33424184678965202</v>
      </c>
      <c r="I505" s="17">
        <v>0.22834009181505899</v>
      </c>
      <c r="J505" s="17">
        <v>0.122929949141465</v>
      </c>
      <c r="K505" s="17">
        <v>0.113352069316285</v>
      </c>
      <c r="L505" s="17">
        <v>0.12212979304397099</v>
      </c>
      <c r="M505" s="17"/>
      <c r="N505" s="17">
        <v>0.23814850531415399</v>
      </c>
      <c r="O505" s="17">
        <v>0.173578976250403</v>
      </c>
      <c r="P505" s="17">
        <v>0.23138087095868101</v>
      </c>
      <c r="Q505" s="17">
        <v>0.178119351531524</v>
      </c>
      <c r="R505" s="17"/>
      <c r="S505" s="17">
        <v>0.292025629802249</v>
      </c>
      <c r="T505" s="17">
        <v>0.16317700834337001</v>
      </c>
      <c r="U505" s="17">
        <v>0.155260258866633</v>
      </c>
      <c r="V505" s="17">
        <v>0.191633166274186</v>
      </c>
      <c r="W505" s="17">
        <v>0.25045753582394698</v>
      </c>
      <c r="X505" s="17">
        <v>0.20361609287928401</v>
      </c>
      <c r="Y505" s="17">
        <v>0.15279520173598099</v>
      </c>
      <c r="Z505" s="17">
        <v>0.15321250929441699</v>
      </c>
      <c r="AA505" s="17">
        <v>0.167091908359222</v>
      </c>
      <c r="AB505" s="17">
        <v>0.226501265303721</v>
      </c>
      <c r="AC505" s="17">
        <v>0.23407154330434901</v>
      </c>
      <c r="AD505" s="17">
        <v>0.26720618707210197</v>
      </c>
      <c r="AE505" s="17"/>
      <c r="AF505" s="17">
        <v>0.25277404688740901</v>
      </c>
      <c r="AG505" s="17">
        <v>9.1580402752253903E-2</v>
      </c>
      <c r="AH505" s="17">
        <v>0.180909789854895</v>
      </c>
      <c r="AI505" s="17">
        <v>0.183647428281112</v>
      </c>
      <c r="AJ505" s="17">
        <v>0.18535806709054201</v>
      </c>
      <c r="AK505" s="17">
        <v>0.26592779741116801</v>
      </c>
      <c r="AL505" s="17">
        <v>0.177240761839871</v>
      </c>
      <c r="AM505" s="17">
        <v>0.18624403696752601</v>
      </c>
      <c r="AN505" s="17">
        <v>0.18919025842144799</v>
      </c>
      <c r="AO505" s="17">
        <v>0.157357041897182</v>
      </c>
      <c r="AP505" s="17">
        <v>0.18207452826689099</v>
      </c>
      <c r="AQ505" s="17">
        <v>0.20204247065054501</v>
      </c>
      <c r="AR505" s="17">
        <v>0.30409451810064803</v>
      </c>
      <c r="AS505" s="17">
        <v>0.17624699439463601</v>
      </c>
      <c r="AT505" s="17">
        <v>0.243382176892667</v>
      </c>
      <c r="AU505" s="17">
        <v>0.32874570300014599</v>
      </c>
      <c r="AV505" s="17"/>
      <c r="AW505" s="17">
        <v>0.141118757959946</v>
      </c>
      <c r="AX505" s="17">
        <v>0.18495470954011001</v>
      </c>
      <c r="AY505" s="17">
        <v>0.267928050300136</v>
      </c>
      <c r="AZ505" s="17">
        <v>0.24981678044758299</v>
      </c>
      <c r="BA505" s="17">
        <v>0.30783962833412698</v>
      </c>
      <c r="BB505" s="17"/>
      <c r="BC505" s="17">
        <v>0.30474068761274298</v>
      </c>
      <c r="BD505" s="17">
        <v>0.25987097463559</v>
      </c>
      <c r="BE505" s="17">
        <v>0.15911228509516701</v>
      </c>
      <c r="BF505" s="17">
        <v>0.131242243078565</v>
      </c>
      <c r="BG505" s="17">
        <v>0.101349913687688</v>
      </c>
      <c r="BH505" s="17"/>
      <c r="BI505" s="17">
        <v>0.20853343645286801</v>
      </c>
      <c r="BJ505" s="17">
        <v>0.18786947525495301</v>
      </c>
      <c r="BK505" s="17"/>
      <c r="BL505" s="17">
        <v>0.26738532899956602</v>
      </c>
      <c r="BM505" s="17">
        <v>0.18047500750285</v>
      </c>
      <c r="BN505" s="17">
        <v>0.19892553732398199</v>
      </c>
      <c r="BO505" s="17">
        <v>0.130594287556108</v>
      </c>
      <c r="BP505" s="17"/>
      <c r="BQ505" s="17">
        <v>0.109436507764352</v>
      </c>
      <c r="BR505" s="17">
        <v>0.29565967285585698</v>
      </c>
      <c r="BS505" s="17">
        <v>0.23825419287810201</v>
      </c>
      <c r="BT505" s="17">
        <v>0.116299244553144</v>
      </c>
      <c r="BU505" s="17">
        <v>0.31006307279145801</v>
      </c>
      <c r="BV505" s="17"/>
      <c r="BW505" s="17">
        <v>0.13784373545874501</v>
      </c>
      <c r="BX505" s="17">
        <v>0.42726608181813203</v>
      </c>
      <c r="BY505" s="17">
        <v>0.192329432804626</v>
      </c>
      <c r="BZ505" s="17">
        <v>9.1893255295944401E-2</v>
      </c>
      <c r="CA505" s="17">
        <v>0.23431820080042401</v>
      </c>
      <c r="CB505" s="17"/>
      <c r="CC505" s="17">
        <v>0.174529379420826</v>
      </c>
      <c r="CD505" s="17">
        <v>0.22198267643519701</v>
      </c>
      <c r="CE505" s="17"/>
      <c r="CF505" s="17">
        <v>0.42192544545997201</v>
      </c>
      <c r="CG505" s="17"/>
      <c r="CH505" s="17">
        <v>0.247473284170005</v>
      </c>
    </row>
    <row r="506" spans="2:86" x14ac:dyDescent="0.35">
      <c r="B506" t="s">
        <v>283</v>
      </c>
      <c r="C506" s="17">
        <v>0.273177657375759</v>
      </c>
      <c r="D506" s="17">
        <v>0.26300457270241601</v>
      </c>
      <c r="E506" s="17">
        <v>0.283341050096862</v>
      </c>
      <c r="F506" s="17"/>
      <c r="G506" s="17">
        <v>0.30911634926999698</v>
      </c>
      <c r="H506" s="17">
        <v>0.23945680723066701</v>
      </c>
      <c r="I506" s="17">
        <v>0.27390348840157402</v>
      </c>
      <c r="J506" s="17">
        <v>0.34457625891689297</v>
      </c>
      <c r="K506" s="17">
        <v>0.22128948792230099</v>
      </c>
      <c r="L506" s="17">
        <v>0.25291972630057902</v>
      </c>
      <c r="M506" s="17"/>
      <c r="N506" s="17">
        <v>0.27248251939717499</v>
      </c>
      <c r="O506" s="17">
        <v>0.27061700935875599</v>
      </c>
      <c r="P506" s="17">
        <v>0.28363627658776902</v>
      </c>
      <c r="Q506" s="17">
        <v>0.26817502931162102</v>
      </c>
      <c r="R506" s="17"/>
      <c r="S506" s="17">
        <v>0.24160147904831999</v>
      </c>
      <c r="T506" s="17">
        <v>0.25711438275626802</v>
      </c>
      <c r="U506" s="17">
        <v>0.25438113827910602</v>
      </c>
      <c r="V506" s="17">
        <v>0.226586811424135</v>
      </c>
      <c r="W506" s="17">
        <v>0.21558137255557999</v>
      </c>
      <c r="X506" s="17">
        <v>0.28190008009023299</v>
      </c>
      <c r="Y506" s="17">
        <v>0.33485575579682803</v>
      </c>
      <c r="Z506" s="17">
        <v>0.27208884773397302</v>
      </c>
      <c r="AA506" s="17">
        <v>0.32491136278662203</v>
      </c>
      <c r="AB506" s="17">
        <v>0.36295664901874602</v>
      </c>
      <c r="AC506" s="17">
        <v>0.22575746459788101</v>
      </c>
      <c r="AD506" s="17">
        <v>0.24336729616497299</v>
      </c>
      <c r="AE506" s="17"/>
      <c r="AF506" s="17">
        <v>0.39876153093960898</v>
      </c>
      <c r="AG506" s="17">
        <v>0.33830711039964001</v>
      </c>
      <c r="AH506" s="17">
        <v>0.219789381844847</v>
      </c>
      <c r="AI506" s="17">
        <v>0.26375969203239802</v>
      </c>
      <c r="AJ506" s="17">
        <v>0.31323370580824</v>
      </c>
      <c r="AK506" s="17">
        <v>0.231174623064655</v>
      </c>
      <c r="AL506" s="17">
        <v>0.27480895304480002</v>
      </c>
      <c r="AM506" s="17">
        <v>0.29567870238765798</v>
      </c>
      <c r="AN506" s="17">
        <v>0.32243322595328699</v>
      </c>
      <c r="AO506" s="17">
        <v>0.28772487144227399</v>
      </c>
      <c r="AP506" s="17">
        <v>0.30882845994731001</v>
      </c>
      <c r="AQ506" s="17">
        <v>0.25934766133237203</v>
      </c>
      <c r="AR506" s="17">
        <v>0.16797090723101099</v>
      </c>
      <c r="AS506" s="17">
        <v>0.25571628578248001</v>
      </c>
      <c r="AT506" s="17">
        <v>0.35599734342976103</v>
      </c>
      <c r="AU506" s="17">
        <v>0.231970431783837</v>
      </c>
      <c r="AV506" s="17"/>
      <c r="AW506" s="17">
        <v>0.26005659263928899</v>
      </c>
      <c r="AX506" s="17">
        <v>0.29818348305313203</v>
      </c>
      <c r="AY506" s="17">
        <v>0.28869270154169402</v>
      </c>
      <c r="AZ506" s="17">
        <v>0.21769449731737001</v>
      </c>
      <c r="BA506" s="17">
        <v>0.25304676153328898</v>
      </c>
      <c r="BB506" s="17"/>
      <c r="BC506" s="17">
        <v>0.17380581938583101</v>
      </c>
      <c r="BD506" s="17">
        <v>0.27830397156525799</v>
      </c>
      <c r="BE506" s="17">
        <v>0.27985073720185699</v>
      </c>
      <c r="BF506" s="17">
        <v>0.30890458704950202</v>
      </c>
      <c r="BG506" s="17">
        <v>0.31061420223161601</v>
      </c>
      <c r="BH506" s="17"/>
      <c r="BI506" s="17">
        <v>0.26775937294348301</v>
      </c>
      <c r="BJ506" s="17">
        <v>0.29521420859585201</v>
      </c>
      <c r="BK506" s="17"/>
      <c r="BL506" s="17">
        <v>0.266471590568849</v>
      </c>
      <c r="BM506" s="17">
        <v>0.29723710834661099</v>
      </c>
      <c r="BN506" s="17">
        <v>0.26285694824602002</v>
      </c>
      <c r="BO506" s="17">
        <v>0.26728840173760199</v>
      </c>
      <c r="BP506" s="17"/>
      <c r="BQ506" s="17">
        <v>0.261873245199233</v>
      </c>
      <c r="BR506" s="17">
        <v>0.27919527469203997</v>
      </c>
      <c r="BS506" s="17">
        <v>0.28127348600339402</v>
      </c>
      <c r="BT506" s="17">
        <v>0.171947477535806</v>
      </c>
      <c r="BU506" s="17">
        <v>0.292525260683004</v>
      </c>
      <c r="BV506" s="17"/>
      <c r="BW506" s="17">
        <v>0.298610513108717</v>
      </c>
      <c r="BX506" s="17">
        <v>0.234899285137186</v>
      </c>
      <c r="BY506" s="17">
        <v>0.35911859091459802</v>
      </c>
      <c r="BZ506" s="17">
        <v>0.18317396553697299</v>
      </c>
      <c r="CA506" s="17">
        <v>0.34953275078931001</v>
      </c>
      <c r="CB506" s="17"/>
      <c r="CC506" s="17">
        <v>0.16874825876206101</v>
      </c>
      <c r="CD506" s="17">
        <v>0.33434086377789402</v>
      </c>
      <c r="CE506" s="17"/>
      <c r="CF506" s="17">
        <v>0.23711011367343701</v>
      </c>
      <c r="CG506" s="17"/>
      <c r="CH506" s="17">
        <v>0.119506441133367</v>
      </c>
    </row>
    <row r="507" spans="2:86" x14ac:dyDescent="0.35">
      <c r="B507" t="s">
        <v>284</v>
      </c>
      <c r="C507" s="17">
        <v>0.38583183987786501</v>
      </c>
      <c r="D507" s="17">
        <v>0.37523091377891599</v>
      </c>
      <c r="E507" s="17">
        <v>0.39491853473310501</v>
      </c>
      <c r="F507" s="17"/>
      <c r="G507" s="17">
        <v>0.150995136707684</v>
      </c>
      <c r="H507" s="17">
        <v>0.182367629388305</v>
      </c>
      <c r="I507" s="17">
        <v>0.31296440767422001</v>
      </c>
      <c r="J507" s="17">
        <v>0.453025561542652</v>
      </c>
      <c r="K507" s="17">
        <v>0.61381949417196302</v>
      </c>
      <c r="L507" s="17">
        <v>0.55877417403266805</v>
      </c>
      <c r="M507" s="17"/>
      <c r="N507" s="17">
        <v>0.33670597759918097</v>
      </c>
      <c r="O507" s="17">
        <v>0.44781149870249798</v>
      </c>
      <c r="P507" s="17">
        <v>0.355712492656373</v>
      </c>
      <c r="Q507" s="17">
        <v>0.39741889360628702</v>
      </c>
      <c r="R507" s="17"/>
      <c r="S507" s="17">
        <v>0.21313995936579899</v>
      </c>
      <c r="T507" s="17">
        <v>0.48356176187833699</v>
      </c>
      <c r="U507" s="17">
        <v>0.46733947455555103</v>
      </c>
      <c r="V507" s="17">
        <v>0.47852431846031601</v>
      </c>
      <c r="W507" s="17">
        <v>0.44706771007845703</v>
      </c>
      <c r="X507" s="17">
        <v>0.35244293338946198</v>
      </c>
      <c r="Y507" s="17">
        <v>0.39727827365941998</v>
      </c>
      <c r="Z507" s="17">
        <v>0.47960709673045199</v>
      </c>
      <c r="AA507" s="17">
        <v>0.37186688494618497</v>
      </c>
      <c r="AB507" s="17">
        <v>0.319465453900522</v>
      </c>
      <c r="AC507" s="17">
        <v>0.38238444707936903</v>
      </c>
      <c r="AD507" s="17">
        <v>0.33186034930865999</v>
      </c>
      <c r="AE507" s="17"/>
      <c r="AF507" s="17">
        <v>0.231209620444632</v>
      </c>
      <c r="AG507" s="17">
        <v>0.35706842049503401</v>
      </c>
      <c r="AH507" s="17">
        <v>0.50326093132323901</v>
      </c>
      <c r="AI507" s="17">
        <v>0.40529389808046901</v>
      </c>
      <c r="AJ507" s="17">
        <v>0.32677881564295003</v>
      </c>
      <c r="AK507" s="17">
        <v>0.40889826109504401</v>
      </c>
      <c r="AL507" s="17">
        <v>0.42472345100730202</v>
      </c>
      <c r="AM507" s="17">
        <v>0.40525589442912302</v>
      </c>
      <c r="AN507" s="17">
        <v>0.39021395408322501</v>
      </c>
      <c r="AO507" s="17">
        <v>0.428117952560506</v>
      </c>
      <c r="AP507" s="17">
        <v>0.42797651706704998</v>
      </c>
      <c r="AQ507" s="17">
        <v>0.42219646069333899</v>
      </c>
      <c r="AR507" s="17">
        <v>0.34955693331469401</v>
      </c>
      <c r="AS507" s="17">
        <v>0.420061365177752</v>
      </c>
      <c r="AT507" s="17">
        <v>0.14970652497558601</v>
      </c>
      <c r="AU507" s="17">
        <v>0.19413561634182999</v>
      </c>
      <c r="AV507" s="17"/>
      <c r="AW507" s="17">
        <v>0.475237852641342</v>
      </c>
      <c r="AX507" s="17">
        <v>0.39606465882650499</v>
      </c>
      <c r="AY507" s="17">
        <v>0.30542763708498599</v>
      </c>
      <c r="AZ507" s="17">
        <v>0.28743792513995797</v>
      </c>
      <c r="BA507" s="17">
        <v>0.157357245156967</v>
      </c>
      <c r="BB507" s="17"/>
      <c r="BC507" s="17">
        <v>0.16864681479426499</v>
      </c>
      <c r="BD507" s="17">
        <v>0.34866628132563399</v>
      </c>
      <c r="BE507" s="17">
        <v>0.44749357574652898</v>
      </c>
      <c r="BF507" s="17">
        <v>0.46538638873823601</v>
      </c>
      <c r="BG507" s="17">
        <v>0.463853922762411</v>
      </c>
      <c r="BH507" s="17"/>
      <c r="BI507" s="17">
        <v>0.38981109801736702</v>
      </c>
      <c r="BJ507" s="17">
        <v>0.36964791175353701</v>
      </c>
      <c r="BK507" s="17"/>
      <c r="BL507" s="17">
        <v>0.31033959614959</v>
      </c>
      <c r="BM507" s="17">
        <v>0.42931851200080001</v>
      </c>
      <c r="BN507" s="17">
        <v>0.38395436963275198</v>
      </c>
      <c r="BO507" s="17">
        <v>0.48984580325558702</v>
      </c>
      <c r="BP507" s="17"/>
      <c r="BQ507" s="17">
        <v>0.553721181570765</v>
      </c>
      <c r="BR507" s="17">
        <v>0.25075078585717298</v>
      </c>
      <c r="BS507" s="17">
        <v>0.37929830907290102</v>
      </c>
      <c r="BT507" s="17">
        <v>0.64247007576834103</v>
      </c>
      <c r="BU507" s="17">
        <v>0.28499106736077501</v>
      </c>
      <c r="BV507" s="17"/>
      <c r="BW507" s="17">
        <v>0.48429092097054899</v>
      </c>
      <c r="BX507" s="17">
        <v>7.0430564111596497E-2</v>
      </c>
      <c r="BY507" s="17">
        <v>0.37147098290626201</v>
      </c>
      <c r="BZ507" s="17">
        <v>0.65927306950763698</v>
      </c>
      <c r="CA507" s="17">
        <v>0.32360660158166199</v>
      </c>
      <c r="CB507" s="17"/>
      <c r="CC507" s="17">
        <v>0.51945198496908096</v>
      </c>
      <c r="CD507" s="17">
        <v>0.30757191860867</v>
      </c>
      <c r="CE507" s="17"/>
      <c r="CF507" s="17">
        <v>7.6017382614608206E-2</v>
      </c>
      <c r="CG507" s="17"/>
      <c r="CH507" s="17">
        <v>0.38157556010698601</v>
      </c>
    </row>
    <row r="508" spans="2:86" x14ac:dyDescent="0.35">
      <c r="B508" t="s">
        <v>140</v>
      </c>
      <c r="C508" s="17">
        <v>5.7695743701932499E-2</v>
      </c>
      <c r="D508" s="17">
        <v>3.0445133274397299E-2</v>
      </c>
      <c r="E508" s="17">
        <v>8.44448988172741E-2</v>
      </c>
      <c r="F508" s="17"/>
      <c r="G508" s="17">
        <v>6.1978116661022702E-2</v>
      </c>
      <c r="H508" s="17">
        <v>8.1931641152347995E-2</v>
      </c>
      <c r="I508" s="17">
        <v>6.6134915509333397E-2</v>
      </c>
      <c r="J508" s="17">
        <v>4.4666061151039903E-2</v>
      </c>
      <c r="K508" s="17">
        <v>3.8671690982919497E-2</v>
      </c>
      <c r="L508" s="17">
        <v>5.1636529620791398E-2</v>
      </c>
      <c r="M508" s="17"/>
      <c r="N508" s="17">
        <v>3.2836811547030498E-2</v>
      </c>
      <c r="O508" s="17">
        <v>6.2720822327070297E-2</v>
      </c>
      <c r="P508" s="17">
        <v>6.15606203739281E-2</v>
      </c>
      <c r="Q508" s="17">
        <v>7.63777831373426E-2</v>
      </c>
      <c r="R508" s="17"/>
      <c r="S508" s="17">
        <v>6.6671623786657697E-2</v>
      </c>
      <c r="T508" s="17">
        <v>5.89160990612849E-2</v>
      </c>
      <c r="U508" s="17">
        <v>7.3033894646823402E-2</v>
      </c>
      <c r="V508" s="17">
        <v>5.5267216571769799E-2</v>
      </c>
      <c r="W508" s="17">
        <v>4.2574425051260502E-2</v>
      </c>
      <c r="X508" s="17">
        <v>4.1589394684412598E-2</v>
      </c>
      <c r="Y508" s="17">
        <v>5.6838677049359597E-2</v>
      </c>
      <c r="Z508" s="17">
        <v>2.5926739684914098E-2</v>
      </c>
      <c r="AA508" s="17">
        <v>5.20198847092668E-2</v>
      </c>
      <c r="AB508" s="17">
        <v>3.3111008867228599E-2</v>
      </c>
      <c r="AC508" s="17">
        <v>0.12019016287944401</v>
      </c>
      <c r="AD508" s="17">
        <v>9.5864411462630306E-2</v>
      </c>
      <c r="AE508" s="17"/>
      <c r="AF508" s="17">
        <v>3.3398270493540098E-2</v>
      </c>
      <c r="AG508" s="17">
        <v>0.13694686443894499</v>
      </c>
      <c r="AH508" s="17">
        <v>6.7079188413962598E-2</v>
      </c>
      <c r="AI508" s="17">
        <v>6.6897049961424607E-2</v>
      </c>
      <c r="AJ508" s="17">
        <v>7.1487745498342206E-2</v>
      </c>
      <c r="AK508" s="17">
        <v>5.7959684453230999E-2</v>
      </c>
      <c r="AL508" s="17">
        <v>5.8872936901213403E-2</v>
      </c>
      <c r="AM508" s="17">
        <v>5.43919554422891E-2</v>
      </c>
      <c r="AN508" s="17">
        <v>3.4443592596129599E-2</v>
      </c>
      <c r="AO508" s="17">
        <v>5.6420761463836198E-2</v>
      </c>
      <c r="AP508" s="17">
        <v>1.6919287227289099E-2</v>
      </c>
      <c r="AQ508" s="17">
        <v>5.1074807150027997E-2</v>
      </c>
      <c r="AR508" s="17">
        <v>5.9698048549200702E-2</v>
      </c>
      <c r="AS508" s="17">
        <v>8.66302984279088E-2</v>
      </c>
      <c r="AT508" s="17">
        <v>5.8963351631490503E-2</v>
      </c>
      <c r="AU508" s="17">
        <v>1.22759641547484E-2</v>
      </c>
      <c r="AV508" s="17"/>
      <c r="AW508" s="17">
        <v>8.1027864249190507E-2</v>
      </c>
      <c r="AX508" s="17">
        <v>7.05535145089492E-2</v>
      </c>
      <c r="AY508" s="17">
        <v>4.0436996994204798E-2</v>
      </c>
      <c r="AZ508" s="17">
        <v>4.7137827243559298E-2</v>
      </c>
      <c r="BA508" s="17">
        <v>0</v>
      </c>
      <c r="BB508" s="17"/>
      <c r="BC508" s="17">
        <v>3.9576416946495399E-2</v>
      </c>
      <c r="BD508" s="17">
        <v>4.1365700656585999E-2</v>
      </c>
      <c r="BE508" s="17">
        <v>7.3862111895719895E-2</v>
      </c>
      <c r="BF508" s="17">
        <v>6.5076544169518996E-2</v>
      </c>
      <c r="BG508" s="17">
        <v>8.1997774943077098E-2</v>
      </c>
      <c r="BH508" s="17"/>
      <c r="BI508" s="17">
        <v>4.7414156783261899E-2</v>
      </c>
      <c r="BJ508" s="17">
        <v>9.9511694781850707E-2</v>
      </c>
      <c r="BK508" s="17"/>
      <c r="BL508" s="17">
        <v>6.7928265782421601E-2</v>
      </c>
      <c r="BM508" s="17">
        <v>5.3806479289863103E-2</v>
      </c>
      <c r="BN508" s="17">
        <v>5.4809976167040503E-2</v>
      </c>
      <c r="BO508" s="17">
        <v>9.2830928468166901E-2</v>
      </c>
      <c r="BP508" s="17"/>
      <c r="BQ508" s="17">
        <v>1.8402168682507901E-2</v>
      </c>
      <c r="BR508" s="17">
        <v>4.3266299561063697E-2</v>
      </c>
      <c r="BS508" s="17">
        <v>5.1966943012141803E-2</v>
      </c>
      <c r="BT508" s="17">
        <v>1.25799986757503E-2</v>
      </c>
      <c r="BU508" s="17">
        <v>4.4607685137224101E-2</v>
      </c>
      <c r="BV508" s="17"/>
      <c r="BW508" s="17">
        <v>2.6964367039498002E-2</v>
      </c>
      <c r="BX508" s="17">
        <v>4.5228715489470203E-2</v>
      </c>
      <c r="BY508" s="17">
        <v>3.7407624988309102E-2</v>
      </c>
      <c r="BZ508" s="17">
        <v>2.1895927454808901E-2</v>
      </c>
      <c r="CA508" s="17">
        <v>4.6349294837692699E-2</v>
      </c>
      <c r="CB508" s="17"/>
      <c r="CC508" s="17">
        <v>1.8412667378164601E-2</v>
      </c>
      <c r="CD508" s="17">
        <v>8.0703430590845601E-2</v>
      </c>
      <c r="CE508" s="17"/>
      <c r="CF508" s="17">
        <v>4.7062065816176502E-2</v>
      </c>
      <c r="CG508" s="17"/>
      <c r="CH508" s="17">
        <v>9.0746725994479294E-3</v>
      </c>
    </row>
    <row r="509" spans="2:86" x14ac:dyDescent="0.3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c r="CB509" s="17"/>
      <c r="CC509" s="17"/>
      <c r="CD509" s="17"/>
      <c r="CE509" s="17"/>
      <c r="CF509" s="17"/>
      <c r="CG509" s="17"/>
      <c r="CH509" s="17"/>
    </row>
    <row r="510" spans="2:86" x14ac:dyDescent="0.35">
      <c r="B510" s="6" t="s">
        <v>296</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c r="CB510" s="17"/>
      <c r="CC510" s="17"/>
      <c r="CD510" s="17"/>
      <c r="CE510" s="17"/>
      <c r="CF510" s="17"/>
      <c r="CG510" s="17"/>
      <c r="CH510" s="17"/>
    </row>
    <row r="511" spans="2:86" x14ac:dyDescent="0.35">
      <c r="B511" s="21" t="s">
        <v>123</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c r="CB511" s="17"/>
      <c r="CC511" s="17"/>
      <c r="CD511" s="17"/>
      <c r="CE511" s="17"/>
      <c r="CF511" s="17"/>
      <c r="CG511" s="17"/>
      <c r="CH511" s="17"/>
    </row>
    <row r="512" spans="2:86" x14ac:dyDescent="0.35">
      <c r="B512" t="s">
        <v>291</v>
      </c>
      <c r="C512" s="17">
        <v>0.16924793279408901</v>
      </c>
      <c r="D512" s="17">
        <v>0.198560426872257</v>
      </c>
      <c r="E512" s="17">
        <v>0.14059205693515001</v>
      </c>
      <c r="F512" s="17"/>
      <c r="G512" s="17">
        <v>0.15646030871485</v>
      </c>
      <c r="H512" s="17">
        <v>0.194708775468485</v>
      </c>
      <c r="I512" s="17">
        <v>0.193851324609109</v>
      </c>
      <c r="J512" s="17">
        <v>0.139653467666568</v>
      </c>
      <c r="K512" s="17">
        <v>0.17611213590178601</v>
      </c>
      <c r="L512" s="17">
        <v>0.15649987763218001</v>
      </c>
      <c r="M512" s="17"/>
      <c r="N512" s="17">
        <v>0.23393145345331501</v>
      </c>
      <c r="O512" s="17">
        <v>0.151773540209971</v>
      </c>
      <c r="P512" s="17">
        <v>0.13004673334410499</v>
      </c>
      <c r="Q512" s="17">
        <v>0.15341413774794499</v>
      </c>
      <c r="R512" s="17"/>
      <c r="S512" s="17">
        <v>0.21575619291794401</v>
      </c>
      <c r="T512" s="17">
        <v>0.16423386194739401</v>
      </c>
      <c r="U512" s="17">
        <v>0.16440108940367201</v>
      </c>
      <c r="V512" s="17">
        <v>0.16269801757997901</v>
      </c>
      <c r="W512" s="17">
        <v>0.172599966296481</v>
      </c>
      <c r="X512" s="17">
        <v>0.175512161097824</v>
      </c>
      <c r="Y512" s="17">
        <v>0.15511536151722899</v>
      </c>
      <c r="Z512" s="17">
        <v>0.124050898987206</v>
      </c>
      <c r="AA512" s="17">
        <v>0.16962667693205899</v>
      </c>
      <c r="AB512" s="17">
        <v>0.18135975804745799</v>
      </c>
      <c r="AC512" s="17">
        <v>0.108392684975677</v>
      </c>
      <c r="AD512" s="17">
        <v>0.141190205634903</v>
      </c>
      <c r="AE512" s="17"/>
      <c r="AF512" s="17">
        <v>9.1007779414915002E-2</v>
      </c>
      <c r="AG512" s="17">
        <v>9.2256735949495003E-2</v>
      </c>
      <c r="AH512" s="17">
        <v>9.3854101684439695E-2</v>
      </c>
      <c r="AI512" s="17">
        <v>0.17032765500085101</v>
      </c>
      <c r="AJ512" s="17">
        <v>0.171087968010045</v>
      </c>
      <c r="AK512" s="17">
        <v>0.18555953239238099</v>
      </c>
      <c r="AL512" s="17">
        <v>0.15074275872569901</v>
      </c>
      <c r="AM512" s="17">
        <v>0.14515169498479299</v>
      </c>
      <c r="AN512" s="17">
        <v>9.1645691557494899E-2</v>
      </c>
      <c r="AO512" s="17">
        <v>0.22379548970364199</v>
      </c>
      <c r="AP512" s="17">
        <v>0.17199578565694801</v>
      </c>
      <c r="AQ512" s="17">
        <v>0.186463770190883</v>
      </c>
      <c r="AR512" s="17">
        <v>0.175956342471909</v>
      </c>
      <c r="AS512" s="17">
        <v>0.19255065007350999</v>
      </c>
      <c r="AT512" s="17">
        <v>0.21206234769764901</v>
      </c>
      <c r="AU512" s="17">
        <v>0.35345410896464102</v>
      </c>
      <c r="AV512" s="17"/>
      <c r="AW512" s="17">
        <v>0.16197662564517101</v>
      </c>
      <c r="AX512" s="17">
        <v>9.0506596036162207E-2</v>
      </c>
      <c r="AY512" s="17">
        <v>0.19566743294862601</v>
      </c>
      <c r="AZ512" s="17">
        <v>0.27512373552316799</v>
      </c>
      <c r="BA512" s="17">
        <v>0.37695671346528598</v>
      </c>
      <c r="BB512" s="17"/>
      <c r="BC512" s="17">
        <v>0.37546421252408102</v>
      </c>
      <c r="BD512" s="17">
        <v>0.18380998766324499</v>
      </c>
      <c r="BE512" s="17">
        <v>0.130724379556135</v>
      </c>
      <c r="BF512" s="17">
        <v>7.6869825243252796E-2</v>
      </c>
      <c r="BG512" s="17">
        <v>0.17086105235160501</v>
      </c>
      <c r="BH512" s="17"/>
      <c r="BI512" s="17">
        <v>0.17326487058124601</v>
      </c>
      <c r="BJ512" s="17">
        <v>0.15291075884151401</v>
      </c>
      <c r="BK512" s="17"/>
      <c r="BL512" s="17">
        <v>0.182103629359264</v>
      </c>
      <c r="BM512" s="17">
        <v>0.16832060338593999</v>
      </c>
      <c r="BN512" s="17">
        <v>0.16974678221796299</v>
      </c>
      <c r="BO512" s="17">
        <v>6.4921011841215501E-2</v>
      </c>
      <c r="BP512" s="17"/>
      <c r="BQ512" s="17">
        <v>0.167267807649427</v>
      </c>
      <c r="BR512" s="17">
        <v>0.21511143078280001</v>
      </c>
      <c r="BS512" s="17">
        <v>0.22421906911765499</v>
      </c>
      <c r="BT512" s="17">
        <v>0.12926299025309801</v>
      </c>
      <c r="BU512" s="17">
        <v>0.231725141015759</v>
      </c>
      <c r="BV512" s="17"/>
      <c r="BW512" s="17">
        <v>0.166222105080015</v>
      </c>
      <c r="BX512" s="17">
        <v>0.22434575617243199</v>
      </c>
      <c r="BY512" s="17">
        <v>0.182293128728617</v>
      </c>
      <c r="BZ512" s="17">
        <v>0.14315880778425</v>
      </c>
      <c r="CA512" s="17">
        <v>0.19356840041128701</v>
      </c>
      <c r="CB512" s="17"/>
      <c r="CC512" s="17">
        <v>0.19656058335207099</v>
      </c>
      <c r="CD512" s="17">
        <v>0.15325119906159901</v>
      </c>
      <c r="CE512" s="17"/>
      <c r="CF512" s="17">
        <v>0.22636187374133199</v>
      </c>
      <c r="CG512" s="17"/>
      <c r="CH512" s="17">
        <v>0.334791781381923</v>
      </c>
    </row>
    <row r="513" spans="2:86" x14ac:dyDescent="0.35">
      <c r="B513" t="s">
        <v>292</v>
      </c>
      <c r="C513" s="17">
        <v>0.30314799709940998</v>
      </c>
      <c r="D513" s="17">
        <v>0.31209602887582</v>
      </c>
      <c r="E513" s="17">
        <v>0.295319797080282</v>
      </c>
      <c r="F513" s="17"/>
      <c r="G513" s="17">
        <v>0.28185945209414598</v>
      </c>
      <c r="H513" s="17">
        <v>0.34500306678272002</v>
      </c>
      <c r="I513" s="17">
        <v>0.30515174100329501</v>
      </c>
      <c r="J513" s="17">
        <v>0.34314559761928298</v>
      </c>
      <c r="K513" s="17">
        <v>0.28731171259749699</v>
      </c>
      <c r="L513" s="17">
        <v>0.25973046698708802</v>
      </c>
      <c r="M513" s="17"/>
      <c r="N513" s="17">
        <v>0.35595328137199</v>
      </c>
      <c r="O513" s="17">
        <v>0.33258731511828399</v>
      </c>
      <c r="P513" s="17">
        <v>0.28899298999330703</v>
      </c>
      <c r="Q513" s="17">
        <v>0.22755711663442099</v>
      </c>
      <c r="R513" s="17"/>
      <c r="S513" s="17">
        <v>0.334692693867083</v>
      </c>
      <c r="T513" s="17">
        <v>0.26730592602662501</v>
      </c>
      <c r="U513" s="17">
        <v>0.30210264152204702</v>
      </c>
      <c r="V513" s="17">
        <v>0.31634423405120599</v>
      </c>
      <c r="W513" s="17">
        <v>0.29974298773201302</v>
      </c>
      <c r="X513" s="17">
        <v>0.33010395178426</v>
      </c>
      <c r="Y513" s="17">
        <v>0.31805504229027598</v>
      </c>
      <c r="Z513" s="17">
        <v>0.28211120287519198</v>
      </c>
      <c r="AA513" s="17">
        <v>0.29735336413493002</v>
      </c>
      <c r="AB513" s="17">
        <v>0.29279014931306402</v>
      </c>
      <c r="AC513" s="17">
        <v>0.27143383389908199</v>
      </c>
      <c r="AD513" s="17">
        <v>0.29553100236580299</v>
      </c>
      <c r="AE513" s="17"/>
      <c r="AF513" s="17">
        <v>0.27977769589455098</v>
      </c>
      <c r="AG513" s="17">
        <v>0.29242056000720901</v>
      </c>
      <c r="AH513" s="17">
        <v>0.26835191111671602</v>
      </c>
      <c r="AI513" s="17">
        <v>0.19306094528540399</v>
      </c>
      <c r="AJ513" s="17">
        <v>0.30531592528424101</v>
      </c>
      <c r="AK513" s="17">
        <v>0.24133763475457801</v>
      </c>
      <c r="AL513" s="17">
        <v>0.309499383301306</v>
      </c>
      <c r="AM513" s="17">
        <v>0.33821060638484601</v>
      </c>
      <c r="AN513" s="17">
        <v>0.37073409849566202</v>
      </c>
      <c r="AO513" s="17">
        <v>0.29779128639741698</v>
      </c>
      <c r="AP513" s="17">
        <v>0.303377948188919</v>
      </c>
      <c r="AQ513" s="17">
        <v>0.375573647559926</v>
      </c>
      <c r="AR513" s="17">
        <v>0.37428979333198398</v>
      </c>
      <c r="AS513" s="17">
        <v>0.39902671888739599</v>
      </c>
      <c r="AT513" s="17">
        <v>0.30554276930676699</v>
      </c>
      <c r="AU513" s="17">
        <v>0.36887274331436898</v>
      </c>
      <c r="AV513" s="17"/>
      <c r="AW513" s="17">
        <v>0.22763845307496799</v>
      </c>
      <c r="AX513" s="17">
        <v>0.30181345221043498</v>
      </c>
      <c r="AY513" s="17">
        <v>0.37151099565461398</v>
      </c>
      <c r="AZ513" s="17">
        <v>0.33356777944589799</v>
      </c>
      <c r="BA513" s="17">
        <v>0.27182498269868499</v>
      </c>
      <c r="BB513" s="17"/>
      <c r="BC513" s="17">
        <v>0.30232800347230898</v>
      </c>
      <c r="BD513" s="17">
        <v>0.33099536485917103</v>
      </c>
      <c r="BE513" s="17">
        <v>0.307412411547898</v>
      </c>
      <c r="BF513" s="17">
        <v>0.27049377355124699</v>
      </c>
      <c r="BG513" s="17">
        <v>0.102111901931392</v>
      </c>
      <c r="BH513" s="17"/>
      <c r="BI513" s="17">
        <v>0.310331610719847</v>
      </c>
      <c r="BJ513" s="17">
        <v>0.27393172551552503</v>
      </c>
      <c r="BK513" s="17"/>
      <c r="BL513" s="17">
        <v>0.30181177575978402</v>
      </c>
      <c r="BM513" s="17">
        <v>0.29821634849577899</v>
      </c>
      <c r="BN513" s="17">
        <v>0.310564935797911</v>
      </c>
      <c r="BO513" s="17">
        <v>0.20018784952417701</v>
      </c>
      <c r="BP513" s="17"/>
      <c r="BQ513" s="17">
        <v>0.30629391874704498</v>
      </c>
      <c r="BR513" s="17">
        <v>0.35240922888525</v>
      </c>
      <c r="BS513" s="17">
        <v>0.37361957481924801</v>
      </c>
      <c r="BT513" s="17">
        <v>0.25351809723400398</v>
      </c>
      <c r="BU513" s="17">
        <v>0.28552471207664898</v>
      </c>
      <c r="BV513" s="17"/>
      <c r="BW513" s="17">
        <v>0.34874218718209199</v>
      </c>
      <c r="BX513" s="17">
        <v>0.38883431637983101</v>
      </c>
      <c r="BY513" s="17">
        <v>0.36125600095952898</v>
      </c>
      <c r="BZ513" s="17">
        <v>0.26174914341705802</v>
      </c>
      <c r="CA513" s="17">
        <v>0.27129953791551398</v>
      </c>
      <c r="CB513" s="17"/>
      <c r="CC513" s="17">
        <v>0.31699783082468402</v>
      </c>
      <c r="CD513" s="17">
        <v>0.29503629436034101</v>
      </c>
      <c r="CE513" s="17"/>
      <c r="CF513" s="17">
        <v>0.400150040252294</v>
      </c>
      <c r="CG513" s="17"/>
      <c r="CH513" s="17">
        <v>0.29876341150227798</v>
      </c>
    </row>
    <row r="514" spans="2:86" x14ac:dyDescent="0.35">
      <c r="B514" t="s">
        <v>293</v>
      </c>
      <c r="C514" s="17">
        <v>0.16870659447733599</v>
      </c>
      <c r="D514" s="17">
        <v>0.168433356518702</v>
      </c>
      <c r="E514" s="17">
        <v>0.169473391734206</v>
      </c>
      <c r="F514" s="17"/>
      <c r="G514" s="17">
        <v>0.25828930262986699</v>
      </c>
      <c r="H514" s="17">
        <v>0.17864511015366499</v>
      </c>
      <c r="I514" s="17">
        <v>0.16709284869153099</v>
      </c>
      <c r="J514" s="17">
        <v>0.16411861986204601</v>
      </c>
      <c r="K514" s="17">
        <v>0.108767003360558</v>
      </c>
      <c r="L514" s="17">
        <v>0.14641766756702301</v>
      </c>
      <c r="M514" s="17"/>
      <c r="N514" s="17">
        <v>0.15657494276794401</v>
      </c>
      <c r="O514" s="17">
        <v>0.153071081150952</v>
      </c>
      <c r="P514" s="17">
        <v>0.18661168651048701</v>
      </c>
      <c r="Q514" s="17">
        <v>0.18366288394956501</v>
      </c>
      <c r="R514" s="17"/>
      <c r="S514" s="17">
        <v>0.15114810567427001</v>
      </c>
      <c r="T514" s="17">
        <v>0.182960835136151</v>
      </c>
      <c r="U514" s="17">
        <v>0.114542224289007</v>
      </c>
      <c r="V514" s="17">
        <v>0.15266548840994601</v>
      </c>
      <c r="W514" s="17">
        <v>0.16527184579427601</v>
      </c>
      <c r="X514" s="17">
        <v>0.168812380949767</v>
      </c>
      <c r="Y514" s="17">
        <v>0.19079373615023601</v>
      </c>
      <c r="Z514" s="17">
        <v>0.218002535937662</v>
      </c>
      <c r="AA514" s="17">
        <v>0.17172967106791401</v>
      </c>
      <c r="AB514" s="17">
        <v>0.19309569080089201</v>
      </c>
      <c r="AC514" s="17">
        <v>0.12891132919853299</v>
      </c>
      <c r="AD514" s="17">
        <v>0.246032599901087</v>
      </c>
      <c r="AE514" s="17"/>
      <c r="AF514" s="17">
        <v>0.16585634613800901</v>
      </c>
      <c r="AG514" s="17">
        <v>0.16649865584301801</v>
      </c>
      <c r="AH514" s="17">
        <v>0.187740083812346</v>
      </c>
      <c r="AI514" s="17">
        <v>0.233601133767776</v>
      </c>
      <c r="AJ514" s="17">
        <v>0.15893659279384501</v>
      </c>
      <c r="AK514" s="17">
        <v>0.169795350242301</v>
      </c>
      <c r="AL514" s="17">
        <v>0.13254237064383101</v>
      </c>
      <c r="AM514" s="17">
        <v>0.117941481788984</v>
      </c>
      <c r="AN514" s="17">
        <v>0.160290275120437</v>
      </c>
      <c r="AO514" s="17">
        <v>0.15280041296987901</v>
      </c>
      <c r="AP514" s="17">
        <v>0.217216999029653</v>
      </c>
      <c r="AQ514" s="17">
        <v>0.142724348515021</v>
      </c>
      <c r="AR514" s="17">
        <v>0.173427416536162</v>
      </c>
      <c r="AS514" s="17">
        <v>0.19547804093465801</v>
      </c>
      <c r="AT514" s="17">
        <v>0.19047168162804201</v>
      </c>
      <c r="AU514" s="17">
        <v>0.17068785814627499</v>
      </c>
      <c r="AV514" s="17"/>
      <c r="AW514" s="17">
        <v>0.153145454291788</v>
      </c>
      <c r="AX514" s="17">
        <v>0.21364373777398199</v>
      </c>
      <c r="AY514" s="17">
        <v>0.15339824928618401</v>
      </c>
      <c r="AZ514" s="17">
        <v>0.14631871768681201</v>
      </c>
      <c r="BA514" s="17">
        <v>0.131121492093557</v>
      </c>
      <c r="BB514" s="17"/>
      <c r="BC514" s="17">
        <v>0.159776568121417</v>
      </c>
      <c r="BD514" s="17">
        <v>0.170492659377354</v>
      </c>
      <c r="BE514" s="17">
        <v>0.16479996297875599</v>
      </c>
      <c r="BF514" s="17">
        <v>0.157872144485007</v>
      </c>
      <c r="BG514" s="17">
        <v>0.268087100659546</v>
      </c>
      <c r="BH514" s="17"/>
      <c r="BI514" s="17">
        <v>0.16767180320691999</v>
      </c>
      <c r="BJ514" s="17">
        <v>0.17291516475777499</v>
      </c>
      <c r="BK514" s="17"/>
      <c r="BL514" s="17">
        <v>0.15890616044415601</v>
      </c>
      <c r="BM514" s="17">
        <v>0.16156447684039099</v>
      </c>
      <c r="BN514" s="17">
        <v>0.17548812927389701</v>
      </c>
      <c r="BO514" s="17">
        <v>0.17760154289528601</v>
      </c>
      <c r="BP514" s="17"/>
      <c r="BQ514" s="17">
        <v>0.18220391761916399</v>
      </c>
      <c r="BR514" s="17">
        <v>0.16422741153558101</v>
      </c>
      <c r="BS514" s="17">
        <v>0.16356075711399601</v>
      </c>
      <c r="BT514" s="17">
        <v>0.16911061930539201</v>
      </c>
      <c r="BU514" s="17">
        <v>0.19734271292535099</v>
      </c>
      <c r="BV514" s="17"/>
      <c r="BW514" s="17">
        <v>0.17393420908981999</v>
      </c>
      <c r="BX514" s="17">
        <v>0.16275308414992201</v>
      </c>
      <c r="BY514" s="17">
        <v>0.172501579948656</v>
      </c>
      <c r="BZ514" s="17">
        <v>0.164915524575177</v>
      </c>
      <c r="CA514" s="17">
        <v>0.217605777184878</v>
      </c>
      <c r="CB514" s="17"/>
      <c r="CC514" s="17">
        <v>0.15518879776214001</v>
      </c>
      <c r="CD514" s="17">
        <v>0.17662382661282</v>
      </c>
      <c r="CE514" s="17"/>
      <c r="CF514" s="17">
        <v>0.15972940817832801</v>
      </c>
      <c r="CG514" s="17"/>
      <c r="CH514" s="17">
        <v>0.13738064148198101</v>
      </c>
    </row>
    <row r="515" spans="2:86" x14ac:dyDescent="0.35">
      <c r="B515" t="s">
        <v>294</v>
      </c>
      <c r="C515" s="17">
        <v>0.15443196060960601</v>
      </c>
      <c r="D515" s="17">
        <v>0.147220828619681</v>
      </c>
      <c r="E515" s="17">
        <v>0.16192309087192999</v>
      </c>
      <c r="F515" s="17"/>
      <c r="G515" s="17">
        <v>0.1414118144307</v>
      </c>
      <c r="H515" s="17">
        <v>0.11414031557493901</v>
      </c>
      <c r="I515" s="17">
        <v>0.15105500553273701</v>
      </c>
      <c r="J515" s="17">
        <v>0.18169605053594001</v>
      </c>
      <c r="K515" s="17">
        <v>0.213594521960635</v>
      </c>
      <c r="L515" s="17">
        <v>0.136765020348524</v>
      </c>
      <c r="M515" s="17"/>
      <c r="N515" s="17">
        <v>0.11885313940798101</v>
      </c>
      <c r="O515" s="17">
        <v>0.155375533693041</v>
      </c>
      <c r="P515" s="17">
        <v>0.18108425168180101</v>
      </c>
      <c r="Q515" s="17">
        <v>0.16448308398307199</v>
      </c>
      <c r="R515" s="17"/>
      <c r="S515" s="17">
        <v>0.12647725660567399</v>
      </c>
      <c r="T515" s="17">
        <v>0.15547501741462599</v>
      </c>
      <c r="U515" s="17">
        <v>0.18229541254364501</v>
      </c>
      <c r="V515" s="17">
        <v>0.183167492140732</v>
      </c>
      <c r="W515" s="17">
        <v>0.17937588487074299</v>
      </c>
      <c r="X515" s="17">
        <v>0.18069305814264799</v>
      </c>
      <c r="Y515" s="17">
        <v>0.105277207340551</v>
      </c>
      <c r="Z515" s="17">
        <v>0.20459412064016599</v>
      </c>
      <c r="AA515" s="17">
        <v>0.14189623150175701</v>
      </c>
      <c r="AB515" s="17">
        <v>0.126654992887061</v>
      </c>
      <c r="AC515" s="17">
        <v>0.18318449893918401</v>
      </c>
      <c r="AD515" s="17">
        <v>0.12934661135380299</v>
      </c>
      <c r="AE515" s="17"/>
      <c r="AF515" s="17">
        <v>0.16135422490422499</v>
      </c>
      <c r="AG515" s="17">
        <v>0.103575159504633</v>
      </c>
      <c r="AH515" s="17">
        <v>0.197101705716692</v>
      </c>
      <c r="AI515" s="17">
        <v>0.11237567486340699</v>
      </c>
      <c r="AJ515" s="17">
        <v>0.172169418401214</v>
      </c>
      <c r="AK515" s="17">
        <v>0.183371898116517</v>
      </c>
      <c r="AL515" s="17">
        <v>0.144627680882051</v>
      </c>
      <c r="AM515" s="17">
        <v>0.195256794667757</v>
      </c>
      <c r="AN515" s="17">
        <v>0.19899328803368099</v>
      </c>
      <c r="AO515" s="17">
        <v>0.160525751483408</v>
      </c>
      <c r="AP515" s="17">
        <v>0.161347543532222</v>
      </c>
      <c r="AQ515" s="17">
        <v>0.15071386566466399</v>
      </c>
      <c r="AR515" s="17">
        <v>0.124508182557233</v>
      </c>
      <c r="AS515" s="17">
        <v>0.104008862252889</v>
      </c>
      <c r="AT515" s="17">
        <v>0.107407430695105</v>
      </c>
      <c r="AU515" s="17">
        <v>5.8615520055141902E-2</v>
      </c>
      <c r="AV515" s="17"/>
      <c r="AW515" s="17">
        <v>0.18917322359911201</v>
      </c>
      <c r="AX515" s="17">
        <v>0.15817685693195499</v>
      </c>
      <c r="AY515" s="17">
        <v>0.124730959830646</v>
      </c>
      <c r="AZ515" s="17">
        <v>0.109547226153277</v>
      </c>
      <c r="BA515" s="17">
        <v>0.18515906502681201</v>
      </c>
      <c r="BB515" s="17"/>
      <c r="BC515" s="17">
        <v>5.96906015873842E-2</v>
      </c>
      <c r="BD515" s="17">
        <v>0.13221598974978499</v>
      </c>
      <c r="BE515" s="17">
        <v>0.15781548897509101</v>
      </c>
      <c r="BF515" s="17">
        <v>0.23940146235295501</v>
      </c>
      <c r="BG515" s="17">
        <v>0.29266339805417102</v>
      </c>
      <c r="BH515" s="17"/>
      <c r="BI515" s="17">
        <v>0.15432564696039999</v>
      </c>
      <c r="BJ515" s="17">
        <v>0.154864345842495</v>
      </c>
      <c r="BK515" s="17"/>
      <c r="BL515" s="17">
        <v>0.12524283370414899</v>
      </c>
      <c r="BM515" s="17">
        <v>0.14724998838405201</v>
      </c>
      <c r="BN515" s="17">
        <v>0.16477385667622901</v>
      </c>
      <c r="BO515" s="17">
        <v>0.23633412209580201</v>
      </c>
      <c r="BP515" s="17"/>
      <c r="BQ515" s="17">
        <v>0.16559735299803799</v>
      </c>
      <c r="BR515" s="17">
        <v>0.104106567248336</v>
      </c>
      <c r="BS515" s="17">
        <v>6.7583883974212694E-2</v>
      </c>
      <c r="BT515" s="17">
        <v>0.25030490004595002</v>
      </c>
      <c r="BU515" s="17">
        <v>0.159377537115034</v>
      </c>
      <c r="BV515" s="17"/>
      <c r="BW515" s="17">
        <v>0.14477973774793401</v>
      </c>
      <c r="BX515" s="17">
        <v>6.2289111392888001E-2</v>
      </c>
      <c r="BY515" s="17">
        <v>0.13707352096700101</v>
      </c>
      <c r="BZ515" s="17">
        <v>0.24246717906932599</v>
      </c>
      <c r="CA515" s="17">
        <v>0.18440639889749599</v>
      </c>
      <c r="CB515" s="17"/>
      <c r="CC515" s="17">
        <v>0.18048759714968099</v>
      </c>
      <c r="CD515" s="17">
        <v>0.13917144683862401</v>
      </c>
      <c r="CE515" s="17"/>
      <c r="CF515" s="17">
        <v>6.4023272592792502E-2</v>
      </c>
      <c r="CG515" s="17"/>
      <c r="CH515" s="17">
        <v>0.136109065654094</v>
      </c>
    </row>
    <row r="516" spans="2:86" x14ac:dyDescent="0.35">
      <c r="B516" t="s">
        <v>140</v>
      </c>
      <c r="C516" s="17">
        <v>0.20446551501955901</v>
      </c>
      <c r="D516" s="17">
        <v>0.17368935911354</v>
      </c>
      <c r="E516" s="17">
        <v>0.232691663378432</v>
      </c>
      <c r="F516" s="17"/>
      <c r="G516" s="17">
        <v>0.161979122130437</v>
      </c>
      <c r="H516" s="17">
        <v>0.167502732020191</v>
      </c>
      <c r="I516" s="17">
        <v>0.18284908016332799</v>
      </c>
      <c r="J516" s="17">
        <v>0.171386264316163</v>
      </c>
      <c r="K516" s="17">
        <v>0.214214626179523</v>
      </c>
      <c r="L516" s="17">
        <v>0.30058696746518498</v>
      </c>
      <c r="M516" s="17"/>
      <c r="N516" s="17">
        <v>0.134687182998769</v>
      </c>
      <c r="O516" s="17">
        <v>0.20719252982775199</v>
      </c>
      <c r="P516" s="17">
        <v>0.21326433847029999</v>
      </c>
      <c r="Q516" s="17">
        <v>0.27088277768499702</v>
      </c>
      <c r="R516" s="17"/>
      <c r="S516" s="17">
        <v>0.17192575093502999</v>
      </c>
      <c r="T516" s="17">
        <v>0.230024359475205</v>
      </c>
      <c r="U516" s="17">
        <v>0.23665863224163</v>
      </c>
      <c r="V516" s="17">
        <v>0.185124767818137</v>
      </c>
      <c r="W516" s="17">
        <v>0.18300931530648801</v>
      </c>
      <c r="X516" s="17">
        <v>0.14487844802550101</v>
      </c>
      <c r="Y516" s="17">
        <v>0.23075865270170801</v>
      </c>
      <c r="Z516" s="17">
        <v>0.17124124155977499</v>
      </c>
      <c r="AA516" s="17">
        <v>0.219394056363341</v>
      </c>
      <c r="AB516" s="17">
        <v>0.20609940895152501</v>
      </c>
      <c r="AC516" s="17">
        <v>0.30807765298752399</v>
      </c>
      <c r="AD516" s="17">
        <v>0.18789958074440499</v>
      </c>
      <c r="AE516" s="17"/>
      <c r="AF516" s="17">
        <v>0.30200395364830002</v>
      </c>
      <c r="AG516" s="17">
        <v>0.34524888869564502</v>
      </c>
      <c r="AH516" s="17">
        <v>0.25295219766980698</v>
      </c>
      <c r="AI516" s="17">
        <v>0.29063459108256201</v>
      </c>
      <c r="AJ516" s="17">
        <v>0.19249009551065499</v>
      </c>
      <c r="AK516" s="17">
        <v>0.21993558449422301</v>
      </c>
      <c r="AL516" s="17">
        <v>0.26258780644711299</v>
      </c>
      <c r="AM516" s="17">
        <v>0.20343942217361899</v>
      </c>
      <c r="AN516" s="17">
        <v>0.17833664679272501</v>
      </c>
      <c r="AO516" s="17">
        <v>0.16508705944565499</v>
      </c>
      <c r="AP516" s="17">
        <v>0.146061723592258</v>
      </c>
      <c r="AQ516" s="17">
        <v>0.144524368069506</v>
      </c>
      <c r="AR516" s="17">
        <v>0.15181826510271201</v>
      </c>
      <c r="AS516" s="17">
        <v>0.10893572785154799</v>
      </c>
      <c r="AT516" s="17">
        <v>0.18451577067243699</v>
      </c>
      <c r="AU516" s="17">
        <v>4.83697695195731E-2</v>
      </c>
      <c r="AV516" s="17"/>
      <c r="AW516" s="17">
        <v>0.26806624338896101</v>
      </c>
      <c r="AX516" s="17">
        <v>0.235859357047466</v>
      </c>
      <c r="AY516" s="17">
        <v>0.15469236227993</v>
      </c>
      <c r="AZ516" s="17">
        <v>0.13544254119084401</v>
      </c>
      <c r="BA516" s="17">
        <v>3.4937746715659301E-2</v>
      </c>
      <c r="BB516" s="17"/>
      <c r="BC516" s="17">
        <v>0.102740614294809</v>
      </c>
      <c r="BD516" s="17">
        <v>0.18248599835044399</v>
      </c>
      <c r="BE516" s="17">
        <v>0.239247756942119</v>
      </c>
      <c r="BF516" s="17">
        <v>0.255362794367538</v>
      </c>
      <c r="BG516" s="17">
        <v>0.16627654700328601</v>
      </c>
      <c r="BH516" s="17"/>
      <c r="BI516" s="17">
        <v>0.19440606853158801</v>
      </c>
      <c r="BJ516" s="17">
        <v>0.245378005042692</v>
      </c>
      <c r="BK516" s="17"/>
      <c r="BL516" s="17">
        <v>0.23193560073264699</v>
      </c>
      <c r="BM516" s="17">
        <v>0.22464858289383899</v>
      </c>
      <c r="BN516" s="17">
        <v>0.17942629603400001</v>
      </c>
      <c r="BO516" s="17">
        <v>0.32095547364351901</v>
      </c>
      <c r="BP516" s="17"/>
      <c r="BQ516" s="17">
        <v>0.17863700298632701</v>
      </c>
      <c r="BR516" s="17">
        <v>0.164145361548033</v>
      </c>
      <c r="BS516" s="17">
        <v>0.17101671497488699</v>
      </c>
      <c r="BT516" s="17">
        <v>0.19780339316155701</v>
      </c>
      <c r="BU516" s="17">
        <v>0.126029896867207</v>
      </c>
      <c r="BV516" s="17"/>
      <c r="BW516" s="17">
        <v>0.166321760900138</v>
      </c>
      <c r="BX516" s="17">
        <v>0.161777731904927</v>
      </c>
      <c r="BY516" s="17">
        <v>0.14687576939619701</v>
      </c>
      <c r="BZ516" s="17">
        <v>0.18770934515418899</v>
      </c>
      <c r="CA516" s="17">
        <v>0.13311988559082499</v>
      </c>
      <c r="CB516" s="17"/>
      <c r="CC516" s="17">
        <v>0.15076519091142401</v>
      </c>
      <c r="CD516" s="17">
        <v>0.235917233126615</v>
      </c>
      <c r="CE516" s="17"/>
      <c r="CF516" s="17">
        <v>0.149735405235254</v>
      </c>
      <c r="CG516" s="17"/>
      <c r="CH516" s="17">
        <v>9.2955099979724398E-2</v>
      </c>
    </row>
    <row r="517" spans="2:86" x14ac:dyDescent="0.35">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c r="BZ517" s="17"/>
      <c r="CA517" s="17"/>
      <c r="CB517" s="17"/>
      <c r="CC517" s="17"/>
      <c r="CD517" s="17"/>
      <c r="CE517" s="17"/>
      <c r="CF517" s="17"/>
      <c r="CG517" s="17"/>
      <c r="CH517" s="17"/>
    </row>
    <row r="518" spans="2:86" x14ac:dyDescent="0.35">
      <c r="B518" s="6" t="s">
        <v>297</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c r="CB518" s="17"/>
      <c r="CC518" s="17"/>
      <c r="CD518" s="17"/>
      <c r="CE518" s="17"/>
      <c r="CF518" s="17"/>
      <c r="CG518" s="17"/>
      <c r="CH518" s="17"/>
    </row>
    <row r="519" spans="2:86" x14ac:dyDescent="0.35">
      <c r="B519" s="21" t="s">
        <v>123</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c r="BZ519" s="17"/>
      <c r="CA519" s="17"/>
      <c r="CB519" s="17"/>
      <c r="CC519" s="17"/>
      <c r="CD519" s="17"/>
      <c r="CE519" s="17"/>
      <c r="CF519" s="17"/>
      <c r="CG519" s="17"/>
      <c r="CH519" s="17"/>
    </row>
    <row r="520" spans="2:86" x14ac:dyDescent="0.35">
      <c r="B520" t="s">
        <v>291</v>
      </c>
      <c r="C520" s="17">
        <v>0.23366497890017801</v>
      </c>
      <c r="D520" s="17">
        <v>0.25282556067626699</v>
      </c>
      <c r="E520" s="17">
        <v>0.21567022434955299</v>
      </c>
      <c r="F520" s="17"/>
      <c r="G520" s="17">
        <v>0.20178423740998599</v>
      </c>
      <c r="H520" s="17">
        <v>0.30194346179786402</v>
      </c>
      <c r="I520" s="17">
        <v>0.195538781326101</v>
      </c>
      <c r="J520" s="17">
        <v>0.21112606471377601</v>
      </c>
      <c r="K520" s="17">
        <v>0.261966472981293</v>
      </c>
      <c r="L520" s="17">
        <v>0.22961829183891</v>
      </c>
      <c r="M520" s="17"/>
      <c r="N520" s="17">
        <v>0.29536562051350601</v>
      </c>
      <c r="O520" s="17">
        <v>0.23996494597458101</v>
      </c>
      <c r="P520" s="17">
        <v>0.21769248222167301</v>
      </c>
      <c r="Q520" s="17">
        <v>0.17640143710869</v>
      </c>
      <c r="R520" s="17"/>
      <c r="S520" s="17">
        <v>0.209188528062971</v>
      </c>
      <c r="T520" s="17">
        <v>0.21606557538313301</v>
      </c>
      <c r="U520" s="17">
        <v>0.27619579162313601</v>
      </c>
      <c r="V520" s="17">
        <v>0.230231352247315</v>
      </c>
      <c r="W520" s="17">
        <v>0.240587040369141</v>
      </c>
      <c r="X520" s="17">
        <v>0.22525301379083601</v>
      </c>
      <c r="Y520" s="17">
        <v>0.268447962720953</v>
      </c>
      <c r="Z520" s="17">
        <v>0.17327933950116101</v>
      </c>
      <c r="AA520" s="17">
        <v>0.20714884624250501</v>
      </c>
      <c r="AB520" s="17">
        <v>0.29975930403613299</v>
      </c>
      <c r="AC520" s="17">
        <v>0.23568556440699501</v>
      </c>
      <c r="AD520" s="17">
        <v>0.21313674039900701</v>
      </c>
      <c r="AE520" s="17"/>
      <c r="AF520" s="17">
        <v>0.10432587189862</v>
      </c>
      <c r="AG520" s="17">
        <v>0.14350735030265399</v>
      </c>
      <c r="AH520" s="17">
        <v>0.15459733772697201</v>
      </c>
      <c r="AI520" s="17">
        <v>0.26363845384967699</v>
      </c>
      <c r="AJ520" s="17">
        <v>0.25977141550808902</v>
      </c>
      <c r="AK520" s="17">
        <v>0.21628067206892301</v>
      </c>
      <c r="AL520" s="17">
        <v>0.23037564366058699</v>
      </c>
      <c r="AM520" s="17">
        <v>0.200757271970568</v>
      </c>
      <c r="AN520" s="17">
        <v>0.186245595772321</v>
      </c>
      <c r="AO520" s="17">
        <v>0.216152334402097</v>
      </c>
      <c r="AP520" s="17">
        <v>0.25107912465110899</v>
      </c>
      <c r="AQ520" s="17">
        <v>0.27547816226910798</v>
      </c>
      <c r="AR520" s="17">
        <v>0.24583056229330799</v>
      </c>
      <c r="AS520" s="17">
        <v>0.35687421024966198</v>
      </c>
      <c r="AT520" s="17">
        <v>0.37501835373436498</v>
      </c>
      <c r="AU520" s="17">
        <v>0.32373164388524001</v>
      </c>
      <c r="AV520" s="17"/>
      <c r="AW520" s="17">
        <v>0.20484863170558701</v>
      </c>
      <c r="AX520" s="17">
        <v>0.19562550677940399</v>
      </c>
      <c r="AY520" s="17">
        <v>0.259650120750966</v>
      </c>
      <c r="AZ520" s="17">
        <v>0.28614884678368402</v>
      </c>
      <c r="BA520" s="17">
        <v>0.340478113885537</v>
      </c>
      <c r="BB520" s="17"/>
      <c r="BC520" s="17">
        <v>0.37093243959956901</v>
      </c>
      <c r="BD520" s="17">
        <v>0.24461134674226501</v>
      </c>
      <c r="BE520" s="17">
        <v>0.20060104483889801</v>
      </c>
      <c r="BF520" s="17">
        <v>0.19005616470373701</v>
      </c>
      <c r="BG520" s="17">
        <v>0.22513858546165399</v>
      </c>
      <c r="BH520" s="17"/>
      <c r="BI520" s="17">
        <v>0.23859743309055201</v>
      </c>
      <c r="BJ520" s="17">
        <v>0.21360433410282001</v>
      </c>
      <c r="BK520" s="17"/>
      <c r="BL520" s="17">
        <v>0.19077496067194399</v>
      </c>
      <c r="BM520" s="17">
        <v>0.263275835841557</v>
      </c>
      <c r="BN520" s="17">
        <v>0.22833289873878301</v>
      </c>
      <c r="BO520" s="17">
        <v>0.33190940223691001</v>
      </c>
      <c r="BP520" s="17"/>
      <c r="BQ520" s="17">
        <v>0.23620889858219199</v>
      </c>
      <c r="BR520" s="17">
        <v>0.26372008955869097</v>
      </c>
      <c r="BS520" s="17">
        <v>0.286536103132286</v>
      </c>
      <c r="BT520" s="17">
        <v>0.157516917883081</v>
      </c>
      <c r="BU520" s="17">
        <v>0.29053771392865402</v>
      </c>
      <c r="BV520" s="17"/>
      <c r="BW520" s="17">
        <v>0.211560489177016</v>
      </c>
      <c r="BX520" s="17">
        <v>0.28464742406674598</v>
      </c>
      <c r="BY520" s="17">
        <v>0.30215334361276702</v>
      </c>
      <c r="BZ520" s="17">
        <v>0.190357149604134</v>
      </c>
      <c r="CA520" s="17">
        <v>0.278591620688874</v>
      </c>
      <c r="CB520" s="17"/>
      <c r="CC520" s="17">
        <v>0.227726867326947</v>
      </c>
      <c r="CD520" s="17">
        <v>0.23714286873401599</v>
      </c>
      <c r="CE520" s="17"/>
      <c r="CF520" s="17">
        <v>0.27914573737017701</v>
      </c>
      <c r="CG520" s="17"/>
      <c r="CH520" s="17">
        <v>0.30908720253688998</v>
      </c>
    </row>
    <row r="521" spans="2:86" x14ac:dyDescent="0.35">
      <c r="B521" t="s">
        <v>292</v>
      </c>
      <c r="C521" s="17">
        <v>0.271675865886848</v>
      </c>
      <c r="D521" s="17">
        <v>0.29236359058456801</v>
      </c>
      <c r="E521" s="17">
        <v>0.25230438083061302</v>
      </c>
      <c r="F521" s="17"/>
      <c r="G521" s="17">
        <v>0.301695531914975</v>
      </c>
      <c r="H521" s="17">
        <v>0.32440932981299297</v>
      </c>
      <c r="I521" s="17">
        <v>0.31736366746974198</v>
      </c>
      <c r="J521" s="17">
        <v>0.23541383344196901</v>
      </c>
      <c r="K521" s="17">
        <v>0.21928434022361801</v>
      </c>
      <c r="L521" s="17">
        <v>0.236370026444436</v>
      </c>
      <c r="M521" s="17"/>
      <c r="N521" s="17">
        <v>0.32437596131442897</v>
      </c>
      <c r="O521" s="17">
        <v>0.27369608077100699</v>
      </c>
      <c r="P521" s="17">
        <v>0.25288979105654302</v>
      </c>
      <c r="Q521" s="17">
        <v>0.231363892123299</v>
      </c>
      <c r="R521" s="17"/>
      <c r="S521" s="17">
        <v>0.35012489110512202</v>
      </c>
      <c r="T521" s="17">
        <v>0.25387828584764299</v>
      </c>
      <c r="U521" s="17">
        <v>0.27129476835503602</v>
      </c>
      <c r="V521" s="17">
        <v>0.26815400136406897</v>
      </c>
      <c r="W521" s="17">
        <v>0.209703852075417</v>
      </c>
      <c r="X521" s="17">
        <v>0.24084633881384401</v>
      </c>
      <c r="Y521" s="17">
        <v>0.25683722087038402</v>
      </c>
      <c r="Z521" s="17">
        <v>0.25279435177777398</v>
      </c>
      <c r="AA521" s="17">
        <v>0.28206454680591497</v>
      </c>
      <c r="AB521" s="17">
        <v>0.25692533395327999</v>
      </c>
      <c r="AC521" s="17">
        <v>0.24667258666132699</v>
      </c>
      <c r="AD521" s="17">
        <v>0.34366488813260598</v>
      </c>
      <c r="AE521" s="17"/>
      <c r="AF521" s="17">
        <v>0.438671717515555</v>
      </c>
      <c r="AG521" s="17">
        <v>0.140889439112204</v>
      </c>
      <c r="AH521" s="17">
        <v>0.22360475149189801</v>
      </c>
      <c r="AI521" s="17">
        <v>0.170934143924136</v>
      </c>
      <c r="AJ521" s="17">
        <v>0.28569519185192499</v>
      </c>
      <c r="AK521" s="17">
        <v>0.25851016184723702</v>
      </c>
      <c r="AL521" s="17">
        <v>0.32370375054242101</v>
      </c>
      <c r="AM521" s="17">
        <v>0.28254771708836002</v>
      </c>
      <c r="AN521" s="17">
        <v>0.240873175808347</v>
      </c>
      <c r="AO521" s="17">
        <v>0.268963541147553</v>
      </c>
      <c r="AP521" s="17">
        <v>0.29991154609513399</v>
      </c>
      <c r="AQ521" s="17">
        <v>0.286916691397199</v>
      </c>
      <c r="AR521" s="17">
        <v>0.31520921243924299</v>
      </c>
      <c r="AS521" s="17">
        <v>0.179061649017972</v>
      </c>
      <c r="AT521" s="17">
        <v>0.34562449427107</v>
      </c>
      <c r="AU521" s="17">
        <v>0.388985024371305</v>
      </c>
      <c r="AV521" s="17"/>
      <c r="AW521" s="17">
        <v>0.197291286069085</v>
      </c>
      <c r="AX521" s="17">
        <v>0.26153213459115299</v>
      </c>
      <c r="AY521" s="17">
        <v>0.31956060627588001</v>
      </c>
      <c r="AZ521" s="17">
        <v>0.32927869279273397</v>
      </c>
      <c r="BA521" s="17">
        <v>0.380684617127032</v>
      </c>
      <c r="BB521" s="17"/>
      <c r="BC521" s="17">
        <v>0.33258526141715999</v>
      </c>
      <c r="BD521" s="17">
        <v>0.29025293147595399</v>
      </c>
      <c r="BE521" s="17">
        <v>0.26562871983851999</v>
      </c>
      <c r="BF521" s="17">
        <v>0.23386125735059801</v>
      </c>
      <c r="BG521" s="17">
        <v>0.106368497393816</v>
      </c>
      <c r="BH521" s="17"/>
      <c r="BI521" s="17">
        <v>0.28018857950165799</v>
      </c>
      <c r="BJ521" s="17">
        <v>0.237054049343354</v>
      </c>
      <c r="BK521" s="17"/>
      <c r="BL521" s="17">
        <v>0.309754810367178</v>
      </c>
      <c r="BM521" s="17">
        <v>0.25633164621316001</v>
      </c>
      <c r="BN521" s="17">
        <v>0.273638469857239</v>
      </c>
      <c r="BO521" s="17">
        <v>0.11125898601399201</v>
      </c>
      <c r="BP521" s="17"/>
      <c r="BQ521" s="17">
        <v>0.240419665326393</v>
      </c>
      <c r="BR521" s="17">
        <v>0.30519116520235701</v>
      </c>
      <c r="BS521" s="17">
        <v>0.33894552331313998</v>
      </c>
      <c r="BT521" s="17">
        <v>0.230348830088349</v>
      </c>
      <c r="BU521" s="17">
        <v>0.31954607405575403</v>
      </c>
      <c r="BV521" s="17"/>
      <c r="BW521" s="17">
        <v>0.243550822410464</v>
      </c>
      <c r="BX521" s="17">
        <v>0.38965368683405999</v>
      </c>
      <c r="BY521" s="17">
        <v>0.29620754474581501</v>
      </c>
      <c r="BZ521" s="17">
        <v>0.21560479647008801</v>
      </c>
      <c r="CA521" s="17">
        <v>0.27751388323722098</v>
      </c>
      <c r="CB521" s="17"/>
      <c r="CC521" s="17">
        <v>0.267873660997829</v>
      </c>
      <c r="CD521" s="17">
        <v>0.27390277751803199</v>
      </c>
      <c r="CE521" s="17"/>
      <c r="CF521" s="17">
        <v>0.38311806751778499</v>
      </c>
      <c r="CG521" s="17"/>
      <c r="CH521" s="17">
        <v>0.26579953443987198</v>
      </c>
    </row>
    <row r="522" spans="2:86" x14ac:dyDescent="0.35">
      <c r="B522" t="s">
        <v>293</v>
      </c>
      <c r="C522" s="17">
        <v>0.147278798197886</v>
      </c>
      <c r="D522" s="17">
        <v>0.152204836450991</v>
      </c>
      <c r="E522" s="17">
        <v>0.14189278551027901</v>
      </c>
      <c r="F522" s="17"/>
      <c r="G522" s="17">
        <v>0.211274293587081</v>
      </c>
      <c r="H522" s="17">
        <v>0.143232110206817</v>
      </c>
      <c r="I522" s="17">
        <v>0.13340973036187501</v>
      </c>
      <c r="J522" s="17">
        <v>0.15509857316019299</v>
      </c>
      <c r="K522" s="17">
        <v>0.13051665469471199</v>
      </c>
      <c r="L522" s="17">
        <v>0.124266211117025</v>
      </c>
      <c r="M522" s="17"/>
      <c r="N522" s="17">
        <v>0.12749152139546799</v>
      </c>
      <c r="O522" s="17">
        <v>0.136832572641957</v>
      </c>
      <c r="P522" s="17">
        <v>0.15628386818628701</v>
      </c>
      <c r="Q522" s="17">
        <v>0.17136861314732699</v>
      </c>
      <c r="R522" s="17"/>
      <c r="S522" s="17">
        <v>0.16288166560676001</v>
      </c>
      <c r="T522" s="17">
        <v>0.13298758931701099</v>
      </c>
      <c r="U522" s="17">
        <v>7.8285991691132803E-2</v>
      </c>
      <c r="V522" s="17">
        <v>0.14082202254154599</v>
      </c>
      <c r="W522" s="17">
        <v>0.16291614202730401</v>
      </c>
      <c r="X522" s="17">
        <v>0.174340420436779</v>
      </c>
      <c r="Y522" s="17">
        <v>0.14703114670412301</v>
      </c>
      <c r="Z522" s="17">
        <v>0.27880884568137998</v>
      </c>
      <c r="AA522" s="17">
        <v>0.102207063061483</v>
      </c>
      <c r="AB522" s="17">
        <v>0.18489995370583501</v>
      </c>
      <c r="AC522" s="17">
        <v>0.13156830738608799</v>
      </c>
      <c r="AD522" s="17">
        <v>0.126188165030091</v>
      </c>
      <c r="AE522" s="17"/>
      <c r="AF522" s="17">
        <v>0.15271182865139499</v>
      </c>
      <c r="AG522" s="17">
        <v>0.23165825031249099</v>
      </c>
      <c r="AH522" s="17">
        <v>0.12801260816750301</v>
      </c>
      <c r="AI522" s="17">
        <v>0.19014173345836799</v>
      </c>
      <c r="AJ522" s="17">
        <v>0.13441452656823499</v>
      </c>
      <c r="AK522" s="17">
        <v>0.17042801934854701</v>
      </c>
      <c r="AL522" s="17">
        <v>6.5195497160991295E-2</v>
      </c>
      <c r="AM522" s="17">
        <v>0.13785356915695501</v>
      </c>
      <c r="AN522" s="17">
        <v>0.20055717153859801</v>
      </c>
      <c r="AO522" s="17">
        <v>0.175308481980952</v>
      </c>
      <c r="AP522" s="17">
        <v>0.13284648094408899</v>
      </c>
      <c r="AQ522" s="17">
        <v>0.17002390289495301</v>
      </c>
      <c r="AR522" s="17">
        <v>0.15550970099761599</v>
      </c>
      <c r="AS522" s="17">
        <v>0.18124063963228901</v>
      </c>
      <c r="AT522" s="17">
        <v>8.6052035614746794E-2</v>
      </c>
      <c r="AU522" s="17">
        <v>0.13623782952236799</v>
      </c>
      <c r="AV522" s="17"/>
      <c r="AW522" s="17">
        <v>0.15762342954243899</v>
      </c>
      <c r="AX522" s="17">
        <v>0.14449532992533201</v>
      </c>
      <c r="AY522" s="17">
        <v>0.150608541939551</v>
      </c>
      <c r="AZ522" s="17">
        <v>0.15033001355356301</v>
      </c>
      <c r="BA522" s="17">
        <v>8.0330821522905896E-2</v>
      </c>
      <c r="BB522" s="17"/>
      <c r="BC522" s="17">
        <v>0.152616681426161</v>
      </c>
      <c r="BD522" s="17">
        <v>0.16575752907176</v>
      </c>
      <c r="BE522" s="17">
        <v>0.130916291060753</v>
      </c>
      <c r="BF522" s="17">
        <v>0.124810907271818</v>
      </c>
      <c r="BG522" s="17">
        <v>0.20865547987539401</v>
      </c>
      <c r="BH522" s="17"/>
      <c r="BI522" s="17">
        <v>0.14592333433660901</v>
      </c>
      <c r="BJ522" s="17">
        <v>0.152791566894208</v>
      </c>
      <c r="BK522" s="17"/>
      <c r="BL522" s="17">
        <v>0.160839674380265</v>
      </c>
      <c r="BM522" s="17">
        <v>0.15085991935107601</v>
      </c>
      <c r="BN522" s="17">
        <v>0.14610132969335701</v>
      </c>
      <c r="BO522" s="17">
        <v>1.98091359520512E-2</v>
      </c>
      <c r="BP522" s="17"/>
      <c r="BQ522" s="17">
        <v>0.15941675297692801</v>
      </c>
      <c r="BR522" s="17">
        <v>0.167329280205881</v>
      </c>
      <c r="BS522" s="17">
        <v>0.123121909895498</v>
      </c>
      <c r="BT522" s="17">
        <v>0.154324441190376</v>
      </c>
      <c r="BU522" s="17">
        <v>0.113395253804496</v>
      </c>
      <c r="BV522" s="17"/>
      <c r="BW522" s="17">
        <v>0.19881442872740099</v>
      </c>
      <c r="BX522" s="17">
        <v>0.14855379940253099</v>
      </c>
      <c r="BY522" s="17">
        <v>0.10400434300184699</v>
      </c>
      <c r="BZ522" s="17">
        <v>0.125017114392629</v>
      </c>
      <c r="CA522" s="17">
        <v>0.13952229326681601</v>
      </c>
      <c r="CB522" s="17"/>
      <c r="CC522" s="17">
        <v>0.12721258535174201</v>
      </c>
      <c r="CD522" s="17">
        <v>0.15903136916267699</v>
      </c>
      <c r="CE522" s="17"/>
      <c r="CF522" s="17">
        <v>0.14936704096436401</v>
      </c>
      <c r="CG522" s="17"/>
      <c r="CH522" s="17">
        <v>0.12304715465895601</v>
      </c>
    </row>
    <row r="523" spans="2:86" x14ac:dyDescent="0.35">
      <c r="B523" t="s">
        <v>294</v>
      </c>
      <c r="C523" s="17">
        <v>0.23360433359952301</v>
      </c>
      <c r="D523" s="17">
        <v>0.22597761479529599</v>
      </c>
      <c r="E523" s="17">
        <v>0.239788369363542</v>
      </c>
      <c r="F523" s="17"/>
      <c r="G523" s="17">
        <v>0.17247525991537299</v>
      </c>
      <c r="H523" s="17">
        <v>0.11809402228626099</v>
      </c>
      <c r="I523" s="17">
        <v>0.25620070707544601</v>
      </c>
      <c r="J523" s="17">
        <v>0.28189043184498802</v>
      </c>
      <c r="K523" s="17">
        <v>0.28770843354847703</v>
      </c>
      <c r="L523" s="17">
        <v>0.274202498778232</v>
      </c>
      <c r="M523" s="17"/>
      <c r="N523" s="17">
        <v>0.18181696087340299</v>
      </c>
      <c r="O523" s="17">
        <v>0.23225610017113699</v>
      </c>
      <c r="P523" s="17">
        <v>0.248291401720758</v>
      </c>
      <c r="Q523" s="17">
        <v>0.274706946572503</v>
      </c>
      <c r="R523" s="17"/>
      <c r="S523" s="17">
        <v>0.16904932087345101</v>
      </c>
      <c r="T523" s="17">
        <v>0.25586094541902199</v>
      </c>
      <c r="U523" s="17">
        <v>0.20999505488773501</v>
      </c>
      <c r="V523" s="17">
        <v>0.284483118026153</v>
      </c>
      <c r="W523" s="17">
        <v>0.26186054865304498</v>
      </c>
      <c r="X523" s="17">
        <v>0.29135588550421399</v>
      </c>
      <c r="Y523" s="17">
        <v>0.208237016483896</v>
      </c>
      <c r="Z523" s="17">
        <v>0.257822062174763</v>
      </c>
      <c r="AA523" s="17">
        <v>0.26032713324638002</v>
      </c>
      <c r="AB523" s="17">
        <v>0.21309013746702099</v>
      </c>
      <c r="AC523" s="17">
        <v>0.19003390526056499</v>
      </c>
      <c r="AD523" s="17">
        <v>0.18127925103648301</v>
      </c>
      <c r="AE523" s="17"/>
      <c r="AF523" s="17">
        <v>0.15802582516420999</v>
      </c>
      <c r="AG523" s="17">
        <v>0.238144683461465</v>
      </c>
      <c r="AH523" s="17">
        <v>0.32541566184308601</v>
      </c>
      <c r="AI523" s="17">
        <v>0.23875105755623899</v>
      </c>
      <c r="AJ523" s="17">
        <v>0.180759047427032</v>
      </c>
      <c r="AK523" s="17">
        <v>0.276393859702249</v>
      </c>
      <c r="AL523" s="17">
        <v>0.269223054521875</v>
      </c>
      <c r="AM523" s="17">
        <v>0.27050680141227001</v>
      </c>
      <c r="AN523" s="17">
        <v>0.240553033308123</v>
      </c>
      <c r="AO523" s="17">
        <v>0.229875192116448</v>
      </c>
      <c r="AP523" s="17">
        <v>0.246279222258626</v>
      </c>
      <c r="AQ523" s="17">
        <v>0.18997421963312699</v>
      </c>
      <c r="AR523" s="17">
        <v>0.18148740802337601</v>
      </c>
      <c r="AS523" s="17">
        <v>0.243273643987299</v>
      </c>
      <c r="AT523" s="17">
        <v>0.10680660569994201</v>
      </c>
      <c r="AU523" s="17">
        <v>0.120050287976839</v>
      </c>
      <c r="AV523" s="17"/>
      <c r="AW523" s="17">
        <v>0.28747725613837</v>
      </c>
      <c r="AX523" s="17">
        <v>0.27199870782275198</v>
      </c>
      <c r="AY523" s="17">
        <v>0.188123324087904</v>
      </c>
      <c r="AZ523" s="17">
        <v>0.14537809151282999</v>
      </c>
      <c r="BA523" s="17">
        <v>0.16145127124737399</v>
      </c>
      <c r="BB523" s="17"/>
      <c r="BC523" s="17">
        <v>6.8162780616183097E-2</v>
      </c>
      <c r="BD523" s="17">
        <v>0.212181986276851</v>
      </c>
      <c r="BE523" s="17">
        <v>0.26261245168715702</v>
      </c>
      <c r="BF523" s="17">
        <v>0.30942545568212898</v>
      </c>
      <c r="BG523" s="17">
        <v>0.35007979060489303</v>
      </c>
      <c r="BH523" s="17"/>
      <c r="BI523" s="17">
        <v>0.23515949969987199</v>
      </c>
      <c r="BJ523" s="17">
        <v>0.22727936158034601</v>
      </c>
      <c r="BK523" s="17"/>
      <c r="BL523" s="17">
        <v>0.198851483026764</v>
      </c>
      <c r="BM523" s="17">
        <v>0.225503081437404</v>
      </c>
      <c r="BN523" s="17">
        <v>0.24960198859799501</v>
      </c>
      <c r="BO523" s="17">
        <v>0.23772776970314499</v>
      </c>
      <c r="BP523" s="17"/>
      <c r="BQ523" s="17">
        <v>0.27429637702201198</v>
      </c>
      <c r="BR523" s="17">
        <v>0.17930600297170099</v>
      </c>
      <c r="BS523" s="17">
        <v>0.17764619881803501</v>
      </c>
      <c r="BT523" s="17">
        <v>0.37269310225393898</v>
      </c>
      <c r="BU523" s="17">
        <v>0.181500094583984</v>
      </c>
      <c r="BV523" s="17"/>
      <c r="BW523" s="17">
        <v>0.262041990193907</v>
      </c>
      <c r="BX523" s="17">
        <v>9.9104766926071106E-2</v>
      </c>
      <c r="BY523" s="17">
        <v>0.246596930450834</v>
      </c>
      <c r="BZ523" s="17">
        <v>0.36619657295921398</v>
      </c>
      <c r="CA523" s="17">
        <v>0.222238547821313</v>
      </c>
      <c r="CB523" s="17"/>
      <c r="CC523" s="17">
        <v>0.29679273089465302</v>
      </c>
      <c r="CD523" s="17">
        <v>0.196595550275215</v>
      </c>
      <c r="CE523" s="17"/>
      <c r="CF523" s="17">
        <v>0.108367689037964</v>
      </c>
      <c r="CG523" s="17"/>
      <c r="CH523" s="17">
        <v>0.255159102803101</v>
      </c>
    </row>
    <row r="524" spans="2:86" x14ac:dyDescent="0.35">
      <c r="B524" t="s">
        <v>140</v>
      </c>
      <c r="C524" s="17">
        <v>0.113776023415564</v>
      </c>
      <c r="D524" s="17">
        <v>7.6628397492878794E-2</v>
      </c>
      <c r="E524" s="17">
        <v>0.15034423994601301</v>
      </c>
      <c r="F524" s="17"/>
      <c r="G524" s="17">
        <v>0.112770677172585</v>
      </c>
      <c r="H524" s="17">
        <v>0.11232107589606501</v>
      </c>
      <c r="I524" s="17">
        <v>9.7487113766835207E-2</v>
      </c>
      <c r="J524" s="17">
        <v>0.116471096839074</v>
      </c>
      <c r="K524" s="17">
        <v>0.1005240985519</v>
      </c>
      <c r="L524" s="17">
        <v>0.13554297182139599</v>
      </c>
      <c r="M524" s="17"/>
      <c r="N524" s="17">
        <v>7.0949935903193206E-2</v>
      </c>
      <c r="O524" s="17">
        <v>0.117250300441318</v>
      </c>
      <c r="P524" s="17">
        <v>0.124842456814739</v>
      </c>
      <c r="Q524" s="17">
        <v>0.14615911104818</v>
      </c>
      <c r="R524" s="17"/>
      <c r="S524" s="17">
        <v>0.108755594351696</v>
      </c>
      <c r="T524" s="17">
        <v>0.14120760403319099</v>
      </c>
      <c r="U524" s="17">
        <v>0.164228393442961</v>
      </c>
      <c r="V524" s="17">
        <v>7.6309505820916307E-2</v>
      </c>
      <c r="W524" s="17">
        <v>0.124932416875094</v>
      </c>
      <c r="X524" s="17">
        <v>6.8204341454327397E-2</v>
      </c>
      <c r="Y524" s="17">
        <v>0.119446653220644</v>
      </c>
      <c r="Z524" s="17">
        <v>3.7295400864922099E-2</v>
      </c>
      <c r="AA524" s="17">
        <v>0.148252410643716</v>
      </c>
      <c r="AB524" s="17">
        <v>4.5325270837731198E-2</v>
      </c>
      <c r="AC524" s="17">
        <v>0.19603963628502399</v>
      </c>
      <c r="AD524" s="17">
        <v>0.13573095540181301</v>
      </c>
      <c r="AE524" s="17"/>
      <c r="AF524" s="17">
        <v>0.14626475677021999</v>
      </c>
      <c r="AG524" s="17">
        <v>0.24580027681118699</v>
      </c>
      <c r="AH524" s="17">
        <v>0.16836964077054101</v>
      </c>
      <c r="AI524" s="17">
        <v>0.13653461121158</v>
      </c>
      <c r="AJ524" s="17">
        <v>0.139359818644719</v>
      </c>
      <c r="AK524" s="17">
        <v>7.8387287033043998E-2</v>
      </c>
      <c r="AL524" s="17">
        <v>0.111502054114126</v>
      </c>
      <c r="AM524" s="17">
        <v>0.10833464037184699</v>
      </c>
      <c r="AN524" s="17">
        <v>0.131771023572612</v>
      </c>
      <c r="AO524" s="17">
        <v>0.10970045035294899</v>
      </c>
      <c r="AP524" s="17">
        <v>6.98836260510418E-2</v>
      </c>
      <c r="AQ524" s="17">
        <v>7.7607023805612602E-2</v>
      </c>
      <c r="AR524" s="17">
        <v>0.101963116246458</v>
      </c>
      <c r="AS524" s="17">
        <v>3.9549857112777302E-2</v>
      </c>
      <c r="AT524" s="17">
        <v>8.6498510679876295E-2</v>
      </c>
      <c r="AU524" s="17">
        <v>3.0995214244248399E-2</v>
      </c>
      <c r="AV524" s="17"/>
      <c r="AW524" s="17">
        <v>0.15275939654452</v>
      </c>
      <c r="AX524" s="17">
        <v>0.126348320881359</v>
      </c>
      <c r="AY524" s="17">
        <v>8.2057406945700101E-2</v>
      </c>
      <c r="AZ524" s="17">
        <v>8.8864355357187896E-2</v>
      </c>
      <c r="BA524" s="17">
        <v>3.7055176217151903E-2</v>
      </c>
      <c r="BB524" s="17"/>
      <c r="BC524" s="17">
        <v>7.5702836940926999E-2</v>
      </c>
      <c r="BD524" s="17">
        <v>8.7196206433169998E-2</v>
      </c>
      <c r="BE524" s="17">
        <v>0.140241492574672</v>
      </c>
      <c r="BF524" s="17">
        <v>0.14184621499171801</v>
      </c>
      <c r="BG524" s="17">
        <v>0.10975764666424299</v>
      </c>
      <c r="BH524" s="17"/>
      <c r="BI524" s="17">
        <v>0.10013115337131</v>
      </c>
      <c r="BJ524" s="17">
        <v>0.16927068807927301</v>
      </c>
      <c r="BK524" s="17"/>
      <c r="BL524" s="17">
        <v>0.139779071553849</v>
      </c>
      <c r="BM524" s="17">
        <v>0.104029517156803</v>
      </c>
      <c r="BN524" s="17">
        <v>0.10232531311262701</v>
      </c>
      <c r="BO524" s="17">
        <v>0.29929470609390302</v>
      </c>
      <c r="BP524" s="17"/>
      <c r="BQ524" s="17">
        <v>8.9658306092475604E-2</v>
      </c>
      <c r="BR524" s="17">
        <v>8.4453462061369305E-2</v>
      </c>
      <c r="BS524" s="17">
        <v>7.37502648410404E-2</v>
      </c>
      <c r="BT524" s="17">
        <v>8.5116708584254505E-2</v>
      </c>
      <c r="BU524" s="17">
        <v>9.5020863627112095E-2</v>
      </c>
      <c r="BV524" s="17"/>
      <c r="BW524" s="17">
        <v>8.4032269491211994E-2</v>
      </c>
      <c r="BX524" s="17">
        <v>7.8040322770592405E-2</v>
      </c>
      <c r="BY524" s="17">
        <v>5.1037838188737902E-2</v>
      </c>
      <c r="BZ524" s="17">
        <v>0.102824366573936</v>
      </c>
      <c r="CA524" s="17">
        <v>8.2133654985775503E-2</v>
      </c>
      <c r="CB524" s="17"/>
      <c r="CC524" s="17">
        <v>8.0394155428828995E-2</v>
      </c>
      <c r="CD524" s="17">
        <v>0.133327434310061</v>
      </c>
      <c r="CE524" s="17"/>
      <c r="CF524" s="17">
        <v>8.0001465109709499E-2</v>
      </c>
      <c r="CG524" s="17"/>
      <c r="CH524" s="17">
        <v>4.6907005561180999E-2</v>
      </c>
    </row>
    <row r="525" spans="2:86" x14ac:dyDescent="0.35">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c r="CB525" s="17"/>
      <c r="CC525" s="17"/>
      <c r="CD525" s="17"/>
      <c r="CE525" s="17"/>
      <c r="CF525" s="17"/>
      <c r="CG525" s="17"/>
      <c r="CH525" s="17"/>
    </row>
    <row r="526" spans="2:86" x14ac:dyDescent="0.35">
      <c r="B526" s="6" t="s">
        <v>298</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c r="CB526" s="17"/>
      <c r="CC526" s="17"/>
      <c r="CD526" s="17"/>
      <c r="CE526" s="17"/>
      <c r="CF526" s="17"/>
      <c r="CG526" s="17"/>
      <c r="CH526" s="17"/>
    </row>
    <row r="527" spans="2:86" x14ac:dyDescent="0.35">
      <c r="B527" s="21" t="s">
        <v>123</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c r="BZ527" s="17"/>
      <c r="CA527" s="17"/>
      <c r="CB527" s="17"/>
      <c r="CC527" s="17"/>
      <c r="CD527" s="17"/>
      <c r="CE527" s="17"/>
      <c r="CF527" s="17"/>
      <c r="CG527" s="17"/>
      <c r="CH527" s="17"/>
    </row>
    <row r="528" spans="2:86" x14ac:dyDescent="0.35">
      <c r="B528" t="s">
        <v>291</v>
      </c>
      <c r="C528" s="17">
        <v>0.124142718833953</v>
      </c>
      <c r="D528" s="17">
        <v>0.15046293258781901</v>
      </c>
      <c r="E528" s="17">
        <v>9.8840243642624101E-2</v>
      </c>
      <c r="F528" s="17"/>
      <c r="G528" s="17">
        <v>0.10627943475196799</v>
      </c>
      <c r="H528" s="17">
        <v>0.17753858703327499</v>
      </c>
      <c r="I528" s="17">
        <v>0.14324877631677199</v>
      </c>
      <c r="J528" s="17">
        <v>9.2575058825568907E-2</v>
      </c>
      <c r="K528" s="17">
        <v>0.109411241603765</v>
      </c>
      <c r="L528" s="17">
        <v>0.11259188454171699</v>
      </c>
      <c r="M528" s="17"/>
      <c r="N528" s="17">
        <v>0.18350634074533001</v>
      </c>
      <c r="O528" s="17">
        <v>8.0236264172787106E-2</v>
      </c>
      <c r="P528" s="17">
        <v>0.13193516054360999</v>
      </c>
      <c r="Q528" s="17">
        <v>9.9828513063452196E-2</v>
      </c>
      <c r="R528" s="17"/>
      <c r="S528" s="17">
        <v>0.175621272237621</v>
      </c>
      <c r="T528" s="17">
        <v>0.111226093632245</v>
      </c>
      <c r="U528" s="17">
        <v>0.114088308825864</v>
      </c>
      <c r="V528" s="17">
        <v>9.37122044051793E-2</v>
      </c>
      <c r="W528" s="17">
        <v>0.13728708648310201</v>
      </c>
      <c r="X528" s="17">
        <v>0.100908659560668</v>
      </c>
      <c r="Y528" s="17">
        <v>7.2973611805643601E-2</v>
      </c>
      <c r="Z528" s="17">
        <v>8.9757056803554697E-2</v>
      </c>
      <c r="AA528" s="17">
        <v>0.146705653994954</v>
      </c>
      <c r="AB528" s="17">
        <v>0.124220672061868</v>
      </c>
      <c r="AC528" s="17">
        <v>0.156599760331777</v>
      </c>
      <c r="AD528" s="17">
        <v>0.14171740459290399</v>
      </c>
      <c r="AE528" s="17"/>
      <c r="AF528" s="17">
        <v>0.140011302938088</v>
      </c>
      <c r="AG528" s="17">
        <v>8.7987228356842195E-2</v>
      </c>
      <c r="AH528" s="17">
        <v>0.105474602547243</v>
      </c>
      <c r="AI528" s="17">
        <v>0.126919189381277</v>
      </c>
      <c r="AJ528" s="17">
        <v>0.10256385674080799</v>
      </c>
      <c r="AK528" s="17">
        <v>9.5219058949248495E-2</v>
      </c>
      <c r="AL528" s="17">
        <v>0.132960128226803</v>
      </c>
      <c r="AM528" s="17">
        <v>0.126153032303604</v>
      </c>
      <c r="AN528" s="17">
        <v>0.10542718292329099</v>
      </c>
      <c r="AO528" s="17">
        <v>9.8803474387416698E-2</v>
      </c>
      <c r="AP528" s="17">
        <v>0.130273407484852</v>
      </c>
      <c r="AQ528" s="17">
        <v>9.9839654473497505E-2</v>
      </c>
      <c r="AR528" s="17">
        <v>0.14803707956308601</v>
      </c>
      <c r="AS528" s="17">
        <v>6.4758477118552496E-2</v>
      </c>
      <c r="AT528" s="17">
        <v>0.16799748341200199</v>
      </c>
      <c r="AU528" s="17">
        <v>0.28836515748828401</v>
      </c>
      <c r="AV528" s="17"/>
      <c r="AW528" s="17">
        <v>9.3602055905056297E-2</v>
      </c>
      <c r="AX528" s="17">
        <v>8.1408418860936499E-2</v>
      </c>
      <c r="AY528" s="17">
        <v>0.126927903484326</v>
      </c>
      <c r="AZ528" s="17">
        <v>0.203980871766091</v>
      </c>
      <c r="BA528" s="17">
        <v>0.36912368626514602</v>
      </c>
      <c r="BB528" s="17"/>
      <c r="BC528" s="17">
        <v>0.26544063507644799</v>
      </c>
      <c r="BD528" s="17">
        <v>0.14019354358233099</v>
      </c>
      <c r="BE528" s="17">
        <v>8.4092456877893101E-2</v>
      </c>
      <c r="BF528" s="17">
        <v>7.5809135838829297E-2</v>
      </c>
      <c r="BG528" s="17">
        <v>0.14493669689424801</v>
      </c>
      <c r="BH528" s="17"/>
      <c r="BI528" s="17">
        <v>0.127995054457581</v>
      </c>
      <c r="BJ528" s="17">
        <v>0.108474993680698</v>
      </c>
      <c r="BK528" s="17"/>
      <c r="BL528" s="17">
        <v>0.113456674346576</v>
      </c>
      <c r="BM528" s="17">
        <v>0.116986035878006</v>
      </c>
      <c r="BN528" s="17">
        <v>0.13482153805338501</v>
      </c>
      <c r="BO528" s="17">
        <v>4.7667093492125098E-2</v>
      </c>
      <c r="BP528" s="17"/>
      <c r="BQ528" s="17">
        <v>0.132879880738941</v>
      </c>
      <c r="BR528" s="17">
        <v>0.17894805770732899</v>
      </c>
      <c r="BS528" s="17">
        <v>9.3498572745484093E-2</v>
      </c>
      <c r="BT528" s="17">
        <v>7.4540547013857095E-2</v>
      </c>
      <c r="BU528" s="17">
        <v>0.12533735764491699</v>
      </c>
      <c r="BV528" s="17"/>
      <c r="BW528" s="17">
        <v>0.121158793841768</v>
      </c>
      <c r="BX528" s="17">
        <v>0.231769667264906</v>
      </c>
      <c r="BY528" s="17">
        <v>0.10400339460625101</v>
      </c>
      <c r="BZ528" s="17">
        <v>9.3270541539275803E-2</v>
      </c>
      <c r="CA528" s="17">
        <v>9.6571279587893993E-2</v>
      </c>
      <c r="CB528" s="17"/>
      <c r="CC528" s="17">
        <v>0.14920077600627199</v>
      </c>
      <c r="CD528" s="17">
        <v>0.109466476863658</v>
      </c>
      <c r="CE528" s="17"/>
      <c r="CF528" s="17">
        <v>0.23216788646890199</v>
      </c>
      <c r="CG528" s="17"/>
      <c r="CH528" s="17">
        <v>0.25339647106850099</v>
      </c>
    </row>
    <row r="529" spans="2:86" x14ac:dyDescent="0.35">
      <c r="B529" t="s">
        <v>292</v>
      </c>
      <c r="C529" s="17">
        <v>0.30833880392379598</v>
      </c>
      <c r="D529" s="17">
        <v>0.32296857036691301</v>
      </c>
      <c r="E529" s="17">
        <v>0.29498448959734203</v>
      </c>
      <c r="F529" s="17"/>
      <c r="G529" s="17">
        <v>0.38002316396852698</v>
      </c>
      <c r="H529" s="17">
        <v>0.35755279561287201</v>
      </c>
      <c r="I529" s="17">
        <v>0.33001881630485702</v>
      </c>
      <c r="J529" s="17">
        <v>0.31272003530056097</v>
      </c>
      <c r="K529" s="17">
        <v>0.24798566465545099</v>
      </c>
      <c r="L529" s="17">
        <v>0.24006864239544301</v>
      </c>
      <c r="M529" s="17"/>
      <c r="N529" s="17">
        <v>0.362798393903563</v>
      </c>
      <c r="O529" s="17">
        <v>0.33658257749545101</v>
      </c>
      <c r="P529" s="17">
        <v>0.284080819251262</v>
      </c>
      <c r="Q529" s="17">
        <v>0.24253507360433299</v>
      </c>
      <c r="R529" s="17"/>
      <c r="S529" s="17">
        <v>0.33314549781493602</v>
      </c>
      <c r="T529" s="17">
        <v>0.26454991386089899</v>
      </c>
      <c r="U529" s="17">
        <v>0.29389697605957399</v>
      </c>
      <c r="V529" s="17">
        <v>0.30376156487975597</v>
      </c>
      <c r="W529" s="17">
        <v>0.31878582531852201</v>
      </c>
      <c r="X529" s="17">
        <v>0.350360791556656</v>
      </c>
      <c r="Y529" s="17">
        <v>0.314125390188849</v>
      </c>
      <c r="Z529" s="17">
        <v>0.30219164004439097</v>
      </c>
      <c r="AA529" s="17">
        <v>0.28226344485212101</v>
      </c>
      <c r="AB529" s="17">
        <v>0.37590845390411698</v>
      </c>
      <c r="AC529" s="17">
        <v>0.25034019617027198</v>
      </c>
      <c r="AD529" s="17">
        <v>0.26624707258809899</v>
      </c>
      <c r="AE529" s="17"/>
      <c r="AF529" s="17">
        <v>0.23274209247680899</v>
      </c>
      <c r="AG529" s="17">
        <v>0.21055949338662999</v>
      </c>
      <c r="AH529" s="17">
        <v>0.25697863857153802</v>
      </c>
      <c r="AI529" s="17">
        <v>0.23247321811068</v>
      </c>
      <c r="AJ529" s="17">
        <v>0.38417008972427902</v>
      </c>
      <c r="AK529" s="17">
        <v>0.29251758634151398</v>
      </c>
      <c r="AL529" s="17">
        <v>0.32100713977487799</v>
      </c>
      <c r="AM529" s="17">
        <v>0.26210175924261597</v>
      </c>
      <c r="AN529" s="17">
        <v>0.29030333919654799</v>
      </c>
      <c r="AO529" s="17">
        <v>0.37481611233574802</v>
      </c>
      <c r="AP529" s="17">
        <v>0.28190754891651398</v>
      </c>
      <c r="AQ529" s="17">
        <v>0.37682491099725501</v>
      </c>
      <c r="AR529" s="17">
        <v>0.373005212792132</v>
      </c>
      <c r="AS529" s="17">
        <v>0.32290707075025399</v>
      </c>
      <c r="AT529" s="17">
        <v>0.30758626665858002</v>
      </c>
      <c r="AU529" s="17">
        <v>0.40579852096947899</v>
      </c>
      <c r="AV529" s="17"/>
      <c r="AW529" s="17">
        <v>0.241686223099734</v>
      </c>
      <c r="AX529" s="17">
        <v>0.30019661558667998</v>
      </c>
      <c r="AY529" s="17">
        <v>0.366972012132387</v>
      </c>
      <c r="AZ529" s="17">
        <v>0.36158742522737097</v>
      </c>
      <c r="BA529" s="17">
        <v>0.35577803418492798</v>
      </c>
      <c r="BB529" s="17"/>
      <c r="BC529" s="17">
        <v>0.37737398316580101</v>
      </c>
      <c r="BD529" s="17">
        <v>0.35722166135621403</v>
      </c>
      <c r="BE529" s="17">
        <v>0.29287100266006599</v>
      </c>
      <c r="BF529" s="17">
        <v>0.20502705759498799</v>
      </c>
      <c r="BG529" s="17">
        <v>0.17904080325871899</v>
      </c>
      <c r="BH529" s="17"/>
      <c r="BI529" s="17">
        <v>0.31722853297345699</v>
      </c>
      <c r="BJ529" s="17">
        <v>0.27218363857871303</v>
      </c>
      <c r="BK529" s="17"/>
      <c r="BL529" s="17">
        <v>0.35226178727743701</v>
      </c>
      <c r="BM529" s="17">
        <v>0.27110918278498197</v>
      </c>
      <c r="BN529" s="17">
        <v>0.312316132906101</v>
      </c>
      <c r="BO529" s="17">
        <v>0.330807316930325</v>
      </c>
      <c r="BP529" s="17"/>
      <c r="BQ529" s="17">
        <v>0.33015543654426599</v>
      </c>
      <c r="BR529" s="17">
        <v>0.32788002088947499</v>
      </c>
      <c r="BS529" s="17">
        <v>0.36182761804619601</v>
      </c>
      <c r="BT529" s="17">
        <v>0.233890804217669</v>
      </c>
      <c r="BU529" s="17">
        <v>0.38579105291753701</v>
      </c>
      <c r="BV529" s="17"/>
      <c r="BW529" s="17">
        <v>0.36632808152747098</v>
      </c>
      <c r="BX529" s="17">
        <v>0.39656211185656098</v>
      </c>
      <c r="BY529" s="17">
        <v>0.31548298930958502</v>
      </c>
      <c r="BZ529" s="17">
        <v>0.246480128671481</v>
      </c>
      <c r="CA529" s="17">
        <v>0.35155567105886198</v>
      </c>
      <c r="CB529" s="17"/>
      <c r="CC529" s="17">
        <v>0.30369846272635898</v>
      </c>
      <c r="CD529" s="17">
        <v>0.31105660322363698</v>
      </c>
      <c r="CE529" s="17"/>
      <c r="CF529" s="17">
        <v>0.39267102988022101</v>
      </c>
      <c r="CG529" s="17"/>
      <c r="CH529" s="17">
        <v>0.31080320136137402</v>
      </c>
    </row>
    <row r="530" spans="2:86" x14ac:dyDescent="0.35">
      <c r="B530" t="s">
        <v>293</v>
      </c>
      <c r="C530" s="17">
        <v>0.196222874609634</v>
      </c>
      <c r="D530" s="17">
        <v>0.213126129786228</v>
      </c>
      <c r="E530" s="17">
        <v>0.180318699827311</v>
      </c>
      <c r="F530" s="17"/>
      <c r="G530" s="17">
        <v>0.21860052094391699</v>
      </c>
      <c r="H530" s="17">
        <v>0.17617561971551501</v>
      </c>
      <c r="I530" s="17">
        <v>0.193258218508262</v>
      </c>
      <c r="J530" s="17">
        <v>0.21810565318241301</v>
      </c>
      <c r="K530" s="17">
        <v>0.183405412846881</v>
      </c>
      <c r="L530" s="17">
        <v>0.19089323514279999</v>
      </c>
      <c r="M530" s="17"/>
      <c r="N530" s="17">
        <v>0.191065868314546</v>
      </c>
      <c r="O530" s="17">
        <v>0.18987782188226399</v>
      </c>
      <c r="P530" s="17">
        <v>0.17999119945741399</v>
      </c>
      <c r="Q530" s="17">
        <v>0.224244953375622</v>
      </c>
      <c r="R530" s="17"/>
      <c r="S530" s="17">
        <v>0.18915621666993601</v>
      </c>
      <c r="T530" s="17">
        <v>0.194518529158276</v>
      </c>
      <c r="U530" s="17">
        <v>0.18346093724920601</v>
      </c>
      <c r="V530" s="17">
        <v>0.228698236249194</v>
      </c>
      <c r="W530" s="17">
        <v>0.189064800604936</v>
      </c>
      <c r="X530" s="17">
        <v>0.22340406643337399</v>
      </c>
      <c r="Y530" s="17">
        <v>0.21435848193024501</v>
      </c>
      <c r="Z530" s="17">
        <v>0.22830540255661699</v>
      </c>
      <c r="AA530" s="17">
        <v>0.19384304265469399</v>
      </c>
      <c r="AB530" s="17">
        <v>0.15350280481206299</v>
      </c>
      <c r="AC530" s="17">
        <v>0.16129571625313699</v>
      </c>
      <c r="AD530" s="17">
        <v>0.213127074136229</v>
      </c>
      <c r="AE530" s="17"/>
      <c r="AF530" s="17">
        <v>0.34754164763836098</v>
      </c>
      <c r="AG530" s="17">
        <v>0.102273950983765</v>
      </c>
      <c r="AH530" s="17">
        <v>0.166558857737092</v>
      </c>
      <c r="AI530" s="17">
        <v>0.244072066549267</v>
      </c>
      <c r="AJ530" s="17">
        <v>0.19671051418329699</v>
      </c>
      <c r="AK530" s="17">
        <v>0.19340895445431699</v>
      </c>
      <c r="AL530" s="17">
        <v>0.17607341977975899</v>
      </c>
      <c r="AM530" s="17">
        <v>0.20194205491553199</v>
      </c>
      <c r="AN530" s="17">
        <v>0.216379673494866</v>
      </c>
      <c r="AO530" s="17">
        <v>0.14809199006141599</v>
      </c>
      <c r="AP530" s="17">
        <v>0.22971532478185999</v>
      </c>
      <c r="AQ530" s="17">
        <v>0.18460264623620301</v>
      </c>
      <c r="AR530" s="17">
        <v>0.197199931811499</v>
      </c>
      <c r="AS530" s="17">
        <v>0.27984692957429003</v>
      </c>
      <c r="AT530" s="17">
        <v>0.31616301353746601</v>
      </c>
      <c r="AU530" s="17">
        <v>0.139896996171475</v>
      </c>
      <c r="AV530" s="17"/>
      <c r="AW530" s="17">
        <v>0.186584693327389</v>
      </c>
      <c r="AX530" s="17">
        <v>0.19546202655132899</v>
      </c>
      <c r="AY530" s="17">
        <v>0.21022954144575201</v>
      </c>
      <c r="AZ530" s="17">
        <v>0.19039836878299099</v>
      </c>
      <c r="BA530" s="17">
        <v>0.14721936663955401</v>
      </c>
      <c r="BB530" s="17"/>
      <c r="BC530" s="17">
        <v>0.14432388538896099</v>
      </c>
      <c r="BD530" s="17">
        <v>0.203152189706268</v>
      </c>
      <c r="BE530" s="17">
        <v>0.200620613619404</v>
      </c>
      <c r="BF530" s="17">
        <v>0.22050668051510799</v>
      </c>
      <c r="BG530" s="17">
        <v>0.13584158657479001</v>
      </c>
      <c r="BH530" s="17"/>
      <c r="BI530" s="17">
        <v>0.193673341253145</v>
      </c>
      <c r="BJ530" s="17">
        <v>0.20659200954520901</v>
      </c>
      <c r="BK530" s="17"/>
      <c r="BL530" s="17">
        <v>0.18043223204035999</v>
      </c>
      <c r="BM530" s="17">
        <v>0.228990345576562</v>
      </c>
      <c r="BN530" s="17">
        <v>0.18931769137020699</v>
      </c>
      <c r="BO530" s="17">
        <v>7.2026410945019201E-2</v>
      </c>
      <c r="BP530" s="17"/>
      <c r="BQ530" s="17">
        <v>0.19836358296457601</v>
      </c>
      <c r="BR530" s="17">
        <v>0.19429160699915601</v>
      </c>
      <c r="BS530" s="17">
        <v>0.25455844864344701</v>
      </c>
      <c r="BT530" s="17">
        <v>0.186304210614437</v>
      </c>
      <c r="BU530" s="17">
        <v>0.18036769524638699</v>
      </c>
      <c r="BV530" s="17"/>
      <c r="BW530" s="17">
        <v>0.18930879705645301</v>
      </c>
      <c r="BX530" s="17">
        <v>0.157398832601989</v>
      </c>
      <c r="BY530" s="17">
        <v>0.269346109840855</v>
      </c>
      <c r="BZ530" s="17">
        <v>0.186796105639085</v>
      </c>
      <c r="CA530" s="17">
        <v>0.21169653343109501</v>
      </c>
      <c r="CB530" s="17"/>
      <c r="CC530" s="17">
        <v>0.17391492233945299</v>
      </c>
      <c r="CD530" s="17">
        <v>0.20928840890575001</v>
      </c>
      <c r="CE530" s="17"/>
      <c r="CF530" s="17">
        <v>0.16088980520269699</v>
      </c>
      <c r="CG530" s="17"/>
      <c r="CH530" s="17">
        <v>0.15512950495379799</v>
      </c>
    </row>
    <row r="531" spans="2:86" x14ac:dyDescent="0.35">
      <c r="B531" t="s">
        <v>294</v>
      </c>
      <c r="C531" s="17">
        <v>0.18732343602315399</v>
      </c>
      <c r="D531" s="17">
        <v>0.174653914987416</v>
      </c>
      <c r="E531" s="17">
        <v>0.19864874098589699</v>
      </c>
      <c r="F531" s="17"/>
      <c r="G531" s="17">
        <v>9.9814161518165606E-2</v>
      </c>
      <c r="H531" s="17">
        <v>0.12808819901264501</v>
      </c>
      <c r="I531" s="17">
        <v>0.18837998783093901</v>
      </c>
      <c r="J531" s="17">
        <v>0.20981030037783599</v>
      </c>
      <c r="K531" s="17">
        <v>0.271760297211326</v>
      </c>
      <c r="L531" s="17">
        <v>0.21780270645482899</v>
      </c>
      <c r="M531" s="17"/>
      <c r="N531" s="17">
        <v>0.153109077989565</v>
      </c>
      <c r="O531" s="17">
        <v>0.192972826562824</v>
      </c>
      <c r="P531" s="17">
        <v>0.187558416740217</v>
      </c>
      <c r="Q531" s="17">
        <v>0.21451725393648099</v>
      </c>
      <c r="R531" s="17"/>
      <c r="S531" s="17">
        <v>0.13337489707427999</v>
      </c>
      <c r="T531" s="17">
        <v>0.23383704142592701</v>
      </c>
      <c r="U531" s="17">
        <v>0.172547508810974</v>
      </c>
      <c r="V531" s="17">
        <v>0.20985144362876099</v>
      </c>
      <c r="W531" s="17">
        <v>0.19050276979134001</v>
      </c>
      <c r="X531" s="17">
        <v>0.18434269807185999</v>
      </c>
      <c r="Y531" s="17">
        <v>0.177718113092247</v>
      </c>
      <c r="Z531" s="17">
        <v>0.28714570720726301</v>
      </c>
      <c r="AA531" s="17">
        <v>0.193547690236756</v>
      </c>
      <c r="AB531" s="17">
        <v>0.157442747905465</v>
      </c>
      <c r="AC531" s="17">
        <v>0.195973966180155</v>
      </c>
      <c r="AD531" s="17">
        <v>0.155999127612966</v>
      </c>
      <c r="AE531" s="17"/>
      <c r="AF531" s="17">
        <v>0.19142409565775001</v>
      </c>
      <c r="AG531" s="17">
        <v>0.21874305612117001</v>
      </c>
      <c r="AH531" s="17">
        <v>0.24071806026030501</v>
      </c>
      <c r="AI531" s="17">
        <v>0.2046929725161</v>
      </c>
      <c r="AJ531" s="17">
        <v>0.130097375299082</v>
      </c>
      <c r="AK531" s="17">
        <v>0.20641080212997001</v>
      </c>
      <c r="AL531" s="17">
        <v>0.177825133475952</v>
      </c>
      <c r="AM531" s="17">
        <v>0.23837537689806601</v>
      </c>
      <c r="AN531" s="17">
        <v>0.21306520132957599</v>
      </c>
      <c r="AO531" s="17">
        <v>0.22074371108105501</v>
      </c>
      <c r="AP531" s="17">
        <v>0.19872894428403901</v>
      </c>
      <c r="AQ531" s="17">
        <v>0.22507036290405699</v>
      </c>
      <c r="AR531" s="17">
        <v>0.13851972260326101</v>
      </c>
      <c r="AS531" s="17">
        <v>0.20802403682194401</v>
      </c>
      <c r="AT531" s="17">
        <v>8.7580753458243205E-2</v>
      </c>
      <c r="AU531" s="17">
        <v>8.13721629492518E-2</v>
      </c>
      <c r="AV531" s="17"/>
      <c r="AW531" s="17">
        <v>0.23352337815129301</v>
      </c>
      <c r="AX531" s="17">
        <v>0.21464455847792399</v>
      </c>
      <c r="AY531" s="17">
        <v>0.14650976722428699</v>
      </c>
      <c r="AZ531" s="17">
        <v>0.12667081086766999</v>
      </c>
      <c r="BA531" s="17">
        <v>7.2025169394335703E-2</v>
      </c>
      <c r="BB531" s="17"/>
      <c r="BC531" s="17">
        <v>7.3760861453075699E-2</v>
      </c>
      <c r="BD531" s="17">
        <v>0.157531461778493</v>
      </c>
      <c r="BE531" s="17">
        <v>0.206804155517924</v>
      </c>
      <c r="BF531" s="17">
        <v>0.257972062541168</v>
      </c>
      <c r="BG531" s="17">
        <v>0.35308356490896398</v>
      </c>
      <c r="BH531" s="17"/>
      <c r="BI531" s="17">
        <v>0.188097775031353</v>
      </c>
      <c r="BJ531" s="17">
        <v>0.18417414376484101</v>
      </c>
      <c r="BK531" s="17"/>
      <c r="BL531" s="17">
        <v>0.15555759292170501</v>
      </c>
      <c r="BM531" s="17">
        <v>0.169881487734694</v>
      </c>
      <c r="BN531" s="17">
        <v>0.206846849191582</v>
      </c>
      <c r="BO531" s="17">
        <v>0.20207137335094899</v>
      </c>
      <c r="BP531" s="17"/>
      <c r="BQ531" s="17">
        <v>0.21569020762135999</v>
      </c>
      <c r="BR531" s="17">
        <v>0.14149089549122701</v>
      </c>
      <c r="BS531" s="17">
        <v>0.121895545471393</v>
      </c>
      <c r="BT531" s="17">
        <v>0.34218086281003501</v>
      </c>
      <c r="BU531" s="17">
        <v>0.126884794665728</v>
      </c>
      <c r="BV531" s="17"/>
      <c r="BW531" s="17">
        <v>0.19530355391141899</v>
      </c>
      <c r="BX531" s="17">
        <v>5.8479678095911397E-2</v>
      </c>
      <c r="BY531" s="17">
        <v>0.16152971168330599</v>
      </c>
      <c r="BZ531" s="17">
        <v>0.32415960673882399</v>
      </c>
      <c r="CA531" s="17">
        <v>0.154985629619699</v>
      </c>
      <c r="CB531" s="17"/>
      <c r="CC531" s="17">
        <v>0.24662077051855699</v>
      </c>
      <c r="CD531" s="17">
        <v>0.15259360747884701</v>
      </c>
      <c r="CE531" s="17"/>
      <c r="CF531" s="17">
        <v>6.1330264326896103E-2</v>
      </c>
      <c r="CG531" s="17"/>
      <c r="CH531" s="17">
        <v>0.197454713573566</v>
      </c>
    </row>
    <row r="532" spans="2:86" x14ac:dyDescent="0.35">
      <c r="B532" t="s">
        <v>140</v>
      </c>
      <c r="C532" s="17">
        <v>0.183972166609464</v>
      </c>
      <c r="D532" s="17">
        <v>0.13878845227162401</v>
      </c>
      <c r="E532" s="17">
        <v>0.22720782594682601</v>
      </c>
      <c r="F532" s="17"/>
      <c r="G532" s="17">
        <v>0.19528271881742201</v>
      </c>
      <c r="H532" s="17">
        <v>0.160644798625692</v>
      </c>
      <c r="I532" s="17">
        <v>0.14509420103917101</v>
      </c>
      <c r="J532" s="17">
        <v>0.16678895231362201</v>
      </c>
      <c r="K532" s="17">
        <v>0.18743738368257701</v>
      </c>
      <c r="L532" s="17">
        <v>0.238643531465211</v>
      </c>
      <c r="M532" s="17"/>
      <c r="N532" s="17">
        <v>0.109520319046995</v>
      </c>
      <c r="O532" s="17">
        <v>0.200330509886674</v>
      </c>
      <c r="P532" s="17">
        <v>0.216434404007497</v>
      </c>
      <c r="Q532" s="17">
        <v>0.21887420602011101</v>
      </c>
      <c r="R532" s="17"/>
      <c r="S532" s="17">
        <v>0.168702116203227</v>
      </c>
      <c r="T532" s="17">
        <v>0.195868421922653</v>
      </c>
      <c r="U532" s="17">
        <v>0.23600626905438199</v>
      </c>
      <c r="V532" s="17">
        <v>0.16397655083711099</v>
      </c>
      <c r="W532" s="17">
        <v>0.16435951780209901</v>
      </c>
      <c r="X532" s="17">
        <v>0.140983784377441</v>
      </c>
      <c r="Y532" s="17">
        <v>0.22082440298301501</v>
      </c>
      <c r="Z532" s="17">
        <v>9.2600193388174198E-2</v>
      </c>
      <c r="AA532" s="17">
        <v>0.183640168261476</v>
      </c>
      <c r="AB532" s="17">
        <v>0.18892532131648701</v>
      </c>
      <c r="AC532" s="17">
        <v>0.235790361064659</v>
      </c>
      <c r="AD532" s="17">
        <v>0.22290932106980199</v>
      </c>
      <c r="AE532" s="17"/>
      <c r="AF532" s="17">
        <v>8.8280861288991805E-2</v>
      </c>
      <c r="AG532" s="17">
        <v>0.38043627115159301</v>
      </c>
      <c r="AH532" s="17">
        <v>0.23026984088382199</v>
      </c>
      <c r="AI532" s="17">
        <v>0.19184255344267601</v>
      </c>
      <c r="AJ532" s="17">
        <v>0.18645816405253399</v>
      </c>
      <c r="AK532" s="17">
        <v>0.21244359812495101</v>
      </c>
      <c r="AL532" s="17">
        <v>0.19213417874260699</v>
      </c>
      <c r="AM532" s="17">
        <v>0.17142777664018199</v>
      </c>
      <c r="AN532" s="17">
        <v>0.17482460305571901</v>
      </c>
      <c r="AO532" s="17">
        <v>0.157544712134364</v>
      </c>
      <c r="AP532" s="17">
        <v>0.15937477453273599</v>
      </c>
      <c r="AQ532" s="17">
        <v>0.11366242538898701</v>
      </c>
      <c r="AR532" s="17">
        <v>0.14323805323002101</v>
      </c>
      <c r="AS532" s="17">
        <v>0.124463485734959</v>
      </c>
      <c r="AT532" s="17">
        <v>0.120672482933708</v>
      </c>
      <c r="AU532" s="17">
        <v>8.4567162421509801E-2</v>
      </c>
      <c r="AV532" s="17"/>
      <c r="AW532" s="17">
        <v>0.24460364951652799</v>
      </c>
      <c r="AX532" s="17">
        <v>0.20828838052313001</v>
      </c>
      <c r="AY532" s="17">
        <v>0.14936077571324799</v>
      </c>
      <c r="AZ532" s="17">
        <v>0.117362523355877</v>
      </c>
      <c r="BA532" s="17">
        <v>5.5853743516036398E-2</v>
      </c>
      <c r="BB532" s="17"/>
      <c r="BC532" s="17">
        <v>0.13910063491571401</v>
      </c>
      <c r="BD532" s="17">
        <v>0.14190114357669401</v>
      </c>
      <c r="BE532" s="17">
        <v>0.21561177132471299</v>
      </c>
      <c r="BF532" s="17">
        <v>0.24068506350990701</v>
      </c>
      <c r="BG532" s="17">
        <v>0.18709734836328001</v>
      </c>
      <c r="BH532" s="17"/>
      <c r="BI532" s="17">
        <v>0.17300529628446401</v>
      </c>
      <c r="BJ532" s="17">
        <v>0.22857521443053899</v>
      </c>
      <c r="BK532" s="17"/>
      <c r="BL532" s="17">
        <v>0.19829171341392099</v>
      </c>
      <c r="BM532" s="17">
        <v>0.21303294802575601</v>
      </c>
      <c r="BN532" s="17">
        <v>0.15669778847872401</v>
      </c>
      <c r="BO532" s="17">
        <v>0.34742780528158201</v>
      </c>
      <c r="BP532" s="17"/>
      <c r="BQ532" s="17">
        <v>0.122910892130858</v>
      </c>
      <c r="BR532" s="17">
        <v>0.15738941891281399</v>
      </c>
      <c r="BS532" s="17">
        <v>0.168219815093479</v>
      </c>
      <c r="BT532" s="17">
        <v>0.163083575344002</v>
      </c>
      <c r="BU532" s="17">
        <v>0.18161909952543201</v>
      </c>
      <c r="BV532" s="17"/>
      <c r="BW532" s="17">
        <v>0.12790077366288899</v>
      </c>
      <c r="BX532" s="17">
        <v>0.15578971018063301</v>
      </c>
      <c r="BY532" s="17">
        <v>0.14963779456000301</v>
      </c>
      <c r="BZ532" s="17">
        <v>0.14929361741133401</v>
      </c>
      <c r="CA532" s="17">
        <v>0.18519088630245001</v>
      </c>
      <c r="CB532" s="17"/>
      <c r="CC532" s="17">
        <v>0.12656506840935899</v>
      </c>
      <c r="CD532" s="17">
        <v>0.21759490352810901</v>
      </c>
      <c r="CE532" s="17"/>
      <c r="CF532" s="17">
        <v>0.152941014121284</v>
      </c>
      <c r="CG532" s="17"/>
      <c r="CH532" s="17">
        <v>8.3216109042760597E-2</v>
      </c>
    </row>
    <row r="533" spans="2:86" x14ac:dyDescent="0.3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c r="BZ533" s="17"/>
      <c r="CA533" s="17"/>
      <c r="CB533" s="17"/>
      <c r="CC533" s="17"/>
      <c r="CD533" s="17"/>
      <c r="CE533" s="17"/>
      <c r="CF533" s="17"/>
      <c r="CG533" s="17"/>
      <c r="CH533" s="17"/>
    </row>
    <row r="534" spans="2:86" x14ac:dyDescent="0.35">
      <c r="B534" s="6" t="s">
        <v>299</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c r="CC534" s="17"/>
      <c r="CD534" s="17"/>
      <c r="CE534" s="17"/>
      <c r="CF534" s="17"/>
      <c r="CG534" s="17"/>
      <c r="CH534" s="17"/>
    </row>
    <row r="535" spans="2:86" x14ac:dyDescent="0.35">
      <c r="B535" s="21" t="s">
        <v>123</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c r="CB535" s="17"/>
      <c r="CC535" s="17"/>
      <c r="CD535" s="17"/>
      <c r="CE535" s="17"/>
      <c r="CF535" s="17"/>
      <c r="CG535" s="17"/>
      <c r="CH535" s="17"/>
    </row>
    <row r="536" spans="2:86" x14ac:dyDescent="0.35">
      <c r="B536" t="s">
        <v>291</v>
      </c>
      <c r="C536" s="17">
        <v>0.15022381022381601</v>
      </c>
      <c r="D536" s="17">
        <v>0.170357929943322</v>
      </c>
      <c r="E536" s="17">
        <v>0.131032098427627</v>
      </c>
      <c r="F536" s="17"/>
      <c r="G536" s="17">
        <v>0.17959029659079101</v>
      </c>
      <c r="H536" s="17">
        <v>0.191609918695862</v>
      </c>
      <c r="I536" s="17">
        <v>0.16583661095921801</v>
      </c>
      <c r="J536" s="17">
        <v>0.130909373101738</v>
      </c>
      <c r="K536" s="17">
        <v>0.13853215507630601</v>
      </c>
      <c r="L536" s="17">
        <v>0.10795569132664</v>
      </c>
      <c r="M536" s="17"/>
      <c r="N536" s="17">
        <v>0.17132356946784399</v>
      </c>
      <c r="O536" s="17">
        <v>0.131761126355988</v>
      </c>
      <c r="P536" s="17">
        <v>0.15923323437450199</v>
      </c>
      <c r="Q536" s="17">
        <v>0.13991075869199299</v>
      </c>
      <c r="R536" s="17"/>
      <c r="S536" s="17">
        <v>0.14952160641715201</v>
      </c>
      <c r="T536" s="17">
        <v>0.13367141727625301</v>
      </c>
      <c r="U536" s="17">
        <v>0.150987412796936</v>
      </c>
      <c r="V536" s="17">
        <v>0.120536675076689</v>
      </c>
      <c r="W536" s="17">
        <v>0.19300318787373599</v>
      </c>
      <c r="X536" s="17">
        <v>0.16202228850397701</v>
      </c>
      <c r="Y536" s="17">
        <v>0.13787207970229601</v>
      </c>
      <c r="Z536" s="17">
        <v>0.13132968762133501</v>
      </c>
      <c r="AA536" s="17">
        <v>0.15891800192098399</v>
      </c>
      <c r="AB536" s="17">
        <v>0.20763672892813401</v>
      </c>
      <c r="AC536" s="17">
        <v>0.115484785198817</v>
      </c>
      <c r="AD536" s="17">
        <v>8.8212977804803597E-2</v>
      </c>
      <c r="AE536" s="17"/>
      <c r="AF536" s="17">
        <v>0.127894295115351</v>
      </c>
      <c r="AG536" s="17">
        <v>5.1335215778139903E-2</v>
      </c>
      <c r="AH536" s="17">
        <v>5.8577867196152697E-2</v>
      </c>
      <c r="AI536" s="17">
        <v>0.21505818614964201</v>
      </c>
      <c r="AJ536" s="17">
        <v>0.17170802598755799</v>
      </c>
      <c r="AK536" s="17">
        <v>0.15908701908714501</v>
      </c>
      <c r="AL536" s="17">
        <v>0.17400440871856401</v>
      </c>
      <c r="AM536" s="17">
        <v>0.126086539191541</v>
      </c>
      <c r="AN536" s="17">
        <v>0.111458086790178</v>
      </c>
      <c r="AO536" s="17">
        <v>0.123935554124745</v>
      </c>
      <c r="AP536" s="17">
        <v>0.10977346322143799</v>
      </c>
      <c r="AQ536" s="17">
        <v>0.172109507326902</v>
      </c>
      <c r="AR536" s="17">
        <v>0.18909507911405399</v>
      </c>
      <c r="AS536" s="17">
        <v>2.8643915103486701E-2</v>
      </c>
      <c r="AT536" s="17">
        <v>0.23130782092145899</v>
      </c>
      <c r="AU536" s="17">
        <v>0.30613251792475299</v>
      </c>
      <c r="AV536" s="17"/>
      <c r="AW536" s="17">
        <v>0.123877144358328</v>
      </c>
      <c r="AX536" s="17">
        <v>0.12912672292972299</v>
      </c>
      <c r="AY536" s="17">
        <v>0.136961787774567</v>
      </c>
      <c r="AZ536" s="17">
        <v>0.21971627060524199</v>
      </c>
      <c r="BA536" s="17">
        <v>0.35212318801053499</v>
      </c>
      <c r="BB536" s="17"/>
      <c r="BC536" s="17">
        <v>0.37067390722017801</v>
      </c>
      <c r="BD536" s="17">
        <v>0.145273954526526</v>
      </c>
      <c r="BE536" s="17">
        <v>0.109702345393977</v>
      </c>
      <c r="BF536" s="17">
        <v>0.113420177421433</v>
      </c>
      <c r="BG536" s="17">
        <v>9.6183021043842395E-2</v>
      </c>
      <c r="BH536" s="17"/>
      <c r="BI536" s="17">
        <v>0.15351683592909701</v>
      </c>
      <c r="BJ536" s="17">
        <v>0.13683083860511699</v>
      </c>
      <c r="BK536" s="17"/>
      <c r="BL536" s="17">
        <v>0.14758986266767299</v>
      </c>
      <c r="BM536" s="17">
        <v>0.14629368382042299</v>
      </c>
      <c r="BN536" s="17">
        <v>0.15449736710552101</v>
      </c>
      <c r="BO536" s="17">
        <v>0.119852753904438</v>
      </c>
      <c r="BP536" s="17"/>
      <c r="BQ536" s="17">
        <v>0.16079756552358401</v>
      </c>
      <c r="BR536" s="17">
        <v>0.19946191079244699</v>
      </c>
      <c r="BS536" s="17">
        <v>0.14877433264374099</v>
      </c>
      <c r="BT536" s="17">
        <v>8.6956759179021403E-2</v>
      </c>
      <c r="BU536" s="17">
        <v>0.17437264633399399</v>
      </c>
      <c r="BV536" s="17"/>
      <c r="BW536" s="17">
        <v>0.16178630320047199</v>
      </c>
      <c r="BX536" s="17">
        <v>0.23737971642985101</v>
      </c>
      <c r="BY536" s="17">
        <v>0.15889463227579501</v>
      </c>
      <c r="BZ536" s="17">
        <v>9.4200706366174197E-2</v>
      </c>
      <c r="CA536" s="17">
        <v>0.15208634481174699</v>
      </c>
      <c r="CB536" s="17"/>
      <c r="CC536" s="17">
        <v>0.149686103308804</v>
      </c>
      <c r="CD536" s="17">
        <v>0.15053873953934699</v>
      </c>
      <c r="CE536" s="17"/>
      <c r="CF536" s="17">
        <v>0.236908487509053</v>
      </c>
      <c r="CG536" s="17"/>
      <c r="CH536" s="17">
        <v>0.23936220440845099</v>
      </c>
    </row>
    <row r="537" spans="2:86" x14ac:dyDescent="0.35">
      <c r="B537" t="s">
        <v>292</v>
      </c>
      <c r="C537" s="17">
        <v>0.28500047223462799</v>
      </c>
      <c r="D537" s="17">
        <v>0.304029612356501</v>
      </c>
      <c r="E537" s="17">
        <v>0.26728615178534398</v>
      </c>
      <c r="F537" s="17"/>
      <c r="G537" s="17">
        <v>0.35799265249235002</v>
      </c>
      <c r="H537" s="17">
        <v>0.33964374020704902</v>
      </c>
      <c r="I537" s="17">
        <v>0.302005858469721</v>
      </c>
      <c r="J537" s="17">
        <v>0.27012770807683201</v>
      </c>
      <c r="K537" s="17">
        <v>0.20080092971522301</v>
      </c>
      <c r="L537" s="17">
        <v>0.24686874039064099</v>
      </c>
      <c r="M537" s="17"/>
      <c r="N537" s="17">
        <v>0.320420873007213</v>
      </c>
      <c r="O537" s="17">
        <v>0.301798971850541</v>
      </c>
      <c r="P537" s="17">
        <v>0.29749118949323</v>
      </c>
      <c r="Q537" s="17">
        <v>0.21913658681998199</v>
      </c>
      <c r="R537" s="17"/>
      <c r="S537" s="17">
        <v>0.35992063275747099</v>
      </c>
      <c r="T537" s="17">
        <v>0.24219908616970201</v>
      </c>
      <c r="U537" s="17">
        <v>0.26092953448506701</v>
      </c>
      <c r="V537" s="17">
        <v>0.29408106664800199</v>
      </c>
      <c r="W537" s="17">
        <v>0.27542303139746899</v>
      </c>
      <c r="X537" s="17">
        <v>0.31706448172451202</v>
      </c>
      <c r="Y537" s="17">
        <v>0.283296501189571</v>
      </c>
      <c r="Z537" s="17">
        <v>0.207885568457086</v>
      </c>
      <c r="AA537" s="17">
        <v>0.24513524383214999</v>
      </c>
      <c r="AB537" s="17">
        <v>0.28657642002262101</v>
      </c>
      <c r="AC537" s="17">
        <v>0.24640075218632801</v>
      </c>
      <c r="AD537" s="17">
        <v>0.39765468819629901</v>
      </c>
      <c r="AE537" s="17"/>
      <c r="AF537" s="17">
        <v>0.41357073105279701</v>
      </c>
      <c r="AG537" s="17">
        <v>0.18308671453296299</v>
      </c>
      <c r="AH537" s="17">
        <v>0.24289972982046201</v>
      </c>
      <c r="AI537" s="17">
        <v>0.171340731751178</v>
      </c>
      <c r="AJ537" s="17">
        <v>0.302751578216298</v>
      </c>
      <c r="AK537" s="17">
        <v>0.27158362207692099</v>
      </c>
      <c r="AL537" s="17">
        <v>0.27736424363279399</v>
      </c>
      <c r="AM537" s="17">
        <v>0.28769312314148998</v>
      </c>
      <c r="AN537" s="17">
        <v>0.32985550172730699</v>
      </c>
      <c r="AO537" s="17">
        <v>0.27276550425864599</v>
      </c>
      <c r="AP537" s="17">
        <v>0.32713148641561901</v>
      </c>
      <c r="AQ537" s="17">
        <v>0.325217832585525</v>
      </c>
      <c r="AR537" s="17">
        <v>0.31248228654384702</v>
      </c>
      <c r="AS537" s="17">
        <v>0.33257277105418598</v>
      </c>
      <c r="AT537" s="17">
        <v>0.34263418918371402</v>
      </c>
      <c r="AU537" s="17">
        <v>0.33394426483070799</v>
      </c>
      <c r="AV537" s="17"/>
      <c r="AW537" s="17">
        <v>0.22378515552894801</v>
      </c>
      <c r="AX537" s="17">
        <v>0.26053233422523803</v>
      </c>
      <c r="AY537" s="17">
        <v>0.36320403272100599</v>
      </c>
      <c r="AZ537" s="17">
        <v>0.35052706506798997</v>
      </c>
      <c r="BA537" s="17">
        <v>0.23831359495108001</v>
      </c>
      <c r="BB537" s="17"/>
      <c r="BC537" s="17">
        <v>0.32557287083825198</v>
      </c>
      <c r="BD537" s="17">
        <v>0.328064310405695</v>
      </c>
      <c r="BE537" s="17">
        <v>0.26629416284627999</v>
      </c>
      <c r="BF537" s="17">
        <v>0.22048868134601199</v>
      </c>
      <c r="BG537" s="17">
        <v>0.17718073354484101</v>
      </c>
      <c r="BH537" s="17"/>
      <c r="BI537" s="17">
        <v>0.29090653451884102</v>
      </c>
      <c r="BJ537" s="17">
        <v>0.26098009352216101</v>
      </c>
      <c r="BK537" s="17"/>
      <c r="BL537" s="17">
        <v>0.29538848611486301</v>
      </c>
      <c r="BM537" s="17">
        <v>0.260415224198559</v>
      </c>
      <c r="BN537" s="17">
        <v>0.30026459501064201</v>
      </c>
      <c r="BO537" s="17">
        <v>0.15008742174566</v>
      </c>
      <c r="BP537" s="17"/>
      <c r="BQ537" s="17">
        <v>0.25459848437309801</v>
      </c>
      <c r="BR537" s="17">
        <v>0.32161442422402797</v>
      </c>
      <c r="BS537" s="17">
        <v>0.38686936015986401</v>
      </c>
      <c r="BT537" s="17">
        <v>0.206069136383706</v>
      </c>
      <c r="BU537" s="17">
        <v>0.40819033983318098</v>
      </c>
      <c r="BV537" s="17"/>
      <c r="BW537" s="17">
        <v>0.279228769009013</v>
      </c>
      <c r="BX537" s="17">
        <v>0.37796038333270399</v>
      </c>
      <c r="BY537" s="17">
        <v>0.37295666107687597</v>
      </c>
      <c r="BZ537" s="17">
        <v>0.22378576588893201</v>
      </c>
      <c r="CA537" s="17">
        <v>0.34244146845351597</v>
      </c>
      <c r="CB537" s="17"/>
      <c r="CC537" s="17">
        <v>0.28945024390556101</v>
      </c>
      <c r="CD537" s="17">
        <v>0.28239428751304002</v>
      </c>
      <c r="CE537" s="17"/>
      <c r="CF537" s="17">
        <v>0.389411920901652</v>
      </c>
      <c r="CG537" s="17"/>
      <c r="CH537" s="17">
        <v>0.30141981232354598</v>
      </c>
    </row>
    <row r="538" spans="2:86" x14ac:dyDescent="0.35">
      <c r="B538" t="s">
        <v>293</v>
      </c>
      <c r="C538" s="17">
        <v>0.18644265793075701</v>
      </c>
      <c r="D538" s="17">
        <v>0.19017343062619099</v>
      </c>
      <c r="E538" s="17">
        <v>0.18176982136132799</v>
      </c>
      <c r="F538" s="17"/>
      <c r="G538" s="17">
        <v>0.172798001537879</v>
      </c>
      <c r="H538" s="17">
        <v>0.186680753505896</v>
      </c>
      <c r="I538" s="17">
        <v>0.19857124462481601</v>
      </c>
      <c r="J538" s="17">
        <v>0.1967791769168</v>
      </c>
      <c r="K538" s="17">
        <v>0.17916443588877201</v>
      </c>
      <c r="L538" s="17">
        <v>0.18192763558469999</v>
      </c>
      <c r="M538" s="17"/>
      <c r="N538" s="17">
        <v>0.20840542932897299</v>
      </c>
      <c r="O538" s="17">
        <v>0.16471990762789199</v>
      </c>
      <c r="P538" s="17">
        <v>0.19058600325910099</v>
      </c>
      <c r="Q538" s="17">
        <v>0.18315992251016799</v>
      </c>
      <c r="R538" s="17"/>
      <c r="S538" s="17">
        <v>0.18251128061272001</v>
      </c>
      <c r="T538" s="17">
        <v>0.19848550735956999</v>
      </c>
      <c r="U538" s="17">
        <v>0.14644664077108399</v>
      </c>
      <c r="V538" s="17">
        <v>0.22475688700684901</v>
      </c>
      <c r="W538" s="17">
        <v>0.166808673191747</v>
      </c>
      <c r="X538" s="17">
        <v>0.16342032653612401</v>
      </c>
      <c r="Y538" s="17">
        <v>0.17160359668873401</v>
      </c>
      <c r="Z538" s="17">
        <v>0.25731731193416302</v>
      </c>
      <c r="AA538" s="17">
        <v>0.22162364172535801</v>
      </c>
      <c r="AB538" s="17">
        <v>0.19165230865598401</v>
      </c>
      <c r="AC538" s="17">
        <v>0.15440696383107499</v>
      </c>
      <c r="AD538" s="17">
        <v>0.112337460943704</v>
      </c>
      <c r="AE538" s="17"/>
      <c r="AF538" s="17">
        <v>0.112115152291887</v>
      </c>
      <c r="AG538" s="17">
        <v>9.58759345977266E-2</v>
      </c>
      <c r="AH538" s="17">
        <v>0.21006528349912801</v>
      </c>
      <c r="AI538" s="17">
        <v>0.23490989159951201</v>
      </c>
      <c r="AJ538" s="17">
        <v>0.16162787854246699</v>
      </c>
      <c r="AK538" s="17">
        <v>0.17821043684305601</v>
      </c>
      <c r="AL538" s="17">
        <v>0.163408078051969</v>
      </c>
      <c r="AM538" s="17">
        <v>0.19372132984847201</v>
      </c>
      <c r="AN538" s="17">
        <v>0.21280140994579899</v>
      </c>
      <c r="AO538" s="17">
        <v>0.203397921228023</v>
      </c>
      <c r="AP538" s="17">
        <v>0.185161089174983</v>
      </c>
      <c r="AQ538" s="17">
        <v>0.21684461349651299</v>
      </c>
      <c r="AR538" s="17">
        <v>0.23854705888425101</v>
      </c>
      <c r="AS538" s="17">
        <v>0.27734656656223</v>
      </c>
      <c r="AT538" s="17">
        <v>0.192416054024278</v>
      </c>
      <c r="AU538" s="17">
        <v>0.149731685939609</v>
      </c>
      <c r="AV538" s="17"/>
      <c r="AW538" s="17">
        <v>0.17293604972024401</v>
      </c>
      <c r="AX538" s="17">
        <v>0.20335051093686099</v>
      </c>
      <c r="AY538" s="17">
        <v>0.21052087462607799</v>
      </c>
      <c r="AZ538" s="17">
        <v>0.15439184861769401</v>
      </c>
      <c r="BA538" s="17">
        <v>0.139744773793474</v>
      </c>
      <c r="BB538" s="17"/>
      <c r="BC538" s="17">
        <v>9.5217547677949599E-2</v>
      </c>
      <c r="BD538" s="17">
        <v>0.21376875925942301</v>
      </c>
      <c r="BE538" s="17">
        <v>0.20070756461514699</v>
      </c>
      <c r="BF538" s="17">
        <v>0.143116897598311</v>
      </c>
      <c r="BG538" s="17">
        <v>0.21902682523981001</v>
      </c>
      <c r="BH538" s="17"/>
      <c r="BI538" s="17">
        <v>0.194728717904945</v>
      </c>
      <c r="BJ538" s="17">
        <v>0.15274265799235201</v>
      </c>
      <c r="BK538" s="17"/>
      <c r="BL538" s="17">
        <v>0.18857378859006499</v>
      </c>
      <c r="BM538" s="17">
        <v>0.20437730504080701</v>
      </c>
      <c r="BN538" s="17">
        <v>0.17763699468770799</v>
      </c>
      <c r="BO538" s="17">
        <v>0.150703403666956</v>
      </c>
      <c r="BP538" s="17"/>
      <c r="BQ538" s="17">
        <v>0.21404776282862001</v>
      </c>
      <c r="BR538" s="17">
        <v>0.185467459966736</v>
      </c>
      <c r="BS538" s="17">
        <v>0.201292009023505</v>
      </c>
      <c r="BT538" s="17">
        <v>0.19138868517943899</v>
      </c>
      <c r="BU538" s="17">
        <v>0.219943358550026</v>
      </c>
      <c r="BV538" s="17"/>
      <c r="BW538" s="17">
        <v>0.18151268036360699</v>
      </c>
      <c r="BX538" s="17">
        <v>0.15534555628853999</v>
      </c>
      <c r="BY538" s="17">
        <v>0.19149275389783799</v>
      </c>
      <c r="BZ538" s="17">
        <v>0.195986355604302</v>
      </c>
      <c r="CA538" s="17">
        <v>0.23606425788049701</v>
      </c>
      <c r="CB538" s="17"/>
      <c r="CC538" s="17">
        <v>0.18631858030168599</v>
      </c>
      <c r="CD538" s="17">
        <v>0.186515328900212</v>
      </c>
      <c r="CE538" s="17"/>
      <c r="CF538" s="17">
        <v>0.15652443765441901</v>
      </c>
      <c r="CG538" s="17"/>
      <c r="CH538" s="17">
        <v>0.189709583048943</v>
      </c>
    </row>
    <row r="539" spans="2:86" x14ac:dyDescent="0.35">
      <c r="B539" t="s">
        <v>294</v>
      </c>
      <c r="C539" s="17">
        <v>0.19533977004497999</v>
      </c>
      <c r="D539" s="17">
        <v>0.19261927678003801</v>
      </c>
      <c r="E539" s="17">
        <v>0.19857240484635999</v>
      </c>
      <c r="F539" s="17"/>
      <c r="G539" s="17">
        <v>0.118381924512411</v>
      </c>
      <c r="H539" s="17">
        <v>0.122726405958863</v>
      </c>
      <c r="I539" s="17">
        <v>0.191571805412349</v>
      </c>
      <c r="J539" s="17">
        <v>0.21078610663943101</v>
      </c>
      <c r="K539" s="17">
        <v>0.30099675895272898</v>
      </c>
      <c r="L539" s="17">
        <v>0.22511499423961601</v>
      </c>
      <c r="M539" s="17"/>
      <c r="N539" s="17">
        <v>0.16508367986918199</v>
      </c>
      <c r="O539" s="17">
        <v>0.21390012582126899</v>
      </c>
      <c r="P539" s="17">
        <v>0.18276116929849301</v>
      </c>
      <c r="Q539" s="17">
        <v>0.21617133718591</v>
      </c>
      <c r="R539" s="17"/>
      <c r="S539" s="17">
        <v>0.14188007216885801</v>
      </c>
      <c r="T539" s="17">
        <v>0.22332488437575701</v>
      </c>
      <c r="U539" s="17">
        <v>0.19875884245973799</v>
      </c>
      <c r="V539" s="17">
        <v>0.18585119400081501</v>
      </c>
      <c r="W539" s="17">
        <v>0.18380973957247601</v>
      </c>
      <c r="X539" s="17">
        <v>0.20508646889875801</v>
      </c>
      <c r="Y539" s="17">
        <v>0.21842149852852299</v>
      </c>
      <c r="Z539" s="17">
        <v>0.29818875900240399</v>
      </c>
      <c r="AA539" s="17">
        <v>0.199944992086527</v>
      </c>
      <c r="AB539" s="17">
        <v>0.16596281728123799</v>
      </c>
      <c r="AC539" s="17">
        <v>0.23170439478257299</v>
      </c>
      <c r="AD539" s="17">
        <v>0.152952090021724</v>
      </c>
      <c r="AE539" s="17"/>
      <c r="AF539" s="17">
        <v>0.15317639205431699</v>
      </c>
      <c r="AG539" s="17">
        <v>0.234658052925175</v>
      </c>
      <c r="AH539" s="17">
        <v>0.24314300775780401</v>
      </c>
      <c r="AI539" s="17">
        <v>0.19089977726530699</v>
      </c>
      <c r="AJ539" s="17">
        <v>0.16686811871309001</v>
      </c>
      <c r="AK539" s="17">
        <v>0.22788985112085899</v>
      </c>
      <c r="AL539" s="17">
        <v>0.17042875739119201</v>
      </c>
      <c r="AM539" s="17">
        <v>0.26092866617036498</v>
      </c>
      <c r="AN539" s="17">
        <v>0.22060637205657699</v>
      </c>
      <c r="AO539" s="17">
        <v>0.232833954912187</v>
      </c>
      <c r="AP539" s="17">
        <v>0.22114571448708201</v>
      </c>
      <c r="AQ539" s="17">
        <v>0.17184525376033599</v>
      </c>
      <c r="AR539" s="17">
        <v>0.13467563077310701</v>
      </c>
      <c r="AS539" s="17">
        <v>0.22773172974302899</v>
      </c>
      <c r="AT539" s="17">
        <v>7.6321970751705104E-2</v>
      </c>
      <c r="AU539" s="17">
        <v>9.6584020234040696E-2</v>
      </c>
      <c r="AV539" s="17"/>
      <c r="AW539" s="17">
        <v>0.23847253759873399</v>
      </c>
      <c r="AX539" s="17">
        <v>0.203929757645785</v>
      </c>
      <c r="AY539" s="17">
        <v>0.146240159127522</v>
      </c>
      <c r="AZ539" s="17">
        <v>0.144216643810266</v>
      </c>
      <c r="BA539" s="17">
        <v>0.11114488888476499</v>
      </c>
      <c r="BB539" s="17"/>
      <c r="BC539" s="17">
        <v>9.9571842308662395E-2</v>
      </c>
      <c r="BD539" s="17">
        <v>0.16217524116100701</v>
      </c>
      <c r="BE539" s="17">
        <v>0.21326629724233301</v>
      </c>
      <c r="BF539" s="17">
        <v>0.265351414853502</v>
      </c>
      <c r="BG539" s="17">
        <v>0.359679078931123</v>
      </c>
      <c r="BH539" s="17"/>
      <c r="BI539" s="17">
        <v>0.18987936298022301</v>
      </c>
      <c r="BJ539" s="17">
        <v>0.21754763703112601</v>
      </c>
      <c r="BK539" s="17"/>
      <c r="BL539" s="17">
        <v>0.17569633281756999</v>
      </c>
      <c r="BM539" s="17">
        <v>0.17669834174792501</v>
      </c>
      <c r="BN539" s="17">
        <v>0.21119307949447499</v>
      </c>
      <c r="BO539" s="17">
        <v>0.21436809246827401</v>
      </c>
      <c r="BP539" s="17"/>
      <c r="BQ539" s="17">
        <v>0.22932108253879699</v>
      </c>
      <c r="BR539" s="17">
        <v>0.15804038748173099</v>
      </c>
      <c r="BS539" s="17">
        <v>0.12581719292906299</v>
      </c>
      <c r="BT539" s="17">
        <v>0.32131537257804799</v>
      </c>
      <c r="BU539" s="17">
        <v>0.11529585390778101</v>
      </c>
      <c r="BV539" s="17"/>
      <c r="BW539" s="17">
        <v>0.21895420337499899</v>
      </c>
      <c r="BX539" s="17">
        <v>7.9673952318601998E-2</v>
      </c>
      <c r="BY539" s="17">
        <v>0.17518547854036101</v>
      </c>
      <c r="BZ539" s="17">
        <v>0.30381379514675699</v>
      </c>
      <c r="CA539" s="17">
        <v>0.17838152043874</v>
      </c>
      <c r="CB539" s="17"/>
      <c r="CC539" s="17">
        <v>0.22551747574030601</v>
      </c>
      <c r="CD539" s="17">
        <v>0.17766500348797001</v>
      </c>
      <c r="CE539" s="17"/>
      <c r="CF539" s="17">
        <v>8.1457020054097107E-2</v>
      </c>
      <c r="CG539" s="17"/>
      <c r="CH539" s="17">
        <v>0.182997270401385</v>
      </c>
    </row>
    <row r="540" spans="2:86" x14ac:dyDescent="0.35">
      <c r="B540" t="s">
        <v>140</v>
      </c>
      <c r="C540" s="17">
        <v>0.18299328956581901</v>
      </c>
      <c r="D540" s="17">
        <v>0.142819750293948</v>
      </c>
      <c r="E540" s="17">
        <v>0.221339523579341</v>
      </c>
      <c r="F540" s="17"/>
      <c r="G540" s="17">
        <v>0.171237124866568</v>
      </c>
      <c r="H540" s="17">
        <v>0.15933918163232999</v>
      </c>
      <c r="I540" s="17">
        <v>0.14201448053389601</v>
      </c>
      <c r="J540" s="17">
        <v>0.19139763526519901</v>
      </c>
      <c r="K540" s="17">
        <v>0.18050572036696999</v>
      </c>
      <c r="L540" s="17">
        <v>0.238132938458404</v>
      </c>
      <c r="M540" s="17"/>
      <c r="N540" s="17">
        <v>0.134766448326788</v>
      </c>
      <c r="O540" s="17">
        <v>0.18781986834431</v>
      </c>
      <c r="P540" s="17">
        <v>0.16992840357467501</v>
      </c>
      <c r="Q540" s="17">
        <v>0.241621394791947</v>
      </c>
      <c r="R540" s="17"/>
      <c r="S540" s="17">
        <v>0.16616640804379901</v>
      </c>
      <c r="T540" s="17">
        <v>0.20231910481871701</v>
      </c>
      <c r="U540" s="17">
        <v>0.24287756948717401</v>
      </c>
      <c r="V540" s="17">
        <v>0.17477417726764399</v>
      </c>
      <c r="W540" s="17">
        <v>0.18095536796457201</v>
      </c>
      <c r="X540" s="17">
        <v>0.15240643433662801</v>
      </c>
      <c r="Y540" s="17">
        <v>0.18880632389087601</v>
      </c>
      <c r="Z540" s="17">
        <v>0.10527867298501201</v>
      </c>
      <c r="AA540" s="17">
        <v>0.17437812043498199</v>
      </c>
      <c r="AB540" s="17">
        <v>0.14817172511202401</v>
      </c>
      <c r="AC540" s="17">
        <v>0.25200310400120601</v>
      </c>
      <c r="AD540" s="17">
        <v>0.24884278303346899</v>
      </c>
      <c r="AE540" s="17"/>
      <c r="AF540" s="17">
        <v>0.19324342948564799</v>
      </c>
      <c r="AG540" s="17">
        <v>0.43504408216599599</v>
      </c>
      <c r="AH540" s="17">
        <v>0.24531411172645301</v>
      </c>
      <c r="AI540" s="17">
        <v>0.18779141323436099</v>
      </c>
      <c r="AJ540" s="17">
        <v>0.197044398540587</v>
      </c>
      <c r="AK540" s="17">
        <v>0.16322907087201799</v>
      </c>
      <c r="AL540" s="17">
        <v>0.21479451220548099</v>
      </c>
      <c r="AM540" s="17">
        <v>0.131570341648133</v>
      </c>
      <c r="AN540" s="17">
        <v>0.12527862948013799</v>
      </c>
      <c r="AO540" s="17">
        <v>0.16706706547639899</v>
      </c>
      <c r="AP540" s="17">
        <v>0.15678824670087901</v>
      </c>
      <c r="AQ540" s="17">
        <v>0.113982792830724</v>
      </c>
      <c r="AR540" s="17">
        <v>0.12519994468474099</v>
      </c>
      <c r="AS540" s="17">
        <v>0.13370501753706901</v>
      </c>
      <c r="AT540" s="17">
        <v>0.157319965118844</v>
      </c>
      <c r="AU540" s="17">
        <v>0.113607511070889</v>
      </c>
      <c r="AV540" s="17"/>
      <c r="AW540" s="17">
        <v>0.24092911279374599</v>
      </c>
      <c r="AX540" s="17">
        <v>0.20306067426239399</v>
      </c>
      <c r="AY540" s="17">
        <v>0.143073145750826</v>
      </c>
      <c r="AZ540" s="17">
        <v>0.13114817189880801</v>
      </c>
      <c r="BA540" s="17">
        <v>0.15867355436014599</v>
      </c>
      <c r="BB540" s="17"/>
      <c r="BC540" s="17">
        <v>0.108963831954958</v>
      </c>
      <c r="BD540" s="17">
        <v>0.15071773464735</v>
      </c>
      <c r="BE540" s="17">
        <v>0.21002962990226301</v>
      </c>
      <c r="BF540" s="17">
        <v>0.257622828780741</v>
      </c>
      <c r="BG540" s="17">
        <v>0.14793034124038401</v>
      </c>
      <c r="BH540" s="17"/>
      <c r="BI540" s="17">
        <v>0.17096854866689401</v>
      </c>
      <c r="BJ540" s="17">
        <v>0.23189877284924301</v>
      </c>
      <c r="BK540" s="17"/>
      <c r="BL540" s="17">
        <v>0.19275152980982899</v>
      </c>
      <c r="BM540" s="17">
        <v>0.21221544519228699</v>
      </c>
      <c r="BN540" s="17">
        <v>0.156407963701655</v>
      </c>
      <c r="BO540" s="17">
        <v>0.36498832821467198</v>
      </c>
      <c r="BP540" s="17"/>
      <c r="BQ540" s="17">
        <v>0.14123510473590001</v>
      </c>
      <c r="BR540" s="17">
        <v>0.13541581753505899</v>
      </c>
      <c r="BS540" s="17">
        <v>0.137247105243826</v>
      </c>
      <c r="BT540" s="17">
        <v>0.19427004667978501</v>
      </c>
      <c r="BU540" s="17">
        <v>8.2197801375017601E-2</v>
      </c>
      <c r="BV540" s="17"/>
      <c r="BW540" s="17">
        <v>0.158518044051909</v>
      </c>
      <c r="BX540" s="17">
        <v>0.14964039163030299</v>
      </c>
      <c r="BY540" s="17">
        <v>0.101470474209129</v>
      </c>
      <c r="BZ540" s="17">
        <v>0.182213376993835</v>
      </c>
      <c r="CA540" s="17">
        <v>9.1026408415501206E-2</v>
      </c>
      <c r="CB540" s="17"/>
      <c r="CC540" s="17">
        <v>0.14902759674364399</v>
      </c>
      <c r="CD540" s="17">
        <v>0.20288664055943201</v>
      </c>
      <c r="CE540" s="17"/>
      <c r="CF540" s="17">
        <v>0.135698133880779</v>
      </c>
      <c r="CG540" s="17"/>
      <c r="CH540" s="17">
        <v>8.6511129817675003E-2</v>
      </c>
    </row>
    <row r="541" spans="2:86" x14ac:dyDescent="0.35">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c r="CB541" s="17"/>
      <c r="CC541" s="17"/>
      <c r="CD541" s="17"/>
      <c r="CE541" s="17"/>
      <c r="CF541" s="17"/>
      <c r="CG541" s="17"/>
      <c r="CH541" s="17"/>
    </row>
    <row r="542" spans="2:86" x14ac:dyDescent="0.35">
      <c r="B542" s="6" t="s">
        <v>300</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c r="CB542" s="17"/>
      <c r="CC542" s="17"/>
      <c r="CD542" s="17"/>
      <c r="CE542" s="17"/>
      <c r="CF542" s="17"/>
      <c r="CG542" s="17"/>
      <c r="CH542" s="17"/>
    </row>
    <row r="543" spans="2:86" x14ac:dyDescent="0.35">
      <c r="B543" s="21" t="s">
        <v>123</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c r="CB543" s="17"/>
      <c r="CC543" s="17"/>
      <c r="CD543" s="17"/>
      <c r="CE543" s="17"/>
      <c r="CF543" s="17"/>
      <c r="CG543" s="17"/>
      <c r="CH543" s="17"/>
    </row>
    <row r="544" spans="2:86" x14ac:dyDescent="0.35">
      <c r="B544" t="s">
        <v>291</v>
      </c>
      <c r="C544" s="17">
        <v>0.108392273701774</v>
      </c>
      <c r="D544" s="17">
        <v>0.12562428271168899</v>
      </c>
      <c r="E544" s="17">
        <v>9.1906995366891606E-2</v>
      </c>
      <c r="F544" s="17"/>
      <c r="G544" s="17">
        <v>0.15473035946730199</v>
      </c>
      <c r="H544" s="17">
        <v>0.17694034614912099</v>
      </c>
      <c r="I544" s="17">
        <v>0.13278575503422399</v>
      </c>
      <c r="J544" s="17">
        <v>8.0206453946704406E-2</v>
      </c>
      <c r="K544" s="17">
        <v>5.3257485972000501E-2</v>
      </c>
      <c r="L544" s="17">
        <v>6.1977329605117502E-2</v>
      </c>
      <c r="M544" s="17"/>
      <c r="N544" s="17">
        <v>0.137280460219533</v>
      </c>
      <c r="O544" s="17">
        <v>7.6546715059218506E-2</v>
      </c>
      <c r="P544" s="17">
        <v>8.7913481519935804E-2</v>
      </c>
      <c r="Q544" s="17">
        <v>0.12920088856048501</v>
      </c>
      <c r="R544" s="17"/>
      <c r="S544" s="17">
        <v>0.191446196748883</v>
      </c>
      <c r="T544" s="17">
        <v>5.4287517189222798E-2</v>
      </c>
      <c r="U544" s="17">
        <v>9.1884291753614303E-2</v>
      </c>
      <c r="V544" s="17">
        <v>5.6238001371246203E-2</v>
      </c>
      <c r="W544" s="17">
        <v>0.119960134982506</v>
      </c>
      <c r="X544" s="17">
        <v>0.148779301346358</v>
      </c>
      <c r="Y544" s="17">
        <v>7.1288590636710697E-2</v>
      </c>
      <c r="Z544" s="17">
        <v>0.101332724227125</v>
      </c>
      <c r="AA544" s="17">
        <v>0.123024481124416</v>
      </c>
      <c r="AB544" s="17">
        <v>0.103612226577454</v>
      </c>
      <c r="AC544" s="17">
        <v>0.101771486210565</v>
      </c>
      <c r="AD544" s="17">
        <v>8.77643704785879E-2</v>
      </c>
      <c r="AE544" s="17"/>
      <c r="AF544" s="17">
        <v>9.1007779414915002E-2</v>
      </c>
      <c r="AG544" s="17">
        <v>0.16131410797673301</v>
      </c>
      <c r="AH544" s="17">
        <v>5.5309557139943899E-2</v>
      </c>
      <c r="AI544" s="17">
        <v>9.9719414938965703E-2</v>
      </c>
      <c r="AJ544" s="17">
        <v>0.145688890032075</v>
      </c>
      <c r="AK544" s="17">
        <v>7.3621260703582506E-2</v>
      </c>
      <c r="AL544" s="17">
        <v>9.0142494379278904E-2</v>
      </c>
      <c r="AM544" s="17">
        <v>0.102626230491299</v>
      </c>
      <c r="AN544" s="17">
        <v>6.2345308040800899E-2</v>
      </c>
      <c r="AO544" s="17">
        <v>7.5988108535687202E-2</v>
      </c>
      <c r="AP544" s="17">
        <v>8.8409220081945405E-2</v>
      </c>
      <c r="AQ544" s="17">
        <v>9.66684348957524E-2</v>
      </c>
      <c r="AR544" s="17">
        <v>0.11719137487633299</v>
      </c>
      <c r="AS544" s="17">
        <v>2.8643915103486701E-2</v>
      </c>
      <c r="AT544" s="17">
        <v>0.20543737454421401</v>
      </c>
      <c r="AU544" s="17">
        <v>0.28845100502823401</v>
      </c>
      <c r="AV544" s="17"/>
      <c r="AW544" s="17">
        <v>6.3696290879138695E-2</v>
      </c>
      <c r="AX544" s="17">
        <v>0.10318610352563699</v>
      </c>
      <c r="AY544" s="17">
        <v>0.11477859260347099</v>
      </c>
      <c r="AZ544" s="17">
        <v>0.170119141242112</v>
      </c>
      <c r="BA544" s="17">
        <v>0.33523769122297598</v>
      </c>
      <c r="BB544" s="17"/>
      <c r="BC544" s="17">
        <v>0.312119444009129</v>
      </c>
      <c r="BD544" s="17">
        <v>0.106407572707618</v>
      </c>
      <c r="BE544" s="17">
        <v>6.6699317410824605E-2</v>
      </c>
      <c r="BF544" s="17">
        <v>6.8917876537006401E-2</v>
      </c>
      <c r="BG544" s="17">
        <v>0.100877417994548</v>
      </c>
      <c r="BH544" s="17"/>
      <c r="BI544" s="17">
        <v>0.111567232611525</v>
      </c>
      <c r="BJ544" s="17">
        <v>9.5479488204644497E-2</v>
      </c>
      <c r="BK544" s="17"/>
      <c r="BL544" s="17">
        <v>0.119195645335731</v>
      </c>
      <c r="BM544" s="17">
        <v>8.0996310578555997E-2</v>
      </c>
      <c r="BN544" s="17">
        <v>0.123901904690185</v>
      </c>
      <c r="BO544" s="17">
        <v>0</v>
      </c>
      <c r="BP544" s="17"/>
      <c r="BQ544" s="17">
        <v>9.5505415816500003E-2</v>
      </c>
      <c r="BR544" s="17">
        <v>0.15459697385374799</v>
      </c>
      <c r="BS544" s="17">
        <v>7.3631848900936603E-2</v>
      </c>
      <c r="BT544" s="17">
        <v>0.11059165027881999</v>
      </c>
      <c r="BU544" s="17">
        <v>7.1127760490441699E-2</v>
      </c>
      <c r="BV544" s="17"/>
      <c r="BW544" s="17">
        <v>0.106508812973687</v>
      </c>
      <c r="BX544" s="17">
        <v>0.21138594315716699</v>
      </c>
      <c r="BY544" s="17">
        <v>7.0980361274010806E-2</v>
      </c>
      <c r="BZ544" s="17">
        <v>8.1766590778567794E-2</v>
      </c>
      <c r="CA544" s="17">
        <v>7.0425679850678602E-2</v>
      </c>
      <c r="CB544" s="17"/>
      <c r="CC544" s="17">
        <v>0.14342786555380099</v>
      </c>
      <c r="CD544" s="17">
        <v>8.7872294037873805E-2</v>
      </c>
      <c r="CE544" s="17"/>
      <c r="CF544" s="17">
        <v>0.21905662074667001</v>
      </c>
      <c r="CG544" s="17"/>
      <c r="CH544" s="17">
        <v>0.233953672921108</v>
      </c>
    </row>
    <row r="545" spans="2:86" x14ac:dyDescent="0.35">
      <c r="B545" t="s">
        <v>292</v>
      </c>
      <c r="C545" s="17">
        <v>0.23406128906139201</v>
      </c>
      <c r="D545" s="17">
        <v>0.24655713953991801</v>
      </c>
      <c r="E545" s="17">
        <v>0.22199922234556899</v>
      </c>
      <c r="F545" s="17"/>
      <c r="G545" s="17">
        <v>0.292011261029481</v>
      </c>
      <c r="H545" s="17">
        <v>0.298828535942681</v>
      </c>
      <c r="I545" s="17">
        <v>0.26176162130388297</v>
      </c>
      <c r="J545" s="17">
        <v>0.24653186479573</v>
      </c>
      <c r="K545" s="17">
        <v>0.15056435827856801</v>
      </c>
      <c r="L545" s="17">
        <v>0.166303840229169</v>
      </c>
      <c r="M545" s="17"/>
      <c r="N545" s="17">
        <v>0.27452199243623998</v>
      </c>
      <c r="O545" s="17">
        <v>0.23139060555824301</v>
      </c>
      <c r="P545" s="17">
        <v>0.25974026532150502</v>
      </c>
      <c r="Q545" s="17">
        <v>0.172416231463423</v>
      </c>
      <c r="R545" s="17"/>
      <c r="S545" s="17">
        <v>0.28005157081040699</v>
      </c>
      <c r="T545" s="17">
        <v>0.192801853471847</v>
      </c>
      <c r="U545" s="17">
        <v>0.182091765372075</v>
      </c>
      <c r="V545" s="17">
        <v>0.30804942901099303</v>
      </c>
      <c r="W545" s="17">
        <v>0.24072855044878499</v>
      </c>
      <c r="X545" s="17">
        <v>0.221443181016169</v>
      </c>
      <c r="Y545" s="17">
        <v>0.191731776551953</v>
      </c>
      <c r="Z545" s="17">
        <v>0.23796086687572701</v>
      </c>
      <c r="AA545" s="17">
        <v>0.27305160320980298</v>
      </c>
      <c r="AB545" s="17">
        <v>0.25779207471577997</v>
      </c>
      <c r="AC545" s="17">
        <v>0.13855840543152401</v>
      </c>
      <c r="AD545" s="17">
        <v>0.18914938607551701</v>
      </c>
      <c r="AE545" s="17"/>
      <c r="AF545" s="17">
        <v>0.38117580508398402</v>
      </c>
      <c r="AG545" s="17">
        <v>0.126556701625156</v>
      </c>
      <c r="AH545" s="17">
        <v>0.17867328090046999</v>
      </c>
      <c r="AI545" s="17">
        <v>0.21354507429460801</v>
      </c>
      <c r="AJ545" s="17">
        <v>0.233415525847818</v>
      </c>
      <c r="AK545" s="17">
        <v>0.20051163660374899</v>
      </c>
      <c r="AL545" s="17">
        <v>0.23313843251646599</v>
      </c>
      <c r="AM545" s="17">
        <v>0.23752070248451099</v>
      </c>
      <c r="AN545" s="17">
        <v>0.206199238363628</v>
      </c>
      <c r="AO545" s="17">
        <v>0.28577058113241999</v>
      </c>
      <c r="AP545" s="17">
        <v>0.28161222266554498</v>
      </c>
      <c r="AQ545" s="17">
        <v>0.27488849844555002</v>
      </c>
      <c r="AR545" s="17">
        <v>0.338550120223305</v>
      </c>
      <c r="AS545" s="17">
        <v>0.19968176994759801</v>
      </c>
      <c r="AT545" s="17">
        <v>0.30561606967549299</v>
      </c>
      <c r="AU545" s="17">
        <v>0.29562967223570902</v>
      </c>
      <c r="AV545" s="17"/>
      <c r="AW545" s="17">
        <v>0.18241211558736101</v>
      </c>
      <c r="AX545" s="17">
        <v>0.19431251211926101</v>
      </c>
      <c r="AY545" s="17">
        <v>0.29412546272273199</v>
      </c>
      <c r="AZ545" s="17">
        <v>0.32362026842810099</v>
      </c>
      <c r="BA545" s="17">
        <v>0.37868100205007599</v>
      </c>
      <c r="BB545" s="17"/>
      <c r="BC545" s="17">
        <v>0.29368607544852199</v>
      </c>
      <c r="BD545" s="17">
        <v>0.26705678719756998</v>
      </c>
      <c r="BE545" s="17">
        <v>0.230232277424298</v>
      </c>
      <c r="BF545" s="17">
        <v>0.15633596792065699</v>
      </c>
      <c r="BG545" s="17">
        <v>6.6984206619821102E-2</v>
      </c>
      <c r="BH545" s="17"/>
      <c r="BI545" s="17">
        <v>0.23900574153474</v>
      </c>
      <c r="BJ545" s="17">
        <v>0.21395184638702699</v>
      </c>
      <c r="BK545" s="17"/>
      <c r="BL545" s="17">
        <v>0.30066574415174502</v>
      </c>
      <c r="BM545" s="17">
        <v>0.21484107885012599</v>
      </c>
      <c r="BN545" s="17">
        <v>0.22583867023868201</v>
      </c>
      <c r="BO545" s="17">
        <v>0.13396805614398999</v>
      </c>
      <c r="BP545" s="17"/>
      <c r="BQ545" s="17">
        <v>0.201504482697519</v>
      </c>
      <c r="BR545" s="17">
        <v>0.303048988989011</v>
      </c>
      <c r="BS545" s="17">
        <v>0.26631642903916602</v>
      </c>
      <c r="BT545" s="17">
        <v>0.16007351512993101</v>
      </c>
      <c r="BU545" s="17">
        <v>0.33916562834841602</v>
      </c>
      <c r="BV545" s="17"/>
      <c r="BW545" s="17">
        <v>0.22144281866499901</v>
      </c>
      <c r="BX545" s="17">
        <v>0.39308787453501198</v>
      </c>
      <c r="BY545" s="17">
        <v>0.23715363640216799</v>
      </c>
      <c r="BZ545" s="17">
        <v>0.16683513949352999</v>
      </c>
      <c r="CA545" s="17">
        <v>0.27054292509407601</v>
      </c>
      <c r="CB545" s="17"/>
      <c r="CC545" s="17">
        <v>0.24096612103132001</v>
      </c>
      <c r="CD545" s="17">
        <v>0.23001720120342201</v>
      </c>
      <c r="CE545" s="17"/>
      <c r="CF545" s="17">
        <v>0.39959318844528002</v>
      </c>
      <c r="CG545" s="17"/>
      <c r="CH545" s="17">
        <v>0.29026336463347902</v>
      </c>
    </row>
    <row r="546" spans="2:86" x14ac:dyDescent="0.35">
      <c r="B546" t="s">
        <v>293</v>
      </c>
      <c r="C546" s="17">
        <v>0.216310337788787</v>
      </c>
      <c r="D546" s="17">
        <v>0.23703957924312799</v>
      </c>
      <c r="E546" s="17">
        <v>0.19673417300399301</v>
      </c>
      <c r="F546" s="17"/>
      <c r="G546" s="17">
        <v>0.23855194761162499</v>
      </c>
      <c r="H546" s="17">
        <v>0.21319089329277599</v>
      </c>
      <c r="I546" s="17">
        <v>0.19251421254390499</v>
      </c>
      <c r="J546" s="17">
        <v>0.20313463994384101</v>
      </c>
      <c r="K546" s="17">
        <v>0.22193406411229399</v>
      </c>
      <c r="L546" s="17">
        <v>0.23035612015312901</v>
      </c>
      <c r="M546" s="17"/>
      <c r="N546" s="17">
        <v>0.21559564142773899</v>
      </c>
      <c r="O546" s="17">
        <v>0.22264944904981901</v>
      </c>
      <c r="P546" s="17">
        <v>0.216978157558854</v>
      </c>
      <c r="Q546" s="17">
        <v>0.20880646251075799</v>
      </c>
      <c r="R546" s="17"/>
      <c r="S546" s="17">
        <v>0.18412427155731001</v>
      </c>
      <c r="T546" s="17">
        <v>0.25062465543164397</v>
      </c>
      <c r="U546" s="17">
        <v>0.18576798870305</v>
      </c>
      <c r="V546" s="17">
        <v>0.19562804514735199</v>
      </c>
      <c r="W546" s="17">
        <v>0.20604714369167501</v>
      </c>
      <c r="X546" s="17">
        <v>0.23677832006584701</v>
      </c>
      <c r="Y546" s="17">
        <v>0.25866832126182698</v>
      </c>
      <c r="Z546" s="17">
        <v>0.22580646847254501</v>
      </c>
      <c r="AA546" s="17">
        <v>0.18362899803413199</v>
      </c>
      <c r="AB546" s="17">
        <v>0.25108335733319798</v>
      </c>
      <c r="AC546" s="17">
        <v>0.14708002237420201</v>
      </c>
      <c r="AD546" s="17">
        <v>0.32881071887321101</v>
      </c>
      <c r="AE546" s="17"/>
      <c r="AF546" s="17">
        <v>0.17581842484899099</v>
      </c>
      <c r="AG546" s="17">
        <v>0.165344816526763</v>
      </c>
      <c r="AH546" s="17">
        <v>0.18410980924998299</v>
      </c>
      <c r="AI546" s="17">
        <v>0.24264427301238001</v>
      </c>
      <c r="AJ546" s="17">
        <v>0.18877689791621499</v>
      </c>
      <c r="AK546" s="17">
        <v>0.27566348092618997</v>
      </c>
      <c r="AL546" s="17">
        <v>0.18642997029217101</v>
      </c>
      <c r="AM546" s="17">
        <v>0.15429895602039001</v>
      </c>
      <c r="AN546" s="17">
        <v>0.22615500979770101</v>
      </c>
      <c r="AO546" s="17">
        <v>0.210666856025191</v>
      </c>
      <c r="AP546" s="17">
        <v>0.23334382446232699</v>
      </c>
      <c r="AQ546" s="17">
        <v>0.19246819813687199</v>
      </c>
      <c r="AR546" s="17">
        <v>0.170047502270814</v>
      </c>
      <c r="AS546" s="17">
        <v>0.38294559699875802</v>
      </c>
      <c r="AT546" s="17">
        <v>0.202635767390831</v>
      </c>
      <c r="AU546" s="17">
        <v>0.24928618131142699</v>
      </c>
      <c r="AV546" s="17"/>
      <c r="AW546" s="17">
        <v>0.23066307782928899</v>
      </c>
      <c r="AX546" s="17">
        <v>0.213850971170853</v>
      </c>
      <c r="AY546" s="17">
        <v>0.210775720726433</v>
      </c>
      <c r="AZ546" s="17">
        <v>0.18928371546056699</v>
      </c>
      <c r="BA546" s="17">
        <v>9.5456865074470404E-2</v>
      </c>
      <c r="BB546" s="17"/>
      <c r="BC546" s="17">
        <v>0.15498315164416199</v>
      </c>
      <c r="BD546" s="17">
        <v>0.242709801080532</v>
      </c>
      <c r="BE546" s="17">
        <v>0.210489775599426</v>
      </c>
      <c r="BF546" s="17">
        <v>0.19241382347378799</v>
      </c>
      <c r="BG546" s="17">
        <v>0.2983502026473</v>
      </c>
      <c r="BH546" s="17"/>
      <c r="BI546" s="17">
        <v>0.21948601359966499</v>
      </c>
      <c r="BJ546" s="17">
        <v>0.20339463660338</v>
      </c>
      <c r="BK546" s="17"/>
      <c r="BL546" s="17">
        <v>0.172416497697642</v>
      </c>
      <c r="BM546" s="17">
        <v>0.23692184323423199</v>
      </c>
      <c r="BN546" s="17">
        <v>0.226073059878662</v>
      </c>
      <c r="BO546" s="17">
        <v>7.7912268374164706E-2</v>
      </c>
      <c r="BP546" s="17"/>
      <c r="BQ546" s="17">
        <v>0.22655716329021</v>
      </c>
      <c r="BR546" s="17">
        <v>0.219104802082392</v>
      </c>
      <c r="BS546" s="17">
        <v>0.25360124538641798</v>
      </c>
      <c r="BT546" s="17">
        <v>0.16962397936047899</v>
      </c>
      <c r="BU546" s="17">
        <v>0.22181679579093799</v>
      </c>
      <c r="BV546" s="17"/>
      <c r="BW546" s="17">
        <v>0.245190534589799</v>
      </c>
      <c r="BX546" s="17">
        <v>0.197690356673975</v>
      </c>
      <c r="BY546" s="17">
        <v>0.26086515136822302</v>
      </c>
      <c r="BZ546" s="17">
        <v>0.18414642265881401</v>
      </c>
      <c r="CA546" s="17">
        <v>0.26214366639381298</v>
      </c>
      <c r="CB546" s="17"/>
      <c r="CC546" s="17">
        <v>0.17540892481846701</v>
      </c>
      <c r="CD546" s="17">
        <v>0.24026586752325099</v>
      </c>
      <c r="CE546" s="17"/>
      <c r="CF546" s="17">
        <v>0.18851752981650099</v>
      </c>
      <c r="CG546" s="17"/>
      <c r="CH546" s="17">
        <v>0.17521608763688501</v>
      </c>
    </row>
    <row r="547" spans="2:86" x14ac:dyDescent="0.35">
      <c r="B547" t="s">
        <v>294</v>
      </c>
      <c r="C547" s="17">
        <v>0.26013995341215701</v>
      </c>
      <c r="D547" s="17">
        <v>0.26142580386274</v>
      </c>
      <c r="E547" s="17">
        <v>0.25863897968963401</v>
      </c>
      <c r="F547" s="17"/>
      <c r="G547" s="17">
        <v>0.170677557826795</v>
      </c>
      <c r="H547" s="17">
        <v>0.15003651162981699</v>
      </c>
      <c r="I547" s="17">
        <v>0.240181406878855</v>
      </c>
      <c r="J547" s="17">
        <v>0.30028205068882502</v>
      </c>
      <c r="K547" s="17">
        <v>0.38950591468069301</v>
      </c>
      <c r="L547" s="17">
        <v>0.305877686492603</v>
      </c>
      <c r="M547" s="17"/>
      <c r="N547" s="17">
        <v>0.23731327375178099</v>
      </c>
      <c r="O547" s="17">
        <v>0.26778974626843899</v>
      </c>
      <c r="P547" s="17">
        <v>0.246533129010575</v>
      </c>
      <c r="Q547" s="17">
        <v>0.28571798091665901</v>
      </c>
      <c r="R547" s="17"/>
      <c r="S547" s="17">
        <v>0.19181281516731999</v>
      </c>
      <c r="T547" s="17">
        <v>0.29264482249027801</v>
      </c>
      <c r="U547" s="17">
        <v>0.28641670730871199</v>
      </c>
      <c r="V547" s="17">
        <v>0.27186996864254898</v>
      </c>
      <c r="W547" s="17">
        <v>0.29449735955057998</v>
      </c>
      <c r="X547" s="17">
        <v>0.26205211405946499</v>
      </c>
      <c r="Y547" s="17">
        <v>0.24303555873072299</v>
      </c>
      <c r="Z547" s="17">
        <v>0.32993014761357198</v>
      </c>
      <c r="AA547" s="17">
        <v>0.24356814561284901</v>
      </c>
      <c r="AB547" s="17">
        <v>0.22610462987913801</v>
      </c>
      <c r="AC547" s="17">
        <v>0.356950946445585</v>
      </c>
      <c r="AD547" s="17">
        <v>0.20193347232103101</v>
      </c>
      <c r="AE547" s="17"/>
      <c r="AF547" s="17">
        <v>0.16135422490422499</v>
      </c>
      <c r="AG547" s="17">
        <v>0.25305510234575301</v>
      </c>
      <c r="AH547" s="17">
        <v>0.34108574342599202</v>
      </c>
      <c r="AI547" s="17">
        <v>0.21605980578553199</v>
      </c>
      <c r="AJ547" s="17">
        <v>0.26817513270201099</v>
      </c>
      <c r="AK547" s="17">
        <v>0.29182717220482102</v>
      </c>
      <c r="AL547" s="17">
        <v>0.25631542004138202</v>
      </c>
      <c r="AM547" s="17">
        <v>0.32339904721130702</v>
      </c>
      <c r="AN547" s="17">
        <v>0.318750142522089</v>
      </c>
      <c r="AO547" s="17">
        <v>0.28902872535289897</v>
      </c>
      <c r="AP547" s="17">
        <v>0.24751178185397699</v>
      </c>
      <c r="AQ547" s="17">
        <v>0.30073691703053601</v>
      </c>
      <c r="AR547" s="17">
        <v>0.23732342344506199</v>
      </c>
      <c r="AS547" s="17">
        <v>0.30329552466645399</v>
      </c>
      <c r="AT547" s="17">
        <v>0.127994776124398</v>
      </c>
      <c r="AU547" s="17">
        <v>9.8270690530237806E-2</v>
      </c>
      <c r="AV547" s="17"/>
      <c r="AW547" s="17">
        <v>0.28762243650749098</v>
      </c>
      <c r="AX547" s="17">
        <v>0.29572852105379599</v>
      </c>
      <c r="AY547" s="17">
        <v>0.21654444562467701</v>
      </c>
      <c r="AZ547" s="17">
        <v>0.18438269188523401</v>
      </c>
      <c r="BA547" s="17">
        <v>0.13477069813644099</v>
      </c>
      <c r="BB547" s="17"/>
      <c r="BC547" s="17">
        <v>0.13678836972160599</v>
      </c>
      <c r="BD547" s="17">
        <v>0.22849060632568699</v>
      </c>
      <c r="BE547" s="17">
        <v>0.28217883916186398</v>
      </c>
      <c r="BF547" s="17">
        <v>0.33431337486945101</v>
      </c>
      <c r="BG547" s="17">
        <v>0.43405554809493502</v>
      </c>
      <c r="BH547" s="17"/>
      <c r="BI547" s="17">
        <v>0.25415073046638698</v>
      </c>
      <c r="BJ547" s="17">
        <v>0.28449855249691902</v>
      </c>
      <c r="BK547" s="17"/>
      <c r="BL547" s="17">
        <v>0.21643409274388001</v>
      </c>
      <c r="BM547" s="17">
        <v>0.26720619594996697</v>
      </c>
      <c r="BN547" s="17">
        <v>0.26504068113692297</v>
      </c>
      <c r="BO547" s="17">
        <v>0.408102326965326</v>
      </c>
      <c r="BP547" s="17"/>
      <c r="BQ547" s="17">
        <v>0.34277479126525401</v>
      </c>
      <c r="BR547" s="17">
        <v>0.172047978224077</v>
      </c>
      <c r="BS547" s="17">
        <v>0.23913370970749301</v>
      </c>
      <c r="BT547" s="17">
        <v>0.43145081292091197</v>
      </c>
      <c r="BU547" s="17">
        <v>0.20360005467616399</v>
      </c>
      <c r="BV547" s="17"/>
      <c r="BW547" s="17">
        <v>0.306780038967361</v>
      </c>
      <c r="BX547" s="17">
        <v>6.3992771640606599E-2</v>
      </c>
      <c r="BY547" s="17">
        <v>0.279449522127726</v>
      </c>
      <c r="BZ547" s="17">
        <v>0.42400894625567798</v>
      </c>
      <c r="CA547" s="17">
        <v>0.245408582190528</v>
      </c>
      <c r="CB547" s="17"/>
      <c r="CC547" s="17">
        <v>0.323188728214859</v>
      </c>
      <c r="CD547" s="17">
        <v>0.223212945521166</v>
      </c>
      <c r="CE547" s="17"/>
      <c r="CF547" s="17">
        <v>6.3320450547498103E-2</v>
      </c>
      <c r="CG547" s="17"/>
      <c r="CH547" s="17">
        <v>0.238860357479867</v>
      </c>
    </row>
    <row r="548" spans="2:86" x14ac:dyDescent="0.35">
      <c r="B548" t="s">
        <v>140</v>
      </c>
      <c r="C548" s="17">
        <v>0.181096146035889</v>
      </c>
      <c r="D548" s="17">
        <v>0.12935319464252501</v>
      </c>
      <c r="E548" s="17">
        <v>0.23072062959391301</v>
      </c>
      <c r="F548" s="17"/>
      <c r="G548" s="17">
        <v>0.144028874064798</v>
      </c>
      <c r="H548" s="17">
        <v>0.16100371298560501</v>
      </c>
      <c r="I548" s="17">
        <v>0.17275700423913301</v>
      </c>
      <c r="J548" s="17">
        <v>0.16984499062489999</v>
      </c>
      <c r="K548" s="17">
        <v>0.18473817695644401</v>
      </c>
      <c r="L548" s="17">
        <v>0.23548502351998099</v>
      </c>
      <c r="M548" s="17"/>
      <c r="N548" s="17">
        <v>0.13528863216470699</v>
      </c>
      <c r="O548" s="17">
        <v>0.20162348406427999</v>
      </c>
      <c r="P548" s="17">
        <v>0.18883496658912999</v>
      </c>
      <c r="Q548" s="17">
        <v>0.203858436548675</v>
      </c>
      <c r="R548" s="17"/>
      <c r="S548" s="17">
        <v>0.15256514571607999</v>
      </c>
      <c r="T548" s="17">
        <v>0.20964115141700801</v>
      </c>
      <c r="U548" s="17">
        <v>0.253839246862549</v>
      </c>
      <c r="V548" s="17">
        <v>0.16821455582785999</v>
      </c>
      <c r="W548" s="17">
        <v>0.13876681132645499</v>
      </c>
      <c r="X548" s="17">
        <v>0.130947083512162</v>
      </c>
      <c r="Y548" s="17">
        <v>0.23527575281878699</v>
      </c>
      <c r="Z548" s="17">
        <v>0.10496979281103</v>
      </c>
      <c r="AA548" s="17">
        <v>0.17672677201879999</v>
      </c>
      <c r="AB548" s="17">
        <v>0.16140771149442901</v>
      </c>
      <c r="AC548" s="17">
        <v>0.25563913953812401</v>
      </c>
      <c r="AD548" s="17">
        <v>0.19234205225165199</v>
      </c>
      <c r="AE548" s="17"/>
      <c r="AF548" s="17">
        <v>0.190643765747885</v>
      </c>
      <c r="AG548" s="17">
        <v>0.29372927152559503</v>
      </c>
      <c r="AH548" s="17">
        <v>0.24082160928361099</v>
      </c>
      <c r="AI548" s="17">
        <v>0.228031431968515</v>
      </c>
      <c r="AJ548" s="17">
        <v>0.163943553501882</v>
      </c>
      <c r="AK548" s="17">
        <v>0.158376449561658</v>
      </c>
      <c r="AL548" s="17">
        <v>0.23397368277070299</v>
      </c>
      <c r="AM548" s="17">
        <v>0.18215506379249299</v>
      </c>
      <c r="AN548" s="17">
        <v>0.18655030127578201</v>
      </c>
      <c r="AO548" s="17">
        <v>0.13854572895380299</v>
      </c>
      <c r="AP548" s="17">
        <v>0.14912295093620601</v>
      </c>
      <c r="AQ548" s="17">
        <v>0.135237951491289</v>
      </c>
      <c r="AR548" s="17">
        <v>0.13688757918448599</v>
      </c>
      <c r="AS548" s="17">
        <v>8.5433193283703607E-2</v>
      </c>
      <c r="AT548" s="17">
        <v>0.158316012265064</v>
      </c>
      <c r="AU548" s="17">
        <v>6.8362450894393301E-2</v>
      </c>
      <c r="AV548" s="17"/>
      <c r="AW548" s="17">
        <v>0.235606079196721</v>
      </c>
      <c r="AX548" s="17">
        <v>0.19292189213045199</v>
      </c>
      <c r="AY548" s="17">
        <v>0.163775778322687</v>
      </c>
      <c r="AZ548" s="17">
        <v>0.13259418298398601</v>
      </c>
      <c r="BA548" s="17">
        <v>5.5853743516036398E-2</v>
      </c>
      <c r="BB548" s="17"/>
      <c r="BC548" s="17">
        <v>0.10242295917658099</v>
      </c>
      <c r="BD548" s="17">
        <v>0.15533523268859201</v>
      </c>
      <c r="BE548" s="17">
        <v>0.210399790403587</v>
      </c>
      <c r="BF548" s="17">
        <v>0.248018957199098</v>
      </c>
      <c r="BG548" s="17">
        <v>9.9732624643395898E-2</v>
      </c>
      <c r="BH548" s="17"/>
      <c r="BI548" s="17">
        <v>0.17579028178768299</v>
      </c>
      <c r="BJ548" s="17">
        <v>0.20267547630802901</v>
      </c>
      <c r="BK548" s="17"/>
      <c r="BL548" s="17">
        <v>0.19128802007100201</v>
      </c>
      <c r="BM548" s="17">
        <v>0.200034571387119</v>
      </c>
      <c r="BN548" s="17">
        <v>0.15914568405554799</v>
      </c>
      <c r="BO548" s="17">
        <v>0.38001734851651903</v>
      </c>
      <c r="BP548" s="17"/>
      <c r="BQ548" s="17">
        <v>0.133658146930517</v>
      </c>
      <c r="BR548" s="17">
        <v>0.15120125685077099</v>
      </c>
      <c r="BS548" s="17">
        <v>0.16731676696598599</v>
      </c>
      <c r="BT548" s="17">
        <v>0.12826004230985799</v>
      </c>
      <c r="BU548" s="17">
        <v>0.16428976069404</v>
      </c>
      <c r="BV548" s="17"/>
      <c r="BW548" s="17">
        <v>0.12007779480415399</v>
      </c>
      <c r="BX548" s="17">
        <v>0.13384305399323901</v>
      </c>
      <c r="BY548" s="17">
        <v>0.15155132882787201</v>
      </c>
      <c r="BZ548" s="17">
        <v>0.14324290081340901</v>
      </c>
      <c r="CA548" s="17">
        <v>0.15147914647090399</v>
      </c>
      <c r="CB548" s="17"/>
      <c r="CC548" s="17">
        <v>0.117008360381553</v>
      </c>
      <c r="CD548" s="17">
        <v>0.21863169171428601</v>
      </c>
      <c r="CE548" s="17"/>
      <c r="CF548" s="17">
        <v>0.12951221044405101</v>
      </c>
      <c r="CG548" s="17"/>
      <c r="CH548" s="17">
        <v>6.1706517328660199E-2</v>
      </c>
    </row>
    <row r="549" spans="2:86" x14ac:dyDescent="0.35">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c r="CB549" s="17"/>
      <c r="CC549" s="17"/>
      <c r="CD549" s="17"/>
      <c r="CE549" s="17"/>
      <c r="CF549" s="17"/>
      <c r="CG549" s="17"/>
      <c r="CH549" s="17"/>
    </row>
    <row r="550" spans="2:86" x14ac:dyDescent="0.35">
      <c r="B550" s="6" t="s">
        <v>311</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c r="CC550" s="17"/>
      <c r="CD550" s="17"/>
      <c r="CE550" s="17"/>
      <c r="CF550" s="17"/>
      <c r="CG550" s="17"/>
      <c r="CH550" s="17"/>
    </row>
    <row r="551" spans="2:86" x14ac:dyDescent="0.35">
      <c r="B551" s="21" t="s">
        <v>123</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c r="CB551" s="17"/>
      <c r="CC551" s="17"/>
      <c r="CD551" s="17"/>
      <c r="CE551" s="17"/>
      <c r="CF551" s="17"/>
      <c r="CG551" s="17"/>
      <c r="CH551" s="17"/>
    </row>
    <row r="552" spans="2:86" x14ac:dyDescent="0.35">
      <c r="B552" t="s">
        <v>301</v>
      </c>
      <c r="C552" s="17">
        <v>0.43785551369803</v>
      </c>
      <c r="D552" s="17">
        <v>0.42340948695470898</v>
      </c>
      <c r="E552" s="17">
        <v>0.45186499709648398</v>
      </c>
      <c r="F552" s="17"/>
      <c r="G552" s="17">
        <v>0.383032042484585</v>
      </c>
      <c r="H552" s="17">
        <v>0.370639907472323</v>
      </c>
      <c r="I552" s="17">
        <v>0.427322743858077</v>
      </c>
      <c r="J552" s="17">
        <v>0.51041187264835497</v>
      </c>
      <c r="K552" s="17">
        <v>0.52602385257778095</v>
      </c>
      <c r="L552" s="17">
        <v>0.41937273518031698</v>
      </c>
      <c r="M552" s="17"/>
      <c r="N552" s="17">
        <v>0.400179476451964</v>
      </c>
      <c r="O552" s="17">
        <v>0.43768837066217497</v>
      </c>
      <c r="P552" s="17">
        <v>0.48332014708294402</v>
      </c>
      <c r="Q552" s="17">
        <v>0.43938755647078998</v>
      </c>
      <c r="R552" s="17"/>
      <c r="S552" s="17">
        <v>0.376629604998451</v>
      </c>
      <c r="T552" s="17">
        <v>0.42880074435116</v>
      </c>
      <c r="U552" s="17">
        <v>0.40731338582608501</v>
      </c>
      <c r="V552" s="17">
        <v>0.39433875974608701</v>
      </c>
      <c r="W552" s="17">
        <v>0.433497595909907</v>
      </c>
      <c r="X552" s="17">
        <v>0.44697200632232198</v>
      </c>
      <c r="Y552" s="17">
        <v>0.46798004143725302</v>
      </c>
      <c r="Z552" s="17">
        <v>0.54907145736559104</v>
      </c>
      <c r="AA552" s="17">
        <v>0.453317370712782</v>
      </c>
      <c r="AB552" s="17">
        <v>0.44606893708603301</v>
      </c>
      <c r="AC552" s="17">
        <v>0.50794960200051298</v>
      </c>
      <c r="AD552" s="17">
        <v>0.53087020575197497</v>
      </c>
      <c r="AE552" s="17"/>
      <c r="AF552" s="17">
        <v>0.36582664997105602</v>
      </c>
      <c r="AG552" s="17">
        <v>0.48115669338121297</v>
      </c>
      <c r="AH552" s="17">
        <v>0.45244151692843998</v>
      </c>
      <c r="AI552" s="17">
        <v>0.48240692658661499</v>
      </c>
      <c r="AJ552" s="17">
        <v>0.40032648935440002</v>
      </c>
      <c r="AK552" s="17">
        <v>0.42478657064717001</v>
      </c>
      <c r="AL552" s="17">
        <v>0.447757473415487</v>
      </c>
      <c r="AM552" s="17">
        <v>0.54694890999623702</v>
      </c>
      <c r="AN552" s="17">
        <v>0.400080316899595</v>
      </c>
      <c r="AO552" s="17">
        <v>0.40185392247645702</v>
      </c>
      <c r="AP552" s="17">
        <v>0.43306308815568001</v>
      </c>
      <c r="AQ552" s="17">
        <v>0.44488604615805299</v>
      </c>
      <c r="AR552" s="17">
        <v>0.41269066353904099</v>
      </c>
      <c r="AS552" s="17">
        <v>0.399470718730637</v>
      </c>
      <c r="AT552" s="17">
        <v>0.42851191493653201</v>
      </c>
      <c r="AU552" s="17">
        <v>0.41524279028886402</v>
      </c>
      <c r="AV552" s="17"/>
      <c r="AW552" s="17">
        <v>0.48588042993157299</v>
      </c>
      <c r="AX552" s="17">
        <v>0.437586611417912</v>
      </c>
      <c r="AY552" s="17">
        <v>0.42908750934867301</v>
      </c>
      <c r="AZ552" s="17">
        <v>0.34219380546723999</v>
      </c>
      <c r="BA552" s="17">
        <v>0.36762181725431198</v>
      </c>
      <c r="BB552" s="17"/>
      <c r="BC552" s="17">
        <v>0.34576443771975202</v>
      </c>
      <c r="BD552" s="17">
        <v>0.42085472717703098</v>
      </c>
      <c r="BE552" s="17">
        <v>0.45878899752121699</v>
      </c>
      <c r="BF552" s="17">
        <v>0.47743570768246801</v>
      </c>
      <c r="BG552" s="17">
        <v>0.51602095671878601</v>
      </c>
      <c r="BH552" s="17"/>
      <c r="BI552" s="17">
        <v>0.42526121446480297</v>
      </c>
      <c r="BJ552" s="17">
        <v>0.489077431558406</v>
      </c>
      <c r="BK552" s="17"/>
      <c r="BL552" s="17">
        <v>0.39772152418569101</v>
      </c>
      <c r="BM552" s="17">
        <v>0.45138698993891602</v>
      </c>
      <c r="BN552" s="17">
        <v>0.44971937705835802</v>
      </c>
      <c r="BO552" s="17">
        <v>0.30897584638323</v>
      </c>
      <c r="BP552" s="17"/>
      <c r="BQ552" s="17">
        <v>0.35874759587024002</v>
      </c>
      <c r="BR552" s="17">
        <v>0.47187880969274998</v>
      </c>
      <c r="BS552" s="17">
        <v>0.39551434094662602</v>
      </c>
      <c r="BT552" s="17">
        <v>0.405122871816474</v>
      </c>
      <c r="BU552" s="17">
        <v>0.45681805875834802</v>
      </c>
      <c r="BV552" s="17"/>
      <c r="BW552" s="17">
        <v>0.391491398975708</v>
      </c>
      <c r="BX552" s="17">
        <v>0.39239846886426399</v>
      </c>
      <c r="BY552" s="17">
        <v>0.45175371618508198</v>
      </c>
      <c r="BZ552" s="17">
        <v>0.43616599287194302</v>
      </c>
      <c r="CA552" s="17">
        <v>0.52603463533262895</v>
      </c>
      <c r="CB552" s="17"/>
      <c r="CC552" s="17">
        <v>0.41442499632775498</v>
      </c>
      <c r="CD552" s="17">
        <v>0.451578522630871</v>
      </c>
      <c r="CE552" s="17"/>
      <c r="CF552" s="17">
        <v>0.402036892309316</v>
      </c>
      <c r="CG552" s="17"/>
      <c r="CH552" s="17">
        <v>0.470694880617883</v>
      </c>
    </row>
    <row r="553" spans="2:86" x14ac:dyDescent="0.35">
      <c r="B553" t="s">
        <v>302</v>
      </c>
      <c r="C553" s="17">
        <v>0.36570730217367098</v>
      </c>
      <c r="D553" s="17">
        <v>0.36963048998190001</v>
      </c>
      <c r="E553" s="17">
        <v>0.36239672121701599</v>
      </c>
      <c r="F553" s="17"/>
      <c r="G553" s="17">
        <v>0.25335411651003698</v>
      </c>
      <c r="H553" s="17">
        <v>0.23875287405607101</v>
      </c>
      <c r="I553" s="17">
        <v>0.34114717593024702</v>
      </c>
      <c r="J553" s="17">
        <v>0.39274941398832403</v>
      </c>
      <c r="K553" s="17">
        <v>0.448131287091945</v>
      </c>
      <c r="L553" s="17">
        <v>0.48615900225271103</v>
      </c>
      <c r="M553" s="17"/>
      <c r="N553" s="17">
        <v>0.402776834621909</v>
      </c>
      <c r="O553" s="17">
        <v>0.36596693099534899</v>
      </c>
      <c r="P553" s="17">
        <v>0.34064315622796199</v>
      </c>
      <c r="Q553" s="17">
        <v>0.348956714434627</v>
      </c>
      <c r="R553" s="17"/>
      <c r="S553" s="17">
        <v>0.31801828605203902</v>
      </c>
      <c r="T553" s="17">
        <v>0.39444471679306498</v>
      </c>
      <c r="U553" s="17">
        <v>0.41550647459461998</v>
      </c>
      <c r="V553" s="17">
        <v>0.42720689770425901</v>
      </c>
      <c r="W553" s="17">
        <v>0.42894800352496698</v>
      </c>
      <c r="X553" s="17">
        <v>0.32743016705901101</v>
      </c>
      <c r="Y553" s="17">
        <v>0.45338300597530801</v>
      </c>
      <c r="Z553" s="17">
        <v>0.38721597493340598</v>
      </c>
      <c r="AA553" s="17">
        <v>0.32585523258920501</v>
      </c>
      <c r="AB553" s="17">
        <v>0.29199608831240798</v>
      </c>
      <c r="AC553" s="17">
        <v>0.32917914406287802</v>
      </c>
      <c r="AD553" s="17">
        <v>0.281177806957914</v>
      </c>
      <c r="AE553" s="17"/>
      <c r="AF553" s="17">
        <v>0.30668432524678801</v>
      </c>
      <c r="AG553" s="17">
        <v>0.37363852778928802</v>
      </c>
      <c r="AH553" s="17">
        <v>0.39602004598211199</v>
      </c>
      <c r="AI553" s="17">
        <v>0.31605655739056299</v>
      </c>
      <c r="AJ553" s="17">
        <v>0.32775630770827602</v>
      </c>
      <c r="AK553" s="17">
        <v>0.31531280502772502</v>
      </c>
      <c r="AL553" s="17">
        <v>0.3313430360822</v>
      </c>
      <c r="AM553" s="17">
        <v>0.40461204934737599</v>
      </c>
      <c r="AN553" s="17">
        <v>0.31370080060537597</v>
      </c>
      <c r="AO553" s="17">
        <v>0.453168499041811</v>
      </c>
      <c r="AP553" s="17">
        <v>0.37326757717593501</v>
      </c>
      <c r="AQ553" s="17">
        <v>0.42271486115397799</v>
      </c>
      <c r="AR553" s="17">
        <v>0.42246651329880602</v>
      </c>
      <c r="AS553" s="17">
        <v>0.417022945167076</v>
      </c>
      <c r="AT553" s="17">
        <v>0.453635482741444</v>
      </c>
      <c r="AU553" s="17">
        <v>0.34716148176891298</v>
      </c>
      <c r="AV553" s="17"/>
      <c r="AW553" s="17">
        <v>0.37833622356449997</v>
      </c>
      <c r="AX553" s="17">
        <v>0.35304701667656702</v>
      </c>
      <c r="AY553" s="17">
        <v>0.35931967677535698</v>
      </c>
      <c r="AZ553" s="17">
        <v>0.32270019515394599</v>
      </c>
      <c r="BA553" s="17">
        <v>0.25711995868528198</v>
      </c>
      <c r="BB553" s="17"/>
      <c r="BC553" s="17">
        <v>0.24475526523395399</v>
      </c>
      <c r="BD553" s="17">
        <v>0.419147095021353</v>
      </c>
      <c r="BE553" s="17">
        <v>0.36520339267359098</v>
      </c>
      <c r="BF553" s="17">
        <v>0.34053968767554599</v>
      </c>
      <c r="BG553" s="17">
        <v>0.29739054046258201</v>
      </c>
      <c r="BH553" s="17"/>
      <c r="BI553" s="17">
        <v>0.36832755246922599</v>
      </c>
      <c r="BJ553" s="17">
        <v>0.35505055637725103</v>
      </c>
      <c r="BK553" s="17"/>
      <c r="BL553" s="17">
        <v>0.31532964256247298</v>
      </c>
      <c r="BM553" s="17">
        <v>0.42970765516179599</v>
      </c>
      <c r="BN553" s="17">
        <v>0.35058480800653402</v>
      </c>
      <c r="BO553" s="17">
        <v>0.32046245819722602</v>
      </c>
      <c r="BP553" s="17"/>
      <c r="BQ553" s="17">
        <v>0.43876312549355601</v>
      </c>
      <c r="BR553" s="17">
        <v>0.3825524880176</v>
      </c>
      <c r="BS553" s="17">
        <v>0.411724496346003</v>
      </c>
      <c r="BT553" s="17">
        <v>0.31112232770742698</v>
      </c>
      <c r="BU553" s="17">
        <v>0.35242570807735102</v>
      </c>
      <c r="BV553" s="17"/>
      <c r="BW553" s="17">
        <v>0.42412122962089399</v>
      </c>
      <c r="BX553" s="17">
        <v>0.37317245206739702</v>
      </c>
      <c r="BY553" s="17">
        <v>0.44004586338233898</v>
      </c>
      <c r="BZ553" s="17">
        <v>0.330366655062026</v>
      </c>
      <c r="CA553" s="17">
        <v>0.351963033526761</v>
      </c>
      <c r="CB553" s="17"/>
      <c r="CC553" s="17">
        <v>0.31803254618002003</v>
      </c>
      <c r="CD553" s="17">
        <v>0.39362990806550102</v>
      </c>
      <c r="CE553" s="17"/>
      <c r="CF553" s="17">
        <v>0.38077715717871902</v>
      </c>
      <c r="CG553" s="17"/>
      <c r="CH553" s="17">
        <v>0.29006464021872902</v>
      </c>
    </row>
    <row r="554" spans="2:86" x14ac:dyDescent="0.35">
      <c r="B554" t="s">
        <v>303</v>
      </c>
      <c r="C554" s="17">
        <v>0.33533596122193099</v>
      </c>
      <c r="D554" s="17">
        <v>0.37565018393620297</v>
      </c>
      <c r="E554" s="17">
        <v>0.29599284247582502</v>
      </c>
      <c r="F554" s="17"/>
      <c r="G554" s="17">
        <v>0.33378066575652299</v>
      </c>
      <c r="H554" s="17">
        <v>0.34300679929883499</v>
      </c>
      <c r="I554" s="17">
        <v>0.267725891046738</v>
      </c>
      <c r="J554" s="17">
        <v>0.33400192498271197</v>
      </c>
      <c r="K554" s="17">
        <v>0.33042179247276099</v>
      </c>
      <c r="L554" s="17">
        <v>0.38941245741354003</v>
      </c>
      <c r="M554" s="17"/>
      <c r="N554" s="17">
        <v>0.38710479138484799</v>
      </c>
      <c r="O554" s="17">
        <v>0.347181361483482</v>
      </c>
      <c r="P554" s="17">
        <v>0.334114420987913</v>
      </c>
      <c r="Q554" s="17">
        <v>0.269465764098551</v>
      </c>
      <c r="R554" s="17"/>
      <c r="S554" s="17">
        <v>0.375907312931343</v>
      </c>
      <c r="T554" s="17">
        <v>0.32238683789184602</v>
      </c>
      <c r="U554" s="17">
        <v>0.27812400743408</v>
      </c>
      <c r="V554" s="17">
        <v>0.37847853641254298</v>
      </c>
      <c r="W554" s="17">
        <v>0.29100852606081101</v>
      </c>
      <c r="X554" s="17">
        <v>0.34691400326969501</v>
      </c>
      <c r="Y554" s="17">
        <v>0.40086655400695598</v>
      </c>
      <c r="Z554" s="17">
        <v>0.27987943315243302</v>
      </c>
      <c r="AA554" s="17">
        <v>0.3269534327311</v>
      </c>
      <c r="AB554" s="17">
        <v>0.35739999908193698</v>
      </c>
      <c r="AC554" s="17">
        <v>0.27878475849768503</v>
      </c>
      <c r="AD554" s="17">
        <v>0.25158155884665101</v>
      </c>
      <c r="AE554" s="17"/>
      <c r="AF554" s="17">
        <v>0.21157560064120401</v>
      </c>
      <c r="AG554" s="17">
        <v>0.275195649336682</v>
      </c>
      <c r="AH554" s="17">
        <v>0.35768377092396703</v>
      </c>
      <c r="AI554" s="17">
        <v>0.37145353838383799</v>
      </c>
      <c r="AJ554" s="17">
        <v>0.34196285836331403</v>
      </c>
      <c r="AK554" s="17">
        <v>0.26034030078107701</v>
      </c>
      <c r="AL554" s="17">
        <v>0.26791022238247802</v>
      </c>
      <c r="AM554" s="17">
        <v>0.33953245686529299</v>
      </c>
      <c r="AN554" s="17">
        <v>0.42119311064280801</v>
      </c>
      <c r="AO554" s="17">
        <v>0.38183971357017898</v>
      </c>
      <c r="AP554" s="17">
        <v>0.33744353906424002</v>
      </c>
      <c r="AQ554" s="17">
        <v>0.29776178216532401</v>
      </c>
      <c r="AR554" s="17">
        <v>0.40828259052676202</v>
      </c>
      <c r="AS554" s="17">
        <v>0.27810925795750602</v>
      </c>
      <c r="AT554" s="17">
        <v>0.46860910011846302</v>
      </c>
      <c r="AU554" s="17">
        <v>0.40019281966395098</v>
      </c>
      <c r="AV554" s="17"/>
      <c r="AW554" s="17">
        <v>0.29259267347340401</v>
      </c>
      <c r="AX554" s="17">
        <v>0.34197684436718001</v>
      </c>
      <c r="AY554" s="17">
        <v>0.35854060330583198</v>
      </c>
      <c r="AZ554" s="17">
        <v>0.39431734437034499</v>
      </c>
      <c r="BA554" s="17">
        <v>0.41504202164294701</v>
      </c>
      <c r="BB554" s="17"/>
      <c r="BC554" s="17">
        <v>0.361683169953949</v>
      </c>
      <c r="BD554" s="17">
        <v>0.36258124861107</v>
      </c>
      <c r="BE554" s="17">
        <v>0.339379766766645</v>
      </c>
      <c r="BF554" s="17">
        <v>0.285466542478994</v>
      </c>
      <c r="BG554" s="17">
        <v>0.13019437062971301</v>
      </c>
      <c r="BH554" s="17"/>
      <c r="BI554" s="17">
        <v>0.32980353076955898</v>
      </c>
      <c r="BJ554" s="17">
        <v>0.35783675248882402</v>
      </c>
      <c r="BK554" s="17"/>
      <c r="BL554" s="17">
        <v>0.262418412418294</v>
      </c>
      <c r="BM554" s="17">
        <v>0.35764430549873599</v>
      </c>
      <c r="BN554" s="17">
        <v>0.34516951890568798</v>
      </c>
      <c r="BO554" s="17">
        <v>0.40903104504656101</v>
      </c>
      <c r="BP554" s="17"/>
      <c r="BQ554" s="17">
        <v>0.350112308556707</v>
      </c>
      <c r="BR554" s="17">
        <v>0.36690118244848502</v>
      </c>
      <c r="BS554" s="17">
        <v>0.366599647676354</v>
      </c>
      <c r="BT554" s="17">
        <v>0.25032790900722501</v>
      </c>
      <c r="BU554" s="17">
        <v>0.45415444393966797</v>
      </c>
      <c r="BV554" s="17"/>
      <c r="BW554" s="17">
        <v>0.34093654650091298</v>
      </c>
      <c r="BX554" s="17">
        <v>0.390306890086075</v>
      </c>
      <c r="BY554" s="17">
        <v>0.36210034754961901</v>
      </c>
      <c r="BZ554" s="17">
        <v>0.27056613715039801</v>
      </c>
      <c r="CA554" s="17">
        <v>0.41396463210218098</v>
      </c>
      <c r="CB554" s="17"/>
      <c r="CC554" s="17">
        <v>0.29887365629519302</v>
      </c>
      <c r="CD554" s="17">
        <v>0.356691551809801</v>
      </c>
      <c r="CE554" s="17"/>
      <c r="CF554" s="17">
        <v>0.379360466735219</v>
      </c>
      <c r="CG554" s="17"/>
      <c r="CH554" s="17">
        <v>0.35687893508512902</v>
      </c>
    </row>
    <row r="555" spans="2:86" x14ac:dyDescent="0.35">
      <c r="B555" t="s">
        <v>304</v>
      </c>
      <c r="C555" s="17">
        <v>0.23563227561810601</v>
      </c>
      <c r="D555" s="17">
        <v>0.240983147539166</v>
      </c>
      <c r="E555" s="17">
        <v>0.23009392834827699</v>
      </c>
      <c r="F555" s="17"/>
      <c r="G555" s="17">
        <v>0.20577867050881399</v>
      </c>
      <c r="H555" s="17">
        <v>0.21293211129099901</v>
      </c>
      <c r="I555" s="17">
        <v>0.243539648495743</v>
      </c>
      <c r="J555" s="17">
        <v>0.25082865908662499</v>
      </c>
      <c r="K555" s="17">
        <v>0.26018180280937098</v>
      </c>
      <c r="L555" s="17">
        <v>0.23866500452679601</v>
      </c>
      <c r="M555" s="17"/>
      <c r="N555" s="17">
        <v>0.19170311062258599</v>
      </c>
      <c r="O555" s="17">
        <v>0.221001583099769</v>
      </c>
      <c r="P555" s="17">
        <v>0.24700846372396301</v>
      </c>
      <c r="Q555" s="17">
        <v>0.28682478360768299</v>
      </c>
      <c r="R555" s="17"/>
      <c r="S555" s="17">
        <v>0.25468696123997298</v>
      </c>
      <c r="T555" s="17">
        <v>0.23598701021254501</v>
      </c>
      <c r="U555" s="17">
        <v>0.24511348486697199</v>
      </c>
      <c r="V555" s="17">
        <v>0.241697630326595</v>
      </c>
      <c r="W555" s="17">
        <v>0.24569317644761299</v>
      </c>
      <c r="X555" s="17">
        <v>0.24892123217669401</v>
      </c>
      <c r="Y555" s="17">
        <v>0.20550856585254099</v>
      </c>
      <c r="Z555" s="17">
        <v>0.227790959989848</v>
      </c>
      <c r="AA555" s="17">
        <v>0.25209476528198499</v>
      </c>
      <c r="AB555" s="17">
        <v>0.20214131924176701</v>
      </c>
      <c r="AC555" s="17">
        <v>0.27717445728760298</v>
      </c>
      <c r="AD555" s="17">
        <v>0.100282304674433</v>
      </c>
      <c r="AE555" s="17"/>
      <c r="AF555" s="17">
        <v>0.208371082386793</v>
      </c>
      <c r="AG555" s="17">
        <v>0.182038538357404</v>
      </c>
      <c r="AH555" s="17">
        <v>0.33322884877772402</v>
      </c>
      <c r="AI555" s="17">
        <v>0.26498108824598998</v>
      </c>
      <c r="AJ555" s="17">
        <v>0.23960649101484399</v>
      </c>
      <c r="AK555" s="17">
        <v>0.29088972356331499</v>
      </c>
      <c r="AL555" s="17">
        <v>0.26114235526331298</v>
      </c>
      <c r="AM555" s="17">
        <v>0.25681107309949902</v>
      </c>
      <c r="AN555" s="17">
        <v>0.227113889128053</v>
      </c>
      <c r="AO555" s="17">
        <v>0.18365506196651801</v>
      </c>
      <c r="AP555" s="17">
        <v>0.22390187343645099</v>
      </c>
      <c r="AQ555" s="17">
        <v>0.21250235475023199</v>
      </c>
      <c r="AR555" s="17">
        <v>0.14578250054605901</v>
      </c>
      <c r="AS555" s="17">
        <v>0.195433560401826</v>
      </c>
      <c r="AT555" s="17">
        <v>8.3551023031013194E-2</v>
      </c>
      <c r="AU555" s="17">
        <v>0.180912989147685</v>
      </c>
      <c r="AV555" s="17"/>
      <c r="AW555" s="17">
        <v>0.29671157439111101</v>
      </c>
      <c r="AX555" s="17">
        <v>0.24407333626102201</v>
      </c>
      <c r="AY555" s="17">
        <v>0.18506217574438899</v>
      </c>
      <c r="AZ555" s="17">
        <v>0.20364965140202801</v>
      </c>
      <c r="BA555" s="17">
        <v>0.10699216472020601</v>
      </c>
      <c r="BB555" s="17"/>
      <c r="BC555" s="17">
        <v>0.19133940715914999</v>
      </c>
      <c r="BD555" s="17">
        <v>0.211563704566231</v>
      </c>
      <c r="BE555" s="17">
        <v>0.23152115909536999</v>
      </c>
      <c r="BF555" s="17">
        <v>0.31990747808062697</v>
      </c>
      <c r="BG555" s="17">
        <v>0.316246383740937</v>
      </c>
      <c r="BH555" s="17"/>
      <c r="BI555" s="17">
        <v>0.24666222207823499</v>
      </c>
      <c r="BJ555" s="17">
        <v>0.190772692633563</v>
      </c>
      <c r="BK555" s="17"/>
      <c r="BL555" s="17">
        <v>0.223293228430747</v>
      </c>
      <c r="BM555" s="17">
        <v>0.20341362655134601</v>
      </c>
      <c r="BN555" s="17">
        <v>0.25985918187321999</v>
      </c>
      <c r="BO555" s="17">
        <v>0.16877643958897401</v>
      </c>
      <c r="BP555" s="17"/>
      <c r="BQ555" s="17">
        <v>0.32093093095039299</v>
      </c>
      <c r="BR555" s="17">
        <v>0.16374888371729501</v>
      </c>
      <c r="BS555" s="17">
        <v>0.19299326823288901</v>
      </c>
      <c r="BT555" s="17">
        <v>0.388372760742069</v>
      </c>
      <c r="BU555" s="17">
        <v>0.19307186643329499</v>
      </c>
      <c r="BV555" s="17"/>
      <c r="BW555" s="17">
        <v>0.316531574171599</v>
      </c>
      <c r="BX555" s="17">
        <v>9.5964245489183905E-2</v>
      </c>
      <c r="BY555" s="17">
        <v>0.186283181838451</v>
      </c>
      <c r="BZ555" s="17">
        <v>0.40815025487503098</v>
      </c>
      <c r="CA555" s="17">
        <v>0.19566570413635301</v>
      </c>
      <c r="CB555" s="17"/>
      <c r="CC555" s="17">
        <v>0.34682629343785798</v>
      </c>
      <c r="CD555" s="17">
        <v>0.170507102507129</v>
      </c>
      <c r="CE555" s="17"/>
      <c r="CF555" s="17">
        <v>9.5953369726118995E-2</v>
      </c>
      <c r="CG555" s="17"/>
      <c r="CH555" s="17">
        <v>0.27057141221355102</v>
      </c>
    </row>
    <row r="556" spans="2:86" x14ac:dyDescent="0.35">
      <c r="B556" t="s">
        <v>305</v>
      </c>
      <c r="C556" s="17">
        <v>0.22386020517584601</v>
      </c>
      <c r="D556" s="17">
        <v>0.24671181657560901</v>
      </c>
      <c r="E556" s="17">
        <v>0.20085795980857901</v>
      </c>
      <c r="F556" s="17"/>
      <c r="G556" s="17">
        <v>0.18695051263022</v>
      </c>
      <c r="H556" s="17">
        <v>0.25033279642051498</v>
      </c>
      <c r="I556" s="17">
        <v>0.23937251672131701</v>
      </c>
      <c r="J556" s="17">
        <v>0.177706658422151</v>
      </c>
      <c r="K556" s="17">
        <v>0.22603563437515301</v>
      </c>
      <c r="L556" s="17">
        <v>0.25026661561582297</v>
      </c>
      <c r="M556" s="17"/>
      <c r="N556" s="17">
        <v>0.24249674566946</v>
      </c>
      <c r="O556" s="17">
        <v>0.225050901707227</v>
      </c>
      <c r="P556" s="17">
        <v>0.20290550748563599</v>
      </c>
      <c r="Q556" s="17">
        <v>0.21941380776133801</v>
      </c>
      <c r="R556" s="17"/>
      <c r="S556" s="17">
        <v>0.25361883131296198</v>
      </c>
      <c r="T556" s="17">
        <v>0.209613070814087</v>
      </c>
      <c r="U556" s="17">
        <v>0.19976227965847099</v>
      </c>
      <c r="V556" s="17">
        <v>0.162955754855171</v>
      </c>
      <c r="W556" s="17">
        <v>0.269902078105692</v>
      </c>
      <c r="X556" s="17">
        <v>0.20642982000427099</v>
      </c>
      <c r="Y556" s="17">
        <v>0.15448328326549399</v>
      </c>
      <c r="Z556" s="17">
        <v>0.20525040508681899</v>
      </c>
      <c r="AA556" s="17">
        <v>0.230481225763352</v>
      </c>
      <c r="AB556" s="17">
        <v>0.30400767900935699</v>
      </c>
      <c r="AC556" s="17">
        <v>0.21088551480350501</v>
      </c>
      <c r="AD556" s="17">
        <v>0.30388139764553401</v>
      </c>
      <c r="AE556" s="17"/>
      <c r="AF556" s="17">
        <v>0.14939354172053701</v>
      </c>
      <c r="AG556" s="17">
        <v>0.16974483341444199</v>
      </c>
      <c r="AH556" s="17">
        <v>0.20435562057064399</v>
      </c>
      <c r="AI556" s="17">
        <v>0.21964716265131101</v>
      </c>
      <c r="AJ556" s="17">
        <v>0.193593416602267</v>
      </c>
      <c r="AK556" s="17">
        <v>0.205314113941195</v>
      </c>
      <c r="AL556" s="17">
        <v>0.222452707427063</v>
      </c>
      <c r="AM556" s="17">
        <v>0.22828117260884701</v>
      </c>
      <c r="AN556" s="17">
        <v>0.25154822192338799</v>
      </c>
      <c r="AO556" s="17">
        <v>0.189861695379625</v>
      </c>
      <c r="AP556" s="17">
        <v>0.25868929467463297</v>
      </c>
      <c r="AQ556" s="17">
        <v>0.19631952656680601</v>
      </c>
      <c r="AR556" s="17">
        <v>0.21403384500608399</v>
      </c>
      <c r="AS556" s="17">
        <v>0.196259339911455</v>
      </c>
      <c r="AT556" s="17">
        <v>0.26847769751964301</v>
      </c>
      <c r="AU556" s="17">
        <v>0.33683065817803898</v>
      </c>
      <c r="AV556" s="17"/>
      <c r="AW556" s="17">
        <v>0.23268207702933899</v>
      </c>
      <c r="AX556" s="17">
        <v>0.214030118931504</v>
      </c>
      <c r="AY556" s="17">
        <v>0.20960115129476201</v>
      </c>
      <c r="AZ556" s="17">
        <v>0.27161873707499301</v>
      </c>
      <c r="BA556" s="17">
        <v>0.25867903537355003</v>
      </c>
      <c r="BB556" s="17"/>
      <c r="BC556" s="17">
        <v>0.24141675116448599</v>
      </c>
      <c r="BD556" s="17">
        <v>0.22309886890186001</v>
      </c>
      <c r="BE556" s="17">
        <v>0.23513601672241</v>
      </c>
      <c r="BF556" s="17">
        <v>0.188114820668661</v>
      </c>
      <c r="BG556" s="17">
        <v>0.20675945263432399</v>
      </c>
      <c r="BH556" s="17"/>
      <c r="BI556" s="17">
        <v>0.23252457837436599</v>
      </c>
      <c r="BJ556" s="17">
        <v>0.18862157823299999</v>
      </c>
      <c r="BK556" s="17"/>
      <c r="BL556" s="17">
        <v>0.222630044092053</v>
      </c>
      <c r="BM556" s="17">
        <v>0.223526924967305</v>
      </c>
      <c r="BN556" s="17">
        <v>0.22824176490689799</v>
      </c>
      <c r="BO556" s="17">
        <v>0.13381168997926299</v>
      </c>
      <c r="BP556" s="17"/>
      <c r="BQ556" s="17">
        <v>0.29491918404840001</v>
      </c>
      <c r="BR556" s="17">
        <v>0.204352157533083</v>
      </c>
      <c r="BS556" s="17">
        <v>0.19560143578427</v>
      </c>
      <c r="BT556" s="17">
        <v>0.253428429635429</v>
      </c>
      <c r="BU556" s="17">
        <v>0.18378797692214099</v>
      </c>
      <c r="BV556" s="17"/>
      <c r="BW556" s="17">
        <v>0.30073900464440201</v>
      </c>
      <c r="BX556" s="17">
        <v>0.200807368139306</v>
      </c>
      <c r="BY556" s="17">
        <v>0.20155391799196801</v>
      </c>
      <c r="BZ556" s="17">
        <v>0.26365274600730998</v>
      </c>
      <c r="CA556" s="17">
        <v>0.17755255250753099</v>
      </c>
      <c r="CB556" s="17"/>
      <c r="CC556" s="17">
        <v>0.28513161018174499</v>
      </c>
      <c r="CD556" s="17">
        <v>0.18797418418296899</v>
      </c>
      <c r="CE556" s="17"/>
      <c r="CF556" s="17">
        <v>0.20929327593775099</v>
      </c>
      <c r="CG556" s="17"/>
      <c r="CH556" s="17">
        <v>0.26279428630712398</v>
      </c>
    </row>
    <row r="557" spans="2:86" x14ac:dyDescent="0.35">
      <c r="B557" t="s">
        <v>306</v>
      </c>
      <c r="C557" s="17">
        <v>0.20419401806784701</v>
      </c>
      <c r="D557" s="17">
        <v>0.209525283088556</v>
      </c>
      <c r="E557" s="17">
        <v>0.19959987184679001</v>
      </c>
      <c r="F557" s="17"/>
      <c r="G557" s="17">
        <v>0.20453049983556501</v>
      </c>
      <c r="H557" s="17">
        <v>0.21878688918271899</v>
      </c>
      <c r="I557" s="17">
        <v>0.19842247253662801</v>
      </c>
      <c r="J557" s="17">
        <v>0.16701614115244401</v>
      </c>
      <c r="K557" s="17">
        <v>0.16166724030750601</v>
      </c>
      <c r="L557" s="17">
        <v>0.25549933472418901</v>
      </c>
      <c r="M557" s="17"/>
      <c r="N557" s="17">
        <v>0.25405866746231598</v>
      </c>
      <c r="O557" s="17">
        <v>0.21012071412924199</v>
      </c>
      <c r="P557" s="17">
        <v>0.19512410797063001</v>
      </c>
      <c r="Q557" s="17">
        <v>0.153791505848064</v>
      </c>
      <c r="R557" s="17"/>
      <c r="S557" s="17">
        <v>0.20493238964114299</v>
      </c>
      <c r="T557" s="17">
        <v>0.231657965894082</v>
      </c>
      <c r="U557" s="17">
        <v>0.17690045502107901</v>
      </c>
      <c r="V557" s="17">
        <v>0.17403385270542801</v>
      </c>
      <c r="W557" s="17">
        <v>0.218699941843253</v>
      </c>
      <c r="X557" s="17">
        <v>0.220912828949963</v>
      </c>
      <c r="Y557" s="17">
        <v>0.20786589412689499</v>
      </c>
      <c r="Z557" s="17">
        <v>0.221529598585192</v>
      </c>
      <c r="AA557" s="17">
        <v>0.18128520232343301</v>
      </c>
      <c r="AB557" s="17">
        <v>0.21232565211079199</v>
      </c>
      <c r="AC557" s="17">
        <v>0.18859809374980299</v>
      </c>
      <c r="AD557" s="17">
        <v>0.21360751512881701</v>
      </c>
      <c r="AE557" s="17"/>
      <c r="AF557" s="17">
        <v>0.32071848505705802</v>
      </c>
      <c r="AG557" s="17">
        <v>0.157350986736912</v>
      </c>
      <c r="AH557" s="17">
        <v>0.158137867438745</v>
      </c>
      <c r="AI557" s="17">
        <v>0.143231006995443</v>
      </c>
      <c r="AJ557" s="17">
        <v>0.24871886195968801</v>
      </c>
      <c r="AK557" s="17">
        <v>0.20918844960402599</v>
      </c>
      <c r="AL557" s="17">
        <v>0.13999532058561501</v>
      </c>
      <c r="AM557" s="17">
        <v>0.19959513426464201</v>
      </c>
      <c r="AN557" s="17">
        <v>0.18985490437292701</v>
      </c>
      <c r="AO557" s="17">
        <v>0.22740430516719401</v>
      </c>
      <c r="AP557" s="17">
        <v>0.200884635871345</v>
      </c>
      <c r="AQ557" s="17">
        <v>0.249346198203724</v>
      </c>
      <c r="AR557" s="17">
        <v>0.28777315174918999</v>
      </c>
      <c r="AS557" s="17">
        <v>0.21010404306934399</v>
      </c>
      <c r="AT557" s="17">
        <v>0.18061350222928499</v>
      </c>
      <c r="AU557" s="17">
        <v>0.29703604980194698</v>
      </c>
      <c r="AV557" s="17"/>
      <c r="AW557" s="17">
        <v>0.16702723329000099</v>
      </c>
      <c r="AX557" s="17">
        <v>0.174964061222047</v>
      </c>
      <c r="AY557" s="17">
        <v>0.26325611810731803</v>
      </c>
      <c r="AZ557" s="17">
        <v>0.255884060920055</v>
      </c>
      <c r="BA557" s="17">
        <v>0.197863271687724</v>
      </c>
      <c r="BB557" s="17"/>
      <c r="BC557" s="17">
        <v>0.24767535522586401</v>
      </c>
      <c r="BD557" s="17">
        <v>0.21629839760127501</v>
      </c>
      <c r="BE557" s="17">
        <v>0.19479782979077201</v>
      </c>
      <c r="BF557" s="17">
        <v>0.16311926841690699</v>
      </c>
      <c r="BG557" s="17">
        <v>0.21523714186801801</v>
      </c>
      <c r="BH557" s="17"/>
      <c r="BI557" s="17">
        <v>0.205358713882797</v>
      </c>
      <c r="BJ557" s="17">
        <v>0.199457116692</v>
      </c>
      <c r="BK557" s="17"/>
      <c r="BL557" s="17">
        <v>0.19684032581570299</v>
      </c>
      <c r="BM557" s="17">
        <v>0.20150800758811099</v>
      </c>
      <c r="BN557" s="17">
        <v>0.20928079818347101</v>
      </c>
      <c r="BO557" s="17">
        <v>0.17692823743072</v>
      </c>
      <c r="BP557" s="17"/>
      <c r="BQ557" s="17">
        <v>0.23945376811471</v>
      </c>
      <c r="BR557" s="17">
        <v>0.224561049070921</v>
      </c>
      <c r="BS557" s="17">
        <v>0.28639114284573097</v>
      </c>
      <c r="BT557" s="17">
        <v>0.13078689939132301</v>
      </c>
      <c r="BU557" s="17">
        <v>0.16070986834783099</v>
      </c>
      <c r="BV557" s="17"/>
      <c r="BW557" s="17">
        <v>0.26879983373056698</v>
      </c>
      <c r="BX557" s="17">
        <v>0.23733028184399799</v>
      </c>
      <c r="BY557" s="17">
        <v>0.25469266968647603</v>
      </c>
      <c r="BZ557" s="17">
        <v>0.15528938273371701</v>
      </c>
      <c r="CA557" s="17">
        <v>0.17782566560530799</v>
      </c>
      <c r="CB557" s="17"/>
      <c r="CC557" s="17">
        <v>0.20912694384574401</v>
      </c>
      <c r="CD557" s="17">
        <v>0.201304855039761</v>
      </c>
      <c r="CE557" s="17"/>
      <c r="CF557" s="17">
        <v>0.22315101753639199</v>
      </c>
      <c r="CG557" s="17"/>
      <c r="CH557" s="17">
        <v>0.26770441323363797</v>
      </c>
    </row>
    <row r="558" spans="2:86" x14ac:dyDescent="0.35">
      <c r="B558" t="s">
        <v>307</v>
      </c>
      <c r="C558" s="17">
        <v>0.18707948551345199</v>
      </c>
      <c r="D558" s="17">
        <v>0.191976954692133</v>
      </c>
      <c r="E558" s="17">
        <v>0.179892154753828</v>
      </c>
      <c r="F558" s="17"/>
      <c r="G558" s="17">
        <v>0.26264596075932201</v>
      </c>
      <c r="H558" s="17">
        <v>0.20154594902018599</v>
      </c>
      <c r="I558" s="17">
        <v>0.173031239383098</v>
      </c>
      <c r="J558" s="17">
        <v>0.22654501562419899</v>
      </c>
      <c r="K558" s="17">
        <v>0.16312370307972199</v>
      </c>
      <c r="L558" s="17">
        <v>0.120597538632295</v>
      </c>
      <c r="M558" s="17"/>
      <c r="N558" s="17">
        <v>0.15494004778932999</v>
      </c>
      <c r="O558" s="17">
        <v>0.203028102905877</v>
      </c>
      <c r="P558" s="17">
        <v>0.19502942799596801</v>
      </c>
      <c r="Q558" s="17">
        <v>0.199704202666876</v>
      </c>
      <c r="R558" s="17"/>
      <c r="S558" s="17">
        <v>0.21334060319016299</v>
      </c>
      <c r="T558" s="17">
        <v>0.17705333968263401</v>
      </c>
      <c r="U558" s="17">
        <v>0.23499721914848501</v>
      </c>
      <c r="V558" s="17">
        <v>0.12964726290706799</v>
      </c>
      <c r="W558" s="17">
        <v>9.7011756000750099E-2</v>
      </c>
      <c r="X558" s="17">
        <v>0.219523817074045</v>
      </c>
      <c r="Y558" s="17">
        <v>0.14226029137305199</v>
      </c>
      <c r="Z558" s="17">
        <v>7.7275002251150096E-2</v>
      </c>
      <c r="AA558" s="17">
        <v>0.22906153016622099</v>
      </c>
      <c r="AB558" s="17">
        <v>0.20612892176320699</v>
      </c>
      <c r="AC558" s="17">
        <v>0.231603550136597</v>
      </c>
      <c r="AD558" s="17">
        <v>0.244870740095186</v>
      </c>
      <c r="AE558" s="17"/>
      <c r="AF558" s="17">
        <v>0.43656913379463502</v>
      </c>
      <c r="AG558" s="17">
        <v>0.18100056784235699</v>
      </c>
      <c r="AH558" s="17">
        <v>0.20638786283662799</v>
      </c>
      <c r="AI558" s="17">
        <v>0.18250718869140201</v>
      </c>
      <c r="AJ558" s="17">
        <v>0.150796653661701</v>
      </c>
      <c r="AK558" s="17">
        <v>0.16509145782368001</v>
      </c>
      <c r="AL558" s="17">
        <v>0.21235525258485999</v>
      </c>
      <c r="AM558" s="17">
        <v>0.18181221871362299</v>
      </c>
      <c r="AN558" s="17">
        <v>0.23193198992778</v>
      </c>
      <c r="AO558" s="17">
        <v>0.20916873011836801</v>
      </c>
      <c r="AP558" s="17">
        <v>0.18634150246769399</v>
      </c>
      <c r="AQ558" s="17">
        <v>0.206654211099462</v>
      </c>
      <c r="AR558" s="17">
        <v>0.14627717365121801</v>
      </c>
      <c r="AS558" s="17">
        <v>0.17978982654140899</v>
      </c>
      <c r="AT558" s="17">
        <v>0.157656341591766</v>
      </c>
      <c r="AU558" s="17">
        <v>0.150191156053085</v>
      </c>
      <c r="AV558" s="17"/>
      <c r="AW558" s="17">
        <v>0.15333255996383</v>
      </c>
      <c r="AX558" s="17">
        <v>0.194138630432308</v>
      </c>
      <c r="AY558" s="17">
        <v>0.21127345840064099</v>
      </c>
      <c r="AZ558" s="17">
        <v>0.16044958352793701</v>
      </c>
      <c r="BA558" s="17">
        <v>0.17881521056533101</v>
      </c>
      <c r="BB558" s="17"/>
      <c r="BC558" s="17">
        <v>0.18759893082004001</v>
      </c>
      <c r="BD558" s="17">
        <v>0.17366361270726999</v>
      </c>
      <c r="BE558" s="17">
        <v>0.17746546323434201</v>
      </c>
      <c r="BF558" s="17">
        <v>0.23446987296876601</v>
      </c>
      <c r="BG558" s="17">
        <v>0.22919658271214699</v>
      </c>
      <c r="BH558" s="17"/>
      <c r="BI558" s="17">
        <v>0.18920757159329701</v>
      </c>
      <c r="BJ558" s="17">
        <v>0.17842440686532601</v>
      </c>
      <c r="BK558" s="17"/>
      <c r="BL558" s="17">
        <v>0.21735927455613299</v>
      </c>
      <c r="BM558" s="17">
        <v>0.17741664850625199</v>
      </c>
      <c r="BN558" s="17">
        <v>0.178091112370454</v>
      </c>
      <c r="BO558" s="17">
        <v>0.27826295313201599</v>
      </c>
      <c r="BP558" s="17"/>
      <c r="BQ558" s="17">
        <v>4.4320806241817702E-2</v>
      </c>
      <c r="BR558" s="17">
        <v>0.26717217469777199</v>
      </c>
      <c r="BS558" s="17">
        <v>0.197149533673316</v>
      </c>
      <c r="BT558" s="17">
        <v>0.15081933203447101</v>
      </c>
      <c r="BU558" s="17">
        <v>0.22640477716023599</v>
      </c>
      <c r="BV558" s="17"/>
      <c r="BW558" s="17">
        <v>2.8374385207152499E-2</v>
      </c>
      <c r="BX558" s="17">
        <v>0.27733584749201801</v>
      </c>
      <c r="BY558" s="17">
        <v>0.24564814369871699</v>
      </c>
      <c r="BZ558" s="17">
        <v>0.14256620627866301</v>
      </c>
      <c r="CA558" s="17">
        <v>0.28560599830979799</v>
      </c>
      <c r="CB558" s="17"/>
      <c r="CC558" s="17">
        <v>0.144286181677558</v>
      </c>
      <c r="CD558" s="17">
        <v>0.21214307593808199</v>
      </c>
      <c r="CE558" s="17"/>
      <c r="CF558" s="17">
        <v>0.28496710150520099</v>
      </c>
      <c r="CG558" s="17"/>
      <c r="CH558" s="17">
        <v>0.17896023430757699</v>
      </c>
    </row>
    <row r="559" spans="2:86" x14ac:dyDescent="0.35">
      <c r="B559" t="s">
        <v>308</v>
      </c>
      <c r="C559" s="17">
        <v>0.17862113513080299</v>
      </c>
      <c r="D559" s="17">
        <v>0.19549023392779999</v>
      </c>
      <c r="E559" s="17">
        <v>0.162698075416155</v>
      </c>
      <c r="F559" s="17"/>
      <c r="G559" s="17">
        <v>0.123061140063984</v>
      </c>
      <c r="H559" s="17">
        <v>0.179289010887798</v>
      </c>
      <c r="I559" s="17">
        <v>0.15025824448194</v>
      </c>
      <c r="J559" s="17">
        <v>0.177602994819475</v>
      </c>
      <c r="K559" s="17">
        <v>0.18530506125326801</v>
      </c>
      <c r="L559" s="17">
        <v>0.23430729423253399</v>
      </c>
      <c r="M559" s="17"/>
      <c r="N559" s="17">
        <v>0.225455338540169</v>
      </c>
      <c r="O559" s="17">
        <v>0.17259507875619101</v>
      </c>
      <c r="P559" s="17">
        <v>0.13756930250616101</v>
      </c>
      <c r="Q559" s="17">
        <v>0.17186187586901799</v>
      </c>
      <c r="R559" s="17"/>
      <c r="S559" s="17">
        <v>0.198832571226604</v>
      </c>
      <c r="T559" s="17">
        <v>0.147885214461068</v>
      </c>
      <c r="U559" s="17">
        <v>0.16316267765730599</v>
      </c>
      <c r="V559" s="17">
        <v>0.197596388414438</v>
      </c>
      <c r="W559" s="17">
        <v>0.16868515796233</v>
      </c>
      <c r="X559" s="17">
        <v>0.159904382045199</v>
      </c>
      <c r="Y559" s="17">
        <v>0.21238265614215099</v>
      </c>
      <c r="Z559" s="17">
        <v>0.14486986378880501</v>
      </c>
      <c r="AA559" s="17">
        <v>0.13627891421008501</v>
      </c>
      <c r="AB559" s="17">
        <v>0.233698392123424</v>
      </c>
      <c r="AC559" s="17">
        <v>0.176101686274279</v>
      </c>
      <c r="AD559" s="17">
        <v>0.23019900101378599</v>
      </c>
      <c r="AE559" s="17"/>
      <c r="AF559" s="17">
        <v>6.89646339653536E-2</v>
      </c>
      <c r="AG559" s="17">
        <v>6.4187292934659301E-2</v>
      </c>
      <c r="AH559" s="17">
        <v>0.20057046941853901</v>
      </c>
      <c r="AI559" s="17">
        <v>0.21424313595828001</v>
      </c>
      <c r="AJ559" s="17">
        <v>0.18780791240528899</v>
      </c>
      <c r="AK559" s="17">
        <v>0.15945368620939199</v>
      </c>
      <c r="AL559" s="17">
        <v>0.16709481332199999</v>
      </c>
      <c r="AM559" s="17">
        <v>0.12860686692512399</v>
      </c>
      <c r="AN559" s="17">
        <v>0.153074345509605</v>
      </c>
      <c r="AO559" s="17">
        <v>0.23064264780971799</v>
      </c>
      <c r="AP559" s="17">
        <v>0.19216446521782399</v>
      </c>
      <c r="AQ559" s="17">
        <v>0.17344829999099601</v>
      </c>
      <c r="AR559" s="17">
        <v>0.23798346042629301</v>
      </c>
      <c r="AS559" s="17">
        <v>0.171978140023994</v>
      </c>
      <c r="AT559" s="17">
        <v>0.21513037798229101</v>
      </c>
      <c r="AU559" s="17">
        <v>0.24511088340200701</v>
      </c>
      <c r="AV559" s="17"/>
      <c r="AW559" s="17">
        <v>0.146238359402285</v>
      </c>
      <c r="AX559" s="17">
        <v>0.14539545661366099</v>
      </c>
      <c r="AY559" s="17">
        <v>0.20789921704057199</v>
      </c>
      <c r="AZ559" s="17">
        <v>0.23672069861697601</v>
      </c>
      <c r="BA559" s="17">
        <v>0.30641609003438902</v>
      </c>
      <c r="BB559" s="17"/>
      <c r="BC559" s="17">
        <v>0.180936099193481</v>
      </c>
      <c r="BD559" s="17">
        <v>0.199948596930385</v>
      </c>
      <c r="BE559" s="17">
        <v>0.186180559485669</v>
      </c>
      <c r="BF559" s="17">
        <v>0.117964870846186</v>
      </c>
      <c r="BG559" s="17">
        <v>0.122567134447433</v>
      </c>
      <c r="BH559" s="17"/>
      <c r="BI559" s="17">
        <v>0.18107571934042899</v>
      </c>
      <c r="BJ559" s="17">
        <v>0.16863816518237401</v>
      </c>
      <c r="BK559" s="17"/>
      <c r="BL559" s="17">
        <v>0.17929069078993401</v>
      </c>
      <c r="BM559" s="17">
        <v>0.18464743015967</v>
      </c>
      <c r="BN559" s="17">
        <v>0.17910338742280399</v>
      </c>
      <c r="BO559" s="17">
        <v>8.5108074397924394E-2</v>
      </c>
      <c r="BP559" s="17"/>
      <c r="BQ559" s="17">
        <v>0.18590061045554401</v>
      </c>
      <c r="BR559" s="17">
        <v>0.20621872081211801</v>
      </c>
      <c r="BS559" s="17">
        <v>0.17559699403104101</v>
      </c>
      <c r="BT559" s="17">
        <v>0.17835285967284201</v>
      </c>
      <c r="BU559" s="17">
        <v>0.124432341193612</v>
      </c>
      <c r="BV559" s="17"/>
      <c r="BW559" s="17">
        <v>0.18354478656363399</v>
      </c>
      <c r="BX559" s="17">
        <v>0.22386361149596301</v>
      </c>
      <c r="BY559" s="17">
        <v>0.230768537850089</v>
      </c>
      <c r="BZ559" s="17">
        <v>0.15032331534996099</v>
      </c>
      <c r="CA559" s="17">
        <v>0.15044311094872301</v>
      </c>
      <c r="CB559" s="17"/>
      <c r="CC559" s="17">
        <v>0.180806908902791</v>
      </c>
      <c r="CD559" s="17">
        <v>0.17734095029646399</v>
      </c>
      <c r="CE559" s="17"/>
      <c r="CF559" s="17">
        <v>0.221910702792918</v>
      </c>
      <c r="CG559" s="17"/>
      <c r="CH559" s="17">
        <v>0.217221118006238</v>
      </c>
    </row>
    <row r="560" spans="2:86" x14ac:dyDescent="0.35">
      <c r="B560" t="s">
        <v>309</v>
      </c>
      <c r="C560" s="17">
        <v>0.17443044369004601</v>
      </c>
      <c r="D560" s="17">
        <v>0.182501550277192</v>
      </c>
      <c r="E560" s="17">
        <v>0.16650708035574999</v>
      </c>
      <c r="F560" s="17"/>
      <c r="G560" s="17">
        <v>0.180502878510163</v>
      </c>
      <c r="H560" s="17">
        <v>0.15739064827973601</v>
      </c>
      <c r="I560" s="17">
        <v>0.15665322409031601</v>
      </c>
      <c r="J560" s="17">
        <v>0.130576311186716</v>
      </c>
      <c r="K560" s="17">
        <v>0.189991518503069</v>
      </c>
      <c r="L560" s="17">
        <v>0.22389523892343999</v>
      </c>
      <c r="M560" s="17"/>
      <c r="N560" s="17">
        <v>0.20472048362371001</v>
      </c>
      <c r="O560" s="17">
        <v>0.16965351500805201</v>
      </c>
      <c r="P560" s="17">
        <v>0.17737920431947701</v>
      </c>
      <c r="Q560" s="17">
        <v>0.14357240306015101</v>
      </c>
      <c r="R560" s="17"/>
      <c r="S560" s="17">
        <v>0.25274356287394201</v>
      </c>
      <c r="T560" s="17">
        <v>0.192346179475781</v>
      </c>
      <c r="U560" s="17">
        <v>0.182678428451443</v>
      </c>
      <c r="V560" s="17">
        <v>0.16220153319091399</v>
      </c>
      <c r="W560" s="17">
        <v>0.14130432640200799</v>
      </c>
      <c r="X560" s="17">
        <v>0.13792637521926401</v>
      </c>
      <c r="Y560" s="17">
        <v>0.14989201514294201</v>
      </c>
      <c r="Z560" s="17">
        <v>0.16369552278105601</v>
      </c>
      <c r="AA560" s="17">
        <v>0.16768343834411001</v>
      </c>
      <c r="AB560" s="17">
        <v>0.1267731650169</v>
      </c>
      <c r="AC560" s="17">
        <v>0.16914823981472499</v>
      </c>
      <c r="AD560" s="17">
        <v>0.189238635082325</v>
      </c>
      <c r="AE560" s="17"/>
      <c r="AF560" s="17">
        <v>3.7614328576970502E-2</v>
      </c>
      <c r="AG560" s="17">
        <v>0.16431914630372299</v>
      </c>
      <c r="AH560" s="17">
        <v>0.106749152186908</v>
      </c>
      <c r="AI560" s="17">
        <v>0.18694368759701699</v>
      </c>
      <c r="AJ560" s="17">
        <v>0.19351804825430899</v>
      </c>
      <c r="AK560" s="17">
        <v>0.1755732262568</v>
      </c>
      <c r="AL560" s="17">
        <v>0.22900484186279199</v>
      </c>
      <c r="AM560" s="17">
        <v>0.19565394106419801</v>
      </c>
      <c r="AN560" s="17">
        <v>0.103098869428158</v>
      </c>
      <c r="AO560" s="17">
        <v>0.12890438025376499</v>
      </c>
      <c r="AP560" s="17">
        <v>0.19150242673871301</v>
      </c>
      <c r="AQ560" s="17">
        <v>0.14059256140133</v>
      </c>
      <c r="AR560" s="17">
        <v>0.20466478881002501</v>
      </c>
      <c r="AS560" s="17">
        <v>0.222165367837306</v>
      </c>
      <c r="AT560" s="17">
        <v>0.23104183664365099</v>
      </c>
      <c r="AU560" s="17">
        <v>0.24012935213179301</v>
      </c>
      <c r="AV560" s="17"/>
      <c r="AW560" s="17">
        <v>0.154243432580948</v>
      </c>
      <c r="AX560" s="17">
        <v>0.16129866785113001</v>
      </c>
      <c r="AY560" s="17">
        <v>0.183732956941042</v>
      </c>
      <c r="AZ560" s="17">
        <v>0.19312205670166199</v>
      </c>
      <c r="BA560" s="17">
        <v>0.26622679122177001</v>
      </c>
      <c r="BB560" s="17"/>
      <c r="BC560" s="17">
        <v>0.21799748107810399</v>
      </c>
      <c r="BD560" s="17">
        <v>0.19042667893085199</v>
      </c>
      <c r="BE560" s="17">
        <v>0.16484787489170999</v>
      </c>
      <c r="BF560" s="17">
        <v>0.13461685644003801</v>
      </c>
      <c r="BG560" s="17">
        <v>0.14006825906121401</v>
      </c>
      <c r="BH560" s="17"/>
      <c r="BI560" s="17">
        <v>0.17511785704751701</v>
      </c>
      <c r="BJ560" s="17">
        <v>0.171634684284898</v>
      </c>
      <c r="BK560" s="17"/>
      <c r="BL560" s="17">
        <v>0.19969156413467601</v>
      </c>
      <c r="BM560" s="17">
        <v>0.184927293834319</v>
      </c>
      <c r="BN560" s="17">
        <v>0.162962000793483</v>
      </c>
      <c r="BO560" s="17">
        <v>0.109046600664839</v>
      </c>
      <c r="BP560" s="17"/>
      <c r="BQ560" s="17">
        <v>0.21512815140500599</v>
      </c>
      <c r="BR560" s="17">
        <v>0.176628612238622</v>
      </c>
      <c r="BS560" s="17">
        <v>0.199464121799169</v>
      </c>
      <c r="BT560" s="17">
        <v>0.16454592211444</v>
      </c>
      <c r="BU560" s="17">
        <v>0.134147416594666</v>
      </c>
      <c r="BV560" s="17"/>
      <c r="BW560" s="17">
        <v>0.221286283488485</v>
      </c>
      <c r="BX560" s="17">
        <v>0.226903368252937</v>
      </c>
      <c r="BY560" s="17">
        <v>0.15223539905842501</v>
      </c>
      <c r="BZ560" s="17">
        <v>0.173687854606945</v>
      </c>
      <c r="CA560" s="17">
        <v>0.11410923537877</v>
      </c>
      <c r="CB560" s="17"/>
      <c r="CC560" s="17">
        <v>0.20164846184750301</v>
      </c>
      <c r="CD560" s="17">
        <v>0.15848913516465801</v>
      </c>
      <c r="CE560" s="17"/>
      <c r="CF560" s="17">
        <v>0.22006834096095301</v>
      </c>
      <c r="CG560" s="17"/>
      <c r="CH560" s="17">
        <v>0.21611722730324301</v>
      </c>
    </row>
    <row r="561" spans="2:86" x14ac:dyDescent="0.35">
      <c r="B561" t="s">
        <v>310</v>
      </c>
      <c r="C561" s="17">
        <v>7.3325271807965303E-2</v>
      </c>
      <c r="D561" s="17">
        <v>8.0546122574071899E-2</v>
      </c>
      <c r="E561" s="17">
        <v>6.6500081412054907E-2</v>
      </c>
      <c r="F561" s="17"/>
      <c r="G561" s="17">
        <v>0.13033891551471499</v>
      </c>
      <c r="H561" s="17">
        <v>0.12811821583768501</v>
      </c>
      <c r="I561" s="17">
        <v>7.6846460721760407E-2</v>
      </c>
      <c r="J561" s="17">
        <v>6.9427646257698594E-2</v>
      </c>
      <c r="K561" s="17">
        <v>2.1730916072665599E-2</v>
      </c>
      <c r="L561" s="17">
        <v>2.5853802481489899E-2</v>
      </c>
      <c r="M561" s="17"/>
      <c r="N561" s="17">
        <v>6.8358338996526394E-2</v>
      </c>
      <c r="O561" s="17">
        <v>5.2656338998224299E-2</v>
      </c>
      <c r="P561" s="17">
        <v>7.6465883719909894E-2</v>
      </c>
      <c r="Q561" s="17">
        <v>9.8008113058402499E-2</v>
      </c>
      <c r="R561" s="17"/>
      <c r="S561" s="17">
        <v>8.4888981442188399E-2</v>
      </c>
      <c r="T561" s="17">
        <v>6.06464487698525E-2</v>
      </c>
      <c r="U561" s="17">
        <v>7.6693110078412202E-2</v>
      </c>
      <c r="V561" s="17">
        <v>7.8120231938844598E-2</v>
      </c>
      <c r="W561" s="17">
        <v>7.7754872414093706E-2</v>
      </c>
      <c r="X561" s="17">
        <v>0.100681578389319</v>
      </c>
      <c r="Y561" s="17">
        <v>4.3736549836544597E-2</v>
      </c>
      <c r="Z561" s="17">
        <v>1.17489750924697E-2</v>
      </c>
      <c r="AA561" s="17">
        <v>7.4326656806202804E-2</v>
      </c>
      <c r="AB561" s="17">
        <v>7.0480069231806899E-2</v>
      </c>
      <c r="AC561" s="17">
        <v>0.116025388254304</v>
      </c>
      <c r="AD561" s="17">
        <v>5.33441549810518E-2</v>
      </c>
      <c r="AE561" s="17"/>
      <c r="AF561" s="17">
        <v>0.34245116797568798</v>
      </c>
      <c r="AG561" s="17">
        <v>8.7924442307002901E-2</v>
      </c>
      <c r="AH561" s="17">
        <v>8.9424943479866806E-2</v>
      </c>
      <c r="AI561" s="17">
        <v>7.6255028907812494E-2</v>
      </c>
      <c r="AJ561" s="17">
        <v>7.8611704795749193E-2</v>
      </c>
      <c r="AK561" s="17">
        <v>5.5272275458660598E-2</v>
      </c>
      <c r="AL561" s="17">
        <v>7.6392782366643305E-2</v>
      </c>
      <c r="AM561" s="17">
        <v>7.8464666328657298E-2</v>
      </c>
      <c r="AN561" s="17">
        <v>0.118905425200332</v>
      </c>
      <c r="AO561" s="17">
        <v>4.3873859664139599E-2</v>
      </c>
      <c r="AP561" s="17">
        <v>2.3216745419517501E-2</v>
      </c>
      <c r="AQ561" s="17">
        <v>5.56652833597941E-2</v>
      </c>
      <c r="AR561" s="17">
        <v>8.6241969095226301E-2</v>
      </c>
      <c r="AS561" s="17">
        <v>1.90716003997401E-2</v>
      </c>
      <c r="AT561" s="17">
        <v>0.10315160830537</v>
      </c>
      <c r="AU561" s="17">
        <v>8.2967020957676801E-2</v>
      </c>
      <c r="AV561" s="17"/>
      <c r="AW561" s="17">
        <v>5.7259927512865703E-2</v>
      </c>
      <c r="AX561" s="17">
        <v>7.7278985637009301E-2</v>
      </c>
      <c r="AY561" s="17">
        <v>7.4880991709624006E-2</v>
      </c>
      <c r="AZ561" s="17">
        <v>0.10164480734262001</v>
      </c>
      <c r="BA561" s="17">
        <v>0.164220020864004</v>
      </c>
      <c r="BB561" s="17"/>
      <c r="BC561" s="17">
        <v>0.18196178139604399</v>
      </c>
      <c r="BD561" s="17">
        <v>5.6381068614951901E-2</v>
      </c>
      <c r="BE561" s="17">
        <v>6.0028668572389997E-2</v>
      </c>
      <c r="BF561" s="17">
        <v>7.3579315909348394E-2</v>
      </c>
      <c r="BG561" s="17">
        <v>4.9361533370564599E-2</v>
      </c>
      <c r="BH561" s="17"/>
      <c r="BI561" s="17">
        <v>7.3910918713034596E-2</v>
      </c>
      <c r="BJ561" s="17">
        <v>7.0943403860322704E-2</v>
      </c>
      <c r="BK561" s="17"/>
      <c r="BL561" s="17">
        <v>0.100021291435547</v>
      </c>
      <c r="BM561" s="17">
        <v>5.0461383354796698E-2</v>
      </c>
      <c r="BN561" s="17">
        <v>7.8652705011865498E-2</v>
      </c>
      <c r="BO561" s="17">
        <v>2.0736636345531401E-2</v>
      </c>
      <c r="BP561" s="17"/>
      <c r="BQ561" s="17">
        <v>6.6362047422946602E-2</v>
      </c>
      <c r="BR561" s="17">
        <v>7.3827246063653096E-2</v>
      </c>
      <c r="BS561" s="17">
        <v>6.0695295030935001E-2</v>
      </c>
      <c r="BT561" s="17">
        <v>0.103485231492946</v>
      </c>
      <c r="BU561" s="17">
        <v>5.4220588051573503E-2</v>
      </c>
      <c r="BV561" s="17"/>
      <c r="BW561" s="17">
        <v>7.1868985082878006E-2</v>
      </c>
      <c r="BX561" s="17">
        <v>0.10229992412997101</v>
      </c>
      <c r="BY561" s="17">
        <v>4.6941038000843899E-2</v>
      </c>
      <c r="BZ561" s="17">
        <v>7.58537112217261E-2</v>
      </c>
      <c r="CA561" s="17">
        <v>3.6203330597581601E-2</v>
      </c>
      <c r="CB561" s="17"/>
      <c r="CC561" s="17">
        <v>9.2060468096716197E-2</v>
      </c>
      <c r="CD561" s="17">
        <v>6.2352263317968303E-2</v>
      </c>
      <c r="CE561" s="17"/>
      <c r="CF561" s="17">
        <v>0.10768185751095601</v>
      </c>
      <c r="CG561" s="17"/>
      <c r="CH561" s="17">
        <v>9.33857500655383E-2</v>
      </c>
    </row>
    <row r="562" spans="2:86" x14ac:dyDescent="0.35">
      <c r="B562" t="s">
        <v>140</v>
      </c>
      <c r="C562" s="17">
        <v>5.2797580756594298E-2</v>
      </c>
      <c r="D562" s="17">
        <v>3.0397322862812399E-2</v>
      </c>
      <c r="E562" s="17">
        <v>7.4801565888965194E-2</v>
      </c>
      <c r="F562" s="17"/>
      <c r="G562" s="17">
        <v>5.7904907827551901E-2</v>
      </c>
      <c r="H562" s="17">
        <v>7.1897533709322101E-2</v>
      </c>
      <c r="I562" s="17">
        <v>7.7465002207329006E-2</v>
      </c>
      <c r="J562" s="17">
        <v>4.2307654670053499E-2</v>
      </c>
      <c r="K562" s="17">
        <v>3.74737766529721E-2</v>
      </c>
      <c r="L562" s="17">
        <v>3.2644669916819198E-2</v>
      </c>
      <c r="M562" s="17"/>
      <c r="N562" s="17">
        <v>3.2422599093407903E-2</v>
      </c>
      <c r="O562" s="17">
        <v>6.3711609249459095E-2</v>
      </c>
      <c r="P562" s="17">
        <v>5.26662741463075E-2</v>
      </c>
      <c r="Q562" s="17">
        <v>6.0729112250933602E-2</v>
      </c>
      <c r="R562" s="17"/>
      <c r="S562" s="17">
        <v>4.4062167227298499E-2</v>
      </c>
      <c r="T562" s="17">
        <v>5.2014308652159003E-2</v>
      </c>
      <c r="U562" s="17">
        <v>5.0246634370535198E-2</v>
      </c>
      <c r="V562" s="17">
        <v>5.4662494513575202E-2</v>
      </c>
      <c r="W562" s="17">
        <v>5.3913190549568502E-2</v>
      </c>
      <c r="X562" s="17">
        <v>4.0197403350982999E-2</v>
      </c>
      <c r="Y562" s="17">
        <v>3.1844538864746801E-2</v>
      </c>
      <c r="Z562" s="17">
        <v>5.5547749426713797E-2</v>
      </c>
      <c r="AA562" s="17">
        <v>8.4558985360613306E-2</v>
      </c>
      <c r="AB562" s="17">
        <v>5.1373865829040299E-2</v>
      </c>
      <c r="AC562" s="17">
        <v>5.1601817178007402E-2</v>
      </c>
      <c r="AD562" s="17">
        <v>7.4960429606647103E-2</v>
      </c>
      <c r="AE562" s="17"/>
      <c r="AF562" s="17">
        <v>3.3398270493540098E-2</v>
      </c>
      <c r="AG562" s="17">
        <v>0.10485705809071399</v>
      </c>
      <c r="AH562" s="17">
        <v>5.7722159173136299E-2</v>
      </c>
      <c r="AI562" s="17">
        <v>3.6017590785761097E-2</v>
      </c>
      <c r="AJ562" s="17">
        <v>6.8439579395008596E-2</v>
      </c>
      <c r="AK562" s="17">
        <v>4.6446432444357998E-2</v>
      </c>
      <c r="AL562" s="17">
        <v>6.0543435157791897E-2</v>
      </c>
      <c r="AM562" s="17">
        <v>4.4777380477534399E-2</v>
      </c>
      <c r="AN562" s="17">
        <v>3.1452509986768303E-2</v>
      </c>
      <c r="AO562" s="17">
        <v>8.8898392311200503E-3</v>
      </c>
      <c r="AP562" s="17">
        <v>4.0301841413050203E-2</v>
      </c>
      <c r="AQ562" s="17">
        <v>8.7289236841957496E-2</v>
      </c>
      <c r="AR562" s="17">
        <v>5.0559093865526303E-2</v>
      </c>
      <c r="AS562" s="17">
        <v>8.4182006281576904E-2</v>
      </c>
      <c r="AT562" s="17">
        <v>0</v>
      </c>
      <c r="AU562" s="17">
        <v>1.1964308862780999E-2</v>
      </c>
      <c r="AV562" s="17"/>
      <c r="AW562" s="17">
        <v>6.5347309925855995E-2</v>
      </c>
      <c r="AX562" s="17">
        <v>7.0302283361321993E-2</v>
      </c>
      <c r="AY562" s="17">
        <v>2.86053228213883E-2</v>
      </c>
      <c r="AZ562" s="17">
        <v>4.9859515169250399E-2</v>
      </c>
      <c r="BA562" s="17">
        <v>1.6139179416774799E-2</v>
      </c>
      <c r="BB562" s="17"/>
      <c r="BC562" s="17">
        <v>4.25308024900646E-2</v>
      </c>
      <c r="BD562" s="17">
        <v>3.7241526399115099E-2</v>
      </c>
      <c r="BE562" s="17">
        <v>5.8440007671623502E-2</v>
      </c>
      <c r="BF562" s="17">
        <v>9.0892630768856994E-2</v>
      </c>
      <c r="BG562" s="17">
        <v>2.57327972277578E-2</v>
      </c>
      <c r="BH562" s="17"/>
      <c r="BI562" s="17">
        <v>4.61349667889965E-2</v>
      </c>
      <c r="BJ562" s="17">
        <v>7.98949094021877E-2</v>
      </c>
      <c r="BK562" s="17"/>
      <c r="BL562" s="17">
        <v>6.5589496889889395E-2</v>
      </c>
      <c r="BM562" s="17">
        <v>3.6838172510657803E-2</v>
      </c>
      <c r="BN562" s="17">
        <v>5.20991054059083E-2</v>
      </c>
      <c r="BO562" s="17">
        <v>0.168571622865829</v>
      </c>
      <c r="BP562" s="17"/>
      <c r="BQ562" s="17">
        <v>3.4953804478448897E-2</v>
      </c>
      <c r="BR562" s="17">
        <v>3.5199086706920797E-2</v>
      </c>
      <c r="BS562" s="17">
        <v>1.91780054088623E-2</v>
      </c>
      <c r="BT562" s="17">
        <v>3.10946896107544E-2</v>
      </c>
      <c r="BU562" s="17">
        <v>3.23617137725771E-2</v>
      </c>
      <c r="BV562" s="17"/>
      <c r="BW562" s="17">
        <v>3.1055006230245E-2</v>
      </c>
      <c r="BX562" s="17">
        <v>4.1111186165765097E-2</v>
      </c>
      <c r="BY562" s="17">
        <v>2.5671879447258E-2</v>
      </c>
      <c r="BZ562" s="17">
        <v>3.6162884251241798E-2</v>
      </c>
      <c r="CA562" s="17">
        <v>1.3261073969535001E-2</v>
      </c>
      <c r="CB562" s="17"/>
      <c r="CC562" s="17">
        <v>2.8435294243564901E-2</v>
      </c>
      <c r="CD562" s="17">
        <v>6.7066317129733904E-2</v>
      </c>
      <c r="CE562" s="17"/>
      <c r="CF562" s="17">
        <v>3.8362727068791298E-2</v>
      </c>
      <c r="CG562" s="17"/>
      <c r="CH562" s="17">
        <v>1.7652373680734999E-2</v>
      </c>
    </row>
    <row r="563" spans="2:86" x14ac:dyDescent="0.35">
      <c r="B563" t="s">
        <v>141</v>
      </c>
      <c r="C563" s="17">
        <v>1.4835002132968801E-2</v>
      </c>
      <c r="D563" s="17">
        <v>1.65757126389116E-2</v>
      </c>
      <c r="E563" s="17">
        <v>1.31812463894756E-2</v>
      </c>
      <c r="F563" s="17"/>
      <c r="G563" s="17">
        <v>1.5248034888230601E-2</v>
      </c>
      <c r="H563" s="17">
        <v>8.64974119849235E-3</v>
      </c>
      <c r="I563" s="17">
        <v>1.2540218055214099E-2</v>
      </c>
      <c r="J563" s="17">
        <v>1.30639447254653E-2</v>
      </c>
      <c r="K563" s="17">
        <v>2.00578664480443E-2</v>
      </c>
      <c r="L563" s="17">
        <v>1.9391607605087801E-2</v>
      </c>
      <c r="M563" s="17"/>
      <c r="N563" s="17">
        <v>7.7599776835764198E-3</v>
      </c>
      <c r="O563" s="17">
        <v>1.6092719617138099E-2</v>
      </c>
      <c r="P563" s="17">
        <v>1.9819741117588899E-2</v>
      </c>
      <c r="Q563" s="17">
        <v>1.6900112065374499E-2</v>
      </c>
      <c r="R563" s="17"/>
      <c r="S563" s="17">
        <v>7.9172948046418792E-3</v>
      </c>
      <c r="T563" s="17">
        <v>1.7456033664622801E-2</v>
      </c>
      <c r="U563" s="17">
        <v>6.50044698394346E-2</v>
      </c>
      <c r="V563" s="17">
        <v>5.7035653173266596E-3</v>
      </c>
      <c r="W563" s="17">
        <v>1.6903316388178401E-2</v>
      </c>
      <c r="X563" s="17">
        <v>1.16767824062292E-2</v>
      </c>
      <c r="Y563" s="17">
        <v>1.10704724657408E-2</v>
      </c>
      <c r="Z563" s="17">
        <v>0</v>
      </c>
      <c r="AA563" s="17">
        <v>3.7143912471495301E-3</v>
      </c>
      <c r="AB563" s="17">
        <v>1.27903492769186E-2</v>
      </c>
      <c r="AC563" s="17">
        <v>2.1432266141341499E-2</v>
      </c>
      <c r="AD563" s="17">
        <v>0</v>
      </c>
      <c r="AE563" s="17"/>
      <c r="AF563" s="17">
        <v>0</v>
      </c>
      <c r="AG563" s="17">
        <v>1.04190998336032E-2</v>
      </c>
      <c r="AH563" s="17">
        <v>2.0224434681979299E-2</v>
      </c>
      <c r="AI563" s="17">
        <v>5.0180073076566703E-2</v>
      </c>
      <c r="AJ563" s="17">
        <v>5.4037809901287901E-3</v>
      </c>
      <c r="AK563" s="17">
        <v>1.05399373870151E-2</v>
      </c>
      <c r="AL563" s="17">
        <v>8.5980835081381091E-3</v>
      </c>
      <c r="AM563" s="17">
        <v>0</v>
      </c>
      <c r="AN563" s="17">
        <v>1.3006733292598899E-2</v>
      </c>
      <c r="AO563" s="17">
        <v>0</v>
      </c>
      <c r="AP563" s="17">
        <v>3.0266058502348401E-2</v>
      </c>
      <c r="AQ563" s="17">
        <v>1.0540514808732301E-2</v>
      </c>
      <c r="AR563" s="17">
        <v>1.11593981075165E-2</v>
      </c>
      <c r="AS563" s="17">
        <v>2.1263651146206399E-2</v>
      </c>
      <c r="AT563" s="17">
        <v>0</v>
      </c>
      <c r="AU563" s="17">
        <v>1.4455144787967699E-2</v>
      </c>
      <c r="AV563" s="17"/>
      <c r="AW563" s="17">
        <v>1.8386817890246199E-2</v>
      </c>
      <c r="AX563" s="17">
        <v>1.28281737158894E-2</v>
      </c>
      <c r="AY563" s="17">
        <v>1.7113861098253601E-2</v>
      </c>
      <c r="AZ563" s="17">
        <v>1.0896929442790301E-2</v>
      </c>
      <c r="BA563" s="17">
        <v>0</v>
      </c>
      <c r="BB563" s="17"/>
      <c r="BC563" s="17">
        <v>0</v>
      </c>
      <c r="BD563" s="17">
        <v>1.5902155587742502E-2</v>
      </c>
      <c r="BE563" s="17">
        <v>1.29098188364664E-2</v>
      </c>
      <c r="BF563" s="17">
        <v>2.56979844628323E-2</v>
      </c>
      <c r="BG563" s="17">
        <v>2.5240636890088999E-2</v>
      </c>
      <c r="BH563" s="17"/>
      <c r="BI563" s="17">
        <v>1.7468110759208798E-2</v>
      </c>
      <c r="BJ563" s="17">
        <v>4.1259605838457197E-3</v>
      </c>
      <c r="BK563" s="17"/>
      <c r="BL563" s="17">
        <v>8.2048569862181904E-3</v>
      </c>
      <c r="BM563" s="17">
        <v>2.30105290585432E-2</v>
      </c>
      <c r="BN563" s="17">
        <v>1.0574689759462101E-2</v>
      </c>
      <c r="BO563" s="17">
        <v>6.6043211058827503E-2</v>
      </c>
      <c r="BP563" s="17"/>
      <c r="BQ563" s="17">
        <v>1.0987964021599E-2</v>
      </c>
      <c r="BR563" s="17">
        <v>8.7854291464561692E-3</v>
      </c>
      <c r="BS563" s="17">
        <v>2.1316491892655502E-2</v>
      </c>
      <c r="BT563" s="17">
        <v>2.8114892459742202E-2</v>
      </c>
      <c r="BU563" s="17">
        <v>2.51791694244691E-2</v>
      </c>
      <c r="BV563" s="17"/>
      <c r="BW563" s="17">
        <v>1.02103927928497E-2</v>
      </c>
      <c r="BX563" s="17">
        <v>8.1098609464157097E-3</v>
      </c>
      <c r="BY563" s="17">
        <v>1.17078244349192E-2</v>
      </c>
      <c r="BZ563" s="17">
        <v>2.06162266039977E-2</v>
      </c>
      <c r="CA563" s="17">
        <v>3.6393986381510403E-2</v>
      </c>
      <c r="CB563" s="17"/>
      <c r="CC563" s="17">
        <v>1.34928294044411E-2</v>
      </c>
      <c r="CD563" s="17">
        <v>1.56210986604986E-2</v>
      </c>
      <c r="CE563" s="17"/>
      <c r="CF563" s="17">
        <v>9.2312319777868804E-3</v>
      </c>
      <c r="CG563" s="17"/>
      <c r="CH563" s="17">
        <v>0</v>
      </c>
    </row>
    <row r="564" spans="2:86"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c r="CC564" s="17"/>
      <c r="CD564" s="17"/>
      <c r="CE564" s="17"/>
      <c r="CF564" s="17"/>
      <c r="CG564" s="17"/>
      <c r="CH564" s="17"/>
    </row>
    <row r="565" spans="2:86" x14ac:dyDescent="0.35">
      <c r="B565" s="6" t="s">
        <v>321</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c r="CB565" s="17"/>
      <c r="CC565" s="17"/>
      <c r="CD565" s="17"/>
      <c r="CE565" s="17"/>
      <c r="CF565" s="17"/>
      <c r="CG565" s="17"/>
      <c r="CH565" s="17"/>
    </row>
    <row r="566" spans="2:86" x14ac:dyDescent="0.35">
      <c r="B566" s="21" t="s">
        <v>123</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c r="CC566" s="17"/>
      <c r="CD566" s="17"/>
      <c r="CE566" s="17"/>
      <c r="CF566" s="17"/>
      <c r="CG566" s="17"/>
      <c r="CH566" s="17"/>
    </row>
    <row r="567" spans="2:86" x14ac:dyDescent="0.35">
      <c r="B567" t="s">
        <v>291</v>
      </c>
      <c r="C567" s="17">
        <v>0.36324320173320401</v>
      </c>
      <c r="D567" s="17">
        <v>0.35468293186466299</v>
      </c>
      <c r="E567" s="17">
        <v>0.37165109794328999</v>
      </c>
      <c r="F567" s="17"/>
      <c r="G567" s="17">
        <v>0.27428096395601897</v>
      </c>
      <c r="H567" s="17">
        <v>0.32627223612836198</v>
      </c>
      <c r="I567" s="17">
        <v>0.36145864116237503</v>
      </c>
      <c r="J567" s="17">
        <v>0.37307855566266801</v>
      </c>
      <c r="K567" s="17">
        <v>0.423167750224484</v>
      </c>
      <c r="L567" s="17">
        <v>0.40560018010529603</v>
      </c>
      <c r="M567" s="17"/>
      <c r="N567" s="17">
        <v>0.36839200827478702</v>
      </c>
      <c r="O567" s="17">
        <v>0.37815124364532998</v>
      </c>
      <c r="P567" s="17">
        <v>0.365383191372186</v>
      </c>
      <c r="Q567" s="17">
        <v>0.33985995871479802</v>
      </c>
      <c r="R567" s="17"/>
      <c r="S567" s="17">
        <v>0.335923171022315</v>
      </c>
      <c r="T567" s="17">
        <v>0.37809512470138201</v>
      </c>
      <c r="U567" s="17">
        <v>0.37673066065650102</v>
      </c>
      <c r="V567" s="17">
        <v>0.34300038871132699</v>
      </c>
      <c r="W567" s="17">
        <v>0.31284783849024</v>
      </c>
      <c r="X567" s="17">
        <v>0.35857876270445599</v>
      </c>
      <c r="Y567" s="17">
        <v>0.374385981896114</v>
      </c>
      <c r="Z567" s="17">
        <v>0.40961184664565797</v>
      </c>
      <c r="AA567" s="17">
        <v>0.34526725713218398</v>
      </c>
      <c r="AB567" s="17">
        <v>0.40369207560147102</v>
      </c>
      <c r="AC567" s="17">
        <v>0.41052147351024398</v>
      </c>
      <c r="AD567" s="17">
        <v>0.356513229410854</v>
      </c>
      <c r="AE567" s="17"/>
      <c r="AF567" s="17">
        <v>0.34052265406871102</v>
      </c>
      <c r="AG567" s="17">
        <v>0.301017089905385</v>
      </c>
      <c r="AH567" s="17">
        <v>0.39019428423035002</v>
      </c>
      <c r="AI567" s="17">
        <v>0.401931095885178</v>
      </c>
      <c r="AJ567" s="17">
        <v>0.40423610016325501</v>
      </c>
      <c r="AK567" s="17">
        <v>0.36139437502975602</v>
      </c>
      <c r="AL567" s="17">
        <v>0.30495183599244302</v>
      </c>
      <c r="AM567" s="17">
        <v>0.35272053419970301</v>
      </c>
      <c r="AN567" s="17">
        <v>0.31365225229115401</v>
      </c>
      <c r="AO567" s="17">
        <v>0.327429956025242</v>
      </c>
      <c r="AP567" s="17">
        <v>0.41471539295609799</v>
      </c>
      <c r="AQ567" s="17">
        <v>0.42769023708919801</v>
      </c>
      <c r="AR567" s="17">
        <v>0.29732885255234698</v>
      </c>
      <c r="AS567" s="17">
        <v>0.39831350910468</v>
      </c>
      <c r="AT567" s="17">
        <v>0.314258795796024</v>
      </c>
      <c r="AU567" s="17">
        <v>0.38249576983526301</v>
      </c>
      <c r="AV567" s="17"/>
      <c r="AW567" s="17">
        <v>0.39110908270943701</v>
      </c>
      <c r="AX567" s="17">
        <v>0.342714703345044</v>
      </c>
      <c r="AY567" s="17">
        <v>0.33720883148731001</v>
      </c>
      <c r="AZ567" s="17">
        <v>0.35524274856739102</v>
      </c>
      <c r="BA567" s="17">
        <v>0.40715518267016798</v>
      </c>
      <c r="BB567" s="17"/>
      <c r="BC567" s="17">
        <v>0.30919211466109298</v>
      </c>
      <c r="BD567" s="17">
        <v>0.34699139494491399</v>
      </c>
      <c r="BE567" s="17">
        <v>0.35667724476079499</v>
      </c>
      <c r="BF567" s="17">
        <v>0.434140181760993</v>
      </c>
      <c r="BG567" s="17">
        <v>0.476393298756075</v>
      </c>
      <c r="BH567" s="17"/>
      <c r="BI567" s="17">
        <v>0.370323736257339</v>
      </c>
      <c r="BJ567" s="17">
        <v>0.33444616022366203</v>
      </c>
      <c r="BK567" s="17"/>
      <c r="BL567" s="17">
        <v>0.32144500137536403</v>
      </c>
      <c r="BM567" s="17">
        <v>0.38055795321202301</v>
      </c>
      <c r="BN567" s="17">
        <v>0.37204917537488302</v>
      </c>
      <c r="BO567" s="17">
        <v>0.27252746857955501</v>
      </c>
      <c r="BP567" s="17"/>
      <c r="BQ567" s="17">
        <v>0.36565003405212798</v>
      </c>
      <c r="BR567" s="17">
        <v>0.35682040671322202</v>
      </c>
      <c r="BS567" s="17">
        <v>0.29775111278515898</v>
      </c>
      <c r="BT567" s="17">
        <v>0.42394679215803399</v>
      </c>
      <c r="BU567" s="17">
        <v>0.42958118473270601</v>
      </c>
      <c r="BV567" s="17"/>
      <c r="BW567" s="17">
        <v>0.35159954206896099</v>
      </c>
      <c r="BX567" s="17">
        <v>0.28447350704908198</v>
      </c>
      <c r="BY567" s="17">
        <v>0.34807110996428098</v>
      </c>
      <c r="BZ567" s="17">
        <v>0.44400708780154102</v>
      </c>
      <c r="CA567" s="17">
        <v>0.437962871383826</v>
      </c>
      <c r="CB567" s="17"/>
      <c r="CC567" s="17">
        <v>0.39681161752275901</v>
      </c>
      <c r="CD567" s="17">
        <v>0.34358253174194697</v>
      </c>
      <c r="CE567" s="17"/>
      <c r="CF567" s="17">
        <v>0.26913973494784299</v>
      </c>
      <c r="CG567" s="17"/>
      <c r="CH567" s="17">
        <v>0.41545116298589801</v>
      </c>
    </row>
    <row r="568" spans="2:86" x14ac:dyDescent="0.35">
      <c r="B568" t="s">
        <v>292</v>
      </c>
      <c r="C568" s="17">
        <v>0.35019888681448202</v>
      </c>
      <c r="D568" s="17">
        <v>0.33099920259975701</v>
      </c>
      <c r="E568" s="17">
        <v>0.36996323910559598</v>
      </c>
      <c r="F568" s="17"/>
      <c r="G568" s="17">
        <v>0.36611344949043101</v>
      </c>
      <c r="H568" s="17">
        <v>0.33396028479033801</v>
      </c>
      <c r="I568" s="17">
        <v>0.35671678612872898</v>
      </c>
      <c r="J568" s="17">
        <v>0.36513973229163399</v>
      </c>
      <c r="K568" s="17">
        <v>0.37931872212136603</v>
      </c>
      <c r="L568" s="17">
        <v>0.31589882012149101</v>
      </c>
      <c r="M568" s="17"/>
      <c r="N568" s="17">
        <v>0.33549792340808299</v>
      </c>
      <c r="O568" s="17">
        <v>0.35566627647201399</v>
      </c>
      <c r="P568" s="17">
        <v>0.36601375764421301</v>
      </c>
      <c r="Q568" s="17">
        <v>0.349274346813915</v>
      </c>
      <c r="R568" s="17"/>
      <c r="S568" s="17">
        <v>0.35116050856842301</v>
      </c>
      <c r="T568" s="17">
        <v>0.29831488431938802</v>
      </c>
      <c r="U568" s="17">
        <v>0.30808791754088199</v>
      </c>
      <c r="V568" s="17">
        <v>0.438108612966157</v>
      </c>
      <c r="W568" s="17">
        <v>0.38726046939202902</v>
      </c>
      <c r="X568" s="17">
        <v>0.33195414002596002</v>
      </c>
      <c r="Y568" s="17">
        <v>0.37632626867306401</v>
      </c>
      <c r="Z568" s="17">
        <v>0.24011721383859599</v>
      </c>
      <c r="AA568" s="17">
        <v>0.39285521348286701</v>
      </c>
      <c r="AB568" s="17">
        <v>0.35816611992796898</v>
      </c>
      <c r="AC568" s="17">
        <v>0.27933072382490398</v>
      </c>
      <c r="AD568" s="17">
        <v>0.402008361772279</v>
      </c>
      <c r="AE568" s="17"/>
      <c r="AF568" s="17">
        <v>0.18961301523299501</v>
      </c>
      <c r="AG568" s="17">
        <v>0.32030576248917397</v>
      </c>
      <c r="AH568" s="17">
        <v>0.354465156467894</v>
      </c>
      <c r="AI568" s="17">
        <v>0.35642951622639801</v>
      </c>
      <c r="AJ568" s="17">
        <v>0.34556838283977398</v>
      </c>
      <c r="AK568" s="17">
        <v>0.405240677363989</v>
      </c>
      <c r="AL568" s="17">
        <v>0.37272371615205901</v>
      </c>
      <c r="AM568" s="17">
        <v>0.32413773040078098</v>
      </c>
      <c r="AN568" s="17">
        <v>0.39997157748322298</v>
      </c>
      <c r="AO568" s="17">
        <v>0.35086302722811602</v>
      </c>
      <c r="AP568" s="17">
        <v>0.30725542350888402</v>
      </c>
      <c r="AQ568" s="17">
        <v>0.334671276301508</v>
      </c>
      <c r="AR568" s="17">
        <v>0.38462634365368398</v>
      </c>
      <c r="AS568" s="17">
        <v>0.39219422835358703</v>
      </c>
      <c r="AT568" s="17">
        <v>0.37451805816130301</v>
      </c>
      <c r="AU568" s="17">
        <v>0.28022571606580599</v>
      </c>
      <c r="AV568" s="17"/>
      <c r="AW568" s="17">
        <v>0.355702541472253</v>
      </c>
      <c r="AX568" s="17">
        <v>0.36309934546723099</v>
      </c>
      <c r="AY568" s="17">
        <v>0.36422925308346898</v>
      </c>
      <c r="AZ568" s="17">
        <v>0.321655254107653</v>
      </c>
      <c r="BA568" s="17">
        <v>0.34335106916475</v>
      </c>
      <c r="BB568" s="17"/>
      <c r="BC568" s="17">
        <v>0.34958815647177499</v>
      </c>
      <c r="BD568" s="17">
        <v>0.342754395455796</v>
      </c>
      <c r="BE568" s="17">
        <v>0.37459260016118701</v>
      </c>
      <c r="BF568" s="17">
        <v>0.32437215419439802</v>
      </c>
      <c r="BG568" s="17">
        <v>0.27657768075218198</v>
      </c>
      <c r="BH568" s="17"/>
      <c r="BI568" s="17">
        <v>0.34722194426481801</v>
      </c>
      <c r="BJ568" s="17">
        <v>0.36230632557945203</v>
      </c>
      <c r="BK568" s="17"/>
      <c r="BL568" s="17">
        <v>0.38740809986881802</v>
      </c>
      <c r="BM568" s="17">
        <v>0.329628792824671</v>
      </c>
      <c r="BN568" s="17">
        <v>0.35242824804931699</v>
      </c>
      <c r="BO568" s="17">
        <v>0.25692013356626298</v>
      </c>
      <c r="BP568" s="17"/>
      <c r="BQ568" s="17">
        <v>0.38732660380478101</v>
      </c>
      <c r="BR568" s="17">
        <v>0.33922522748833001</v>
      </c>
      <c r="BS568" s="17">
        <v>0.33607849038344301</v>
      </c>
      <c r="BT568" s="17">
        <v>0.33079221709314899</v>
      </c>
      <c r="BU568" s="17">
        <v>0.38023860481856098</v>
      </c>
      <c r="BV568" s="17"/>
      <c r="BW568" s="17">
        <v>0.37784856265227401</v>
      </c>
      <c r="BX568" s="17">
        <v>0.38137578516010001</v>
      </c>
      <c r="BY568" s="17">
        <v>0.36018417275209402</v>
      </c>
      <c r="BZ568" s="17">
        <v>0.33132076703854602</v>
      </c>
      <c r="CA568" s="17">
        <v>0.33867941910217902</v>
      </c>
      <c r="CB568" s="17"/>
      <c r="CC568" s="17">
        <v>0.34918134309569598</v>
      </c>
      <c r="CD568" s="17">
        <v>0.35079485152673301</v>
      </c>
      <c r="CE568" s="17"/>
      <c r="CF568" s="17">
        <v>0.38775422503273099</v>
      </c>
      <c r="CG568" s="17"/>
      <c r="CH568" s="17">
        <v>0.267838483449722</v>
      </c>
    </row>
    <row r="569" spans="2:86" x14ac:dyDescent="0.35">
      <c r="B569" t="s">
        <v>319</v>
      </c>
      <c r="C569" s="17">
        <v>0.174031592009636</v>
      </c>
      <c r="D569" s="17">
        <v>0.19537359477601701</v>
      </c>
      <c r="E569" s="17">
        <v>0.15316367938834299</v>
      </c>
      <c r="F569" s="17"/>
      <c r="G569" s="17">
        <v>0.19134626227714199</v>
      </c>
      <c r="H569" s="17">
        <v>0.19114614189353099</v>
      </c>
      <c r="I569" s="17">
        <v>0.18751142454952499</v>
      </c>
      <c r="J569" s="17">
        <v>0.16847008013593401</v>
      </c>
      <c r="K569" s="17">
        <v>0.114929152161342</v>
      </c>
      <c r="L569" s="17">
        <v>0.18181183864532699</v>
      </c>
      <c r="M569" s="17"/>
      <c r="N569" s="17">
        <v>0.18903406007937301</v>
      </c>
      <c r="O569" s="17">
        <v>0.16381762990875401</v>
      </c>
      <c r="P569" s="17">
        <v>0.15990498138636899</v>
      </c>
      <c r="Q569" s="17">
        <v>0.18087682979266301</v>
      </c>
      <c r="R569" s="17"/>
      <c r="S569" s="17">
        <v>0.2074800057889</v>
      </c>
      <c r="T569" s="17">
        <v>0.213884639613108</v>
      </c>
      <c r="U569" s="17">
        <v>0.18537492100664801</v>
      </c>
      <c r="V569" s="17">
        <v>0.140913080084236</v>
      </c>
      <c r="W569" s="17">
        <v>0.14507267964645301</v>
      </c>
      <c r="X569" s="17">
        <v>0.190362554477706</v>
      </c>
      <c r="Y569" s="17">
        <v>0.11605964133266999</v>
      </c>
      <c r="Z569" s="17">
        <v>0.22812103983823101</v>
      </c>
      <c r="AA569" s="17">
        <v>0.140019429440878</v>
      </c>
      <c r="AB569" s="17">
        <v>0.12849409673682899</v>
      </c>
      <c r="AC569" s="17">
        <v>0.242144413267221</v>
      </c>
      <c r="AD569" s="17">
        <v>0.16381074784598201</v>
      </c>
      <c r="AE569" s="17"/>
      <c r="AF569" s="17">
        <v>0.304244302569183</v>
      </c>
      <c r="AG569" s="17">
        <v>0.20856165525555501</v>
      </c>
      <c r="AH569" s="17">
        <v>0.14638788121205401</v>
      </c>
      <c r="AI569" s="17">
        <v>0.12569072225646299</v>
      </c>
      <c r="AJ569" s="17">
        <v>0.154558870742428</v>
      </c>
      <c r="AK569" s="17">
        <v>0.15859003379266601</v>
      </c>
      <c r="AL569" s="17">
        <v>0.22203391901032701</v>
      </c>
      <c r="AM569" s="17">
        <v>0.20475957960921001</v>
      </c>
      <c r="AN569" s="17">
        <v>0.13679090041598499</v>
      </c>
      <c r="AO569" s="17">
        <v>0.189102646322997</v>
      </c>
      <c r="AP569" s="17">
        <v>0.19029288993238799</v>
      </c>
      <c r="AQ569" s="17">
        <v>0.16038592760834999</v>
      </c>
      <c r="AR569" s="17">
        <v>0.163143852887733</v>
      </c>
      <c r="AS569" s="17">
        <v>0.110878360526763</v>
      </c>
      <c r="AT569" s="17">
        <v>0.18064540888212</v>
      </c>
      <c r="AU569" s="17">
        <v>0.20926450358020901</v>
      </c>
      <c r="AV569" s="17"/>
      <c r="AW569" s="17">
        <v>0.15689663891244399</v>
      </c>
      <c r="AX569" s="17">
        <v>0.157696509920386</v>
      </c>
      <c r="AY569" s="17">
        <v>0.204518742154227</v>
      </c>
      <c r="AZ569" s="17">
        <v>0.18408483362287101</v>
      </c>
      <c r="BA569" s="17">
        <v>0.164390837832641</v>
      </c>
      <c r="BB569" s="17"/>
      <c r="BC569" s="17">
        <v>0.17686392997471401</v>
      </c>
      <c r="BD569" s="17">
        <v>0.210205255470367</v>
      </c>
      <c r="BE569" s="17">
        <v>0.15870265057993899</v>
      </c>
      <c r="BF569" s="17">
        <v>0.12610338183427899</v>
      </c>
      <c r="BG569" s="17">
        <v>0.152834483988985</v>
      </c>
      <c r="BH569" s="17"/>
      <c r="BI569" s="17">
        <v>0.173158813524042</v>
      </c>
      <c r="BJ569" s="17">
        <v>0.177581244679587</v>
      </c>
      <c r="BK569" s="17"/>
      <c r="BL569" s="17">
        <v>0.16939450622500299</v>
      </c>
      <c r="BM569" s="17">
        <v>0.17599652223366799</v>
      </c>
      <c r="BN569" s="17">
        <v>0.17593667620134201</v>
      </c>
      <c r="BO569" s="17">
        <v>0.141322197905695</v>
      </c>
      <c r="BP569" s="17"/>
      <c r="BQ569" s="17">
        <v>0.17086370497735501</v>
      </c>
      <c r="BR569" s="17">
        <v>0.17620307404689101</v>
      </c>
      <c r="BS569" s="17">
        <v>0.24681456645212199</v>
      </c>
      <c r="BT569" s="17">
        <v>0.15750804999904899</v>
      </c>
      <c r="BU569" s="17">
        <v>0.125772818264754</v>
      </c>
      <c r="BV569" s="17"/>
      <c r="BW569" s="17">
        <v>0.19753423500605499</v>
      </c>
      <c r="BX569" s="17">
        <v>0.19615221766584101</v>
      </c>
      <c r="BY569" s="17">
        <v>0.221672384959678</v>
      </c>
      <c r="BZ569" s="17">
        <v>0.134950408535677</v>
      </c>
      <c r="CA569" s="17">
        <v>0.128979698621702</v>
      </c>
      <c r="CB569" s="17"/>
      <c r="CC569" s="17">
        <v>0.15724683750944701</v>
      </c>
      <c r="CD569" s="17">
        <v>0.18386224714633601</v>
      </c>
      <c r="CE569" s="17"/>
      <c r="CF569" s="17">
        <v>0.197003244040035</v>
      </c>
      <c r="CG569" s="17"/>
      <c r="CH569" s="17">
        <v>0.16514052246375499</v>
      </c>
    </row>
    <row r="570" spans="2:86" x14ac:dyDescent="0.35">
      <c r="B570" t="s">
        <v>293</v>
      </c>
      <c r="C570" s="17">
        <v>5.0549858159630499E-2</v>
      </c>
      <c r="D570" s="17">
        <v>6.3924691726320898E-2</v>
      </c>
      <c r="E570" s="17">
        <v>3.7655026143149202E-2</v>
      </c>
      <c r="F570" s="17"/>
      <c r="G570" s="17">
        <v>9.6029597854138005E-2</v>
      </c>
      <c r="H570" s="17">
        <v>6.60402781317566E-2</v>
      </c>
      <c r="I570" s="17">
        <v>4.24638500977505E-2</v>
      </c>
      <c r="J570" s="17">
        <v>3.36546935649783E-2</v>
      </c>
      <c r="K570" s="17">
        <v>2.84496907161862E-2</v>
      </c>
      <c r="L570" s="17">
        <v>4.2898243412334398E-2</v>
      </c>
      <c r="M570" s="17"/>
      <c r="N570" s="17">
        <v>5.5978962356339299E-2</v>
      </c>
      <c r="O570" s="17">
        <v>4.9920322790986897E-2</v>
      </c>
      <c r="P570" s="17">
        <v>5.4033439196172199E-2</v>
      </c>
      <c r="Q570" s="17">
        <v>3.9419200431267003E-2</v>
      </c>
      <c r="R570" s="17"/>
      <c r="S570" s="17">
        <v>5.9631619858575902E-2</v>
      </c>
      <c r="T570" s="17">
        <v>4.5338260723978598E-2</v>
      </c>
      <c r="U570" s="17">
        <v>5.2621008894582703E-2</v>
      </c>
      <c r="V570" s="17">
        <v>5.2515467053205901E-2</v>
      </c>
      <c r="W570" s="17">
        <v>6.4090979438561693E-2</v>
      </c>
      <c r="X570" s="17">
        <v>6.2318140889849397E-2</v>
      </c>
      <c r="Y570" s="17">
        <v>4.6763267241520502E-2</v>
      </c>
      <c r="Z570" s="17">
        <v>8.4175134236201002E-2</v>
      </c>
      <c r="AA570" s="17">
        <v>2.7029591658897002E-2</v>
      </c>
      <c r="AB570" s="17">
        <v>4.8582624979005999E-2</v>
      </c>
      <c r="AC570" s="17">
        <v>2.6240954970141901E-2</v>
      </c>
      <c r="AD570" s="17">
        <v>5.08144666642582E-2</v>
      </c>
      <c r="AE570" s="17"/>
      <c r="AF570" s="17">
        <v>8.6110974149042202E-2</v>
      </c>
      <c r="AG570" s="17">
        <v>7.8830595699380807E-2</v>
      </c>
      <c r="AH570" s="17">
        <v>2.0296390928209899E-2</v>
      </c>
      <c r="AI570" s="17">
        <v>5.0419844745636599E-2</v>
      </c>
      <c r="AJ570" s="17">
        <v>2.39117607224008E-2</v>
      </c>
      <c r="AK570" s="17">
        <v>2.3114966810514101E-2</v>
      </c>
      <c r="AL570" s="17">
        <v>5.4315187451883601E-2</v>
      </c>
      <c r="AM570" s="17">
        <v>4.20500204691579E-2</v>
      </c>
      <c r="AN570" s="17">
        <v>7.1585998188962399E-2</v>
      </c>
      <c r="AO570" s="17">
        <v>9.6030391072994603E-2</v>
      </c>
      <c r="AP570" s="17">
        <v>3.1645661806377401E-2</v>
      </c>
      <c r="AQ570" s="17">
        <v>5.2388585843898099E-2</v>
      </c>
      <c r="AR570" s="17">
        <v>0.12010937241907001</v>
      </c>
      <c r="AS570" s="17">
        <v>5.7975763805593203E-2</v>
      </c>
      <c r="AT570" s="17">
        <v>0.10209587769068799</v>
      </c>
      <c r="AU570" s="17">
        <v>6.7356617765134505E-2</v>
      </c>
      <c r="AV570" s="17"/>
      <c r="AW570" s="17">
        <v>3.3954377092772201E-2</v>
      </c>
      <c r="AX570" s="17">
        <v>6.1967313652849201E-2</v>
      </c>
      <c r="AY570" s="17">
        <v>4.8026975644761598E-2</v>
      </c>
      <c r="AZ570" s="17">
        <v>7.8908867797055096E-2</v>
      </c>
      <c r="BA570" s="17">
        <v>3.3754435088359E-2</v>
      </c>
      <c r="BB570" s="17"/>
      <c r="BC570" s="17">
        <v>0.10904865388154</v>
      </c>
      <c r="BD570" s="17">
        <v>5.1898339063483297E-2</v>
      </c>
      <c r="BE570" s="17">
        <v>4.4610660629925601E-2</v>
      </c>
      <c r="BF570" s="17">
        <v>2.15796806826682E-2</v>
      </c>
      <c r="BG570" s="17">
        <v>3.8142612202761203E-2</v>
      </c>
      <c r="BH570" s="17"/>
      <c r="BI570" s="17">
        <v>5.4161509569682097E-2</v>
      </c>
      <c r="BJ570" s="17">
        <v>3.5861012957515898E-2</v>
      </c>
      <c r="BK570" s="17"/>
      <c r="BL570" s="17">
        <v>6.6579941847298402E-2</v>
      </c>
      <c r="BM570" s="17">
        <v>5.5564206364387303E-2</v>
      </c>
      <c r="BN570" s="17">
        <v>4.02017775390167E-2</v>
      </c>
      <c r="BO570" s="17">
        <v>0.10305544815995001</v>
      </c>
      <c r="BP570" s="17"/>
      <c r="BQ570" s="17">
        <v>3.1145248582443E-2</v>
      </c>
      <c r="BR570" s="17">
        <v>6.4612635049086403E-2</v>
      </c>
      <c r="BS570" s="17">
        <v>7.1860878002054707E-2</v>
      </c>
      <c r="BT570" s="17">
        <v>5.1126704489817203E-2</v>
      </c>
      <c r="BU570" s="17">
        <v>4.1845283337323597E-2</v>
      </c>
      <c r="BV570" s="17"/>
      <c r="BW570" s="17">
        <v>4.03049339215132E-2</v>
      </c>
      <c r="BX570" s="17">
        <v>7.3242468691517695E-2</v>
      </c>
      <c r="BY570" s="17">
        <v>5.03658049370415E-2</v>
      </c>
      <c r="BZ570" s="17">
        <v>4.8112822046707603E-2</v>
      </c>
      <c r="CA570" s="17">
        <v>3.8786945254007402E-2</v>
      </c>
      <c r="CB570" s="17"/>
      <c r="CC570" s="17">
        <v>5.3329461055990401E-2</v>
      </c>
      <c r="CD570" s="17">
        <v>4.8921873818794301E-2</v>
      </c>
      <c r="CE570" s="17"/>
      <c r="CF570" s="17">
        <v>7.8635422945303998E-2</v>
      </c>
      <c r="CG570" s="17"/>
      <c r="CH570" s="17">
        <v>9.0075921920150404E-2</v>
      </c>
    </row>
    <row r="571" spans="2:86" x14ac:dyDescent="0.35">
      <c r="B571" t="s">
        <v>294</v>
      </c>
      <c r="C571" s="17">
        <v>1.5409877801031001E-2</v>
      </c>
      <c r="D571" s="17">
        <v>1.9095257841967101E-2</v>
      </c>
      <c r="E571" s="17">
        <v>1.18611523551832E-2</v>
      </c>
      <c r="F571" s="17"/>
      <c r="G571" s="17">
        <v>2.29599776819896E-2</v>
      </c>
      <c r="H571" s="17">
        <v>2.6146268906981299E-2</v>
      </c>
      <c r="I571" s="17">
        <v>1.10010321758903E-2</v>
      </c>
      <c r="J571" s="17">
        <v>1.0758906833207699E-2</v>
      </c>
      <c r="K571" s="17">
        <v>1.07081858510365E-2</v>
      </c>
      <c r="L571" s="17">
        <v>1.21851427940569E-2</v>
      </c>
      <c r="M571" s="17"/>
      <c r="N571" s="17">
        <v>1.9887770347522302E-2</v>
      </c>
      <c r="O571" s="17">
        <v>1.0040067961340699E-2</v>
      </c>
      <c r="P571" s="17">
        <v>1.55322543362637E-2</v>
      </c>
      <c r="Q571" s="17">
        <v>1.61739437555019E-2</v>
      </c>
      <c r="R571" s="17"/>
      <c r="S571" s="17">
        <v>1.9421904090315498E-2</v>
      </c>
      <c r="T571" s="17">
        <v>1.0105497217064901E-2</v>
      </c>
      <c r="U571" s="17">
        <v>1.1734577045573499E-2</v>
      </c>
      <c r="V571" s="17">
        <v>1.4351638290308199E-2</v>
      </c>
      <c r="W571" s="17">
        <v>2.4134908658990602E-2</v>
      </c>
      <c r="X571" s="17">
        <v>1.6118304110363298E-2</v>
      </c>
      <c r="Y571" s="17">
        <v>2.96668772895111E-2</v>
      </c>
      <c r="Z571" s="17">
        <v>0</v>
      </c>
      <c r="AA571" s="17">
        <v>1.4886930147157499E-2</v>
      </c>
      <c r="AB571" s="17">
        <v>1.55565955541295E-2</v>
      </c>
      <c r="AC571" s="17">
        <v>1.19397672377005E-2</v>
      </c>
      <c r="AD571" s="17">
        <v>0</v>
      </c>
      <c r="AE571" s="17"/>
      <c r="AF571" s="17">
        <v>0</v>
      </c>
      <c r="AG571" s="17">
        <v>0</v>
      </c>
      <c r="AH571" s="17">
        <v>5.7669662836106897E-3</v>
      </c>
      <c r="AI571" s="17">
        <v>0</v>
      </c>
      <c r="AJ571" s="17">
        <v>1.7866144098635E-2</v>
      </c>
      <c r="AK571" s="17">
        <v>1.5424905812802101E-2</v>
      </c>
      <c r="AL571" s="17">
        <v>1.9940946093673199E-2</v>
      </c>
      <c r="AM571" s="17">
        <v>4.2759281637205597E-2</v>
      </c>
      <c r="AN571" s="17">
        <v>1.5298018516015E-2</v>
      </c>
      <c r="AO571" s="17">
        <v>6.04517057088609E-3</v>
      </c>
      <c r="AP571" s="17">
        <v>4.3437641101171298E-3</v>
      </c>
      <c r="AQ571" s="17">
        <v>0</v>
      </c>
      <c r="AR571" s="17">
        <v>2.00000652983677E-2</v>
      </c>
      <c r="AS571" s="17">
        <v>2.0013933911741999E-2</v>
      </c>
      <c r="AT571" s="17">
        <v>1.4377208606498E-2</v>
      </c>
      <c r="AU571" s="17">
        <v>4.36759128002513E-2</v>
      </c>
      <c r="AV571" s="17"/>
      <c r="AW571" s="17">
        <v>7.0212291364422797E-3</v>
      </c>
      <c r="AX571" s="17">
        <v>1.86548827120229E-2</v>
      </c>
      <c r="AY571" s="17">
        <v>1.5233695727101201E-2</v>
      </c>
      <c r="AZ571" s="17">
        <v>2.7197278309391001E-2</v>
      </c>
      <c r="BA571" s="17">
        <v>3.0432478443704499E-2</v>
      </c>
      <c r="BB571" s="17"/>
      <c r="BC571" s="17">
        <v>8.7157936295267999E-3</v>
      </c>
      <c r="BD571" s="17">
        <v>2.3006389792240001E-2</v>
      </c>
      <c r="BE571" s="17">
        <v>1.14598785982616E-2</v>
      </c>
      <c r="BF571" s="17">
        <v>1.51449969082061E-2</v>
      </c>
      <c r="BG571" s="17">
        <v>0</v>
      </c>
      <c r="BH571" s="17"/>
      <c r="BI571" s="17">
        <v>1.6780371852233598E-2</v>
      </c>
      <c r="BJ571" s="17">
        <v>9.8359802447754198E-3</v>
      </c>
      <c r="BK571" s="17"/>
      <c r="BL571" s="17">
        <v>2.2895320422086401E-2</v>
      </c>
      <c r="BM571" s="17">
        <v>2.0135863413492099E-2</v>
      </c>
      <c r="BN571" s="17">
        <v>1.01410274262626E-2</v>
      </c>
      <c r="BO571" s="17">
        <v>2.0006845107527801E-2</v>
      </c>
      <c r="BP571" s="17"/>
      <c r="BQ571" s="17">
        <v>1.2553778936796701E-2</v>
      </c>
      <c r="BR571" s="17">
        <v>2.7564924420483299E-2</v>
      </c>
      <c r="BS571" s="17">
        <v>1.22971590665195E-2</v>
      </c>
      <c r="BT571" s="17">
        <v>1.26381994619663E-2</v>
      </c>
      <c r="BU571" s="17">
        <v>0</v>
      </c>
      <c r="BV571" s="17"/>
      <c r="BW571" s="17">
        <v>1.12595544661146E-2</v>
      </c>
      <c r="BX571" s="17">
        <v>3.5071173888801703E-2</v>
      </c>
      <c r="BY571" s="17">
        <v>9.4869935167606594E-3</v>
      </c>
      <c r="BZ571" s="17">
        <v>1.02761165536499E-2</v>
      </c>
      <c r="CA571" s="17">
        <v>1.41743694444349E-2</v>
      </c>
      <c r="CB571" s="17"/>
      <c r="CC571" s="17">
        <v>1.78061117471956E-2</v>
      </c>
      <c r="CD571" s="17">
        <v>1.4006428644158801E-2</v>
      </c>
      <c r="CE571" s="17"/>
      <c r="CF571" s="17">
        <v>3.7586490244110198E-2</v>
      </c>
      <c r="CG571" s="17"/>
      <c r="CH571" s="17">
        <v>4.5652660165992703E-2</v>
      </c>
    </row>
    <row r="572" spans="2:86" x14ac:dyDescent="0.35">
      <c r="B572" t="s">
        <v>140</v>
      </c>
      <c r="C572" s="17">
        <v>4.6566583482016297E-2</v>
      </c>
      <c r="D572" s="17">
        <v>3.5924321191275102E-2</v>
      </c>
      <c r="E572" s="17">
        <v>5.5705805064439E-2</v>
      </c>
      <c r="F572" s="17"/>
      <c r="G572" s="17">
        <v>4.9269748740280103E-2</v>
      </c>
      <c r="H572" s="17">
        <v>5.6434790149031099E-2</v>
      </c>
      <c r="I572" s="17">
        <v>4.0848265885729998E-2</v>
      </c>
      <c r="J572" s="17">
        <v>4.8898031511577497E-2</v>
      </c>
      <c r="K572" s="17">
        <v>4.3426498925584901E-2</v>
      </c>
      <c r="L572" s="17">
        <v>4.16057749214944E-2</v>
      </c>
      <c r="M572" s="17"/>
      <c r="N572" s="17">
        <v>3.1209275533896099E-2</v>
      </c>
      <c r="O572" s="17">
        <v>4.2404459221574299E-2</v>
      </c>
      <c r="P572" s="17">
        <v>3.9132376064796498E-2</v>
      </c>
      <c r="Q572" s="17">
        <v>7.4395720491855305E-2</v>
      </c>
      <c r="R572" s="17"/>
      <c r="S572" s="17">
        <v>2.6382790671469598E-2</v>
      </c>
      <c r="T572" s="17">
        <v>5.4261593425078601E-2</v>
      </c>
      <c r="U572" s="17">
        <v>6.5450914855813197E-2</v>
      </c>
      <c r="V572" s="17">
        <v>1.1110812894764999E-2</v>
      </c>
      <c r="W572" s="17">
        <v>6.6593124373725804E-2</v>
      </c>
      <c r="X572" s="17">
        <v>4.06680977916654E-2</v>
      </c>
      <c r="Y572" s="17">
        <v>5.6797963567120802E-2</v>
      </c>
      <c r="Z572" s="17">
        <v>3.7974765441313597E-2</v>
      </c>
      <c r="AA572" s="17">
        <v>7.9941578138016806E-2</v>
      </c>
      <c r="AB572" s="17">
        <v>4.55084872005962E-2</v>
      </c>
      <c r="AC572" s="17">
        <v>2.9822667189787901E-2</v>
      </c>
      <c r="AD572" s="17">
        <v>2.68531943066273E-2</v>
      </c>
      <c r="AE572" s="17"/>
      <c r="AF572" s="17">
        <v>7.9509053980068703E-2</v>
      </c>
      <c r="AG572" s="17">
        <v>9.1284896650505695E-2</v>
      </c>
      <c r="AH572" s="17">
        <v>8.2889320877880798E-2</v>
      </c>
      <c r="AI572" s="17">
        <v>6.5528820886324293E-2</v>
      </c>
      <c r="AJ572" s="17">
        <v>5.3858741433507502E-2</v>
      </c>
      <c r="AK572" s="17">
        <v>3.6235041190272099E-2</v>
      </c>
      <c r="AL572" s="17">
        <v>2.6034395299614099E-2</v>
      </c>
      <c r="AM572" s="17">
        <v>3.35728536839425E-2</v>
      </c>
      <c r="AN572" s="17">
        <v>6.2701253104660001E-2</v>
      </c>
      <c r="AO572" s="17">
        <v>3.0528808779764601E-2</v>
      </c>
      <c r="AP572" s="17">
        <v>5.1746867686135602E-2</v>
      </c>
      <c r="AQ572" s="17">
        <v>2.4863973157046099E-2</v>
      </c>
      <c r="AR572" s="17">
        <v>1.47915131887985E-2</v>
      </c>
      <c r="AS572" s="17">
        <v>2.06242042976338E-2</v>
      </c>
      <c r="AT572" s="17">
        <v>1.4104650863367501E-2</v>
      </c>
      <c r="AU572" s="17">
        <v>1.6981479953335599E-2</v>
      </c>
      <c r="AV572" s="17"/>
      <c r="AW572" s="17">
        <v>5.5316130676650997E-2</v>
      </c>
      <c r="AX572" s="17">
        <v>5.5867244902467798E-2</v>
      </c>
      <c r="AY572" s="17">
        <v>3.0782501903131199E-2</v>
      </c>
      <c r="AZ572" s="17">
        <v>3.2911017595639303E-2</v>
      </c>
      <c r="BA572" s="17">
        <v>2.0915996800377101E-2</v>
      </c>
      <c r="BB572" s="17"/>
      <c r="BC572" s="17">
        <v>4.6591351381351599E-2</v>
      </c>
      <c r="BD572" s="17">
        <v>2.51442252732E-2</v>
      </c>
      <c r="BE572" s="17">
        <v>5.3956965269891299E-2</v>
      </c>
      <c r="BF572" s="17">
        <v>7.8659604619456605E-2</v>
      </c>
      <c r="BG572" s="17">
        <v>5.60519242999966E-2</v>
      </c>
      <c r="BH572" s="17"/>
      <c r="BI572" s="17">
        <v>3.8353624531885303E-2</v>
      </c>
      <c r="BJ572" s="17">
        <v>7.9969276315007595E-2</v>
      </c>
      <c r="BK572" s="17"/>
      <c r="BL572" s="17">
        <v>3.22771302614311E-2</v>
      </c>
      <c r="BM572" s="17">
        <v>3.8116661951758002E-2</v>
      </c>
      <c r="BN572" s="17">
        <v>4.9243095409177901E-2</v>
      </c>
      <c r="BO572" s="17">
        <v>0.20616790668101001</v>
      </c>
      <c r="BP572" s="17"/>
      <c r="BQ572" s="17">
        <v>3.24606296464965E-2</v>
      </c>
      <c r="BR572" s="17">
        <v>3.5573732281986903E-2</v>
      </c>
      <c r="BS572" s="17">
        <v>3.5197793310701199E-2</v>
      </c>
      <c r="BT572" s="17">
        <v>2.3988036797984801E-2</v>
      </c>
      <c r="BU572" s="17">
        <v>2.25621088466561E-2</v>
      </c>
      <c r="BV572" s="17"/>
      <c r="BW572" s="17">
        <v>2.1453171885081699E-2</v>
      </c>
      <c r="BX572" s="17">
        <v>2.9684847544657701E-2</v>
      </c>
      <c r="BY572" s="17">
        <v>1.0219533870144499E-2</v>
      </c>
      <c r="BZ572" s="17">
        <v>3.1332798023878901E-2</v>
      </c>
      <c r="CA572" s="17">
        <v>4.14166961938503E-2</v>
      </c>
      <c r="CB572" s="17"/>
      <c r="CC572" s="17">
        <v>2.5624629068911501E-2</v>
      </c>
      <c r="CD572" s="17">
        <v>5.8832067122030499E-2</v>
      </c>
      <c r="CE572" s="17"/>
      <c r="CF572" s="17">
        <v>2.9880882789977199E-2</v>
      </c>
      <c r="CG572" s="17"/>
      <c r="CH572" s="17">
        <v>1.58412490144819E-2</v>
      </c>
    </row>
    <row r="573" spans="2:86" x14ac:dyDescent="0.35">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c r="CC573" s="17"/>
      <c r="CD573" s="17"/>
      <c r="CE573" s="17"/>
      <c r="CF573" s="17"/>
      <c r="CG573" s="17"/>
      <c r="CH573" s="17"/>
    </row>
    <row r="574" spans="2:86" x14ac:dyDescent="0.35">
      <c r="B574" s="6" t="s">
        <v>322</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c r="CC574" s="17"/>
      <c r="CD574" s="17"/>
      <c r="CE574" s="17"/>
      <c r="CF574" s="17"/>
      <c r="CG574" s="17"/>
      <c r="CH574" s="17"/>
    </row>
    <row r="575" spans="2:86" x14ac:dyDescent="0.35">
      <c r="B575" s="21" t="s">
        <v>123</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c r="CB575" s="17"/>
      <c r="CC575" s="17"/>
      <c r="CD575" s="17"/>
      <c r="CE575" s="17"/>
      <c r="CF575" s="17"/>
      <c r="CG575" s="17"/>
      <c r="CH575" s="17"/>
    </row>
    <row r="576" spans="2:86" x14ac:dyDescent="0.35">
      <c r="B576" t="s">
        <v>291</v>
      </c>
      <c r="C576" s="17">
        <v>0.28433308738781599</v>
      </c>
      <c r="D576" s="17">
        <v>0.31762458085133799</v>
      </c>
      <c r="E576" s="17">
        <v>0.25270643360838302</v>
      </c>
      <c r="F576" s="17"/>
      <c r="G576" s="17">
        <v>0.227635608763468</v>
      </c>
      <c r="H576" s="17">
        <v>0.27840782693361599</v>
      </c>
      <c r="I576" s="17">
        <v>0.32049766522371798</v>
      </c>
      <c r="J576" s="17">
        <v>0.29493678746902202</v>
      </c>
      <c r="K576" s="17">
        <v>0.316322510332398</v>
      </c>
      <c r="L576" s="17">
        <v>0.26733326770766402</v>
      </c>
      <c r="M576" s="17"/>
      <c r="N576" s="17">
        <v>0.29897801929154699</v>
      </c>
      <c r="O576" s="17">
        <v>0.259566501259405</v>
      </c>
      <c r="P576" s="17">
        <v>0.30466214194677199</v>
      </c>
      <c r="Q576" s="17">
        <v>0.27531798409611002</v>
      </c>
      <c r="R576" s="17"/>
      <c r="S576" s="17">
        <v>0.31113518430610798</v>
      </c>
      <c r="T576" s="17">
        <v>0.28119996622013599</v>
      </c>
      <c r="U576" s="17">
        <v>0.25017888044828002</v>
      </c>
      <c r="V576" s="17">
        <v>0.248346072126021</v>
      </c>
      <c r="W576" s="17">
        <v>0.27961980672393</v>
      </c>
      <c r="X576" s="17">
        <v>0.28118462337857097</v>
      </c>
      <c r="Y576" s="17">
        <v>0.26275716432686902</v>
      </c>
      <c r="Z576" s="17">
        <v>0.263279228718731</v>
      </c>
      <c r="AA576" s="17">
        <v>0.28911402777975498</v>
      </c>
      <c r="AB576" s="17">
        <v>0.35404076304447901</v>
      </c>
      <c r="AC576" s="17">
        <v>0.29436042095048898</v>
      </c>
      <c r="AD576" s="17">
        <v>0.233241831656956</v>
      </c>
      <c r="AE576" s="17"/>
      <c r="AF576" s="17">
        <v>0.20642671770739801</v>
      </c>
      <c r="AG576" s="17">
        <v>0.24463825722346599</v>
      </c>
      <c r="AH576" s="17">
        <v>0.28523583002997699</v>
      </c>
      <c r="AI576" s="17">
        <v>0.30895788641049399</v>
      </c>
      <c r="AJ576" s="17">
        <v>0.30417930147831401</v>
      </c>
      <c r="AK576" s="17">
        <v>0.301588428495211</v>
      </c>
      <c r="AL576" s="17">
        <v>0.222750689842659</v>
      </c>
      <c r="AM576" s="17">
        <v>0.26634432817734199</v>
      </c>
      <c r="AN576" s="17">
        <v>0.190864699531759</v>
      </c>
      <c r="AO576" s="17">
        <v>0.28075700520496299</v>
      </c>
      <c r="AP576" s="17">
        <v>0.30200613433413798</v>
      </c>
      <c r="AQ576" s="17">
        <v>0.33495011860746299</v>
      </c>
      <c r="AR576" s="17">
        <v>0.29361476655192098</v>
      </c>
      <c r="AS576" s="17">
        <v>0.18371322343423299</v>
      </c>
      <c r="AT576" s="17">
        <v>0.24386543091013799</v>
      </c>
      <c r="AU576" s="17">
        <v>0.39558877203147702</v>
      </c>
      <c r="AV576" s="17"/>
      <c r="AW576" s="17">
        <v>0.307337186181941</v>
      </c>
      <c r="AX576" s="17">
        <v>0.255524112511131</v>
      </c>
      <c r="AY576" s="17">
        <v>0.26827418683436099</v>
      </c>
      <c r="AZ576" s="17">
        <v>0.32355325569294102</v>
      </c>
      <c r="BA576" s="17">
        <v>0.39400991938775898</v>
      </c>
      <c r="BB576" s="17"/>
      <c r="BC576" s="17">
        <v>0.391134257403008</v>
      </c>
      <c r="BD576" s="17">
        <v>0.25625552313612399</v>
      </c>
      <c r="BE576" s="17">
        <v>0.27072623850563898</v>
      </c>
      <c r="BF576" s="17">
        <v>0.29284214537129499</v>
      </c>
      <c r="BG576" s="17">
        <v>0.35323101996360201</v>
      </c>
      <c r="BH576" s="17"/>
      <c r="BI576" s="17">
        <v>0.29667520674863701</v>
      </c>
      <c r="BJ576" s="17">
        <v>0.23413680314716101</v>
      </c>
      <c r="BK576" s="17"/>
      <c r="BL576" s="17">
        <v>0.26144388284683501</v>
      </c>
      <c r="BM576" s="17">
        <v>0.26793350807035299</v>
      </c>
      <c r="BN576" s="17">
        <v>0.30757001701060799</v>
      </c>
      <c r="BO576" s="17">
        <v>0.12548632196665399</v>
      </c>
      <c r="BP576" s="17"/>
      <c r="BQ576" s="17">
        <v>0.29064435507965197</v>
      </c>
      <c r="BR576" s="17">
        <v>0.30485220360786303</v>
      </c>
      <c r="BS576" s="17">
        <v>0.227205925413867</v>
      </c>
      <c r="BT576" s="17">
        <v>0.32964089002292601</v>
      </c>
      <c r="BU576" s="17">
        <v>0.247492937482263</v>
      </c>
      <c r="BV576" s="17"/>
      <c r="BW576" s="17">
        <v>0.318148258780725</v>
      </c>
      <c r="BX576" s="17">
        <v>0.28414778222697601</v>
      </c>
      <c r="BY576" s="17">
        <v>0.24945973571380201</v>
      </c>
      <c r="BZ576" s="17">
        <v>0.33861254967651999</v>
      </c>
      <c r="CA576" s="17">
        <v>0.25912875653480999</v>
      </c>
      <c r="CB576" s="17"/>
      <c r="CC576" s="17">
        <v>0.36213049400869501</v>
      </c>
      <c r="CD576" s="17">
        <v>0.238767960116466</v>
      </c>
      <c r="CE576" s="17"/>
      <c r="CF576" s="17">
        <v>0.28634395566513599</v>
      </c>
      <c r="CG576" s="17"/>
      <c r="CH576" s="17">
        <v>0.47485098140737803</v>
      </c>
    </row>
    <row r="577" spans="2:86" x14ac:dyDescent="0.35">
      <c r="B577" t="s">
        <v>292</v>
      </c>
      <c r="C577" s="17">
        <v>0.41806888235068601</v>
      </c>
      <c r="D577" s="17">
        <v>0.3926017833155</v>
      </c>
      <c r="E577" s="17">
        <v>0.44312892880549098</v>
      </c>
      <c r="F577" s="17"/>
      <c r="G577" s="17">
        <v>0.38347730299343002</v>
      </c>
      <c r="H577" s="17">
        <v>0.42325680008583</v>
      </c>
      <c r="I577" s="17">
        <v>0.43680239389995601</v>
      </c>
      <c r="J577" s="17">
        <v>0.44569872126526699</v>
      </c>
      <c r="K577" s="17">
        <v>0.41468827338894199</v>
      </c>
      <c r="L577" s="17">
        <v>0.40139630546756</v>
      </c>
      <c r="M577" s="17"/>
      <c r="N577" s="17">
        <v>0.452080027133268</v>
      </c>
      <c r="O577" s="17">
        <v>0.44052472400030701</v>
      </c>
      <c r="P577" s="17">
        <v>0.39064943160545401</v>
      </c>
      <c r="Q577" s="17">
        <v>0.385456438384503</v>
      </c>
      <c r="R577" s="17"/>
      <c r="S577" s="17">
        <v>0.44604798090702702</v>
      </c>
      <c r="T577" s="17">
        <v>0.39018434573578098</v>
      </c>
      <c r="U577" s="17">
        <v>0.38126047886007902</v>
      </c>
      <c r="V577" s="17">
        <v>0.46207421773044199</v>
      </c>
      <c r="W577" s="17">
        <v>0.40495284859956099</v>
      </c>
      <c r="X577" s="17">
        <v>0.46105842768191602</v>
      </c>
      <c r="Y577" s="17">
        <v>0.41999925592563098</v>
      </c>
      <c r="Z577" s="17">
        <v>0.41016924200072302</v>
      </c>
      <c r="AA577" s="17">
        <v>0.44854433819665801</v>
      </c>
      <c r="AB577" s="17">
        <v>0.29741196079355398</v>
      </c>
      <c r="AC577" s="17">
        <v>0.42854355498729602</v>
      </c>
      <c r="AD577" s="17">
        <v>0.51582717419048196</v>
      </c>
      <c r="AE577" s="17"/>
      <c r="AF577" s="17">
        <v>0.56539193737218896</v>
      </c>
      <c r="AG577" s="17">
        <v>0.40217984541647001</v>
      </c>
      <c r="AH577" s="17">
        <v>0.30490300227832301</v>
      </c>
      <c r="AI577" s="17">
        <v>0.35787530212324498</v>
      </c>
      <c r="AJ577" s="17">
        <v>0.41822651141973899</v>
      </c>
      <c r="AK577" s="17">
        <v>0.44334269487976802</v>
      </c>
      <c r="AL577" s="17">
        <v>0.42359856043761401</v>
      </c>
      <c r="AM577" s="17">
        <v>0.41295401316825497</v>
      </c>
      <c r="AN577" s="17">
        <v>0.46551509359481202</v>
      </c>
      <c r="AO577" s="17">
        <v>0.418970469092941</v>
      </c>
      <c r="AP577" s="17">
        <v>0.38439453284963998</v>
      </c>
      <c r="AQ577" s="17">
        <v>0.41953991874469898</v>
      </c>
      <c r="AR577" s="17">
        <v>0.51824985154313497</v>
      </c>
      <c r="AS577" s="17">
        <v>0.59820650529472996</v>
      </c>
      <c r="AT577" s="17">
        <v>0.46173241215836403</v>
      </c>
      <c r="AU577" s="17">
        <v>0.41185542103777001</v>
      </c>
      <c r="AV577" s="17"/>
      <c r="AW577" s="17">
        <v>0.38120903104887199</v>
      </c>
      <c r="AX577" s="17">
        <v>0.41775304923158102</v>
      </c>
      <c r="AY577" s="17">
        <v>0.452733272299079</v>
      </c>
      <c r="AZ577" s="17">
        <v>0.42795243286761597</v>
      </c>
      <c r="BA577" s="17">
        <v>0.38507727151153498</v>
      </c>
      <c r="BB577" s="17"/>
      <c r="BC577" s="17">
        <v>0.38575766117782601</v>
      </c>
      <c r="BD577" s="17">
        <v>0.42473880111045698</v>
      </c>
      <c r="BE577" s="17">
        <v>0.43411143412943798</v>
      </c>
      <c r="BF577" s="17">
        <v>0.42224933181520502</v>
      </c>
      <c r="BG577" s="17">
        <v>0.25685141399051797</v>
      </c>
      <c r="BH577" s="17"/>
      <c r="BI577" s="17">
        <v>0.41629289294678301</v>
      </c>
      <c r="BJ577" s="17">
        <v>0.42529195857613</v>
      </c>
      <c r="BK577" s="17"/>
      <c r="BL577" s="17">
        <v>0.45059408351233199</v>
      </c>
      <c r="BM577" s="17">
        <v>0.41991771515093901</v>
      </c>
      <c r="BN577" s="17">
        <v>0.40423071758325502</v>
      </c>
      <c r="BO577" s="17">
        <v>0.46010641694439802</v>
      </c>
      <c r="BP577" s="17"/>
      <c r="BQ577" s="17">
        <v>0.42221463051650499</v>
      </c>
      <c r="BR577" s="17">
        <v>0.39946131846333999</v>
      </c>
      <c r="BS577" s="17">
        <v>0.48048417001114102</v>
      </c>
      <c r="BT577" s="17">
        <v>0.40337191283364299</v>
      </c>
      <c r="BU577" s="17">
        <v>0.45468107509456301</v>
      </c>
      <c r="BV577" s="17"/>
      <c r="BW577" s="17">
        <v>0.41130850946959102</v>
      </c>
      <c r="BX577" s="17">
        <v>0.454698425846777</v>
      </c>
      <c r="BY577" s="17">
        <v>0.47795864964704399</v>
      </c>
      <c r="BZ577" s="17">
        <v>0.405777168721767</v>
      </c>
      <c r="CA577" s="17">
        <v>0.41034731975101901</v>
      </c>
      <c r="CB577" s="17"/>
      <c r="CC577" s="17">
        <v>0.415705858065681</v>
      </c>
      <c r="CD577" s="17">
        <v>0.41945288095640199</v>
      </c>
      <c r="CE577" s="17"/>
      <c r="CF577" s="17">
        <v>0.45075589283570899</v>
      </c>
      <c r="CG577" s="17"/>
      <c r="CH577" s="17">
        <v>0.295454797527897</v>
      </c>
    </row>
    <row r="578" spans="2:86" x14ac:dyDescent="0.35">
      <c r="B578" t="s">
        <v>319</v>
      </c>
      <c r="C578" s="17">
        <v>0.17988884783582099</v>
      </c>
      <c r="D578" s="17">
        <v>0.17867073621340401</v>
      </c>
      <c r="E578" s="17">
        <v>0.18161036019472401</v>
      </c>
      <c r="F578" s="17"/>
      <c r="G578" s="17">
        <v>0.22351986997930101</v>
      </c>
      <c r="H578" s="17">
        <v>0.180121024204038</v>
      </c>
      <c r="I578" s="17">
        <v>0.14870187530968201</v>
      </c>
      <c r="J578" s="17">
        <v>0.16057170747074201</v>
      </c>
      <c r="K578" s="17">
        <v>0.15780485254200499</v>
      </c>
      <c r="L578" s="17">
        <v>0.20658248378552299</v>
      </c>
      <c r="M578" s="17"/>
      <c r="N578" s="17">
        <v>0.156832125086105</v>
      </c>
      <c r="O578" s="17">
        <v>0.16167968541411301</v>
      </c>
      <c r="P578" s="17">
        <v>0.19428141276254901</v>
      </c>
      <c r="Q578" s="17">
        <v>0.21110300360012799</v>
      </c>
      <c r="R578" s="17"/>
      <c r="S578" s="17">
        <v>0.14886529751014099</v>
      </c>
      <c r="T578" s="17">
        <v>0.19622444211932699</v>
      </c>
      <c r="U578" s="17">
        <v>0.202671869057515</v>
      </c>
      <c r="V578" s="17">
        <v>0.210084280729738</v>
      </c>
      <c r="W578" s="17">
        <v>0.18614312447244799</v>
      </c>
      <c r="X578" s="17">
        <v>0.128660069569564</v>
      </c>
      <c r="Y578" s="17">
        <v>0.14785701796796399</v>
      </c>
      <c r="Z578" s="17">
        <v>0.25228616252393399</v>
      </c>
      <c r="AA578" s="17">
        <v>0.16779112420303</v>
      </c>
      <c r="AB578" s="17">
        <v>0.22430041957840399</v>
      </c>
      <c r="AC578" s="17">
        <v>0.16121030258529301</v>
      </c>
      <c r="AD578" s="17">
        <v>0.17226741422203501</v>
      </c>
      <c r="AE578" s="17"/>
      <c r="AF578" s="17">
        <v>9.8488734692570704E-2</v>
      </c>
      <c r="AG578" s="17">
        <v>0.16193322942647101</v>
      </c>
      <c r="AH578" s="17">
        <v>0.24305254139409399</v>
      </c>
      <c r="AI578" s="17">
        <v>0.210854776752741</v>
      </c>
      <c r="AJ578" s="17">
        <v>0.131197002021996</v>
      </c>
      <c r="AK578" s="17">
        <v>0.17925441905850001</v>
      </c>
      <c r="AL578" s="17">
        <v>0.22288252330135599</v>
      </c>
      <c r="AM578" s="17">
        <v>0.231956525233243</v>
      </c>
      <c r="AN578" s="17">
        <v>0.14503135290143801</v>
      </c>
      <c r="AO578" s="17">
        <v>0.19847811535382601</v>
      </c>
      <c r="AP578" s="17">
        <v>0.175755566253431</v>
      </c>
      <c r="AQ578" s="17">
        <v>0.177913333646945</v>
      </c>
      <c r="AR578" s="17">
        <v>9.9066082442905101E-2</v>
      </c>
      <c r="AS578" s="17">
        <v>6.0270053188524297E-2</v>
      </c>
      <c r="AT578" s="17">
        <v>0.201713750694996</v>
      </c>
      <c r="AU578" s="17">
        <v>0.17233259271370699</v>
      </c>
      <c r="AV578" s="17"/>
      <c r="AW578" s="17">
        <v>0.202008643409302</v>
      </c>
      <c r="AX578" s="17">
        <v>0.176844167030379</v>
      </c>
      <c r="AY578" s="17">
        <v>0.178247111108637</v>
      </c>
      <c r="AZ578" s="17">
        <v>0.144612945049826</v>
      </c>
      <c r="BA578" s="17">
        <v>0.17564049207364801</v>
      </c>
      <c r="BB578" s="17"/>
      <c r="BC578" s="17">
        <v>0.122382427396207</v>
      </c>
      <c r="BD578" s="17">
        <v>0.220383943725945</v>
      </c>
      <c r="BE578" s="17">
        <v>0.17301741624230901</v>
      </c>
      <c r="BF578" s="17">
        <v>0.134714495541398</v>
      </c>
      <c r="BG578" s="17">
        <v>0.20225509908948799</v>
      </c>
      <c r="BH578" s="17"/>
      <c r="BI578" s="17">
        <v>0.17806878160690201</v>
      </c>
      <c r="BJ578" s="17">
        <v>0.18729118766844699</v>
      </c>
      <c r="BK578" s="17"/>
      <c r="BL578" s="17">
        <v>0.156625873667917</v>
      </c>
      <c r="BM578" s="17">
        <v>0.19321373947456899</v>
      </c>
      <c r="BN578" s="17">
        <v>0.18183366624372699</v>
      </c>
      <c r="BO578" s="17">
        <v>0.152857069524967</v>
      </c>
      <c r="BP578" s="17"/>
      <c r="BQ578" s="17">
        <v>0.16675368679334299</v>
      </c>
      <c r="BR578" s="17">
        <v>0.19241692717372899</v>
      </c>
      <c r="BS578" s="17">
        <v>0.176768087434135</v>
      </c>
      <c r="BT578" s="17">
        <v>0.18270985551823299</v>
      </c>
      <c r="BU578" s="17">
        <v>0.192861350956469</v>
      </c>
      <c r="BV578" s="17"/>
      <c r="BW578" s="17">
        <v>0.188933590143125</v>
      </c>
      <c r="BX578" s="17">
        <v>0.165086596245623</v>
      </c>
      <c r="BY578" s="17">
        <v>0.19224898214776601</v>
      </c>
      <c r="BZ578" s="17">
        <v>0.15299743927464601</v>
      </c>
      <c r="CA578" s="17">
        <v>0.22553818043719001</v>
      </c>
      <c r="CB578" s="17"/>
      <c r="CC578" s="17">
        <v>0.14467282690272701</v>
      </c>
      <c r="CD578" s="17">
        <v>0.20051450292515499</v>
      </c>
      <c r="CE578" s="17"/>
      <c r="CF578" s="17">
        <v>0.167948544811546</v>
      </c>
      <c r="CG578" s="17"/>
      <c r="CH578" s="17">
        <v>0.15085294669664401</v>
      </c>
    </row>
    <row r="579" spans="2:86" x14ac:dyDescent="0.35">
      <c r="B579" t="s">
        <v>293</v>
      </c>
      <c r="C579" s="17">
        <v>3.8815935192146697E-2</v>
      </c>
      <c r="D579" s="17">
        <v>4.9772567161503502E-2</v>
      </c>
      <c r="E579" s="17">
        <v>2.76760944789077E-2</v>
      </c>
      <c r="F579" s="17"/>
      <c r="G579" s="17">
        <v>6.3560887612114703E-2</v>
      </c>
      <c r="H579" s="17">
        <v>4.0137101849569701E-2</v>
      </c>
      <c r="I579" s="17">
        <v>2.4679573048332602E-2</v>
      </c>
      <c r="J579" s="17">
        <v>2.5164919932287502E-2</v>
      </c>
      <c r="K579" s="17">
        <v>3.6446241700910799E-2</v>
      </c>
      <c r="L579" s="17">
        <v>4.54899450490912E-2</v>
      </c>
      <c r="M579" s="17"/>
      <c r="N579" s="17">
        <v>3.4725769905962697E-2</v>
      </c>
      <c r="O579" s="17">
        <v>4.4771489548972303E-2</v>
      </c>
      <c r="P579" s="17">
        <v>4.4092934663086503E-2</v>
      </c>
      <c r="Q579" s="17">
        <v>3.27063051172371E-2</v>
      </c>
      <c r="R579" s="17"/>
      <c r="S579" s="17">
        <v>3.9856240686687902E-2</v>
      </c>
      <c r="T579" s="17">
        <v>3.0054577233009701E-2</v>
      </c>
      <c r="U579" s="17">
        <v>4.4341683886679903E-2</v>
      </c>
      <c r="V579" s="17">
        <v>5.00556897444525E-2</v>
      </c>
      <c r="W579" s="17">
        <v>4.77505987770925E-2</v>
      </c>
      <c r="X579" s="17">
        <v>5.6634850280039499E-2</v>
      </c>
      <c r="Y579" s="17">
        <v>5.2809579591811998E-2</v>
      </c>
      <c r="Z579" s="17">
        <v>1.2542955906060801E-2</v>
      </c>
      <c r="AA579" s="17">
        <v>1.8530058745808101E-2</v>
      </c>
      <c r="AB579" s="17">
        <v>5.0873901162849899E-2</v>
      </c>
      <c r="AC579" s="17">
        <v>3.0020441173833599E-2</v>
      </c>
      <c r="AD579" s="17">
        <v>0</v>
      </c>
      <c r="AE579" s="17"/>
      <c r="AF579" s="17">
        <v>4.8487907899237299E-2</v>
      </c>
      <c r="AG579" s="17">
        <v>5.3928910805000098E-2</v>
      </c>
      <c r="AH579" s="17">
        <v>3.3500773484479301E-2</v>
      </c>
      <c r="AI579" s="17">
        <v>3.0834888196818701E-2</v>
      </c>
      <c r="AJ579" s="17">
        <v>5.2308083658042202E-2</v>
      </c>
      <c r="AK579" s="17">
        <v>2.06458063197624E-2</v>
      </c>
      <c r="AL579" s="17">
        <v>6.7110124970465895E-2</v>
      </c>
      <c r="AM579" s="17">
        <v>3.19810760657347E-2</v>
      </c>
      <c r="AN579" s="17">
        <v>7.5032435403178999E-2</v>
      </c>
      <c r="AO579" s="17">
        <v>3.34429274431313E-2</v>
      </c>
      <c r="AP579" s="17">
        <v>4.3689883878862898E-2</v>
      </c>
      <c r="AQ579" s="17">
        <v>1.81277049203926E-2</v>
      </c>
      <c r="AR579" s="17">
        <v>3.8843232007210002E-2</v>
      </c>
      <c r="AS579" s="17">
        <v>6.0625496472207697E-2</v>
      </c>
      <c r="AT579" s="17">
        <v>1.8067109652508601E-2</v>
      </c>
      <c r="AU579" s="17">
        <v>1.4023853182230799E-2</v>
      </c>
      <c r="AV579" s="17"/>
      <c r="AW579" s="17">
        <v>3.0856515190675299E-2</v>
      </c>
      <c r="AX579" s="17">
        <v>3.8698174037944198E-2</v>
      </c>
      <c r="AY579" s="17">
        <v>3.8163426260553697E-2</v>
      </c>
      <c r="AZ579" s="17">
        <v>3.3748829001337098E-2</v>
      </c>
      <c r="BA579" s="17">
        <v>4.5272317027058702E-2</v>
      </c>
      <c r="BB579" s="17"/>
      <c r="BC579" s="17">
        <v>3.6225401147003802E-2</v>
      </c>
      <c r="BD579" s="17">
        <v>3.7597959372005899E-2</v>
      </c>
      <c r="BE579" s="17">
        <v>3.4631748078685701E-2</v>
      </c>
      <c r="BF579" s="17">
        <v>4.4684479620472999E-2</v>
      </c>
      <c r="BG579" s="17">
        <v>8.0635122537631804E-2</v>
      </c>
      <c r="BH579" s="17"/>
      <c r="BI579" s="17">
        <v>3.8086071536526003E-2</v>
      </c>
      <c r="BJ579" s="17">
        <v>4.1784343003106898E-2</v>
      </c>
      <c r="BK579" s="17"/>
      <c r="BL579" s="17">
        <v>5.44693115638498E-2</v>
      </c>
      <c r="BM579" s="17">
        <v>4.3054067300253802E-2</v>
      </c>
      <c r="BN579" s="17">
        <v>3.2100248095102202E-2</v>
      </c>
      <c r="BO579" s="17">
        <v>1.7809851441710298E-2</v>
      </c>
      <c r="BP579" s="17"/>
      <c r="BQ579" s="17">
        <v>5.1603829306903402E-2</v>
      </c>
      <c r="BR579" s="17">
        <v>3.5398672667935498E-2</v>
      </c>
      <c r="BS579" s="17">
        <v>3.8123185834289003E-2</v>
      </c>
      <c r="BT579" s="17">
        <v>3.3526536247312E-2</v>
      </c>
      <c r="BU579" s="17">
        <v>5.4169435396645801E-2</v>
      </c>
      <c r="BV579" s="17"/>
      <c r="BW579" s="17">
        <v>3.96497553762983E-2</v>
      </c>
      <c r="BX579" s="17">
        <v>4.4301605740761398E-2</v>
      </c>
      <c r="BY579" s="17">
        <v>5.05298889024079E-2</v>
      </c>
      <c r="BZ579" s="17">
        <v>2.9326203527145201E-2</v>
      </c>
      <c r="CA579" s="17">
        <v>3.07588386886587E-2</v>
      </c>
      <c r="CB579" s="17"/>
      <c r="CC579" s="17">
        <v>2.21127303088214E-2</v>
      </c>
      <c r="CD579" s="17">
        <v>4.8598827571285502E-2</v>
      </c>
      <c r="CE579" s="17"/>
      <c r="CF579" s="17">
        <v>4.6518737195000798E-2</v>
      </c>
      <c r="CG579" s="17"/>
      <c r="CH579" s="17">
        <v>1.8731407528881399E-2</v>
      </c>
    </row>
    <row r="580" spans="2:86" x14ac:dyDescent="0.35">
      <c r="B580" t="s">
        <v>294</v>
      </c>
      <c r="C580" s="17">
        <v>1.2485314907041399E-2</v>
      </c>
      <c r="D580" s="17">
        <v>1.4254576570032301E-2</v>
      </c>
      <c r="E580" s="17">
        <v>1.07967446115784E-2</v>
      </c>
      <c r="F580" s="17"/>
      <c r="G580" s="17">
        <v>2.3086404040146301E-2</v>
      </c>
      <c r="H580" s="17">
        <v>1.8006272592387299E-2</v>
      </c>
      <c r="I580" s="17">
        <v>7.5671255523746999E-3</v>
      </c>
      <c r="J580" s="17">
        <v>1.38569528650145E-2</v>
      </c>
      <c r="K580" s="17">
        <v>8.2355837753185102E-3</v>
      </c>
      <c r="L580" s="17">
        <v>6.6938255925824202E-3</v>
      </c>
      <c r="M580" s="17"/>
      <c r="N580" s="17">
        <v>8.0302630809535296E-3</v>
      </c>
      <c r="O580" s="17">
        <v>9.4743864459141906E-3</v>
      </c>
      <c r="P580" s="17">
        <v>9.0062441207405201E-3</v>
      </c>
      <c r="Q580" s="17">
        <v>2.0328811757562001E-2</v>
      </c>
      <c r="R580" s="17"/>
      <c r="S580" s="17">
        <v>6.1424899247397597E-3</v>
      </c>
      <c r="T580" s="17">
        <v>1.4504855404314201E-2</v>
      </c>
      <c r="U580" s="17">
        <v>1.6871631777268699E-2</v>
      </c>
      <c r="V580" s="17">
        <v>7.2689546899069304E-3</v>
      </c>
      <c r="W580" s="17">
        <v>7.8886370451153095E-3</v>
      </c>
      <c r="X580" s="17">
        <v>2.0398209674363101E-2</v>
      </c>
      <c r="Y580" s="17">
        <v>0</v>
      </c>
      <c r="Z580" s="17">
        <v>0</v>
      </c>
      <c r="AA580" s="17">
        <v>1.5452115551924999E-2</v>
      </c>
      <c r="AB580" s="17">
        <v>1.6106047320904999E-2</v>
      </c>
      <c r="AC580" s="17">
        <v>2.8740410313136001E-2</v>
      </c>
      <c r="AD580" s="17">
        <v>2.52801234235163E-2</v>
      </c>
      <c r="AE580" s="17"/>
      <c r="AF580" s="17">
        <v>0</v>
      </c>
      <c r="AG580" s="17">
        <v>1.4423627055070901E-2</v>
      </c>
      <c r="AH580" s="17">
        <v>0</v>
      </c>
      <c r="AI580" s="17">
        <v>0</v>
      </c>
      <c r="AJ580" s="17">
        <v>1.7922296111028101E-2</v>
      </c>
      <c r="AK580" s="17">
        <v>1.3279932970073099E-2</v>
      </c>
      <c r="AL580" s="17">
        <v>1.3215758028321299E-2</v>
      </c>
      <c r="AM580" s="17">
        <v>2.2224380306334699E-2</v>
      </c>
      <c r="AN580" s="17">
        <v>6.8245574394897399E-3</v>
      </c>
      <c r="AO580" s="17">
        <v>2.0045747784519299E-2</v>
      </c>
      <c r="AP580" s="17">
        <v>3.5135540749605003E-2</v>
      </c>
      <c r="AQ580" s="17">
        <v>1.08084005473289E-2</v>
      </c>
      <c r="AR580" s="17">
        <v>0</v>
      </c>
      <c r="AS580" s="17">
        <v>0</v>
      </c>
      <c r="AT580" s="17">
        <v>3.6017615270368002E-2</v>
      </c>
      <c r="AU580" s="17">
        <v>0</v>
      </c>
      <c r="AV580" s="17"/>
      <c r="AW580" s="17">
        <v>6.8775832291914397E-3</v>
      </c>
      <c r="AX580" s="17">
        <v>1.6205047496373901E-2</v>
      </c>
      <c r="AY580" s="17">
        <v>9.3219534269403295E-3</v>
      </c>
      <c r="AZ580" s="17">
        <v>2.9575284358003901E-2</v>
      </c>
      <c r="BA580" s="17">
        <v>0</v>
      </c>
      <c r="BB580" s="17"/>
      <c r="BC580" s="17">
        <v>1.9120838240849598E-2</v>
      </c>
      <c r="BD580" s="17">
        <v>8.5785760342206707E-3</v>
      </c>
      <c r="BE580" s="17">
        <v>1.1868610671051501E-2</v>
      </c>
      <c r="BF580" s="17">
        <v>7.3898363528397196E-3</v>
      </c>
      <c r="BG580" s="17">
        <v>6.1798599109565901E-2</v>
      </c>
      <c r="BH580" s="17"/>
      <c r="BI580" s="17">
        <v>1.26221201402108E-2</v>
      </c>
      <c r="BJ580" s="17">
        <v>1.19289182162445E-2</v>
      </c>
      <c r="BK580" s="17"/>
      <c r="BL580" s="17">
        <v>1.76672906026746E-2</v>
      </c>
      <c r="BM580" s="17">
        <v>1.6720806443529201E-2</v>
      </c>
      <c r="BN580" s="17">
        <v>7.4217105724058603E-3</v>
      </c>
      <c r="BO580" s="17">
        <v>3.7112242373158598E-2</v>
      </c>
      <c r="BP580" s="17"/>
      <c r="BQ580" s="17">
        <v>1.49686754015654E-2</v>
      </c>
      <c r="BR580" s="17">
        <v>1.7652959078014702E-2</v>
      </c>
      <c r="BS580" s="17">
        <v>0</v>
      </c>
      <c r="BT580" s="17">
        <v>6.4606263641198598E-3</v>
      </c>
      <c r="BU580" s="17">
        <v>0</v>
      </c>
      <c r="BV580" s="17"/>
      <c r="BW580" s="17">
        <v>1.76477413353151E-2</v>
      </c>
      <c r="BX580" s="17">
        <v>9.0363650168554296E-3</v>
      </c>
      <c r="BY580" s="17">
        <v>0</v>
      </c>
      <c r="BZ580" s="17">
        <v>1.5401229487054101E-2</v>
      </c>
      <c r="CA580" s="17">
        <v>1.55989964021114E-2</v>
      </c>
      <c r="CB580" s="17"/>
      <c r="CC580" s="17">
        <v>1.08375870844523E-2</v>
      </c>
      <c r="CD580" s="17">
        <v>1.3450371856956E-2</v>
      </c>
      <c r="CE580" s="17"/>
      <c r="CF580" s="17">
        <v>7.9167064385037098E-3</v>
      </c>
      <c r="CG580" s="17"/>
      <c r="CH580" s="17">
        <v>2.5610182989004401E-2</v>
      </c>
    </row>
    <row r="581" spans="2:86" x14ac:dyDescent="0.35">
      <c r="B581" t="s">
        <v>140</v>
      </c>
      <c r="C581" s="17">
        <v>6.6407932326489102E-2</v>
      </c>
      <c r="D581" s="17">
        <v>4.7075755888221001E-2</v>
      </c>
      <c r="E581" s="17">
        <v>8.4081438300915606E-2</v>
      </c>
      <c r="F581" s="17"/>
      <c r="G581" s="17">
        <v>7.8719926611540703E-2</v>
      </c>
      <c r="H581" s="17">
        <v>6.0070974334559199E-2</v>
      </c>
      <c r="I581" s="17">
        <v>6.1751366965936402E-2</v>
      </c>
      <c r="J581" s="17">
        <v>5.9770910997667098E-2</v>
      </c>
      <c r="K581" s="17">
        <v>6.6502538260426097E-2</v>
      </c>
      <c r="L581" s="17">
        <v>7.2504172397578906E-2</v>
      </c>
      <c r="M581" s="17"/>
      <c r="N581" s="17">
        <v>4.9353795502164698E-2</v>
      </c>
      <c r="O581" s="17">
        <v>8.39832133312894E-2</v>
      </c>
      <c r="P581" s="17">
        <v>5.7307834901397597E-2</v>
      </c>
      <c r="Q581" s="17">
        <v>7.5087457044459502E-2</v>
      </c>
      <c r="R581" s="17"/>
      <c r="S581" s="17">
        <v>4.7952806665297103E-2</v>
      </c>
      <c r="T581" s="17">
        <v>8.7831813287431004E-2</v>
      </c>
      <c r="U581" s="17">
        <v>0.10467545597017899</v>
      </c>
      <c r="V581" s="17">
        <v>2.2170784979439601E-2</v>
      </c>
      <c r="W581" s="17">
        <v>7.3644984381853407E-2</v>
      </c>
      <c r="X581" s="17">
        <v>5.2063819415546102E-2</v>
      </c>
      <c r="Y581" s="17">
        <v>0.116576982187724</v>
      </c>
      <c r="Z581" s="17">
        <v>6.1722410850550101E-2</v>
      </c>
      <c r="AA581" s="17">
        <v>6.0568335522823702E-2</v>
      </c>
      <c r="AB581" s="17">
        <v>5.7266908099808E-2</v>
      </c>
      <c r="AC581" s="17">
        <v>5.7124869989951102E-2</v>
      </c>
      <c r="AD581" s="17">
        <v>5.33834565070107E-2</v>
      </c>
      <c r="AE581" s="17"/>
      <c r="AF581" s="17">
        <v>8.1204702328605396E-2</v>
      </c>
      <c r="AG581" s="17">
        <v>0.122896130073522</v>
      </c>
      <c r="AH581" s="17">
        <v>0.13330785281312699</v>
      </c>
      <c r="AI581" s="17">
        <v>9.1477146516701802E-2</v>
      </c>
      <c r="AJ581" s="17">
        <v>7.6166805310880797E-2</v>
      </c>
      <c r="AK581" s="17">
        <v>4.1888718276685603E-2</v>
      </c>
      <c r="AL581" s="17">
        <v>5.0442343419584298E-2</v>
      </c>
      <c r="AM581" s="17">
        <v>3.4539677049090799E-2</v>
      </c>
      <c r="AN581" s="17">
        <v>0.116731861129322</v>
      </c>
      <c r="AO581" s="17">
        <v>4.83057351206201E-2</v>
      </c>
      <c r="AP581" s="17">
        <v>5.9018341934323502E-2</v>
      </c>
      <c r="AQ581" s="17">
        <v>3.8660523533172203E-2</v>
      </c>
      <c r="AR581" s="17">
        <v>5.0226067454828702E-2</v>
      </c>
      <c r="AS581" s="17">
        <v>9.7184721610305502E-2</v>
      </c>
      <c r="AT581" s="17">
        <v>3.8603681313625203E-2</v>
      </c>
      <c r="AU581" s="17">
        <v>6.1993610348154904E-3</v>
      </c>
      <c r="AV581" s="17"/>
      <c r="AW581" s="17">
        <v>7.1711040940017207E-2</v>
      </c>
      <c r="AX581" s="17">
        <v>9.4975449692590794E-2</v>
      </c>
      <c r="AY581" s="17">
        <v>5.32600500704292E-2</v>
      </c>
      <c r="AZ581" s="17">
        <v>4.0557253030275298E-2</v>
      </c>
      <c r="BA581" s="17">
        <v>0</v>
      </c>
      <c r="BB581" s="17"/>
      <c r="BC581" s="17">
        <v>4.5379414635104601E-2</v>
      </c>
      <c r="BD581" s="17">
        <v>5.2445196621247199E-2</v>
      </c>
      <c r="BE581" s="17">
        <v>7.5644552372877497E-2</v>
      </c>
      <c r="BF581" s="17">
        <v>9.8119711298789103E-2</v>
      </c>
      <c r="BG581" s="17">
        <v>4.5228745309193998E-2</v>
      </c>
      <c r="BH581" s="17"/>
      <c r="BI581" s="17">
        <v>5.8254927020942301E-2</v>
      </c>
      <c r="BJ581" s="17">
        <v>9.9566789388910504E-2</v>
      </c>
      <c r="BK581" s="17"/>
      <c r="BL581" s="17">
        <v>5.91995578063918E-2</v>
      </c>
      <c r="BM581" s="17">
        <v>5.9160163560356603E-2</v>
      </c>
      <c r="BN581" s="17">
        <v>6.6843640494902198E-2</v>
      </c>
      <c r="BO581" s="17">
        <v>0.20662809774911201</v>
      </c>
      <c r="BP581" s="17"/>
      <c r="BQ581" s="17">
        <v>5.3814822902031198E-2</v>
      </c>
      <c r="BR581" s="17">
        <v>5.02179190091184E-2</v>
      </c>
      <c r="BS581" s="17">
        <v>7.7418631306568397E-2</v>
      </c>
      <c r="BT581" s="17">
        <v>4.4290179013766001E-2</v>
      </c>
      <c r="BU581" s="17">
        <v>5.0795201070058402E-2</v>
      </c>
      <c r="BV581" s="17"/>
      <c r="BW581" s="17">
        <v>2.4312144894946E-2</v>
      </c>
      <c r="BX581" s="17">
        <v>4.2729224923007E-2</v>
      </c>
      <c r="BY581" s="17">
        <v>2.9802743588979799E-2</v>
      </c>
      <c r="BZ581" s="17">
        <v>5.78854093128673E-2</v>
      </c>
      <c r="CA581" s="17">
        <v>5.86279081862109E-2</v>
      </c>
      <c r="CB581" s="17"/>
      <c r="CC581" s="17">
        <v>4.4540503629623099E-2</v>
      </c>
      <c r="CD581" s="17">
        <v>7.9215456573736395E-2</v>
      </c>
      <c r="CE581" s="17"/>
      <c r="CF581" s="17">
        <v>4.0516163054104402E-2</v>
      </c>
      <c r="CG581" s="17"/>
      <c r="CH581" s="17">
        <v>3.4499683850194397E-2</v>
      </c>
    </row>
    <row r="582" spans="2:86" x14ac:dyDescent="0.35">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c r="CB582" s="17"/>
      <c r="CC582" s="17"/>
      <c r="CD582" s="17"/>
      <c r="CE582" s="17"/>
      <c r="CF582" s="17"/>
      <c r="CG582" s="17"/>
      <c r="CH582" s="17"/>
    </row>
    <row r="583" spans="2:86" x14ac:dyDescent="0.35">
      <c r="B583" s="6" t="s">
        <v>323</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c r="CB583" s="17"/>
      <c r="CC583" s="17"/>
      <c r="CD583" s="17"/>
      <c r="CE583" s="17"/>
      <c r="CF583" s="17"/>
      <c r="CG583" s="17"/>
      <c r="CH583" s="17"/>
    </row>
    <row r="584" spans="2:86" x14ac:dyDescent="0.35">
      <c r="B584" s="21" t="s">
        <v>123</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c r="CC584" s="17"/>
      <c r="CD584" s="17"/>
      <c r="CE584" s="17"/>
      <c r="CF584" s="17"/>
      <c r="CG584" s="17"/>
      <c r="CH584" s="17"/>
    </row>
    <row r="585" spans="2:86" x14ac:dyDescent="0.35">
      <c r="B585" t="s">
        <v>291</v>
      </c>
      <c r="C585" s="17">
        <v>0.28621065723258199</v>
      </c>
      <c r="D585" s="17">
        <v>0.31545621843395699</v>
      </c>
      <c r="E585" s="17">
        <v>0.25853564886663699</v>
      </c>
      <c r="F585" s="17"/>
      <c r="G585" s="17">
        <v>0.257098672413133</v>
      </c>
      <c r="H585" s="17">
        <v>0.31677014440268397</v>
      </c>
      <c r="I585" s="17">
        <v>0.30008747240518102</v>
      </c>
      <c r="J585" s="17">
        <v>0.26792698656416503</v>
      </c>
      <c r="K585" s="17">
        <v>0.32948313510042398</v>
      </c>
      <c r="L585" s="17">
        <v>0.255269015751589</v>
      </c>
      <c r="M585" s="17"/>
      <c r="N585" s="17">
        <v>0.25439315203500301</v>
      </c>
      <c r="O585" s="17">
        <v>0.26793056449929897</v>
      </c>
      <c r="P585" s="17">
        <v>0.32114678888724602</v>
      </c>
      <c r="Q585" s="17">
        <v>0.309217411163904</v>
      </c>
      <c r="R585" s="17"/>
      <c r="S585" s="17">
        <v>0.31682825356439398</v>
      </c>
      <c r="T585" s="17">
        <v>0.23686230030247099</v>
      </c>
      <c r="U585" s="17">
        <v>0.23783012267786099</v>
      </c>
      <c r="V585" s="17">
        <v>0.28374760589666698</v>
      </c>
      <c r="W585" s="17">
        <v>0.31065921691281601</v>
      </c>
      <c r="X585" s="17">
        <v>0.36981979861215197</v>
      </c>
      <c r="Y585" s="17">
        <v>0.241884475957164</v>
      </c>
      <c r="Z585" s="17">
        <v>0.32816780815726898</v>
      </c>
      <c r="AA585" s="17">
        <v>0.26206385803174298</v>
      </c>
      <c r="AB585" s="17">
        <v>0.29832271341301603</v>
      </c>
      <c r="AC585" s="17">
        <v>0.28708930700638802</v>
      </c>
      <c r="AD585" s="17">
        <v>0.29938558801662701</v>
      </c>
      <c r="AE585" s="17"/>
      <c r="AF585" s="17">
        <v>0.26970537986785498</v>
      </c>
      <c r="AG585" s="17">
        <v>0.34653773744229299</v>
      </c>
      <c r="AH585" s="17">
        <v>0.286537749538605</v>
      </c>
      <c r="AI585" s="17">
        <v>0.37228057719947599</v>
      </c>
      <c r="AJ585" s="17">
        <v>0.30890716049119699</v>
      </c>
      <c r="AK585" s="17">
        <v>0.28228875525513702</v>
      </c>
      <c r="AL585" s="17">
        <v>0.25942107270693798</v>
      </c>
      <c r="AM585" s="17">
        <v>0.24428304533169901</v>
      </c>
      <c r="AN585" s="17">
        <v>0.20370812758610499</v>
      </c>
      <c r="AO585" s="17">
        <v>0.342958687821113</v>
      </c>
      <c r="AP585" s="17">
        <v>0.266941538003511</v>
      </c>
      <c r="AQ585" s="17">
        <v>0.274987982043429</v>
      </c>
      <c r="AR585" s="17">
        <v>0.25955829211276499</v>
      </c>
      <c r="AS585" s="17">
        <v>0.19212948276154901</v>
      </c>
      <c r="AT585" s="17">
        <v>0.23743050014110301</v>
      </c>
      <c r="AU585" s="17">
        <v>0.40210021677324997</v>
      </c>
      <c r="AV585" s="17"/>
      <c r="AW585" s="17">
        <v>0.34284846367411498</v>
      </c>
      <c r="AX585" s="17">
        <v>0.24659893242109199</v>
      </c>
      <c r="AY585" s="17">
        <v>0.24776406202118301</v>
      </c>
      <c r="AZ585" s="17">
        <v>0.293210475227973</v>
      </c>
      <c r="BA585" s="17">
        <v>0.44211171830788698</v>
      </c>
      <c r="BB585" s="17"/>
      <c r="BC585" s="17">
        <v>0.30645176280915498</v>
      </c>
      <c r="BD585" s="17">
        <v>0.241744838544905</v>
      </c>
      <c r="BE585" s="17">
        <v>0.30434742350745497</v>
      </c>
      <c r="BF585" s="17">
        <v>0.329392357042321</v>
      </c>
      <c r="BG585" s="17">
        <v>0.31170836657228201</v>
      </c>
      <c r="BH585" s="17"/>
      <c r="BI585" s="17">
        <v>0.29627649455313398</v>
      </c>
      <c r="BJ585" s="17">
        <v>0.24527217523518599</v>
      </c>
      <c r="BK585" s="17"/>
      <c r="BL585" s="17">
        <v>0.26979439869780097</v>
      </c>
      <c r="BM585" s="17">
        <v>0.254267902095131</v>
      </c>
      <c r="BN585" s="17">
        <v>0.31475691970405201</v>
      </c>
      <c r="BO585" s="17">
        <v>0.146128785181495</v>
      </c>
      <c r="BP585" s="17"/>
      <c r="BQ585" s="17">
        <v>0.249312522667195</v>
      </c>
      <c r="BR585" s="17">
        <v>0.28998557829295801</v>
      </c>
      <c r="BS585" s="17">
        <v>0.191037761172275</v>
      </c>
      <c r="BT585" s="17">
        <v>0.41725812312242</v>
      </c>
      <c r="BU585" s="17">
        <v>0.240884316075344</v>
      </c>
      <c r="BV585" s="17"/>
      <c r="BW585" s="17">
        <v>0.27081058016700998</v>
      </c>
      <c r="BX585" s="17">
        <v>0.247382485096312</v>
      </c>
      <c r="BY585" s="17">
        <v>0.20435160377353601</v>
      </c>
      <c r="BZ585" s="17">
        <v>0.39816676148046598</v>
      </c>
      <c r="CA585" s="17">
        <v>0.25741605535471701</v>
      </c>
      <c r="CB585" s="17"/>
      <c r="CC585" s="17">
        <v>0.39525300658809498</v>
      </c>
      <c r="CD585" s="17">
        <v>0.222345693833949</v>
      </c>
      <c r="CE585" s="17"/>
      <c r="CF585" s="17">
        <v>0.25702547025347899</v>
      </c>
      <c r="CG585" s="17"/>
      <c r="CH585" s="17">
        <v>0.43182575572725901</v>
      </c>
    </row>
    <row r="586" spans="2:86" x14ac:dyDescent="0.35">
      <c r="B586" t="s">
        <v>292</v>
      </c>
      <c r="C586" s="17">
        <v>0.34479883104850201</v>
      </c>
      <c r="D586" s="17">
        <v>0.33883844702075999</v>
      </c>
      <c r="E586" s="17">
        <v>0.35061631021706002</v>
      </c>
      <c r="F586" s="17"/>
      <c r="G586" s="17">
        <v>0.35296852564096998</v>
      </c>
      <c r="H586" s="17">
        <v>0.37742892010196399</v>
      </c>
      <c r="I586" s="17">
        <v>0.330865604269169</v>
      </c>
      <c r="J586" s="17">
        <v>0.36456609588264599</v>
      </c>
      <c r="K586" s="17">
        <v>0.30391135950346998</v>
      </c>
      <c r="L586" s="17">
        <v>0.33550806550078499</v>
      </c>
      <c r="M586" s="17"/>
      <c r="N586" s="17">
        <v>0.37843210548975498</v>
      </c>
      <c r="O586" s="17">
        <v>0.35477779701752699</v>
      </c>
      <c r="P586" s="17">
        <v>0.295283340389491</v>
      </c>
      <c r="Q586" s="17">
        <v>0.34303050510135202</v>
      </c>
      <c r="R586" s="17"/>
      <c r="S586" s="17">
        <v>0.36856014425503197</v>
      </c>
      <c r="T586" s="17">
        <v>0.35746179443276399</v>
      </c>
      <c r="U586" s="17">
        <v>0.31901143869288101</v>
      </c>
      <c r="V586" s="17">
        <v>0.31512921714012199</v>
      </c>
      <c r="W586" s="17">
        <v>0.291853326766843</v>
      </c>
      <c r="X586" s="17">
        <v>0.32445515900518201</v>
      </c>
      <c r="Y586" s="17">
        <v>0.40768295630005502</v>
      </c>
      <c r="Z586" s="17">
        <v>0.28213187535135997</v>
      </c>
      <c r="AA586" s="17">
        <v>0.40512707279601401</v>
      </c>
      <c r="AB586" s="17">
        <v>0.28388420161609601</v>
      </c>
      <c r="AC586" s="17">
        <v>0.39073303865493098</v>
      </c>
      <c r="AD586" s="17">
        <v>0.32184061125943503</v>
      </c>
      <c r="AE586" s="17"/>
      <c r="AF586" s="17">
        <v>0.37979846134196399</v>
      </c>
      <c r="AG586" s="17">
        <v>0.31122244169413099</v>
      </c>
      <c r="AH586" s="17">
        <v>0.34860491471795702</v>
      </c>
      <c r="AI586" s="17">
        <v>0.32301092841200302</v>
      </c>
      <c r="AJ586" s="17">
        <v>0.348314281277399</v>
      </c>
      <c r="AK586" s="17">
        <v>0.32691548590794201</v>
      </c>
      <c r="AL586" s="17">
        <v>0.306831180708799</v>
      </c>
      <c r="AM586" s="17">
        <v>0.334671227175589</v>
      </c>
      <c r="AN586" s="17">
        <v>0.39383707711257299</v>
      </c>
      <c r="AO586" s="17">
        <v>0.33315598589312201</v>
      </c>
      <c r="AP586" s="17">
        <v>0.28648069029509099</v>
      </c>
      <c r="AQ586" s="17">
        <v>0.35934793331089898</v>
      </c>
      <c r="AR586" s="17">
        <v>0.41845407559362602</v>
      </c>
      <c r="AS586" s="17">
        <v>0.48676551172092702</v>
      </c>
      <c r="AT586" s="17">
        <v>0.44506176926442498</v>
      </c>
      <c r="AU586" s="17">
        <v>0.33569277805320402</v>
      </c>
      <c r="AV586" s="17"/>
      <c r="AW586" s="17">
        <v>0.30534803135660699</v>
      </c>
      <c r="AX586" s="17">
        <v>0.374305978020888</v>
      </c>
      <c r="AY586" s="17">
        <v>0.36225090903338703</v>
      </c>
      <c r="AZ586" s="17">
        <v>0.33395702013061801</v>
      </c>
      <c r="BA586" s="17">
        <v>0.38444291724959501</v>
      </c>
      <c r="BB586" s="17"/>
      <c r="BC586" s="17">
        <v>0.33347772737716203</v>
      </c>
      <c r="BD586" s="17">
        <v>0.367813118235778</v>
      </c>
      <c r="BE586" s="17">
        <v>0.318206518438023</v>
      </c>
      <c r="BF586" s="17">
        <v>0.37675187195700599</v>
      </c>
      <c r="BG586" s="17">
        <v>0.28756729433566203</v>
      </c>
      <c r="BH586" s="17"/>
      <c r="BI586" s="17">
        <v>0.34282905378537798</v>
      </c>
      <c r="BJ586" s="17">
        <v>0.352810056389947</v>
      </c>
      <c r="BK586" s="17"/>
      <c r="BL586" s="17">
        <v>0.34143012213994101</v>
      </c>
      <c r="BM586" s="17">
        <v>0.32286840760698599</v>
      </c>
      <c r="BN586" s="17">
        <v>0.35651729045827402</v>
      </c>
      <c r="BO586" s="17">
        <v>0.37205831824462399</v>
      </c>
      <c r="BP586" s="17"/>
      <c r="BQ586" s="17">
        <v>0.38964111103531002</v>
      </c>
      <c r="BR586" s="17">
        <v>0.34093051715902001</v>
      </c>
      <c r="BS586" s="17">
        <v>0.34093324112455903</v>
      </c>
      <c r="BT586" s="17">
        <v>0.32226542482217502</v>
      </c>
      <c r="BU586" s="17">
        <v>0.42490522977004302</v>
      </c>
      <c r="BV586" s="17"/>
      <c r="BW586" s="17">
        <v>0.40913690029467498</v>
      </c>
      <c r="BX586" s="17">
        <v>0.37233445312187902</v>
      </c>
      <c r="BY586" s="17">
        <v>0.36841162414930401</v>
      </c>
      <c r="BZ586" s="17">
        <v>0.34116929892214998</v>
      </c>
      <c r="CA586" s="17">
        <v>0.33815201662757599</v>
      </c>
      <c r="CB586" s="17"/>
      <c r="CC586" s="17">
        <v>0.35623030248131599</v>
      </c>
      <c r="CD586" s="17">
        <v>0.33810353780725899</v>
      </c>
      <c r="CE586" s="17"/>
      <c r="CF586" s="17">
        <v>0.37305324616082602</v>
      </c>
      <c r="CG586" s="17"/>
      <c r="CH586" s="17">
        <v>0.315968790216484</v>
      </c>
    </row>
    <row r="587" spans="2:86" x14ac:dyDescent="0.35">
      <c r="B587" t="s">
        <v>319</v>
      </c>
      <c r="C587" s="17">
        <v>0.198415700687227</v>
      </c>
      <c r="D587" s="17">
        <v>0.20121887114626999</v>
      </c>
      <c r="E587" s="17">
        <v>0.19570138801391301</v>
      </c>
      <c r="F587" s="17"/>
      <c r="G587" s="17">
        <v>0.210553009938133</v>
      </c>
      <c r="H587" s="17">
        <v>0.17555902103989299</v>
      </c>
      <c r="I587" s="17">
        <v>0.201318520391779</v>
      </c>
      <c r="J587" s="17">
        <v>0.19346439223206899</v>
      </c>
      <c r="K587" s="17">
        <v>0.17498772995853301</v>
      </c>
      <c r="L587" s="17">
        <v>0.22630934377185</v>
      </c>
      <c r="M587" s="17"/>
      <c r="N587" s="17">
        <v>0.18958444284530099</v>
      </c>
      <c r="O587" s="17">
        <v>0.19837630285036001</v>
      </c>
      <c r="P587" s="17">
        <v>0.23920201057212401</v>
      </c>
      <c r="Q587" s="17">
        <v>0.173689805813635</v>
      </c>
      <c r="R587" s="17"/>
      <c r="S587" s="17">
        <v>0.20176206263665</v>
      </c>
      <c r="T587" s="17">
        <v>0.20203512683454899</v>
      </c>
      <c r="U587" s="17">
        <v>0.21320471377993999</v>
      </c>
      <c r="V587" s="17">
        <v>0.22552727201769601</v>
      </c>
      <c r="W587" s="17">
        <v>0.22281274611036</v>
      </c>
      <c r="X587" s="17">
        <v>0.18888541852725199</v>
      </c>
      <c r="Y587" s="17">
        <v>0.13812983946725699</v>
      </c>
      <c r="Z587" s="17">
        <v>0.29705558351327299</v>
      </c>
      <c r="AA587" s="17">
        <v>0.158696996131589</v>
      </c>
      <c r="AB587" s="17">
        <v>0.19974905894405701</v>
      </c>
      <c r="AC587" s="17">
        <v>0.183892183571535</v>
      </c>
      <c r="AD587" s="17">
        <v>0.21371389475904901</v>
      </c>
      <c r="AE587" s="17"/>
      <c r="AF587" s="17">
        <v>7.0243947997047501E-2</v>
      </c>
      <c r="AG587" s="17">
        <v>0.17414584891632301</v>
      </c>
      <c r="AH587" s="17">
        <v>0.17918693769329999</v>
      </c>
      <c r="AI587" s="17">
        <v>0.149836809710579</v>
      </c>
      <c r="AJ587" s="17">
        <v>0.16435309254355901</v>
      </c>
      <c r="AK587" s="17">
        <v>0.235879692760179</v>
      </c>
      <c r="AL587" s="17">
        <v>0.26776326044324</v>
      </c>
      <c r="AM587" s="17">
        <v>0.251952035191849</v>
      </c>
      <c r="AN587" s="17">
        <v>0.20744469854931799</v>
      </c>
      <c r="AO587" s="17">
        <v>0.141986431478277</v>
      </c>
      <c r="AP587" s="17">
        <v>0.256290836057395</v>
      </c>
      <c r="AQ587" s="17">
        <v>0.225008747279486</v>
      </c>
      <c r="AR587" s="17">
        <v>0.168810087193351</v>
      </c>
      <c r="AS587" s="17">
        <v>9.9217038742028599E-2</v>
      </c>
      <c r="AT587" s="17">
        <v>0.15902569172362599</v>
      </c>
      <c r="AU587" s="17">
        <v>0.13566241611333599</v>
      </c>
      <c r="AV587" s="17"/>
      <c r="AW587" s="17">
        <v>0.19074694713682</v>
      </c>
      <c r="AX587" s="17">
        <v>0.213020348530399</v>
      </c>
      <c r="AY587" s="17">
        <v>0.212387326108465</v>
      </c>
      <c r="AZ587" s="17">
        <v>0.18830734879493399</v>
      </c>
      <c r="BA587" s="17">
        <v>7.5015692700644399E-2</v>
      </c>
      <c r="BB587" s="17"/>
      <c r="BC587" s="17">
        <v>0.21124620511233999</v>
      </c>
      <c r="BD587" s="17">
        <v>0.22697970628737499</v>
      </c>
      <c r="BE587" s="17">
        <v>0.19749363579691401</v>
      </c>
      <c r="BF587" s="17">
        <v>0.13082429958527</v>
      </c>
      <c r="BG587" s="17">
        <v>0.15388988872325601</v>
      </c>
      <c r="BH587" s="17"/>
      <c r="BI587" s="17">
        <v>0.199654082996508</v>
      </c>
      <c r="BJ587" s="17">
        <v>0.193379111056386</v>
      </c>
      <c r="BK587" s="17"/>
      <c r="BL587" s="17">
        <v>0.19487631276043799</v>
      </c>
      <c r="BM587" s="17">
        <v>0.224913362116128</v>
      </c>
      <c r="BN587" s="17">
        <v>0.18807642717557299</v>
      </c>
      <c r="BO587" s="17">
        <v>0.13629460855414499</v>
      </c>
      <c r="BP587" s="17"/>
      <c r="BQ587" s="17">
        <v>0.182612724912917</v>
      </c>
      <c r="BR587" s="17">
        <v>0.21347749693479401</v>
      </c>
      <c r="BS587" s="17">
        <v>0.28881524361640298</v>
      </c>
      <c r="BT587" s="17">
        <v>0.142162464552128</v>
      </c>
      <c r="BU587" s="17">
        <v>0.174663716585545</v>
      </c>
      <c r="BV587" s="17"/>
      <c r="BW587" s="17">
        <v>0.190830218819315</v>
      </c>
      <c r="BX587" s="17">
        <v>0.237959865288568</v>
      </c>
      <c r="BY587" s="17">
        <v>0.24087442806568299</v>
      </c>
      <c r="BZ587" s="17">
        <v>0.13436910588339601</v>
      </c>
      <c r="CA587" s="17">
        <v>0.20784252750492399</v>
      </c>
      <c r="CB587" s="17"/>
      <c r="CC587" s="17">
        <v>0.13917566931941699</v>
      </c>
      <c r="CD587" s="17">
        <v>0.233111967389111</v>
      </c>
      <c r="CE587" s="17"/>
      <c r="CF587" s="17">
        <v>0.234312762203368</v>
      </c>
      <c r="CG587" s="17"/>
      <c r="CH587" s="17">
        <v>0.14690421277063501</v>
      </c>
    </row>
    <row r="588" spans="2:86" x14ac:dyDescent="0.35">
      <c r="B588" t="s">
        <v>293</v>
      </c>
      <c r="C588" s="17">
        <v>0.101613934059815</v>
      </c>
      <c r="D588" s="17">
        <v>9.2300436132176797E-2</v>
      </c>
      <c r="E588" s="17">
        <v>0.11099891028896899</v>
      </c>
      <c r="F588" s="17"/>
      <c r="G588" s="17">
        <v>9.6102484943408298E-2</v>
      </c>
      <c r="H588" s="17">
        <v>7.06601774950643E-2</v>
      </c>
      <c r="I588" s="17">
        <v>0.109845140174909</v>
      </c>
      <c r="J588" s="17">
        <v>9.1332008648377497E-2</v>
      </c>
      <c r="K588" s="17">
        <v>0.12705102970188401</v>
      </c>
      <c r="L588" s="17">
        <v>0.115055368370492</v>
      </c>
      <c r="M588" s="17"/>
      <c r="N588" s="17">
        <v>0.116097911181698</v>
      </c>
      <c r="O588" s="17">
        <v>0.121066258902819</v>
      </c>
      <c r="P588" s="17">
        <v>8.7863419679648003E-2</v>
      </c>
      <c r="Q588" s="17">
        <v>7.8654185058482803E-2</v>
      </c>
      <c r="R588" s="17"/>
      <c r="S588" s="17">
        <v>6.3087993830363606E-2</v>
      </c>
      <c r="T588" s="17">
        <v>0.118453929877522</v>
      </c>
      <c r="U588" s="17">
        <v>0.14754383189554501</v>
      </c>
      <c r="V588" s="17">
        <v>0.13750880603965901</v>
      </c>
      <c r="W588" s="17">
        <v>0.11234950668998001</v>
      </c>
      <c r="X588" s="17">
        <v>5.7754372414140297E-2</v>
      </c>
      <c r="Y588" s="17">
        <v>0.12028221038741201</v>
      </c>
      <c r="Z588" s="17">
        <v>6.7421724220190701E-2</v>
      </c>
      <c r="AA588" s="17">
        <v>9.0430815325151195E-2</v>
      </c>
      <c r="AB588" s="17">
        <v>0.143220535343351</v>
      </c>
      <c r="AC588" s="17">
        <v>5.2948358030117701E-2</v>
      </c>
      <c r="AD588" s="17">
        <v>7.7436185863095905E-2</v>
      </c>
      <c r="AE588" s="17"/>
      <c r="AF588" s="17">
        <v>0.16496558456295601</v>
      </c>
      <c r="AG588" s="17">
        <v>2.49479378880701E-2</v>
      </c>
      <c r="AH588" s="17">
        <v>8.8416448307976306E-2</v>
      </c>
      <c r="AI588" s="17">
        <v>0.10647631313313299</v>
      </c>
      <c r="AJ588" s="17">
        <v>0.118259785798925</v>
      </c>
      <c r="AK588" s="17">
        <v>9.0421977776733997E-2</v>
      </c>
      <c r="AL588" s="17">
        <v>0.12000198126526899</v>
      </c>
      <c r="AM588" s="17">
        <v>0.109540860403936</v>
      </c>
      <c r="AN588" s="17">
        <v>0.10949683999226301</v>
      </c>
      <c r="AO588" s="17">
        <v>0.10653795535179</v>
      </c>
      <c r="AP588" s="17">
        <v>8.2475734182622801E-2</v>
      </c>
      <c r="AQ588" s="17">
        <v>7.8907577687685804E-2</v>
      </c>
      <c r="AR588" s="17">
        <v>0.117543819336868</v>
      </c>
      <c r="AS588" s="17">
        <v>0.16182939353584899</v>
      </c>
      <c r="AT588" s="17">
        <v>0.12669799063526599</v>
      </c>
      <c r="AU588" s="17">
        <v>0.103524623856576</v>
      </c>
      <c r="AV588" s="17"/>
      <c r="AW588" s="17">
        <v>8.4009192426935705E-2</v>
      </c>
      <c r="AX588" s="17">
        <v>0.10230329563531899</v>
      </c>
      <c r="AY588" s="17">
        <v>0.11278775825496599</v>
      </c>
      <c r="AZ588" s="17">
        <v>0.109395207519253</v>
      </c>
      <c r="BA588" s="17">
        <v>5.7654941712423899E-2</v>
      </c>
      <c r="BB588" s="17"/>
      <c r="BC588" s="17">
        <v>7.5957180778231798E-2</v>
      </c>
      <c r="BD588" s="17">
        <v>0.113247402041991</v>
      </c>
      <c r="BE588" s="17">
        <v>0.108330650807602</v>
      </c>
      <c r="BF588" s="17">
        <v>7.2638024719871006E-2</v>
      </c>
      <c r="BG588" s="17">
        <v>0.11157806339220799</v>
      </c>
      <c r="BH588" s="17"/>
      <c r="BI588" s="17">
        <v>9.8268558128922004E-2</v>
      </c>
      <c r="BJ588" s="17">
        <v>0.115219817799039</v>
      </c>
      <c r="BK588" s="17"/>
      <c r="BL588" s="17">
        <v>0.111665252362056</v>
      </c>
      <c r="BM588" s="17">
        <v>0.13060080212144901</v>
      </c>
      <c r="BN588" s="17">
        <v>8.0131495998006799E-2</v>
      </c>
      <c r="BO588" s="17">
        <v>0.16279877569463999</v>
      </c>
      <c r="BP588" s="17"/>
      <c r="BQ588" s="17">
        <v>0.10355842238475101</v>
      </c>
      <c r="BR588" s="17">
        <v>9.9266819564827996E-2</v>
      </c>
      <c r="BS588" s="17">
        <v>9.7773174176662106E-2</v>
      </c>
      <c r="BT588" s="17">
        <v>6.7822633890363193E-2</v>
      </c>
      <c r="BU588" s="17">
        <v>0.124517618405365</v>
      </c>
      <c r="BV588" s="17"/>
      <c r="BW588" s="17">
        <v>8.5292381479804405E-2</v>
      </c>
      <c r="BX588" s="17">
        <v>9.1165360776699705E-2</v>
      </c>
      <c r="BY588" s="17">
        <v>0.117342940760179</v>
      </c>
      <c r="BZ588" s="17">
        <v>7.5747863664040599E-2</v>
      </c>
      <c r="CA588" s="17">
        <v>0.14014328626697101</v>
      </c>
      <c r="CB588" s="17"/>
      <c r="CC588" s="17">
        <v>6.5647077459746794E-2</v>
      </c>
      <c r="CD588" s="17">
        <v>0.122679345745308</v>
      </c>
      <c r="CE588" s="17"/>
      <c r="CF588" s="17">
        <v>8.9585555554385396E-2</v>
      </c>
      <c r="CG588" s="17"/>
      <c r="CH588" s="17">
        <v>6.44922652564104E-2</v>
      </c>
    </row>
    <row r="589" spans="2:86" x14ac:dyDescent="0.35">
      <c r="B589" t="s">
        <v>294</v>
      </c>
      <c r="C589" s="17">
        <v>2.7504723706424299E-2</v>
      </c>
      <c r="D589" s="17">
        <v>2.7700632021875799E-2</v>
      </c>
      <c r="E589" s="17">
        <v>2.7395216293565301E-2</v>
      </c>
      <c r="F589" s="17"/>
      <c r="G589" s="17">
        <v>2.5902498953110101E-2</v>
      </c>
      <c r="H589" s="17">
        <v>1.8205308850480099E-2</v>
      </c>
      <c r="I589" s="17">
        <v>1.6641914955715799E-2</v>
      </c>
      <c r="J589" s="17">
        <v>4.3839934854769398E-2</v>
      </c>
      <c r="K589" s="17">
        <v>3.3828799681550503E-2</v>
      </c>
      <c r="L589" s="17">
        <v>2.7437498140826199E-2</v>
      </c>
      <c r="M589" s="17"/>
      <c r="N589" s="17">
        <v>2.7629195041491701E-2</v>
      </c>
      <c r="O589" s="17">
        <v>2.17385825323516E-2</v>
      </c>
      <c r="P589" s="17">
        <v>2.5749663761979302E-2</v>
      </c>
      <c r="Q589" s="17">
        <v>3.37039864563373E-2</v>
      </c>
      <c r="R589" s="17"/>
      <c r="S589" s="17">
        <v>1.8644468631461499E-2</v>
      </c>
      <c r="T589" s="17">
        <v>3.4948208712412797E-2</v>
      </c>
      <c r="U589" s="17">
        <v>3.13256855939337E-2</v>
      </c>
      <c r="V589" s="17">
        <v>9.1018459361225795E-3</v>
      </c>
      <c r="W589" s="17">
        <v>2.5053926983517799E-2</v>
      </c>
      <c r="X589" s="17">
        <v>1.9101796713041099E-2</v>
      </c>
      <c r="Y589" s="17">
        <v>3.0138185056614999E-2</v>
      </c>
      <c r="Z589" s="17">
        <v>0</v>
      </c>
      <c r="AA589" s="17">
        <v>2.71330298048632E-2</v>
      </c>
      <c r="AB589" s="17">
        <v>4.8201694416136802E-2</v>
      </c>
      <c r="AC589" s="17">
        <v>5.5470069269323297E-2</v>
      </c>
      <c r="AD589" s="17">
        <v>3.4446831264410699E-2</v>
      </c>
      <c r="AE589" s="17"/>
      <c r="AF589" s="17">
        <v>7.1146195585681998E-2</v>
      </c>
      <c r="AG589" s="17">
        <v>2.60317189503977E-2</v>
      </c>
      <c r="AH589" s="17">
        <v>2.8161722488023001E-2</v>
      </c>
      <c r="AI589" s="17">
        <v>1.33774647783492E-2</v>
      </c>
      <c r="AJ589" s="17">
        <v>1.7267053151297201E-2</v>
      </c>
      <c r="AK589" s="17">
        <v>3.00836991609339E-2</v>
      </c>
      <c r="AL589" s="17">
        <v>1.5883026072392701E-2</v>
      </c>
      <c r="AM589" s="17">
        <v>1.02115389045426E-2</v>
      </c>
      <c r="AN589" s="17">
        <v>2.0334472242171601E-2</v>
      </c>
      <c r="AO589" s="17">
        <v>2.9778650773209299E-2</v>
      </c>
      <c r="AP589" s="17">
        <v>7.4785159702687704E-2</v>
      </c>
      <c r="AQ589" s="17">
        <v>2.5767214117381799E-2</v>
      </c>
      <c r="AR589" s="17">
        <v>2.7044265543472602E-2</v>
      </c>
      <c r="AS589" s="17">
        <v>3.94343689420125E-2</v>
      </c>
      <c r="AT589" s="17">
        <v>3.1784048235580398E-2</v>
      </c>
      <c r="AU589" s="17">
        <v>6.5615744385513503E-3</v>
      </c>
      <c r="AV589" s="17"/>
      <c r="AW589" s="17">
        <v>2.5004525470470201E-2</v>
      </c>
      <c r="AX589" s="17">
        <v>2.2509970771820799E-2</v>
      </c>
      <c r="AY589" s="17">
        <v>2.4877214688377901E-2</v>
      </c>
      <c r="AZ589" s="17">
        <v>3.2503958024718803E-2</v>
      </c>
      <c r="BA589" s="17">
        <v>4.0774730029449403E-2</v>
      </c>
      <c r="BB589" s="17"/>
      <c r="BC589" s="17">
        <v>3.2125872894542801E-2</v>
      </c>
      <c r="BD589" s="17">
        <v>2.7469116930224399E-2</v>
      </c>
      <c r="BE589" s="17">
        <v>1.9780682781762999E-2</v>
      </c>
      <c r="BF589" s="17">
        <v>2.8956092058532799E-2</v>
      </c>
      <c r="BG589" s="17">
        <v>9.1330235404521398E-2</v>
      </c>
      <c r="BH589" s="17"/>
      <c r="BI589" s="17">
        <v>2.8586107326284999E-2</v>
      </c>
      <c r="BJ589" s="17">
        <v>2.31066590006146E-2</v>
      </c>
      <c r="BK589" s="17"/>
      <c r="BL589" s="17">
        <v>4.89436086904168E-2</v>
      </c>
      <c r="BM589" s="17">
        <v>3.6227677446312397E-2</v>
      </c>
      <c r="BN589" s="17">
        <v>1.57843202655122E-2</v>
      </c>
      <c r="BO589" s="17">
        <v>2.1660767549616301E-2</v>
      </c>
      <c r="BP589" s="17"/>
      <c r="BQ589" s="17">
        <v>2.7253708114845999E-2</v>
      </c>
      <c r="BR589" s="17">
        <v>2.2259334446939401E-2</v>
      </c>
      <c r="BS589" s="17">
        <v>5.0177385133614701E-2</v>
      </c>
      <c r="BT589" s="17">
        <v>3.3095727353432101E-2</v>
      </c>
      <c r="BU589" s="17">
        <v>2.9618961211579298E-2</v>
      </c>
      <c r="BV589" s="17"/>
      <c r="BW589" s="17">
        <v>1.41550536831078E-2</v>
      </c>
      <c r="BX589" s="17">
        <v>2.8813460370441999E-2</v>
      </c>
      <c r="BY589" s="17">
        <v>4.5310598521397898E-2</v>
      </c>
      <c r="BZ589" s="17">
        <v>1.90357283584477E-2</v>
      </c>
      <c r="CA589" s="17">
        <v>3.0883070519972598E-2</v>
      </c>
      <c r="CB589" s="17"/>
      <c r="CC589" s="17">
        <v>1.6820392270405601E-2</v>
      </c>
      <c r="CD589" s="17">
        <v>3.3762424866874301E-2</v>
      </c>
      <c r="CE589" s="17"/>
      <c r="CF589" s="17">
        <v>2.4786882610485901E-2</v>
      </c>
      <c r="CG589" s="17"/>
      <c r="CH589" s="17">
        <v>4.5540225489932896E-3</v>
      </c>
    </row>
    <row r="590" spans="2:86" x14ac:dyDescent="0.35">
      <c r="B590" t="s">
        <v>140</v>
      </c>
      <c r="C590" s="17">
        <v>4.1456153265450602E-2</v>
      </c>
      <c r="D590" s="17">
        <v>2.44853952449605E-2</v>
      </c>
      <c r="E590" s="17">
        <v>5.6752526319855397E-2</v>
      </c>
      <c r="F590" s="17"/>
      <c r="G590" s="17">
        <v>5.7374808111244999E-2</v>
      </c>
      <c r="H590" s="17">
        <v>4.1376428109914903E-2</v>
      </c>
      <c r="I590" s="17">
        <v>4.1241347803245801E-2</v>
      </c>
      <c r="J590" s="17">
        <v>3.8870581817973301E-2</v>
      </c>
      <c r="K590" s="17">
        <v>3.0737946054138199E-2</v>
      </c>
      <c r="L590" s="17">
        <v>4.0420708464457202E-2</v>
      </c>
      <c r="M590" s="17"/>
      <c r="N590" s="17">
        <v>3.3863193406751702E-2</v>
      </c>
      <c r="O590" s="17">
        <v>3.6110494197642798E-2</v>
      </c>
      <c r="P590" s="17">
        <v>3.0754776709511902E-2</v>
      </c>
      <c r="Q590" s="17">
        <v>6.17041064062877E-2</v>
      </c>
      <c r="R590" s="17"/>
      <c r="S590" s="17">
        <v>3.1117077082099001E-2</v>
      </c>
      <c r="T590" s="17">
        <v>5.0238639840281298E-2</v>
      </c>
      <c r="U590" s="17">
        <v>5.10842073598392E-2</v>
      </c>
      <c r="V590" s="17">
        <v>2.8985252969732998E-2</v>
      </c>
      <c r="W590" s="17">
        <v>3.7271276536482802E-2</v>
      </c>
      <c r="X590" s="17">
        <v>3.9983454728233003E-2</v>
      </c>
      <c r="Y590" s="17">
        <v>6.1882332831497501E-2</v>
      </c>
      <c r="Z590" s="17">
        <v>2.52230087579077E-2</v>
      </c>
      <c r="AA590" s="17">
        <v>5.654822791064E-2</v>
      </c>
      <c r="AB590" s="17">
        <v>2.6621796267341999E-2</v>
      </c>
      <c r="AC590" s="17">
        <v>2.9867043467704499E-2</v>
      </c>
      <c r="AD590" s="17">
        <v>5.3176888837382703E-2</v>
      </c>
      <c r="AE590" s="17"/>
      <c r="AF590" s="17">
        <v>4.4140430644495902E-2</v>
      </c>
      <c r="AG590" s="17">
        <v>0.117114315108786</v>
      </c>
      <c r="AH590" s="17">
        <v>6.90922272541383E-2</v>
      </c>
      <c r="AI590" s="17">
        <v>3.5017906766459703E-2</v>
      </c>
      <c r="AJ590" s="17">
        <v>4.2898626737622098E-2</v>
      </c>
      <c r="AK590" s="17">
        <v>3.4410389139074099E-2</v>
      </c>
      <c r="AL590" s="17">
        <v>3.00994788033608E-2</v>
      </c>
      <c r="AM590" s="17">
        <v>4.9341292992384801E-2</v>
      </c>
      <c r="AN590" s="17">
        <v>6.51787845175682E-2</v>
      </c>
      <c r="AO590" s="17">
        <v>4.5582288682489501E-2</v>
      </c>
      <c r="AP590" s="17">
        <v>3.3026041758691997E-2</v>
      </c>
      <c r="AQ590" s="17">
        <v>3.5980545561118599E-2</v>
      </c>
      <c r="AR590" s="17">
        <v>8.5894602199166302E-3</v>
      </c>
      <c r="AS590" s="17">
        <v>2.06242042976338E-2</v>
      </c>
      <c r="AT590" s="17">
        <v>0</v>
      </c>
      <c r="AU590" s="17">
        <v>1.6458390765083299E-2</v>
      </c>
      <c r="AV590" s="17"/>
      <c r="AW590" s="17">
        <v>5.20428399350523E-2</v>
      </c>
      <c r="AX590" s="17">
        <v>4.12614746204822E-2</v>
      </c>
      <c r="AY590" s="17">
        <v>3.99327298936209E-2</v>
      </c>
      <c r="AZ590" s="17">
        <v>4.2625990302502602E-2</v>
      </c>
      <c r="BA590" s="17">
        <v>0</v>
      </c>
      <c r="BB590" s="17"/>
      <c r="BC590" s="17">
        <v>4.0741251028568001E-2</v>
      </c>
      <c r="BD590" s="17">
        <v>2.2745817959726598E-2</v>
      </c>
      <c r="BE590" s="17">
        <v>5.1841088668242899E-2</v>
      </c>
      <c r="BF590" s="17">
        <v>6.1437354636999203E-2</v>
      </c>
      <c r="BG590" s="17">
        <v>4.3926151572070998E-2</v>
      </c>
      <c r="BH590" s="17"/>
      <c r="BI590" s="17">
        <v>3.4385703209772002E-2</v>
      </c>
      <c r="BJ590" s="17">
        <v>7.0212180518828299E-2</v>
      </c>
      <c r="BK590" s="17"/>
      <c r="BL590" s="17">
        <v>3.3290305349346599E-2</v>
      </c>
      <c r="BM590" s="17">
        <v>3.1121848613993201E-2</v>
      </c>
      <c r="BN590" s="17">
        <v>4.4733546398582603E-2</v>
      </c>
      <c r="BO590" s="17">
        <v>0.16105874477547999</v>
      </c>
      <c r="BP590" s="17"/>
      <c r="BQ590" s="17">
        <v>4.76215108849809E-2</v>
      </c>
      <c r="BR590" s="17">
        <v>3.4080253601459901E-2</v>
      </c>
      <c r="BS590" s="17">
        <v>3.12631947764875E-2</v>
      </c>
      <c r="BT590" s="17">
        <v>1.73956262594816E-2</v>
      </c>
      <c r="BU590" s="17">
        <v>5.4101579521236296E-3</v>
      </c>
      <c r="BV590" s="17"/>
      <c r="BW590" s="17">
        <v>2.97748655560886E-2</v>
      </c>
      <c r="BX590" s="17">
        <v>2.2344375346098799E-2</v>
      </c>
      <c r="BY590" s="17">
        <v>2.3708804729899599E-2</v>
      </c>
      <c r="BZ590" s="17">
        <v>3.1511241691499298E-2</v>
      </c>
      <c r="CA590" s="17">
        <v>2.5563043725839001E-2</v>
      </c>
      <c r="CB590" s="17"/>
      <c r="CC590" s="17">
        <v>2.6873551881019302E-2</v>
      </c>
      <c r="CD590" s="17">
        <v>4.9997030357498203E-2</v>
      </c>
      <c r="CE590" s="17"/>
      <c r="CF590" s="17">
        <v>2.1236083217455601E-2</v>
      </c>
      <c r="CG590" s="17"/>
      <c r="CH590" s="17">
        <v>3.6254953480219197E-2</v>
      </c>
    </row>
    <row r="591" spans="2:86" x14ac:dyDescent="0.35">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c r="CB591" s="17"/>
      <c r="CC591" s="17"/>
      <c r="CD591" s="17"/>
      <c r="CE591" s="17"/>
      <c r="CF591" s="17"/>
      <c r="CG591" s="17"/>
      <c r="CH591" s="17"/>
    </row>
    <row r="592" spans="2:86" x14ac:dyDescent="0.35">
      <c r="B592" s="6" t="s">
        <v>324</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c r="CB592" s="17"/>
      <c r="CC592" s="17"/>
      <c r="CD592" s="17"/>
      <c r="CE592" s="17"/>
      <c r="CF592" s="17"/>
      <c r="CG592" s="17"/>
      <c r="CH592" s="17"/>
    </row>
    <row r="593" spans="2:86" x14ac:dyDescent="0.35">
      <c r="B593" s="21" t="s">
        <v>123</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c r="CB593" s="17"/>
      <c r="CC593" s="17"/>
      <c r="CD593" s="17"/>
      <c r="CE593" s="17"/>
      <c r="CF593" s="17"/>
      <c r="CG593" s="17"/>
      <c r="CH593" s="17"/>
    </row>
    <row r="594" spans="2:86" x14ac:dyDescent="0.35">
      <c r="B594" t="s">
        <v>291</v>
      </c>
      <c r="C594" s="17">
        <v>0.11128245024273301</v>
      </c>
      <c r="D594" s="17">
        <v>0.126371659416499</v>
      </c>
      <c r="E594" s="17">
        <v>9.68956576800903E-2</v>
      </c>
      <c r="F594" s="17"/>
      <c r="G594" s="17">
        <v>0.13050710547619601</v>
      </c>
      <c r="H594" s="17">
        <v>0.10497293648551501</v>
      </c>
      <c r="I594" s="17">
        <v>0.13752376382912401</v>
      </c>
      <c r="J594" s="17">
        <v>0.12603818698139499</v>
      </c>
      <c r="K594" s="17">
        <v>0.112150627470281</v>
      </c>
      <c r="L594" s="17">
        <v>6.9780592293091401E-2</v>
      </c>
      <c r="M594" s="17"/>
      <c r="N594" s="17">
        <v>0.11311286244353</v>
      </c>
      <c r="O594" s="17">
        <v>9.57279706203394E-2</v>
      </c>
      <c r="P594" s="17">
        <v>0.125254936182845</v>
      </c>
      <c r="Q594" s="17">
        <v>0.11407673584780401</v>
      </c>
      <c r="R594" s="17"/>
      <c r="S594" s="17">
        <v>0.155100954077699</v>
      </c>
      <c r="T594" s="17">
        <v>7.6177425295150494E-2</v>
      </c>
      <c r="U594" s="17">
        <v>8.7813353552195494E-2</v>
      </c>
      <c r="V594" s="17">
        <v>0.12585144474198601</v>
      </c>
      <c r="W594" s="17">
        <v>0.15171022731289599</v>
      </c>
      <c r="X594" s="17">
        <v>0.112493797677591</v>
      </c>
      <c r="Y594" s="17">
        <v>9.4278678734878704E-2</v>
      </c>
      <c r="Z594" s="17">
        <v>0.116365773826762</v>
      </c>
      <c r="AA594" s="17">
        <v>0.14653551201499601</v>
      </c>
      <c r="AB594" s="17">
        <v>9.8711577748718596E-2</v>
      </c>
      <c r="AC594" s="17">
        <v>3.6487409826124702E-2</v>
      </c>
      <c r="AD594" s="17">
        <v>5.1452508153889798E-2</v>
      </c>
      <c r="AE594" s="17"/>
      <c r="AF594" s="17">
        <v>8.9347141688005505E-2</v>
      </c>
      <c r="AG594" s="17">
        <v>0.13920979483044199</v>
      </c>
      <c r="AH594" s="17">
        <v>0.11070225315079101</v>
      </c>
      <c r="AI594" s="17">
        <v>0.20541020618558201</v>
      </c>
      <c r="AJ594" s="17">
        <v>0.13944790772061999</v>
      </c>
      <c r="AK594" s="17">
        <v>9.1027628491761506E-2</v>
      </c>
      <c r="AL594" s="17">
        <v>6.0154986094136602E-2</v>
      </c>
      <c r="AM594" s="17">
        <v>7.17507369200968E-2</v>
      </c>
      <c r="AN594" s="17">
        <v>9.2594689679733305E-2</v>
      </c>
      <c r="AO594" s="17">
        <v>0.13432754602361399</v>
      </c>
      <c r="AP594" s="17">
        <v>0.117598473481437</v>
      </c>
      <c r="AQ594" s="17">
        <v>0.101471318966119</v>
      </c>
      <c r="AR594" s="17">
        <v>7.1154723894323896E-2</v>
      </c>
      <c r="AS594" s="17">
        <v>1.5727984054595599E-2</v>
      </c>
      <c r="AT594" s="17">
        <v>0.14022283598081001</v>
      </c>
      <c r="AU594" s="17">
        <v>0.18437976307748899</v>
      </c>
      <c r="AV594" s="17"/>
      <c r="AW594" s="17">
        <v>0.133956698265669</v>
      </c>
      <c r="AX594" s="17">
        <v>9.4557321923230506E-2</v>
      </c>
      <c r="AY594" s="17">
        <v>8.4609735260938096E-2</v>
      </c>
      <c r="AZ594" s="17">
        <v>0.16800630740446701</v>
      </c>
      <c r="BA594" s="17">
        <v>0.213121593756464</v>
      </c>
      <c r="BB594" s="17"/>
      <c r="BC594" s="17">
        <v>0.245813986025434</v>
      </c>
      <c r="BD594" s="17">
        <v>9.0464607937026306E-2</v>
      </c>
      <c r="BE594" s="17">
        <v>8.4297818858886306E-2</v>
      </c>
      <c r="BF594" s="17">
        <v>0.11615551735689</v>
      </c>
      <c r="BG594" s="17">
        <v>0.175329515087047</v>
      </c>
      <c r="BH594" s="17"/>
      <c r="BI594" s="17">
        <v>0.11290387027583899</v>
      </c>
      <c r="BJ594" s="17">
        <v>0.104688018729321</v>
      </c>
      <c r="BK594" s="17"/>
      <c r="BL594" s="17">
        <v>0.105209538462689</v>
      </c>
      <c r="BM594" s="17">
        <v>7.8537139267760098E-2</v>
      </c>
      <c r="BN594" s="17">
        <v>0.132978800543993</v>
      </c>
      <c r="BO594" s="17">
        <v>6.0525766679236398E-2</v>
      </c>
      <c r="BP594" s="17"/>
      <c r="BQ594" s="17">
        <v>9.3880981328327798E-2</v>
      </c>
      <c r="BR594" s="17">
        <v>0.137843420053848</v>
      </c>
      <c r="BS594" s="17">
        <v>7.3840570131441394E-2</v>
      </c>
      <c r="BT594" s="17">
        <v>0.15203061846942001</v>
      </c>
      <c r="BU594" s="17">
        <v>8.3933020863034905E-2</v>
      </c>
      <c r="BV594" s="17"/>
      <c r="BW594" s="17">
        <v>0.108348351358776</v>
      </c>
      <c r="BX594" s="17">
        <v>0.142641202857264</v>
      </c>
      <c r="BY594" s="17">
        <v>0.110059319021065</v>
      </c>
      <c r="BZ594" s="17">
        <v>0.11895198964974101</v>
      </c>
      <c r="CA594" s="17">
        <v>9.1037450017877303E-2</v>
      </c>
      <c r="CB594" s="17"/>
      <c r="CC594" s="17">
        <v>0.152339025343428</v>
      </c>
      <c r="CD594" s="17">
        <v>8.7236043671554894E-2</v>
      </c>
      <c r="CE594" s="17"/>
      <c r="CF594" s="17">
        <v>0.15366101604848401</v>
      </c>
      <c r="CG594" s="17"/>
      <c r="CH594" s="17">
        <v>0.213962710179919</v>
      </c>
    </row>
    <row r="595" spans="2:86" x14ac:dyDescent="0.35">
      <c r="B595" t="s">
        <v>292</v>
      </c>
      <c r="C595" s="17">
        <v>0.19395537757576001</v>
      </c>
      <c r="D595" s="17">
        <v>0.19539201876571999</v>
      </c>
      <c r="E595" s="17">
        <v>0.19256064063922501</v>
      </c>
      <c r="F595" s="17"/>
      <c r="G595" s="17">
        <v>0.25188059364245902</v>
      </c>
      <c r="H595" s="17">
        <v>0.226185549972651</v>
      </c>
      <c r="I595" s="17">
        <v>0.267894905242413</v>
      </c>
      <c r="J595" s="17">
        <v>0.17430060796191801</v>
      </c>
      <c r="K595" s="17">
        <v>0.139828726581713</v>
      </c>
      <c r="L595" s="17">
        <v>0.12153528575523</v>
      </c>
      <c r="M595" s="17"/>
      <c r="N595" s="17">
        <v>0.17795921236246501</v>
      </c>
      <c r="O595" s="17">
        <v>0.172570247850342</v>
      </c>
      <c r="P595" s="17">
        <v>0.21245491006131201</v>
      </c>
      <c r="Q595" s="17">
        <v>0.21874382535387199</v>
      </c>
      <c r="R595" s="17"/>
      <c r="S595" s="17">
        <v>0.19817524537273601</v>
      </c>
      <c r="T595" s="17">
        <v>0.148420686306526</v>
      </c>
      <c r="U595" s="17">
        <v>0.14546924660437299</v>
      </c>
      <c r="V595" s="17">
        <v>0.212893625778867</v>
      </c>
      <c r="W595" s="17">
        <v>0.17183554193123299</v>
      </c>
      <c r="X595" s="17">
        <v>0.26817800298918598</v>
      </c>
      <c r="Y595" s="17">
        <v>0.207141038222831</v>
      </c>
      <c r="Z595" s="17">
        <v>0.19022546619670799</v>
      </c>
      <c r="AA595" s="17">
        <v>0.17764804779399801</v>
      </c>
      <c r="AB595" s="17">
        <v>0.20193980997504701</v>
      </c>
      <c r="AC595" s="17">
        <v>0.17799102789259399</v>
      </c>
      <c r="AD595" s="17">
        <v>0.30584627379945301</v>
      </c>
      <c r="AE595" s="17"/>
      <c r="AF595" s="17">
        <v>0.210031720113703</v>
      </c>
      <c r="AG595" s="17">
        <v>0.19824936498533899</v>
      </c>
      <c r="AH595" s="17">
        <v>0.158437200110738</v>
      </c>
      <c r="AI595" s="17">
        <v>0.17279372428920101</v>
      </c>
      <c r="AJ595" s="17">
        <v>0.17481785057969801</v>
      </c>
      <c r="AK595" s="17">
        <v>0.22815659549574699</v>
      </c>
      <c r="AL595" s="17">
        <v>0.23331036038095801</v>
      </c>
      <c r="AM595" s="17">
        <v>0.21073290266231501</v>
      </c>
      <c r="AN595" s="17">
        <v>0.24280349394619999</v>
      </c>
      <c r="AO595" s="17">
        <v>0.16829103651393901</v>
      </c>
      <c r="AP595" s="17">
        <v>0.17102358850475799</v>
      </c>
      <c r="AQ595" s="17">
        <v>0.16002187108671601</v>
      </c>
      <c r="AR595" s="17">
        <v>0.19706649217101599</v>
      </c>
      <c r="AS595" s="17">
        <v>0.159321926347915</v>
      </c>
      <c r="AT595" s="17">
        <v>0.30475489294469699</v>
      </c>
      <c r="AU595" s="17">
        <v>0.14546788099448901</v>
      </c>
      <c r="AV595" s="17"/>
      <c r="AW595" s="17">
        <v>0.185593851013685</v>
      </c>
      <c r="AX595" s="17">
        <v>0.21806008751682199</v>
      </c>
      <c r="AY595" s="17">
        <v>0.19870277889945701</v>
      </c>
      <c r="AZ595" s="17">
        <v>0.20232188792125799</v>
      </c>
      <c r="BA595" s="17">
        <v>0.24253352029918801</v>
      </c>
      <c r="BB595" s="17"/>
      <c r="BC595" s="17">
        <v>0.26969620526204402</v>
      </c>
      <c r="BD595" s="17">
        <v>0.185473161681149</v>
      </c>
      <c r="BE595" s="17">
        <v>0.174094389692489</v>
      </c>
      <c r="BF595" s="17">
        <v>0.20129888650389</v>
      </c>
      <c r="BG595" s="17">
        <v>0.22653386996885799</v>
      </c>
      <c r="BH595" s="17"/>
      <c r="BI595" s="17">
        <v>0.20179368910934001</v>
      </c>
      <c r="BJ595" s="17">
        <v>0.16207640264416001</v>
      </c>
      <c r="BK595" s="17"/>
      <c r="BL595" s="17">
        <v>0.23193316412239101</v>
      </c>
      <c r="BM595" s="17">
        <v>0.15946274352776299</v>
      </c>
      <c r="BN595" s="17">
        <v>0.202306434519054</v>
      </c>
      <c r="BO595" s="17">
        <v>0.125765033777339</v>
      </c>
      <c r="BP595" s="17"/>
      <c r="BQ595" s="17">
        <v>0.19058042943723699</v>
      </c>
      <c r="BR595" s="17">
        <v>0.19463169210642101</v>
      </c>
      <c r="BS595" s="17">
        <v>0.18190944729743599</v>
      </c>
      <c r="BT595" s="17">
        <v>0.243004488826849</v>
      </c>
      <c r="BU595" s="17">
        <v>0.22385938061796901</v>
      </c>
      <c r="BV595" s="17"/>
      <c r="BW595" s="17">
        <v>0.193783842632961</v>
      </c>
      <c r="BX595" s="17">
        <v>0.23029391180852701</v>
      </c>
      <c r="BY595" s="17">
        <v>0.12651613839287201</v>
      </c>
      <c r="BZ595" s="17">
        <v>0.235532599956673</v>
      </c>
      <c r="CA595" s="17">
        <v>0.17342882934527501</v>
      </c>
      <c r="CB595" s="17"/>
      <c r="CC595" s="17">
        <v>0.26002241887328498</v>
      </c>
      <c r="CD595" s="17">
        <v>0.15526060257081301</v>
      </c>
      <c r="CE595" s="17"/>
      <c r="CF595" s="17">
        <v>0.23906361873135401</v>
      </c>
      <c r="CG595" s="17"/>
      <c r="CH595" s="17">
        <v>0.305832115817671</v>
      </c>
    </row>
    <row r="596" spans="2:86" x14ac:dyDescent="0.35">
      <c r="B596" t="s">
        <v>319</v>
      </c>
      <c r="C596" s="17">
        <v>0.22766066043980099</v>
      </c>
      <c r="D596" s="17">
        <v>0.21970794987539</v>
      </c>
      <c r="E596" s="17">
        <v>0.23507391926289101</v>
      </c>
      <c r="F596" s="17"/>
      <c r="G596" s="17">
        <v>0.22917462269452801</v>
      </c>
      <c r="H596" s="17">
        <v>0.231016834906521</v>
      </c>
      <c r="I596" s="17">
        <v>0.19989958961326901</v>
      </c>
      <c r="J596" s="17">
        <v>0.23576960742997899</v>
      </c>
      <c r="K596" s="17">
        <v>0.216064797403028</v>
      </c>
      <c r="L596" s="17">
        <v>0.24765360524371399</v>
      </c>
      <c r="M596" s="17"/>
      <c r="N596" s="17">
        <v>0.22003670667436501</v>
      </c>
      <c r="O596" s="17">
        <v>0.21752582842714499</v>
      </c>
      <c r="P596" s="17">
        <v>0.228017722895307</v>
      </c>
      <c r="Q596" s="17">
        <v>0.24460090302586099</v>
      </c>
      <c r="R596" s="17"/>
      <c r="S596" s="17">
        <v>0.22505119996855799</v>
      </c>
      <c r="T596" s="17">
        <v>0.236193568239316</v>
      </c>
      <c r="U596" s="17">
        <v>0.23876383646826499</v>
      </c>
      <c r="V596" s="17">
        <v>0.22319221669807501</v>
      </c>
      <c r="W596" s="17">
        <v>0.18609170561565999</v>
      </c>
      <c r="X596" s="17">
        <v>0.22065140714583301</v>
      </c>
      <c r="Y596" s="17">
        <v>0.17840056924630801</v>
      </c>
      <c r="Z596" s="17">
        <v>0.247059941385327</v>
      </c>
      <c r="AA596" s="17">
        <v>0.21158555417879099</v>
      </c>
      <c r="AB596" s="17">
        <v>0.24342470935202301</v>
      </c>
      <c r="AC596" s="17">
        <v>0.32293236639800099</v>
      </c>
      <c r="AD596" s="17">
        <v>0.26285070034045099</v>
      </c>
      <c r="AE596" s="17"/>
      <c r="AF596" s="17">
        <v>0.234157533846684</v>
      </c>
      <c r="AG596" s="17">
        <v>0.27783713702305701</v>
      </c>
      <c r="AH596" s="17">
        <v>0.23431551004600701</v>
      </c>
      <c r="AI596" s="17">
        <v>0.24399824391222499</v>
      </c>
      <c r="AJ596" s="17">
        <v>0.22272308735743299</v>
      </c>
      <c r="AK596" s="17">
        <v>0.20720885550603699</v>
      </c>
      <c r="AL596" s="17">
        <v>0.25790643055740298</v>
      </c>
      <c r="AM596" s="17">
        <v>0.225408210999578</v>
      </c>
      <c r="AN596" s="17">
        <v>0.20826437087485999</v>
      </c>
      <c r="AO596" s="17">
        <v>0.16781467130814401</v>
      </c>
      <c r="AP596" s="17">
        <v>0.22936452629757301</v>
      </c>
      <c r="AQ596" s="17">
        <v>0.29379540360702899</v>
      </c>
      <c r="AR596" s="17">
        <v>0.24297268128611199</v>
      </c>
      <c r="AS596" s="17">
        <v>0.151823268332061</v>
      </c>
      <c r="AT596" s="17">
        <v>0.123167268766331</v>
      </c>
      <c r="AU596" s="17">
        <v>0.23243062176207199</v>
      </c>
      <c r="AV596" s="17"/>
      <c r="AW596" s="17">
        <v>0.24645971721798099</v>
      </c>
      <c r="AX596" s="17">
        <v>0.210173115065866</v>
      </c>
      <c r="AY596" s="17">
        <v>0.25808136146320199</v>
      </c>
      <c r="AZ596" s="17">
        <v>0.15372287438259299</v>
      </c>
      <c r="BA596" s="17">
        <v>0.166374607881038</v>
      </c>
      <c r="BB596" s="17"/>
      <c r="BC596" s="17">
        <v>0.15427749228371901</v>
      </c>
      <c r="BD596" s="17">
        <v>0.23179897957708701</v>
      </c>
      <c r="BE596" s="17">
        <v>0.24046374082525299</v>
      </c>
      <c r="BF596" s="17">
        <v>0.24796063063579099</v>
      </c>
      <c r="BG596" s="17">
        <v>0.19160049228540599</v>
      </c>
      <c r="BH596" s="17"/>
      <c r="BI596" s="17">
        <v>0.22814746382043599</v>
      </c>
      <c r="BJ596" s="17">
        <v>0.22568079619207199</v>
      </c>
      <c r="BK596" s="17"/>
      <c r="BL596" s="17">
        <v>0.20595730897406</v>
      </c>
      <c r="BM596" s="17">
        <v>0.23729963938486201</v>
      </c>
      <c r="BN596" s="17">
        <v>0.234062790300164</v>
      </c>
      <c r="BO596" s="17">
        <v>0.128775679149783</v>
      </c>
      <c r="BP596" s="17"/>
      <c r="BQ596" s="17">
        <v>0.200540011051108</v>
      </c>
      <c r="BR596" s="17">
        <v>0.21036045808874501</v>
      </c>
      <c r="BS596" s="17">
        <v>0.23612256559351</v>
      </c>
      <c r="BT596" s="17">
        <v>0.273481872491811</v>
      </c>
      <c r="BU596" s="17">
        <v>0.18001368104006299</v>
      </c>
      <c r="BV596" s="17"/>
      <c r="BW596" s="17">
        <v>0.21436620104758</v>
      </c>
      <c r="BX596" s="17">
        <v>0.19861423584214999</v>
      </c>
      <c r="BY596" s="17">
        <v>0.27576966135866099</v>
      </c>
      <c r="BZ596" s="17">
        <v>0.25684620541379899</v>
      </c>
      <c r="CA596" s="17">
        <v>0.18995966129719</v>
      </c>
      <c r="CB596" s="17"/>
      <c r="CC596" s="17">
        <v>0.23190505306348699</v>
      </c>
      <c r="CD596" s="17">
        <v>0.225174764077853</v>
      </c>
      <c r="CE596" s="17"/>
      <c r="CF596" s="17">
        <v>0.17803771200582899</v>
      </c>
      <c r="CG596" s="17"/>
      <c r="CH596" s="17">
        <v>0.17985888645058001</v>
      </c>
    </row>
    <row r="597" spans="2:86" x14ac:dyDescent="0.35">
      <c r="B597" t="s">
        <v>293</v>
      </c>
      <c r="C597" s="17">
        <v>0.24354335617527401</v>
      </c>
      <c r="D597" s="17">
        <v>0.24617940602454799</v>
      </c>
      <c r="E597" s="17">
        <v>0.24169459768290999</v>
      </c>
      <c r="F597" s="17"/>
      <c r="G597" s="17">
        <v>0.19297554997121599</v>
      </c>
      <c r="H597" s="17">
        <v>0.21046055806092601</v>
      </c>
      <c r="I597" s="17">
        <v>0.18562072460690501</v>
      </c>
      <c r="J597" s="17">
        <v>0.27148951168798602</v>
      </c>
      <c r="K597" s="17">
        <v>0.26776439417445802</v>
      </c>
      <c r="L597" s="17">
        <v>0.31207229076492798</v>
      </c>
      <c r="M597" s="17"/>
      <c r="N597" s="17">
        <v>0.26949627611374899</v>
      </c>
      <c r="O597" s="17">
        <v>0.28531922624543699</v>
      </c>
      <c r="P597" s="17">
        <v>0.236120687150152</v>
      </c>
      <c r="Q597" s="17">
        <v>0.18054759336026099</v>
      </c>
      <c r="R597" s="17"/>
      <c r="S597" s="17">
        <v>0.23822106979072399</v>
      </c>
      <c r="T597" s="17">
        <v>0.30464273862726698</v>
      </c>
      <c r="U597" s="17">
        <v>0.26118033825508002</v>
      </c>
      <c r="V597" s="17">
        <v>0.24996802838141</v>
      </c>
      <c r="W597" s="17">
        <v>0.27350018600739801</v>
      </c>
      <c r="X597" s="17">
        <v>0.228199729615637</v>
      </c>
      <c r="Y597" s="17">
        <v>0.22884809820680599</v>
      </c>
      <c r="Z597" s="17">
        <v>0.21458836595950501</v>
      </c>
      <c r="AA597" s="17">
        <v>0.226593610616285</v>
      </c>
      <c r="AB597" s="17">
        <v>0.206961391682876</v>
      </c>
      <c r="AC597" s="17">
        <v>0.232152716218301</v>
      </c>
      <c r="AD597" s="17">
        <v>0.18233617374828801</v>
      </c>
      <c r="AE597" s="17"/>
      <c r="AF597" s="17">
        <v>0.24693890152973499</v>
      </c>
      <c r="AG597" s="17">
        <v>0.114375663534122</v>
      </c>
      <c r="AH597" s="17">
        <v>0.245738066329766</v>
      </c>
      <c r="AI597" s="17">
        <v>0.21928146346962199</v>
      </c>
      <c r="AJ597" s="17">
        <v>0.24333780000185801</v>
      </c>
      <c r="AK597" s="17">
        <v>0.23721890128718101</v>
      </c>
      <c r="AL597" s="17">
        <v>0.20536488758122201</v>
      </c>
      <c r="AM597" s="17">
        <v>0.29145023063741798</v>
      </c>
      <c r="AN597" s="17">
        <v>0.185312132383009</v>
      </c>
      <c r="AO597" s="17">
        <v>0.27976833706269899</v>
      </c>
      <c r="AP597" s="17">
        <v>0.27339107707214999</v>
      </c>
      <c r="AQ597" s="17">
        <v>0.28040007356577901</v>
      </c>
      <c r="AR597" s="17">
        <v>0.27554284157473902</v>
      </c>
      <c r="AS597" s="17">
        <v>0.42499794711713601</v>
      </c>
      <c r="AT597" s="17">
        <v>0.30066460512002302</v>
      </c>
      <c r="AU597" s="17">
        <v>0.228646788916546</v>
      </c>
      <c r="AV597" s="17"/>
      <c r="AW597" s="17">
        <v>0.209034256783176</v>
      </c>
      <c r="AX597" s="17">
        <v>0.253327147335835</v>
      </c>
      <c r="AY597" s="17">
        <v>0.26293272027721898</v>
      </c>
      <c r="AZ597" s="17">
        <v>0.23109415766892699</v>
      </c>
      <c r="BA597" s="17">
        <v>0.16572823581741</v>
      </c>
      <c r="BB597" s="17"/>
      <c r="BC597" s="17">
        <v>0.12865888293260999</v>
      </c>
      <c r="BD597" s="17">
        <v>0.28600817517428601</v>
      </c>
      <c r="BE597" s="17">
        <v>0.25245970066470902</v>
      </c>
      <c r="BF597" s="17">
        <v>0.210666461928327</v>
      </c>
      <c r="BG597" s="17">
        <v>0.203475560927178</v>
      </c>
      <c r="BH597" s="17"/>
      <c r="BI597" s="17">
        <v>0.24122351478868501</v>
      </c>
      <c r="BJ597" s="17">
        <v>0.25297831740276799</v>
      </c>
      <c r="BK597" s="17"/>
      <c r="BL597" s="17">
        <v>0.22690653078867701</v>
      </c>
      <c r="BM597" s="17">
        <v>0.27441774125363699</v>
      </c>
      <c r="BN597" s="17">
        <v>0.22912395578181</v>
      </c>
      <c r="BO597" s="17">
        <v>0.329077072037812</v>
      </c>
      <c r="BP597" s="17"/>
      <c r="BQ597" s="17">
        <v>0.29760343299884401</v>
      </c>
      <c r="BR597" s="17">
        <v>0.224471037158508</v>
      </c>
      <c r="BS597" s="17">
        <v>0.27228162510753201</v>
      </c>
      <c r="BT597" s="17">
        <v>0.20400825510533399</v>
      </c>
      <c r="BU597" s="17">
        <v>0.26215631495859398</v>
      </c>
      <c r="BV597" s="17"/>
      <c r="BW597" s="17">
        <v>0.297801908997744</v>
      </c>
      <c r="BX597" s="17">
        <v>0.22170777998050301</v>
      </c>
      <c r="BY597" s="17">
        <v>0.27050009945317599</v>
      </c>
      <c r="BZ597" s="17">
        <v>0.221384257277498</v>
      </c>
      <c r="CA597" s="17">
        <v>0.260357326103901</v>
      </c>
      <c r="CB597" s="17"/>
      <c r="CC597" s="17">
        <v>0.21004677606293301</v>
      </c>
      <c r="CD597" s="17">
        <v>0.26316195276181098</v>
      </c>
      <c r="CE597" s="17"/>
      <c r="CF597" s="17">
        <v>0.21429027033364301</v>
      </c>
      <c r="CG597" s="17"/>
      <c r="CH597" s="17">
        <v>0.14055671129654901</v>
      </c>
    </row>
    <row r="598" spans="2:86" x14ac:dyDescent="0.35">
      <c r="B598" t="s">
        <v>294</v>
      </c>
      <c r="C598" s="17">
        <v>0.16268447389398799</v>
      </c>
      <c r="D598" s="17">
        <v>0.17790569682188301</v>
      </c>
      <c r="E598" s="17">
        <v>0.14832135947981001</v>
      </c>
      <c r="F598" s="17"/>
      <c r="G598" s="17">
        <v>0.13012702261836501</v>
      </c>
      <c r="H598" s="17">
        <v>0.17069447491651199</v>
      </c>
      <c r="I598" s="17">
        <v>0.13131518673460599</v>
      </c>
      <c r="J598" s="17">
        <v>0.134565016113113</v>
      </c>
      <c r="K598" s="17">
        <v>0.20856316653222901</v>
      </c>
      <c r="L598" s="17">
        <v>0.195345294138346</v>
      </c>
      <c r="M598" s="17"/>
      <c r="N598" s="17">
        <v>0.18299056726344801</v>
      </c>
      <c r="O598" s="17">
        <v>0.16001422105215701</v>
      </c>
      <c r="P598" s="17">
        <v>0.14969657048388499</v>
      </c>
      <c r="Q598" s="17">
        <v>0.15160270989896299</v>
      </c>
      <c r="R598" s="17"/>
      <c r="S598" s="17">
        <v>0.13751080414424299</v>
      </c>
      <c r="T598" s="17">
        <v>0.16861317396095901</v>
      </c>
      <c r="U598" s="17">
        <v>0.182303326952894</v>
      </c>
      <c r="V598" s="17">
        <v>0.143476917932604</v>
      </c>
      <c r="W598" s="17">
        <v>0.148968966692889</v>
      </c>
      <c r="X598" s="17">
        <v>0.118545627115719</v>
      </c>
      <c r="Y598" s="17">
        <v>0.193725302045961</v>
      </c>
      <c r="Z598" s="17">
        <v>0.168305702945694</v>
      </c>
      <c r="AA598" s="17">
        <v>0.16592776075207999</v>
      </c>
      <c r="AB598" s="17">
        <v>0.21298702099984301</v>
      </c>
      <c r="AC598" s="17">
        <v>0.16245833558631201</v>
      </c>
      <c r="AD598" s="17">
        <v>0.17066114965129001</v>
      </c>
      <c r="AE598" s="17"/>
      <c r="AF598" s="17">
        <v>0.108628569387225</v>
      </c>
      <c r="AG598" s="17">
        <v>0.15473923256338801</v>
      </c>
      <c r="AH598" s="17">
        <v>0.133284605725357</v>
      </c>
      <c r="AI598" s="17">
        <v>0.109931513308513</v>
      </c>
      <c r="AJ598" s="17">
        <v>0.119946470296127</v>
      </c>
      <c r="AK598" s="17">
        <v>0.19065915175991199</v>
      </c>
      <c r="AL598" s="17">
        <v>0.194743405759877</v>
      </c>
      <c r="AM598" s="17">
        <v>0.156390614097526</v>
      </c>
      <c r="AN598" s="17">
        <v>0.165456289057408</v>
      </c>
      <c r="AO598" s="17">
        <v>0.21004006870787401</v>
      </c>
      <c r="AP598" s="17">
        <v>0.15911980376318099</v>
      </c>
      <c r="AQ598" s="17">
        <v>0.12833078721323901</v>
      </c>
      <c r="AR598" s="17">
        <v>0.17014336291340099</v>
      </c>
      <c r="AS598" s="17">
        <v>0.22750466985065801</v>
      </c>
      <c r="AT598" s="17">
        <v>0.13119039718813899</v>
      </c>
      <c r="AU598" s="17">
        <v>0.19478147354726599</v>
      </c>
      <c r="AV598" s="17"/>
      <c r="AW598" s="17">
        <v>0.158984979944091</v>
      </c>
      <c r="AX598" s="17">
        <v>0.14331552473931</v>
      </c>
      <c r="AY598" s="17">
        <v>0.15041835643053</v>
      </c>
      <c r="AZ598" s="17">
        <v>0.18982125938674299</v>
      </c>
      <c r="BA598" s="17">
        <v>0.21224204224589899</v>
      </c>
      <c r="BB598" s="17"/>
      <c r="BC598" s="17">
        <v>0.171628032282031</v>
      </c>
      <c r="BD598" s="17">
        <v>0.17248209282317101</v>
      </c>
      <c r="BE598" s="17">
        <v>0.173010666677998</v>
      </c>
      <c r="BF598" s="17">
        <v>0.10951993366913799</v>
      </c>
      <c r="BG598" s="17">
        <v>0.14605737767135199</v>
      </c>
      <c r="BH598" s="17"/>
      <c r="BI598" s="17">
        <v>0.16246368310662301</v>
      </c>
      <c r="BJ598" s="17">
        <v>0.16358244585457901</v>
      </c>
      <c r="BK598" s="17"/>
      <c r="BL598" s="17">
        <v>0.16884268900007501</v>
      </c>
      <c r="BM598" s="17">
        <v>0.20161047484044101</v>
      </c>
      <c r="BN598" s="17">
        <v>0.14109808583403499</v>
      </c>
      <c r="BO598" s="17">
        <v>0.131561752616737</v>
      </c>
      <c r="BP598" s="17"/>
      <c r="BQ598" s="17">
        <v>0.16686175743745901</v>
      </c>
      <c r="BR598" s="17">
        <v>0.18692953727700301</v>
      </c>
      <c r="BS598" s="17">
        <v>0.174098794844745</v>
      </c>
      <c r="BT598" s="17">
        <v>9.5967392873605201E-2</v>
      </c>
      <c r="BU598" s="17">
        <v>0.19942332161706</v>
      </c>
      <c r="BV598" s="17"/>
      <c r="BW598" s="17">
        <v>0.156517206007558</v>
      </c>
      <c r="BX598" s="17">
        <v>0.17826418025907501</v>
      </c>
      <c r="BY598" s="17">
        <v>0.18469375003139499</v>
      </c>
      <c r="BZ598" s="17">
        <v>0.114348528766993</v>
      </c>
      <c r="CA598" s="17">
        <v>0.22443155982204899</v>
      </c>
      <c r="CB598" s="17"/>
      <c r="CC598" s="17">
        <v>0.100975842088041</v>
      </c>
      <c r="CD598" s="17">
        <v>0.198826574050116</v>
      </c>
      <c r="CE598" s="17"/>
      <c r="CF598" s="17">
        <v>0.182530873072449</v>
      </c>
      <c r="CG598" s="17"/>
      <c r="CH598" s="17">
        <v>0.114294425040234</v>
      </c>
    </row>
    <row r="599" spans="2:86" x14ac:dyDescent="0.35">
      <c r="B599" t="s">
        <v>140</v>
      </c>
      <c r="C599" s="17">
        <v>6.0873681672444599E-2</v>
      </c>
      <c r="D599" s="17">
        <v>3.4443269095959697E-2</v>
      </c>
      <c r="E599" s="17">
        <v>8.5453825255073002E-2</v>
      </c>
      <c r="F599" s="17"/>
      <c r="G599" s="17">
        <v>6.5335105597234697E-2</v>
      </c>
      <c r="H599" s="17">
        <v>5.6669645657876098E-2</v>
      </c>
      <c r="I599" s="17">
        <v>7.7745829973682998E-2</v>
      </c>
      <c r="J599" s="17">
        <v>5.7837069825608899E-2</v>
      </c>
      <c r="K599" s="17">
        <v>5.5628287838291997E-2</v>
      </c>
      <c r="L599" s="17">
        <v>5.3612931804690997E-2</v>
      </c>
      <c r="M599" s="17"/>
      <c r="N599" s="17">
        <v>3.6404375142441402E-2</v>
      </c>
      <c r="O599" s="17">
        <v>6.8842505804579707E-2</v>
      </c>
      <c r="P599" s="17">
        <v>4.84551732264994E-2</v>
      </c>
      <c r="Q599" s="17">
        <v>9.0428232513239101E-2</v>
      </c>
      <c r="R599" s="17"/>
      <c r="S599" s="17">
        <v>4.5940726646039903E-2</v>
      </c>
      <c r="T599" s="17">
        <v>6.5952407570781094E-2</v>
      </c>
      <c r="U599" s="17">
        <v>8.4469898167192498E-2</v>
      </c>
      <c r="V599" s="17">
        <v>4.4617766467058798E-2</v>
      </c>
      <c r="W599" s="17">
        <v>6.7893372439925007E-2</v>
      </c>
      <c r="X599" s="17">
        <v>5.1931435456034201E-2</v>
      </c>
      <c r="Y599" s="17">
        <v>9.7606313543214696E-2</v>
      </c>
      <c r="Z599" s="17">
        <v>6.3454749686002704E-2</v>
      </c>
      <c r="AA599" s="17">
        <v>7.1709514643850003E-2</v>
      </c>
      <c r="AB599" s="17">
        <v>3.5975490241491499E-2</v>
      </c>
      <c r="AC599" s="17">
        <v>6.7978144078667896E-2</v>
      </c>
      <c r="AD599" s="17">
        <v>2.68531943066273E-2</v>
      </c>
      <c r="AE599" s="17"/>
      <c r="AF599" s="17">
        <v>0.11089613343464701</v>
      </c>
      <c r="AG599" s="17">
        <v>0.115588807063652</v>
      </c>
      <c r="AH599" s="17">
        <v>0.11752236463734</v>
      </c>
      <c r="AI599" s="17">
        <v>4.8584848834858099E-2</v>
      </c>
      <c r="AJ599" s="17">
        <v>9.9726884044264094E-2</v>
      </c>
      <c r="AK599" s="17">
        <v>4.57288674593615E-2</v>
      </c>
      <c r="AL599" s="17">
        <v>4.8519929626404001E-2</v>
      </c>
      <c r="AM599" s="17">
        <v>4.4267304683066902E-2</v>
      </c>
      <c r="AN599" s="17">
        <v>0.105569024058789</v>
      </c>
      <c r="AO599" s="17">
        <v>3.9758340383730599E-2</v>
      </c>
      <c r="AP599" s="17">
        <v>4.95025308809008E-2</v>
      </c>
      <c r="AQ599" s="17">
        <v>3.5980545561118599E-2</v>
      </c>
      <c r="AR599" s="17">
        <v>4.3119898160408197E-2</v>
      </c>
      <c r="AS599" s="17">
        <v>2.06242042976338E-2</v>
      </c>
      <c r="AT599" s="17">
        <v>0</v>
      </c>
      <c r="AU599" s="17">
        <v>1.42934717021378E-2</v>
      </c>
      <c r="AV599" s="17"/>
      <c r="AW599" s="17">
        <v>6.5970496775398096E-2</v>
      </c>
      <c r="AX599" s="17">
        <v>8.0566803418937294E-2</v>
      </c>
      <c r="AY599" s="17">
        <v>4.5255047668654499E-2</v>
      </c>
      <c r="AZ599" s="17">
        <v>5.5033513236012299E-2</v>
      </c>
      <c r="BA599" s="17">
        <v>0</v>
      </c>
      <c r="BB599" s="17"/>
      <c r="BC599" s="17">
        <v>2.9925401214160999E-2</v>
      </c>
      <c r="BD599" s="17">
        <v>3.3772982807280499E-2</v>
      </c>
      <c r="BE599" s="17">
        <v>7.5673683280663998E-2</v>
      </c>
      <c r="BF599" s="17">
        <v>0.114398569905963</v>
      </c>
      <c r="BG599" s="17">
        <v>5.7003184060158703E-2</v>
      </c>
      <c r="BH599" s="17"/>
      <c r="BI599" s="17">
        <v>5.3467778899076397E-2</v>
      </c>
      <c r="BJ599" s="17">
        <v>9.0994019177099303E-2</v>
      </c>
      <c r="BK599" s="17"/>
      <c r="BL599" s="17">
        <v>6.11507686521085E-2</v>
      </c>
      <c r="BM599" s="17">
        <v>4.8672261725537201E-2</v>
      </c>
      <c r="BN599" s="17">
        <v>6.0429933020944099E-2</v>
      </c>
      <c r="BO599" s="17">
        <v>0.224294695739092</v>
      </c>
      <c r="BP599" s="17"/>
      <c r="BQ599" s="17">
        <v>5.0533387747025801E-2</v>
      </c>
      <c r="BR599" s="17">
        <v>4.5763855315475097E-2</v>
      </c>
      <c r="BS599" s="17">
        <v>6.1746997025336002E-2</v>
      </c>
      <c r="BT599" s="17">
        <v>3.15073722329808E-2</v>
      </c>
      <c r="BU599" s="17">
        <v>5.06142809032794E-2</v>
      </c>
      <c r="BV599" s="17"/>
      <c r="BW599" s="17">
        <v>2.9182489955380999E-2</v>
      </c>
      <c r="BX599" s="17">
        <v>2.8478689252480399E-2</v>
      </c>
      <c r="BY599" s="17">
        <v>3.24610317428317E-2</v>
      </c>
      <c r="BZ599" s="17">
        <v>5.2936418935295299E-2</v>
      </c>
      <c r="CA599" s="17">
        <v>6.0785173413708003E-2</v>
      </c>
      <c r="CB599" s="17"/>
      <c r="CC599" s="17">
        <v>4.4710884568825097E-2</v>
      </c>
      <c r="CD599" s="17">
        <v>7.0340062867853007E-2</v>
      </c>
      <c r="CE599" s="17"/>
      <c r="CF599" s="17">
        <v>3.2416509808240603E-2</v>
      </c>
      <c r="CG599" s="17"/>
      <c r="CH599" s="17">
        <v>4.5495151215045999E-2</v>
      </c>
    </row>
    <row r="600" spans="2:86" x14ac:dyDescent="0.3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c r="CB600" s="17"/>
      <c r="CC600" s="17"/>
      <c r="CD600" s="17"/>
      <c r="CE600" s="17"/>
      <c r="CF600" s="17"/>
      <c r="CG600" s="17"/>
      <c r="CH600" s="17"/>
    </row>
    <row r="601" spans="2:86" x14ac:dyDescent="0.35">
      <c r="B601" s="6" t="s">
        <v>325</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c r="CB601" s="17"/>
      <c r="CC601" s="17"/>
      <c r="CD601" s="17"/>
      <c r="CE601" s="17"/>
      <c r="CF601" s="17"/>
      <c r="CG601" s="17"/>
      <c r="CH601" s="17"/>
    </row>
    <row r="602" spans="2:86" x14ac:dyDescent="0.35">
      <c r="B602" s="21" t="s">
        <v>123</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c r="CB602" s="17"/>
      <c r="CC602" s="17"/>
      <c r="CD602" s="17"/>
      <c r="CE602" s="17"/>
      <c r="CF602" s="17"/>
      <c r="CG602" s="17"/>
      <c r="CH602" s="17"/>
    </row>
    <row r="603" spans="2:86" x14ac:dyDescent="0.35">
      <c r="B603" t="s">
        <v>291</v>
      </c>
      <c r="C603" s="17">
        <v>0.17074664298407299</v>
      </c>
      <c r="D603" s="17">
        <v>0.18397309008461701</v>
      </c>
      <c r="E603" s="17">
        <v>0.15835298126104599</v>
      </c>
      <c r="F603" s="17"/>
      <c r="G603" s="17">
        <v>0.151977900633257</v>
      </c>
      <c r="H603" s="17">
        <v>0.196742607056479</v>
      </c>
      <c r="I603" s="17">
        <v>0.197808163577461</v>
      </c>
      <c r="J603" s="17">
        <v>0.17661440043019899</v>
      </c>
      <c r="K603" s="17">
        <v>0.18990366867071601</v>
      </c>
      <c r="L603" s="17">
        <v>0.12248360672531899</v>
      </c>
      <c r="M603" s="17"/>
      <c r="N603" s="17">
        <v>0.16118351222146399</v>
      </c>
      <c r="O603" s="17">
        <v>0.15673635122314999</v>
      </c>
      <c r="P603" s="17">
        <v>0.18071779860272599</v>
      </c>
      <c r="Q603" s="17">
        <v>0.18632354631207701</v>
      </c>
      <c r="R603" s="17"/>
      <c r="S603" s="17">
        <v>0.20899982986819399</v>
      </c>
      <c r="T603" s="17">
        <v>0.142800183351912</v>
      </c>
      <c r="U603" s="17">
        <v>0.132701275869819</v>
      </c>
      <c r="V603" s="17">
        <v>0.19539494074538399</v>
      </c>
      <c r="W603" s="17">
        <v>0.17840486225271099</v>
      </c>
      <c r="X603" s="17">
        <v>0.18424621572206801</v>
      </c>
      <c r="Y603" s="17">
        <v>0.156685684951031</v>
      </c>
      <c r="Z603" s="17">
        <v>0.12735652182701199</v>
      </c>
      <c r="AA603" s="17">
        <v>0.199902715943581</v>
      </c>
      <c r="AB603" s="17">
        <v>0.159733489382408</v>
      </c>
      <c r="AC603" s="17">
        <v>0.122338115224705</v>
      </c>
      <c r="AD603" s="17">
        <v>0.18447678485692601</v>
      </c>
      <c r="AE603" s="17"/>
      <c r="AF603" s="17">
        <v>0.158114035517118</v>
      </c>
      <c r="AG603" s="17">
        <v>0.235208784111827</v>
      </c>
      <c r="AH603" s="17">
        <v>0.16569611958115599</v>
      </c>
      <c r="AI603" s="17">
        <v>0.204135650343088</v>
      </c>
      <c r="AJ603" s="17">
        <v>0.24225469306967201</v>
      </c>
      <c r="AK603" s="17">
        <v>0.16571357718740001</v>
      </c>
      <c r="AL603" s="17">
        <v>0.16395053695621101</v>
      </c>
      <c r="AM603" s="17">
        <v>0.14943276589513599</v>
      </c>
      <c r="AN603" s="17">
        <v>9.8651220549702406E-2</v>
      </c>
      <c r="AO603" s="17">
        <v>0.17899455636443701</v>
      </c>
      <c r="AP603" s="17">
        <v>0.15805148905910901</v>
      </c>
      <c r="AQ603" s="17">
        <v>0.216011122302425</v>
      </c>
      <c r="AR603" s="17">
        <v>0.127900281633925</v>
      </c>
      <c r="AS603" s="17">
        <v>6.08717133729317E-2</v>
      </c>
      <c r="AT603" s="17">
        <v>0.12216229627342801</v>
      </c>
      <c r="AU603" s="17">
        <v>0.218790517156217</v>
      </c>
      <c r="AV603" s="17"/>
      <c r="AW603" s="17">
        <v>0.17995791427046501</v>
      </c>
      <c r="AX603" s="17">
        <v>0.153524960502226</v>
      </c>
      <c r="AY603" s="17">
        <v>0.15342374204174899</v>
      </c>
      <c r="AZ603" s="17">
        <v>0.21071642151586401</v>
      </c>
      <c r="BA603" s="17">
        <v>0.29861219764326102</v>
      </c>
      <c r="BB603" s="17"/>
      <c r="BC603" s="17">
        <v>0.24370273815228799</v>
      </c>
      <c r="BD603" s="17">
        <v>0.135110406735444</v>
      </c>
      <c r="BE603" s="17">
        <v>0.17109963805324099</v>
      </c>
      <c r="BF603" s="17">
        <v>0.19582877272977101</v>
      </c>
      <c r="BG603" s="17">
        <v>0.20498091422711501</v>
      </c>
      <c r="BH603" s="17"/>
      <c r="BI603" s="17">
        <v>0.16678216444558999</v>
      </c>
      <c r="BJ603" s="17">
        <v>0.186870461411515</v>
      </c>
      <c r="BK603" s="17"/>
      <c r="BL603" s="17">
        <v>0.183708063811996</v>
      </c>
      <c r="BM603" s="17">
        <v>0.13314955908603901</v>
      </c>
      <c r="BN603" s="17">
        <v>0.19000630300010901</v>
      </c>
      <c r="BO603" s="17">
        <v>8.5302216281056401E-2</v>
      </c>
      <c r="BP603" s="17"/>
      <c r="BQ603" s="17">
        <v>0.15255241725017801</v>
      </c>
      <c r="BR603" s="17">
        <v>0.17942010748298601</v>
      </c>
      <c r="BS603" s="17">
        <v>0.107367343654661</v>
      </c>
      <c r="BT603" s="17">
        <v>0.21678800643769999</v>
      </c>
      <c r="BU603" s="17">
        <v>0.19818414822052999</v>
      </c>
      <c r="BV603" s="17"/>
      <c r="BW603" s="17">
        <v>0.15479540464500599</v>
      </c>
      <c r="BX603" s="17">
        <v>0.176268023033468</v>
      </c>
      <c r="BY603" s="17">
        <v>0.152948361356565</v>
      </c>
      <c r="BZ603" s="17">
        <v>0.20349794093823201</v>
      </c>
      <c r="CA603" s="17">
        <v>0.15735607019710399</v>
      </c>
      <c r="CB603" s="17"/>
      <c r="CC603" s="17">
        <v>0.22834106654012601</v>
      </c>
      <c r="CD603" s="17">
        <v>0.13701419156393399</v>
      </c>
      <c r="CE603" s="17"/>
      <c r="CF603" s="17">
        <v>0.18248812158764399</v>
      </c>
      <c r="CG603" s="17"/>
      <c r="CH603" s="17">
        <v>0.29568167256891698</v>
      </c>
    </row>
    <row r="604" spans="2:86" x14ac:dyDescent="0.35">
      <c r="B604" t="s">
        <v>292</v>
      </c>
      <c r="C604" s="17">
        <v>0.30920070505681002</v>
      </c>
      <c r="D604" s="17">
        <v>0.312504554793751</v>
      </c>
      <c r="E604" s="17">
        <v>0.30632660524052702</v>
      </c>
      <c r="F604" s="17"/>
      <c r="G604" s="17">
        <v>0.39126614808540999</v>
      </c>
      <c r="H604" s="17">
        <v>0.35605574967266501</v>
      </c>
      <c r="I604" s="17">
        <v>0.34819801582230098</v>
      </c>
      <c r="J604" s="17">
        <v>0.313779535495046</v>
      </c>
      <c r="K604" s="17">
        <v>0.26031980413370098</v>
      </c>
      <c r="L604" s="17">
        <v>0.21405268835951499</v>
      </c>
      <c r="M604" s="17"/>
      <c r="N604" s="17">
        <v>0.31890866021129899</v>
      </c>
      <c r="O604" s="17">
        <v>0.29842582044551003</v>
      </c>
      <c r="P604" s="17">
        <v>0.330968928455739</v>
      </c>
      <c r="Q604" s="17">
        <v>0.29184127516398101</v>
      </c>
      <c r="R604" s="17"/>
      <c r="S604" s="17">
        <v>0.32443644996187998</v>
      </c>
      <c r="T604" s="17">
        <v>0.311490813808179</v>
      </c>
      <c r="U604" s="17">
        <v>0.244115371585055</v>
      </c>
      <c r="V604" s="17">
        <v>0.28582592130882301</v>
      </c>
      <c r="W604" s="17">
        <v>0.32872301660251602</v>
      </c>
      <c r="X604" s="17">
        <v>0.35555719696502702</v>
      </c>
      <c r="Y604" s="17">
        <v>0.31129442409906999</v>
      </c>
      <c r="Z604" s="17">
        <v>0.28593445473304901</v>
      </c>
      <c r="AA604" s="17">
        <v>0.29722692225251601</v>
      </c>
      <c r="AB604" s="17">
        <v>0.30423951303756402</v>
      </c>
      <c r="AC604" s="17">
        <v>0.25821432385161802</v>
      </c>
      <c r="AD604" s="17">
        <v>0.45653866805495102</v>
      </c>
      <c r="AE604" s="17"/>
      <c r="AF604" s="17">
        <v>0.251958582614217</v>
      </c>
      <c r="AG604" s="17">
        <v>0.30407030266603802</v>
      </c>
      <c r="AH604" s="17">
        <v>0.30260163350068803</v>
      </c>
      <c r="AI604" s="17">
        <v>0.233432868116034</v>
      </c>
      <c r="AJ604" s="17">
        <v>0.27992768113622002</v>
      </c>
      <c r="AK604" s="17">
        <v>0.34306558527779302</v>
      </c>
      <c r="AL604" s="17">
        <v>0.29845426856243301</v>
      </c>
      <c r="AM604" s="17">
        <v>0.300311729062885</v>
      </c>
      <c r="AN604" s="17">
        <v>0.29564513218375699</v>
      </c>
      <c r="AO604" s="17">
        <v>0.26480555252027899</v>
      </c>
      <c r="AP604" s="17">
        <v>0.31257246776017</v>
      </c>
      <c r="AQ604" s="17">
        <v>0.26994018887069299</v>
      </c>
      <c r="AR604" s="17">
        <v>0.396840375543841</v>
      </c>
      <c r="AS604" s="17">
        <v>0.34562069704237602</v>
      </c>
      <c r="AT604" s="17">
        <v>0.412128644927447</v>
      </c>
      <c r="AU604" s="17">
        <v>0.371037523680111</v>
      </c>
      <c r="AV604" s="17"/>
      <c r="AW604" s="17">
        <v>0.30610819726344002</v>
      </c>
      <c r="AX604" s="17">
        <v>0.31585922050548298</v>
      </c>
      <c r="AY604" s="17">
        <v>0.34044267270261303</v>
      </c>
      <c r="AZ604" s="17">
        <v>0.283562213364277</v>
      </c>
      <c r="BA604" s="17">
        <v>0.27480439760099001</v>
      </c>
      <c r="BB604" s="17"/>
      <c r="BC604" s="17">
        <v>0.37390120546574401</v>
      </c>
      <c r="BD604" s="17">
        <v>0.31880225765290199</v>
      </c>
      <c r="BE604" s="17">
        <v>0.27535967246314902</v>
      </c>
      <c r="BF604" s="17">
        <v>0.31819326552977201</v>
      </c>
      <c r="BG604" s="17">
        <v>0.32958788826150098</v>
      </c>
      <c r="BH604" s="17"/>
      <c r="BI604" s="17">
        <v>0.31626034531266201</v>
      </c>
      <c r="BJ604" s="17">
        <v>0.28048864203427398</v>
      </c>
      <c r="BK604" s="17"/>
      <c r="BL604" s="17">
        <v>0.30545431209992402</v>
      </c>
      <c r="BM604" s="17">
        <v>0.29234583891674698</v>
      </c>
      <c r="BN604" s="17">
        <v>0.32439504092160398</v>
      </c>
      <c r="BO604" s="17">
        <v>0.192291004765937</v>
      </c>
      <c r="BP604" s="17"/>
      <c r="BQ604" s="17">
        <v>0.32128066525988203</v>
      </c>
      <c r="BR604" s="17">
        <v>0.308428083536821</v>
      </c>
      <c r="BS604" s="17">
        <v>0.28372790434513201</v>
      </c>
      <c r="BT604" s="17">
        <v>0.31578423134192402</v>
      </c>
      <c r="BU604" s="17">
        <v>0.34021897075497498</v>
      </c>
      <c r="BV604" s="17"/>
      <c r="BW604" s="17">
        <v>0.33462652266285797</v>
      </c>
      <c r="BX604" s="17">
        <v>0.36062557821462099</v>
      </c>
      <c r="BY604" s="17">
        <v>0.29905661270883199</v>
      </c>
      <c r="BZ604" s="17">
        <v>0.31562499357296098</v>
      </c>
      <c r="CA604" s="17">
        <v>0.33701153805984702</v>
      </c>
      <c r="CB604" s="17"/>
      <c r="CC604" s="17">
        <v>0.34848795937430099</v>
      </c>
      <c r="CD604" s="17">
        <v>0.28619057116067498</v>
      </c>
      <c r="CE604" s="17"/>
      <c r="CF604" s="17">
        <v>0.344513959235137</v>
      </c>
      <c r="CG604" s="17"/>
      <c r="CH604" s="17">
        <v>0.33347605068200398</v>
      </c>
    </row>
    <row r="605" spans="2:86" x14ac:dyDescent="0.35">
      <c r="B605" t="s">
        <v>319</v>
      </c>
      <c r="C605" s="17">
        <v>0.24570392016450701</v>
      </c>
      <c r="D605" s="17">
        <v>0.247108114874796</v>
      </c>
      <c r="E605" s="17">
        <v>0.24404471259909999</v>
      </c>
      <c r="F605" s="17"/>
      <c r="G605" s="17">
        <v>0.22058113865669701</v>
      </c>
      <c r="H605" s="17">
        <v>0.22094018739044599</v>
      </c>
      <c r="I605" s="17">
        <v>0.21607681554161501</v>
      </c>
      <c r="J605" s="17">
        <v>0.271228697292973</v>
      </c>
      <c r="K605" s="17">
        <v>0.25081559389777203</v>
      </c>
      <c r="L605" s="17">
        <v>0.28238954546183098</v>
      </c>
      <c r="M605" s="17"/>
      <c r="N605" s="17">
        <v>0.22623542526684301</v>
      </c>
      <c r="O605" s="17">
        <v>0.25518419125143399</v>
      </c>
      <c r="P605" s="17">
        <v>0.25741273680610099</v>
      </c>
      <c r="Q605" s="17">
        <v>0.24710469987028</v>
      </c>
      <c r="R605" s="17"/>
      <c r="S605" s="17">
        <v>0.25608478073415297</v>
      </c>
      <c r="T605" s="17">
        <v>0.286292034965547</v>
      </c>
      <c r="U605" s="17">
        <v>0.28657547366880798</v>
      </c>
      <c r="V605" s="17">
        <v>0.20672226248279199</v>
      </c>
      <c r="W605" s="17">
        <v>0.18741214944346801</v>
      </c>
      <c r="X605" s="17">
        <v>0.227766436547823</v>
      </c>
      <c r="Y605" s="17">
        <v>0.195374582608842</v>
      </c>
      <c r="Z605" s="17">
        <v>0.34315881959535799</v>
      </c>
      <c r="AA605" s="17">
        <v>0.21294251921183599</v>
      </c>
      <c r="AB605" s="17">
        <v>0.270231154358059</v>
      </c>
      <c r="AC605" s="17">
        <v>0.299632431069418</v>
      </c>
      <c r="AD605" s="17">
        <v>0.17971087179659601</v>
      </c>
      <c r="AE605" s="17"/>
      <c r="AF605" s="17">
        <v>0.24206728458298399</v>
      </c>
      <c r="AG605" s="17">
        <v>0.18641495616620199</v>
      </c>
      <c r="AH605" s="17">
        <v>0.219600397040149</v>
      </c>
      <c r="AI605" s="17">
        <v>0.25753477032266597</v>
      </c>
      <c r="AJ605" s="17">
        <v>0.19724154138883901</v>
      </c>
      <c r="AK605" s="17">
        <v>0.27139858412427798</v>
      </c>
      <c r="AL605" s="17">
        <v>0.27012729008955799</v>
      </c>
      <c r="AM605" s="17">
        <v>0.311459113613205</v>
      </c>
      <c r="AN605" s="17">
        <v>0.28936995038413599</v>
      </c>
      <c r="AO605" s="17">
        <v>0.219782979786565</v>
      </c>
      <c r="AP605" s="17">
        <v>0.24912093713243999</v>
      </c>
      <c r="AQ605" s="17">
        <v>0.23776351045073399</v>
      </c>
      <c r="AR605" s="17">
        <v>0.26610369011329799</v>
      </c>
      <c r="AS605" s="17">
        <v>0.24430847530021099</v>
      </c>
      <c r="AT605" s="17">
        <v>0.194324966942168</v>
      </c>
      <c r="AU605" s="17">
        <v>0.19816215882552701</v>
      </c>
      <c r="AV605" s="17"/>
      <c r="AW605" s="17">
        <v>0.26532791283316798</v>
      </c>
      <c r="AX605" s="17">
        <v>0.24816075073479199</v>
      </c>
      <c r="AY605" s="17">
        <v>0.23548185494068399</v>
      </c>
      <c r="AZ605" s="17">
        <v>0.25539744268739001</v>
      </c>
      <c r="BA605" s="17">
        <v>9.99470482034127E-2</v>
      </c>
      <c r="BB605" s="17"/>
      <c r="BC605" s="17">
        <v>0.147610928957669</v>
      </c>
      <c r="BD605" s="17">
        <v>0.277473800053333</v>
      </c>
      <c r="BE605" s="17">
        <v>0.25364813192311098</v>
      </c>
      <c r="BF605" s="17">
        <v>0.21687483631764901</v>
      </c>
      <c r="BG605" s="17">
        <v>0.25924576983227998</v>
      </c>
      <c r="BH605" s="17"/>
      <c r="BI605" s="17">
        <v>0.25026785223869102</v>
      </c>
      <c r="BJ605" s="17">
        <v>0.22714208123285701</v>
      </c>
      <c r="BK605" s="17"/>
      <c r="BL605" s="17">
        <v>0.253266619673507</v>
      </c>
      <c r="BM605" s="17">
        <v>0.27053402316494801</v>
      </c>
      <c r="BN605" s="17">
        <v>0.23667988438712201</v>
      </c>
      <c r="BO605" s="17">
        <v>8.3459548749392903E-2</v>
      </c>
      <c r="BP605" s="17"/>
      <c r="BQ605" s="17">
        <v>0.249814945008526</v>
      </c>
      <c r="BR605" s="17">
        <v>0.22988649774269701</v>
      </c>
      <c r="BS605" s="17">
        <v>0.32712686404012298</v>
      </c>
      <c r="BT605" s="17">
        <v>0.24566538953704001</v>
      </c>
      <c r="BU605" s="17">
        <v>0.22523710808790301</v>
      </c>
      <c r="BV605" s="17"/>
      <c r="BW605" s="17">
        <v>0.27306695090119198</v>
      </c>
      <c r="BX605" s="17">
        <v>0.20580882403519599</v>
      </c>
      <c r="BY605" s="17">
        <v>0.28864401127149197</v>
      </c>
      <c r="BZ605" s="17">
        <v>0.22300635348064299</v>
      </c>
      <c r="CA605" s="17">
        <v>0.23471803141878</v>
      </c>
      <c r="CB605" s="17"/>
      <c r="CC605" s="17">
        <v>0.20990046922725</v>
      </c>
      <c r="CD605" s="17">
        <v>0.26667362686256901</v>
      </c>
      <c r="CE605" s="17"/>
      <c r="CF605" s="17">
        <v>0.20738780851962699</v>
      </c>
      <c r="CG605" s="17"/>
      <c r="CH605" s="17">
        <v>0.14918832707211499</v>
      </c>
    </row>
    <row r="606" spans="2:86" x14ac:dyDescent="0.35">
      <c r="B606" t="s">
        <v>293</v>
      </c>
      <c r="C606" s="17">
        <v>0.14953034397007001</v>
      </c>
      <c r="D606" s="17">
        <v>0.14654144298629601</v>
      </c>
      <c r="E606" s="17">
        <v>0.15288891330746901</v>
      </c>
      <c r="F606" s="17"/>
      <c r="G606" s="17">
        <v>0.11757501259092</v>
      </c>
      <c r="H606" s="17">
        <v>0.13987967022922801</v>
      </c>
      <c r="I606" s="17">
        <v>0.11684655647697099</v>
      </c>
      <c r="J606" s="17">
        <v>0.12255413004185201</v>
      </c>
      <c r="K606" s="17">
        <v>0.146892472262835</v>
      </c>
      <c r="L606" s="17">
        <v>0.22879544694543799</v>
      </c>
      <c r="M606" s="17"/>
      <c r="N606" s="17">
        <v>0.18516773394689601</v>
      </c>
      <c r="O606" s="17">
        <v>0.15464708790172299</v>
      </c>
      <c r="P606" s="17">
        <v>0.111992265205828</v>
      </c>
      <c r="Q606" s="17">
        <v>0.139950301170473</v>
      </c>
      <c r="R606" s="17"/>
      <c r="S606" s="17">
        <v>9.2761534661282202E-2</v>
      </c>
      <c r="T606" s="17">
        <v>0.138579894903503</v>
      </c>
      <c r="U606" s="17">
        <v>0.181114534007499</v>
      </c>
      <c r="V606" s="17">
        <v>0.20775604670585601</v>
      </c>
      <c r="W606" s="17">
        <v>0.169534027227874</v>
      </c>
      <c r="X606" s="17">
        <v>0.11087306025139</v>
      </c>
      <c r="Y606" s="17">
        <v>0.17434740739807</v>
      </c>
      <c r="Z606" s="17">
        <v>0.123713352464227</v>
      </c>
      <c r="AA606" s="17">
        <v>0.186355940680654</v>
      </c>
      <c r="AB606" s="17">
        <v>0.115659159960997</v>
      </c>
      <c r="AC606" s="17">
        <v>0.197961119977141</v>
      </c>
      <c r="AD606" s="17">
        <v>0.12679468074570399</v>
      </c>
      <c r="AE606" s="17"/>
      <c r="AF606" s="17">
        <v>0.13786106017890501</v>
      </c>
      <c r="AG606" s="17">
        <v>4.4948517163939099E-2</v>
      </c>
      <c r="AH606" s="17">
        <v>0.13438751386651801</v>
      </c>
      <c r="AI606" s="17">
        <v>0.19426963665777899</v>
      </c>
      <c r="AJ606" s="17">
        <v>0.17183017487133201</v>
      </c>
      <c r="AK606" s="17">
        <v>0.110504993218824</v>
      </c>
      <c r="AL606" s="17">
        <v>0.16977077262406401</v>
      </c>
      <c r="AM606" s="17">
        <v>0.13545238266901999</v>
      </c>
      <c r="AN606" s="17">
        <v>0.14442958724718999</v>
      </c>
      <c r="AO606" s="17">
        <v>0.198403664579022</v>
      </c>
      <c r="AP606" s="17">
        <v>0.15893061645767501</v>
      </c>
      <c r="AQ606" s="17">
        <v>0.15020581452244899</v>
      </c>
      <c r="AR606" s="17">
        <v>0.13311405105978799</v>
      </c>
      <c r="AS606" s="17">
        <v>0.203366789815218</v>
      </c>
      <c r="AT606" s="17">
        <v>0.17999191912519599</v>
      </c>
      <c r="AU606" s="17">
        <v>0.14278706503611499</v>
      </c>
      <c r="AV606" s="17"/>
      <c r="AW606" s="17">
        <v>0.13321857795640701</v>
      </c>
      <c r="AX606" s="17">
        <v>0.152954083950959</v>
      </c>
      <c r="AY606" s="17">
        <v>0.16341488645597199</v>
      </c>
      <c r="AZ606" s="17">
        <v>0.117773727672527</v>
      </c>
      <c r="BA606" s="17">
        <v>0.14095045449309099</v>
      </c>
      <c r="BB606" s="17"/>
      <c r="BC606" s="17">
        <v>0.10760763252343</v>
      </c>
      <c r="BD606" s="17">
        <v>0.17201512561979099</v>
      </c>
      <c r="BE606" s="17">
        <v>0.150858123646503</v>
      </c>
      <c r="BF606" s="17">
        <v>0.13415231788738699</v>
      </c>
      <c r="BG606" s="17">
        <v>9.5760076700843896E-2</v>
      </c>
      <c r="BH606" s="17"/>
      <c r="BI606" s="17">
        <v>0.15188090825832101</v>
      </c>
      <c r="BJ606" s="17">
        <v>0.13997043049901001</v>
      </c>
      <c r="BK606" s="17"/>
      <c r="BL606" s="17">
        <v>0.155021482568616</v>
      </c>
      <c r="BM606" s="17">
        <v>0.16669275680536999</v>
      </c>
      <c r="BN606" s="17">
        <v>0.13435253208678699</v>
      </c>
      <c r="BO606" s="17">
        <v>0.247989291430184</v>
      </c>
      <c r="BP606" s="17"/>
      <c r="BQ606" s="17">
        <v>0.14073934076209099</v>
      </c>
      <c r="BR606" s="17">
        <v>0.17464007537491899</v>
      </c>
      <c r="BS606" s="17">
        <v>0.17520839731784199</v>
      </c>
      <c r="BT606" s="17">
        <v>9.4409019288750007E-2</v>
      </c>
      <c r="BU606" s="17">
        <v>0.15990327111451699</v>
      </c>
      <c r="BV606" s="17"/>
      <c r="BW606" s="17">
        <v>0.13446788519557501</v>
      </c>
      <c r="BX606" s="17">
        <v>0.16621354568775701</v>
      </c>
      <c r="BY606" s="17">
        <v>0.16253005245980001</v>
      </c>
      <c r="BZ606" s="17">
        <v>0.14053454549507999</v>
      </c>
      <c r="CA606" s="17">
        <v>0.15388078475939801</v>
      </c>
      <c r="CB606" s="17"/>
      <c r="CC606" s="17">
        <v>0.123680218376507</v>
      </c>
      <c r="CD606" s="17">
        <v>0.164670492129392</v>
      </c>
      <c r="CE606" s="17"/>
      <c r="CF606" s="17">
        <v>0.17643314629089199</v>
      </c>
      <c r="CG606" s="17"/>
      <c r="CH606" s="17">
        <v>0.14368463850796101</v>
      </c>
    </row>
    <row r="607" spans="2:86" x14ac:dyDescent="0.35">
      <c r="B607" t="s">
        <v>294</v>
      </c>
      <c r="C607" s="17">
        <v>6.15773843874712E-2</v>
      </c>
      <c r="D607" s="17">
        <v>6.7120457195767994E-2</v>
      </c>
      <c r="E607" s="17">
        <v>5.6353725283558399E-2</v>
      </c>
      <c r="F607" s="17"/>
      <c r="G607" s="17">
        <v>3.3455177764634803E-2</v>
      </c>
      <c r="H607" s="17">
        <v>3.5526366132885998E-2</v>
      </c>
      <c r="I607" s="17">
        <v>4.7810310172970702E-2</v>
      </c>
      <c r="J607" s="17">
        <v>6.1137116184433002E-2</v>
      </c>
      <c r="K607" s="17">
        <v>9.0541758071772102E-2</v>
      </c>
      <c r="L607" s="17">
        <v>9.3533292192059705E-2</v>
      </c>
      <c r="M607" s="17"/>
      <c r="N607" s="17">
        <v>6.3449124482777994E-2</v>
      </c>
      <c r="O607" s="17">
        <v>6.0302407569925297E-2</v>
      </c>
      <c r="P607" s="17">
        <v>6.5445220826610195E-2</v>
      </c>
      <c r="Q607" s="17">
        <v>5.7970803983444903E-2</v>
      </c>
      <c r="R607" s="17"/>
      <c r="S607" s="17">
        <v>4.9242342596557E-2</v>
      </c>
      <c r="T607" s="17">
        <v>5.3282240747361299E-2</v>
      </c>
      <c r="U607" s="17">
        <v>8.0313952656899001E-2</v>
      </c>
      <c r="V607" s="17">
        <v>6.6447657722588496E-2</v>
      </c>
      <c r="W607" s="17">
        <v>8.3245113878428104E-2</v>
      </c>
      <c r="X607" s="17">
        <v>5.9659842932256499E-2</v>
      </c>
      <c r="Y607" s="17">
        <v>6.8726550726769794E-2</v>
      </c>
      <c r="Z607" s="17">
        <v>8.2018260537669904E-2</v>
      </c>
      <c r="AA607" s="17">
        <v>2.69895933034199E-2</v>
      </c>
      <c r="AB607" s="17">
        <v>0.117966950757575</v>
      </c>
      <c r="AC607" s="17">
        <v>3.5732784831167597E-2</v>
      </c>
      <c r="AD607" s="17">
        <v>0</v>
      </c>
      <c r="AE607" s="17"/>
      <c r="AF607" s="17">
        <v>0.12171817581778401</v>
      </c>
      <c r="AG607" s="17">
        <v>6.8434623438461406E-2</v>
      </c>
      <c r="AH607" s="17">
        <v>8.7959489181977907E-2</v>
      </c>
      <c r="AI607" s="17">
        <v>4.5505246892991402E-2</v>
      </c>
      <c r="AJ607" s="17">
        <v>3.1084725864628699E-2</v>
      </c>
      <c r="AK607" s="17">
        <v>5.4191987115036699E-2</v>
      </c>
      <c r="AL607" s="17">
        <v>6.5323377597811497E-2</v>
      </c>
      <c r="AM607" s="17">
        <v>4.34306539049297E-2</v>
      </c>
      <c r="AN607" s="17">
        <v>6.4074430898733895E-2</v>
      </c>
      <c r="AO607" s="17">
        <v>9.8254906365966801E-2</v>
      </c>
      <c r="AP607" s="17">
        <v>7.3702488603677604E-2</v>
      </c>
      <c r="AQ607" s="17">
        <v>6.7403988020382E-2</v>
      </c>
      <c r="AR607" s="17">
        <v>4.3552431638101997E-2</v>
      </c>
      <c r="AS607" s="17">
        <v>0.106386607608821</v>
      </c>
      <c r="AT607" s="17">
        <v>9.1392172731761603E-2</v>
      </c>
      <c r="AU607" s="17">
        <v>3.6967004293912101E-2</v>
      </c>
      <c r="AV607" s="17"/>
      <c r="AW607" s="17">
        <v>4.40576299749742E-2</v>
      </c>
      <c r="AX607" s="17">
        <v>5.33071556363309E-2</v>
      </c>
      <c r="AY607" s="17">
        <v>4.9893820669943398E-2</v>
      </c>
      <c r="AZ607" s="17">
        <v>8.0475323193438697E-2</v>
      </c>
      <c r="BA607" s="17">
        <v>0.164769905258868</v>
      </c>
      <c r="BB607" s="17"/>
      <c r="BC607" s="17">
        <v>8.8816336362860696E-2</v>
      </c>
      <c r="BD607" s="17">
        <v>5.4979726882677299E-2</v>
      </c>
      <c r="BE607" s="17">
        <v>6.6432164852019401E-2</v>
      </c>
      <c r="BF607" s="17">
        <v>4.7016361391167098E-2</v>
      </c>
      <c r="BG607" s="17">
        <v>5.4387250730769998E-2</v>
      </c>
      <c r="BH607" s="17"/>
      <c r="BI607" s="17">
        <v>6.1779409303392402E-2</v>
      </c>
      <c r="BJ607" s="17">
        <v>6.0755734571357203E-2</v>
      </c>
      <c r="BK607" s="17"/>
      <c r="BL607" s="17">
        <v>6.0269989304863998E-2</v>
      </c>
      <c r="BM607" s="17">
        <v>8.7886318549635398E-2</v>
      </c>
      <c r="BN607" s="17">
        <v>4.7097271968972398E-2</v>
      </c>
      <c r="BO607" s="17">
        <v>8.2289002280287196E-2</v>
      </c>
      <c r="BP607" s="17"/>
      <c r="BQ607" s="17">
        <v>8.8580005721119098E-2</v>
      </c>
      <c r="BR607" s="17">
        <v>5.70899880598469E-2</v>
      </c>
      <c r="BS607" s="17">
        <v>5.0964574871896602E-2</v>
      </c>
      <c r="BT607" s="17">
        <v>8.8627649958310697E-2</v>
      </c>
      <c r="BU607" s="17">
        <v>3.3746188605531698E-2</v>
      </c>
      <c r="BV607" s="17"/>
      <c r="BW607" s="17">
        <v>7.5649291608852295E-2</v>
      </c>
      <c r="BX607" s="17">
        <v>6.0296993015441398E-2</v>
      </c>
      <c r="BY607" s="17">
        <v>3.9307642829612403E-2</v>
      </c>
      <c r="BZ607" s="17">
        <v>6.9232010049495807E-2</v>
      </c>
      <c r="CA607" s="17">
        <v>3.8846568191542502E-2</v>
      </c>
      <c r="CB607" s="17"/>
      <c r="CC607" s="17">
        <v>5.5452031759546903E-2</v>
      </c>
      <c r="CD607" s="17">
        <v>6.5164939348440296E-2</v>
      </c>
      <c r="CE607" s="17"/>
      <c r="CF607" s="17">
        <v>5.82891145432477E-2</v>
      </c>
      <c r="CG607" s="17"/>
      <c r="CH607" s="17">
        <v>3.8899703212985297E-2</v>
      </c>
    </row>
    <row r="608" spans="2:86" x14ac:dyDescent="0.35">
      <c r="B608" t="s">
        <v>140</v>
      </c>
      <c r="C608" s="17">
        <v>6.3241003437068705E-2</v>
      </c>
      <c r="D608" s="17">
        <v>4.2752340064773402E-2</v>
      </c>
      <c r="E608" s="17">
        <v>8.2033062308299196E-2</v>
      </c>
      <c r="F608" s="17"/>
      <c r="G608" s="17">
        <v>8.5144622269081705E-2</v>
      </c>
      <c r="H608" s="17">
        <v>5.0855419518296897E-2</v>
      </c>
      <c r="I608" s="17">
        <v>7.3260138408681494E-2</v>
      </c>
      <c r="J608" s="17">
        <v>5.4686120555495897E-2</v>
      </c>
      <c r="K608" s="17">
        <v>6.1526702963204498E-2</v>
      </c>
      <c r="L608" s="17">
        <v>5.87454203158378E-2</v>
      </c>
      <c r="M608" s="17"/>
      <c r="N608" s="17">
        <v>4.5055543870719299E-2</v>
      </c>
      <c r="O608" s="17">
        <v>7.4704141608257002E-2</v>
      </c>
      <c r="P608" s="17">
        <v>5.3463050102995499E-2</v>
      </c>
      <c r="Q608" s="17">
        <v>7.6809373499743497E-2</v>
      </c>
      <c r="R608" s="17"/>
      <c r="S608" s="17">
        <v>6.8475062177933296E-2</v>
      </c>
      <c r="T608" s="17">
        <v>6.7554832223497494E-2</v>
      </c>
      <c r="U608" s="17">
        <v>7.5179392211919299E-2</v>
      </c>
      <c r="V608" s="17">
        <v>3.78531710345563E-2</v>
      </c>
      <c r="W608" s="17">
        <v>5.2680830595003197E-2</v>
      </c>
      <c r="X608" s="17">
        <v>6.1897247581436103E-2</v>
      </c>
      <c r="Y608" s="17">
        <v>9.3571350216216806E-2</v>
      </c>
      <c r="Z608" s="17">
        <v>3.7818590842684401E-2</v>
      </c>
      <c r="AA608" s="17">
        <v>7.6582308607993504E-2</v>
      </c>
      <c r="AB608" s="17">
        <v>3.2169732503396803E-2</v>
      </c>
      <c r="AC608" s="17">
        <v>8.6121225045950905E-2</v>
      </c>
      <c r="AD608" s="17">
        <v>5.2478994545823499E-2</v>
      </c>
      <c r="AE608" s="17"/>
      <c r="AF608" s="17">
        <v>8.8280861288991805E-2</v>
      </c>
      <c r="AG608" s="17">
        <v>0.16092281645353301</v>
      </c>
      <c r="AH608" s="17">
        <v>8.9754846829510501E-2</v>
      </c>
      <c r="AI608" s="17">
        <v>6.5121827667440901E-2</v>
      </c>
      <c r="AJ608" s="17">
        <v>7.76611836693087E-2</v>
      </c>
      <c r="AK608" s="17">
        <v>5.5125273076668702E-2</v>
      </c>
      <c r="AL608" s="17">
        <v>3.2373754169921602E-2</v>
      </c>
      <c r="AM608" s="17">
        <v>5.9913354854823797E-2</v>
      </c>
      <c r="AN608" s="17">
        <v>0.10782967873648</v>
      </c>
      <c r="AO608" s="17">
        <v>3.9758340383730599E-2</v>
      </c>
      <c r="AP608" s="17">
        <v>4.7622000986928502E-2</v>
      </c>
      <c r="AQ608" s="17">
        <v>5.8675375833317403E-2</v>
      </c>
      <c r="AR608" s="17">
        <v>3.24891700110456E-2</v>
      </c>
      <c r="AS608" s="17">
        <v>3.9445716860442098E-2</v>
      </c>
      <c r="AT608" s="17">
        <v>0</v>
      </c>
      <c r="AU608" s="17">
        <v>3.22557310081176E-2</v>
      </c>
      <c r="AV608" s="17"/>
      <c r="AW608" s="17">
        <v>7.1329767701546698E-2</v>
      </c>
      <c r="AX608" s="17">
        <v>7.6193828670209393E-2</v>
      </c>
      <c r="AY608" s="17">
        <v>5.7343023189038098E-2</v>
      </c>
      <c r="AZ608" s="17">
        <v>5.2074871566502999E-2</v>
      </c>
      <c r="BA608" s="17">
        <v>2.0915996800377101E-2</v>
      </c>
      <c r="BB608" s="17"/>
      <c r="BC608" s="17">
        <v>3.8361158538008401E-2</v>
      </c>
      <c r="BD608" s="17">
        <v>4.1618683055853298E-2</v>
      </c>
      <c r="BE608" s="17">
        <v>8.2602269061976805E-2</v>
      </c>
      <c r="BF608" s="17">
        <v>8.7934446144252804E-2</v>
      </c>
      <c r="BG608" s="17">
        <v>5.6038100247489002E-2</v>
      </c>
      <c r="BH608" s="17"/>
      <c r="BI608" s="17">
        <v>5.3029320441344702E-2</v>
      </c>
      <c r="BJ608" s="17">
        <v>0.104772650250987</v>
      </c>
      <c r="BK608" s="17"/>
      <c r="BL608" s="17">
        <v>4.22795325410939E-2</v>
      </c>
      <c r="BM608" s="17">
        <v>4.9391503477260998E-2</v>
      </c>
      <c r="BN608" s="17">
        <v>6.7468967635405303E-2</v>
      </c>
      <c r="BO608" s="17">
        <v>0.30866893649314198</v>
      </c>
      <c r="BP608" s="17"/>
      <c r="BQ608" s="17">
        <v>4.7032625998204201E-2</v>
      </c>
      <c r="BR608" s="17">
        <v>5.0535247802730998E-2</v>
      </c>
      <c r="BS608" s="17">
        <v>5.5604915770344598E-2</v>
      </c>
      <c r="BT608" s="17">
        <v>3.8725703436275898E-2</v>
      </c>
      <c r="BU608" s="17">
        <v>4.2710313216543498E-2</v>
      </c>
      <c r="BV608" s="17"/>
      <c r="BW608" s="17">
        <v>2.7393944986516899E-2</v>
      </c>
      <c r="BX608" s="17">
        <v>3.0787036013517101E-2</v>
      </c>
      <c r="BY608" s="17">
        <v>5.75133193736981E-2</v>
      </c>
      <c r="BZ608" s="17">
        <v>4.8104156463588101E-2</v>
      </c>
      <c r="CA608" s="17">
        <v>7.8187007373328399E-2</v>
      </c>
      <c r="CB608" s="17"/>
      <c r="CC608" s="17">
        <v>3.41382547222688E-2</v>
      </c>
      <c r="CD608" s="17">
        <v>8.0286178934989294E-2</v>
      </c>
      <c r="CE608" s="17"/>
      <c r="CF608" s="17">
        <v>3.0887849823451E-2</v>
      </c>
      <c r="CG608" s="17"/>
      <c r="CH608" s="17">
        <v>3.9069607956017299E-2</v>
      </c>
    </row>
    <row r="609" spans="2:86"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c r="CB609" s="17"/>
      <c r="CC609" s="17"/>
      <c r="CD609" s="17"/>
      <c r="CE609" s="17"/>
      <c r="CF609" s="17"/>
      <c r="CG609" s="17"/>
      <c r="CH609" s="17"/>
    </row>
    <row r="610" spans="2:86" x14ac:dyDescent="0.35">
      <c r="B610" s="6" t="s">
        <v>326</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c r="CB610" s="17"/>
      <c r="CC610" s="17"/>
      <c r="CD610" s="17"/>
      <c r="CE610" s="17"/>
      <c r="CF610" s="17"/>
      <c r="CG610" s="17"/>
      <c r="CH610" s="17"/>
    </row>
    <row r="611" spans="2:86" x14ac:dyDescent="0.35">
      <c r="B611" s="21" t="s">
        <v>123</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c r="CB611" s="17"/>
      <c r="CC611" s="17"/>
      <c r="CD611" s="17"/>
      <c r="CE611" s="17"/>
      <c r="CF611" s="17"/>
      <c r="CG611" s="17"/>
      <c r="CH611" s="17"/>
    </row>
    <row r="612" spans="2:86" x14ac:dyDescent="0.35">
      <c r="B612" t="s">
        <v>291</v>
      </c>
      <c r="C612" s="17">
        <v>0.282647406291124</v>
      </c>
      <c r="D612" s="17">
        <v>0.31255736273073598</v>
      </c>
      <c r="E612" s="17">
        <v>0.25431383326623302</v>
      </c>
      <c r="F612" s="17"/>
      <c r="G612" s="17">
        <v>0.14131994426667499</v>
      </c>
      <c r="H612" s="17">
        <v>0.22339752678474301</v>
      </c>
      <c r="I612" s="17">
        <v>0.24878571964080801</v>
      </c>
      <c r="J612" s="17">
        <v>0.29518108524484998</v>
      </c>
      <c r="K612" s="17">
        <v>0.35516830000368599</v>
      </c>
      <c r="L612" s="17">
        <v>0.39325886881986699</v>
      </c>
      <c r="M612" s="17"/>
      <c r="N612" s="17">
        <v>0.29146221069895101</v>
      </c>
      <c r="O612" s="17">
        <v>0.30824315411282099</v>
      </c>
      <c r="P612" s="17">
        <v>0.28155206733065002</v>
      </c>
      <c r="Q612" s="17">
        <v>0.24781957980521899</v>
      </c>
      <c r="R612" s="17"/>
      <c r="S612" s="17">
        <v>0.24578228092913601</v>
      </c>
      <c r="T612" s="17">
        <v>0.28986974731757698</v>
      </c>
      <c r="U612" s="17">
        <v>0.34027112812560201</v>
      </c>
      <c r="V612" s="17">
        <v>0.30450009843743903</v>
      </c>
      <c r="W612" s="17">
        <v>0.28321223810542001</v>
      </c>
      <c r="X612" s="17">
        <v>0.32325354339662699</v>
      </c>
      <c r="Y612" s="17">
        <v>0.27334527001929099</v>
      </c>
      <c r="Z612" s="17">
        <v>0.30840261382804901</v>
      </c>
      <c r="AA612" s="17">
        <v>0.29628559615494698</v>
      </c>
      <c r="AB612" s="17">
        <v>0.28233203560588499</v>
      </c>
      <c r="AC612" s="17">
        <v>0.188038836128401</v>
      </c>
      <c r="AD612" s="17">
        <v>0.18029250493854601</v>
      </c>
      <c r="AE612" s="17"/>
      <c r="AF612" s="17">
        <v>0.25520024639007099</v>
      </c>
      <c r="AG612" s="17">
        <v>0.21452932284996201</v>
      </c>
      <c r="AH612" s="17">
        <v>0.249157079741363</v>
      </c>
      <c r="AI612" s="17">
        <v>0.32534836180306198</v>
      </c>
      <c r="AJ612" s="17">
        <v>0.27418076200129898</v>
      </c>
      <c r="AK612" s="17">
        <v>0.25271759834528701</v>
      </c>
      <c r="AL612" s="17">
        <v>0.246502427582316</v>
      </c>
      <c r="AM612" s="17">
        <v>0.29627973236413802</v>
      </c>
      <c r="AN612" s="17">
        <v>0.23494867087183399</v>
      </c>
      <c r="AO612" s="17">
        <v>0.35185150399126303</v>
      </c>
      <c r="AP612" s="17">
        <v>0.31095881525340102</v>
      </c>
      <c r="AQ612" s="17">
        <v>0.33323858542586299</v>
      </c>
      <c r="AR612" s="17">
        <v>0.32384547544949899</v>
      </c>
      <c r="AS612" s="17">
        <v>0.25051623691095998</v>
      </c>
      <c r="AT612" s="17">
        <v>0.35428667597545599</v>
      </c>
      <c r="AU612" s="17">
        <v>0.29367061787512999</v>
      </c>
      <c r="AV612" s="17"/>
      <c r="AW612" s="17">
        <v>0.31594934144104903</v>
      </c>
      <c r="AX612" s="17">
        <v>0.238772644407648</v>
      </c>
      <c r="AY612" s="17">
        <v>0.26325537817703698</v>
      </c>
      <c r="AZ612" s="17">
        <v>0.270852249429193</v>
      </c>
      <c r="BA612" s="17">
        <v>0.336910949323243</v>
      </c>
      <c r="BB612" s="17"/>
      <c r="BC612" s="17">
        <v>0.29958200706654198</v>
      </c>
      <c r="BD612" s="17">
        <v>0.27235534515461302</v>
      </c>
      <c r="BE612" s="17">
        <v>0.28449615494877201</v>
      </c>
      <c r="BF612" s="17">
        <v>0.29231986850317898</v>
      </c>
      <c r="BG612" s="17">
        <v>0.27620438852706403</v>
      </c>
      <c r="BH612" s="17"/>
      <c r="BI612" s="17">
        <v>0.29477232307657802</v>
      </c>
      <c r="BJ612" s="17">
        <v>0.23333450049562501</v>
      </c>
      <c r="BK612" s="17"/>
      <c r="BL612" s="17">
        <v>0.26405354831507899</v>
      </c>
      <c r="BM612" s="17">
        <v>0.31708849294723102</v>
      </c>
      <c r="BN612" s="17">
        <v>0.27239867068499601</v>
      </c>
      <c r="BO612" s="17">
        <v>0.23946708034227501</v>
      </c>
      <c r="BP612" s="17"/>
      <c r="BQ612" s="17">
        <v>0.33791834343952598</v>
      </c>
      <c r="BR612" s="17">
        <v>0.279036173826537</v>
      </c>
      <c r="BS612" s="17">
        <v>0.303830848358354</v>
      </c>
      <c r="BT612" s="17">
        <v>0.35023513390885302</v>
      </c>
      <c r="BU612" s="17">
        <v>0.19958313028028701</v>
      </c>
      <c r="BV612" s="17"/>
      <c r="BW612" s="17">
        <v>0.326655981712206</v>
      </c>
      <c r="BX612" s="17">
        <v>0.234619465693129</v>
      </c>
      <c r="BY612" s="17">
        <v>0.33055097420524698</v>
      </c>
      <c r="BZ612" s="17">
        <v>0.35485657617648397</v>
      </c>
      <c r="CA612" s="17">
        <v>0.20882122024039099</v>
      </c>
      <c r="CB612" s="17"/>
      <c r="CC612" s="17">
        <v>0.34082679295193802</v>
      </c>
      <c r="CD612" s="17">
        <v>0.24857234809943299</v>
      </c>
      <c r="CE612" s="17"/>
      <c r="CF612" s="17">
        <v>0.24353935023626599</v>
      </c>
      <c r="CG612" s="17"/>
      <c r="CH612" s="17">
        <v>0.35517995381730599</v>
      </c>
    </row>
    <row r="613" spans="2:86" x14ac:dyDescent="0.35">
      <c r="B613" t="s">
        <v>292</v>
      </c>
      <c r="C613" s="17">
        <v>0.34699714835069601</v>
      </c>
      <c r="D613" s="17">
        <v>0.35085468459390201</v>
      </c>
      <c r="E613" s="17">
        <v>0.34369511331087899</v>
      </c>
      <c r="F613" s="17"/>
      <c r="G613" s="17">
        <v>0.40492924493299398</v>
      </c>
      <c r="H613" s="17">
        <v>0.31744410681079499</v>
      </c>
      <c r="I613" s="17">
        <v>0.36448280207619099</v>
      </c>
      <c r="J613" s="17">
        <v>0.33036620305415598</v>
      </c>
      <c r="K613" s="17">
        <v>0.336498865909793</v>
      </c>
      <c r="L613" s="17">
        <v>0.338946175703631</v>
      </c>
      <c r="M613" s="17"/>
      <c r="N613" s="17">
        <v>0.36246177913313299</v>
      </c>
      <c r="O613" s="17">
        <v>0.30532111572320098</v>
      </c>
      <c r="P613" s="17">
        <v>0.37090075221301599</v>
      </c>
      <c r="Q613" s="17">
        <v>0.35537922682622303</v>
      </c>
      <c r="R613" s="17"/>
      <c r="S613" s="17">
        <v>0.370089668640674</v>
      </c>
      <c r="T613" s="17">
        <v>0.27380038352715202</v>
      </c>
      <c r="U613" s="17">
        <v>0.31675686873369802</v>
      </c>
      <c r="V613" s="17">
        <v>0.37092453042808299</v>
      </c>
      <c r="W613" s="17">
        <v>0.32533118215852302</v>
      </c>
      <c r="X613" s="17">
        <v>0.32338855777799203</v>
      </c>
      <c r="Y613" s="17">
        <v>0.369046558941168</v>
      </c>
      <c r="Z613" s="17">
        <v>0.331483098665947</v>
      </c>
      <c r="AA613" s="17">
        <v>0.36287428342356598</v>
      </c>
      <c r="AB613" s="17">
        <v>0.32956960831562498</v>
      </c>
      <c r="AC613" s="17">
        <v>0.43406578460839002</v>
      </c>
      <c r="AD613" s="17">
        <v>0.49799917022572099</v>
      </c>
      <c r="AE613" s="17"/>
      <c r="AF613" s="17">
        <v>0.34502467504997197</v>
      </c>
      <c r="AG613" s="17">
        <v>0.42096269185421398</v>
      </c>
      <c r="AH613" s="17">
        <v>0.34184212164542999</v>
      </c>
      <c r="AI613" s="17">
        <v>0.33782169251288302</v>
      </c>
      <c r="AJ613" s="17">
        <v>0.32728260512312601</v>
      </c>
      <c r="AK613" s="17">
        <v>0.28516464270066699</v>
      </c>
      <c r="AL613" s="17">
        <v>0.39024507169737599</v>
      </c>
      <c r="AM613" s="17">
        <v>0.42100896403543803</v>
      </c>
      <c r="AN613" s="17">
        <v>0.29784598923775901</v>
      </c>
      <c r="AO613" s="17">
        <v>0.30617888708719698</v>
      </c>
      <c r="AP613" s="17">
        <v>0.38013324876767601</v>
      </c>
      <c r="AQ613" s="17">
        <v>0.33780454332915999</v>
      </c>
      <c r="AR613" s="17">
        <v>0.37548256754009002</v>
      </c>
      <c r="AS613" s="17">
        <v>0.37376505962171302</v>
      </c>
      <c r="AT613" s="17">
        <v>0.35133853166724899</v>
      </c>
      <c r="AU613" s="17">
        <v>0.34196664845307101</v>
      </c>
      <c r="AV613" s="17"/>
      <c r="AW613" s="17">
        <v>0.321814923070949</v>
      </c>
      <c r="AX613" s="17">
        <v>0.373752360758552</v>
      </c>
      <c r="AY613" s="17">
        <v>0.36873064151051899</v>
      </c>
      <c r="AZ613" s="17">
        <v>0.37694507070852601</v>
      </c>
      <c r="BA613" s="17">
        <v>0.307070778829935</v>
      </c>
      <c r="BB613" s="17"/>
      <c r="BC613" s="17">
        <v>0.35066809036264002</v>
      </c>
      <c r="BD613" s="17">
        <v>0.36235074961429198</v>
      </c>
      <c r="BE613" s="17">
        <v>0.33472860796873599</v>
      </c>
      <c r="BF613" s="17">
        <v>0.33207877651581802</v>
      </c>
      <c r="BG613" s="17">
        <v>0.36967561677158201</v>
      </c>
      <c r="BH613" s="17"/>
      <c r="BI613" s="17">
        <v>0.34568230982897502</v>
      </c>
      <c r="BJ613" s="17">
        <v>0.35234469087863202</v>
      </c>
      <c r="BK613" s="17"/>
      <c r="BL613" s="17">
        <v>0.372083384855249</v>
      </c>
      <c r="BM613" s="17">
        <v>0.336940183618469</v>
      </c>
      <c r="BN613" s="17">
        <v>0.34396152853110101</v>
      </c>
      <c r="BO613" s="17">
        <v>0.34365723140200899</v>
      </c>
      <c r="BP613" s="17"/>
      <c r="BQ613" s="17">
        <v>0.36354172603541202</v>
      </c>
      <c r="BR613" s="17">
        <v>0.35911563843490901</v>
      </c>
      <c r="BS613" s="17">
        <v>0.35843994579170901</v>
      </c>
      <c r="BT613" s="17">
        <v>0.30838076630515698</v>
      </c>
      <c r="BU613" s="17">
        <v>0.34686462259460599</v>
      </c>
      <c r="BV613" s="17"/>
      <c r="BW613" s="17">
        <v>0.32739159513582</v>
      </c>
      <c r="BX613" s="17">
        <v>0.39489511217983297</v>
      </c>
      <c r="BY613" s="17">
        <v>0.39809523300548399</v>
      </c>
      <c r="BZ613" s="17">
        <v>0.32780226805515</v>
      </c>
      <c r="CA613" s="17">
        <v>0.33630501505261401</v>
      </c>
      <c r="CB613" s="17"/>
      <c r="CC613" s="17">
        <v>0.350405164220148</v>
      </c>
      <c r="CD613" s="17">
        <v>0.34500110910492598</v>
      </c>
      <c r="CE613" s="17"/>
      <c r="CF613" s="17">
        <v>0.38151660621614802</v>
      </c>
      <c r="CG613" s="17"/>
      <c r="CH613" s="17">
        <v>0.32860735634327298</v>
      </c>
    </row>
    <row r="614" spans="2:86" x14ac:dyDescent="0.35">
      <c r="B614" t="s">
        <v>319</v>
      </c>
      <c r="C614" s="17">
        <v>0.18290219328433899</v>
      </c>
      <c r="D614" s="17">
        <v>0.17059141456719501</v>
      </c>
      <c r="E614" s="17">
        <v>0.194433229672521</v>
      </c>
      <c r="F614" s="17"/>
      <c r="G614" s="17">
        <v>0.22698158104674901</v>
      </c>
      <c r="H614" s="17">
        <v>0.230309576658941</v>
      </c>
      <c r="I614" s="17">
        <v>0.19887894512000101</v>
      </c>
      <c r="J614" s="17">
        <v>0.162484168179476</v>
      </c>
      <c r="K614" s="17">
        <v>0.14474333638227699</v>
      </c>
      <c r="L614" s="17">
        <v>0.14431790544807499</v>
      </c>
      <c r="M614" s="17"/>
      <c r="N614" s="17">
        <v>0.176524317961121</v>
      </c>
      <c r="O614" s="17">
        <v>0.18447511254889701</v>
      </c>
      <c r="P614" s="17">
        <v>0.17913233572159901</v>
      </c>
      <c r="Q614" s="17">
        <v>0.19293515479975801</v>
      </c>
      <c r="R614" s="17"/>
      <c r="S614" s="17">
        <v>0.23308682967550101</v>
      </c>
      <c r="T614" s="17">
        <v>0.21622409382932301</v>
      </c>
      <c r="U614" s="17">
        <v>0.149068912979089</v>
      </c>
      <c r="V614" s="17">
        <v>0.17919659073816099</v>
      </c>
      <c r="W614" s="17">
        <v>0.195181055968905</v>
      </c>
      <c r="X614" s="17">
        <v>0.18951301130542</v>
      </c>
      <c r="Y614" s="17">
        <v>0.164813729358225</v>
      </c>
      <c r="Z614" s="17">
        <v>0.20412122754185599</v>
      </c>
      <c r="AA614" s="17">
        <v>0.125145418031407</v>
      </c>
      <c r="AB614" s="17">
        <v>0.196439971817645</v>
      </c>
      <c r="AC614" s="17">
        <v>0.16406389334982999</v>
      </c>
      <c r="AD614" s="17">
        <v>7.9739428097553605E-2</v>
      </c>
      <c r="AE614" s="17"/>
      <c r="AF614" s="17">
        <v>0.25479702122373699</v>
      </c>
      <c r="AG614" s="17">
        <v>0.144773225579403</v>
      </c>
      <c r="AH614" s="17">
        <v>0.17423834459573001</v>
      </c>
      <c r="AI614" s="17">
        <v>0.160772048058961</v>
      </c>
      <c r="AJ614" s="17">
        <v>0.17487369479728099</v>
      </c>
      <c r="AK614" s="17">
        <v>0.24965263325075701</v>
      </c>
      <c r="AL614" s="17">
        <v>0.20444233753785099</v>
      </c>
      <c r="AM614" s="17">
        <v>0.186264293725209</v>
      </c>
      <c r="AN614" s="17">
        <v>0.21240833751169699</v>
      </c>
      <c r="AO614" s="17">
        <v>0.17700655263318699</v>
      </c>
      <c r="AP614" s="17">
        <v>0.154921242288069</v>
      </c>
      <c r="AQ614" s="17">
        <v>0.158823004721211</v>
      </c>
      <c r="AR614" s="17">
        <v>0.16221284826312901</v>
      </c>
      <c r="AS614" s="17">
        <v>0.132759425893024</v>
      </c>
      <c r="AT614" s="17">
        <v>0.14553260785819899</v>
      </c>
      <c r="AU614" s="17">
        <v>0.15867930108209599</v>
      </c>
      <c r="AV614" s="17"/>
      <c r="AW614" s="17">
        <v>0.162167049273754</v>
      </c>
      <c r="AX614" s="17">
        <v>0.200765530029898</v>
      </c>
      <c r="AY614" s="17">
        <v>0.194469155356363</v>
      </c>
      <c r="AZ614" s="17">
        <v>0.14512464318408999</v>
      </c>
      <c r="BA614" s="17">
        <v>0.15289437314712701</v>
      </c>
      <c r="BB614" s="17"/>
      <c r="BC614" s="17">
        <v>0.139825784828742</v>
      </c>
      <c r="BD614" s="17">
        <v>0.20991706765534601</v>
      </c>
      <c r="BE614" s="17">
        <v>0.173266986810521</v>
      </c>
      <c r="BF614" s="17">
        <v>0.17576970798771899</v>
      </c>
      <c r="BG614" s="17">
        <v>0.168691974584254</v>
      </c>
      <c r="BH614" s="17"/>
      <c r="BI614" s="17">
        <v>0.18191089392139001</v>
      </c>
      <c r="BJ614" s="17">
        <v>0.18693387885919099</v>
      </c>
      <c r="BK614" s="17"/>
      <c r="BL614" s="17">
        <v>0.18629372509550299</v>
      </c>
      <c r="BM614" s="17">
        <v>0.1438221723351</v>
      </c>
      <c r="BN614" s="17">
        <v>0.20423061957380201</v>
      </c>
      <c r="BO614" s="17">
        <v>0.14468347852518701</v>
      </c>
      <c r="BP614" s="17"/>
      <c r="BQ614" s="17">
        <v>0.14016864538730101</v>
      </c>
      <c r="BR614" s="17">
        <v>0.19632136099163899</v>
      </c>
      <c r="BS614" s="17">
        <v>0.15937203917418999</v>
      </c>
      <c r="BT614" s="17">
        <v>0.17130085909893999</v>
      </c>
      <c r="BU614" s="17">
        <v>0.19478015695538101</v>
      </c>
      <c r="BV614" s="17"/>
      <c r="BW614" s="17">
        <v>0.21314442119733901</v>
      </c>
      <c r="BX614" s="17">
        <v>0.21439675202757699</v>
      </c>
      <c r="BY614" s="17">
        <v>0.11971065633755699</v>
      </c>
      <c r="BZ614" s="17">
        <v>0.15084744849717899</v>
      </c>
      <c r="CA614" s="17">
        <v>0.20022355364807401</v>
      </c>
      <c r="CB614" s="17"/>
      <c r="CC614" s="17">
        <v>0.16859561286010599</v>
      </c>
      <c r="CD614" s="17">
        <v>0.19128140778726799</v>
      </c>
      <c r="CE614" s="17"/>
      <c r="CF614" s="17">
        <v>0.21947048007393899</v>
      </c>
      <c r="CG614" s="17"/>
      <c r="CH614" s="17">
        <v>0.16299046793710101</v>
      </c>
    </row>
    <row r="615" spans="2:86" x14ac:dyDescent="0.35">
      <c r="B615" t="s">
        <v>293</v>
      </c>
      <c r="C615" s="17">
        <v>6.0658160909655701E-2</v>
      </c>
      <c r="D615" s="17">
        <v>7.0985233096816203E-2</v>
      </c>
      <c r="E615" s="17">
        <v>5.0765846989144797E-2</v>
      </c>
      <c r="F615" s="17"/>
      <c r="G615" s="17">
        <v>0.11952223205063001</v>
      </c>
      <c r="H615" s="17">
        <v>8.3937727464970593E-2</v>
      </c>
      <c r="I615" s="17">
        <v>5.1665572829272297E-2</v>
      </c>
      <c r="J615" s="17">
        <v>5.3659933381410001E-2</v>
      </c>
      <c r="K615" s="17">
        <v>5.1576968387382502E-2</v>
      </c>
      <c r="L615" s="17">
        <v>2.1769620979095301E-2</v>
      </c>
      <c r="M615" s="17"/>
      <c r="N615" s="17">
        <v>6.7063761354976603E-2</v>
      </c>
      <c r="O615" s="17">
        <v>6.2206564934111398E-2</v>
      </c>
      <c r="P615" s="17">
        <v>6.0535763319712201E-2</v>
      </c>
      <c r="Q615" s="17">
        <v>5.1324460038575402E-2</v>
      </c>
      <c r="R615" s="17"/>
      <c r="S615" s="17">
        <v>4.5734348721729101E-2</v>
      </c>
      <c r="T615" s="17">
        <v>4.8712338388954703E-2</v>
      </c>
      <c r="U615" s="17">
        <v>7.5480379367765998E-2</v>
      </c>
      <c r="V615" s="17">
        <v>5.2209827759626098E-2</v>
      </c>
      <c r="W615" s="17">
        <v>5.8160215328694601E-2</v>
      </c>
      <c r="X615" s="17">
        <v>8.0849621246319905E-2</v>
      </c>
      <c r="Y615" s="17">
        <v>5.5937789728940902E-2</v>
      </c>
      <c r="Z615" s="17">
        <v>2.1985671551118701E-2</v>
      </c>
      <c r="AA615" s="17">
        <v>7.0521342962051897E-2</v>
      </c>
      <c r="AB615" s="17">
        <v>8.3350979442606193E-2</v>
      </c>
      <c r="AC615" s="17">
        <v>5.8948028984521797E-2</v>
      </c>
      <c r="AD615" s="17">
        <v>7.5618241106657699E-2</v>
      </c>
      <c r="AE615" s="17"/>
      <c r="AF615" s="17">
        <v>0</v>
      </c>
      <c r="AG615" s="17">
        <v>3.3275437898336903E-2</v>
      </c>
      <c r="AH615" s="17">
        <v>3.9734958963669902E-2</v>
      </c>
      <c r="AI615" s="17">
        <v>6.8946441302187605E-2</v>
      </c>
      <c r="AJ615" s="17">
        <v>6.5460263296378204E-2</v>
      </c>
      <c r="AK615" s="17">
        <v>8.6979047451166303E-2</v>
      </c>
      <c r="AL615" s="17">
        <v>4.1988529491844402E-2</v>
      </c>
      <c r="AM615" s="17">
        <v>3.0705369336443598E-2</v>
      </c>
      <c r="AN615" s="17">
        <v>0.108182733204039</v>
      </c>
      <c r="AO615" s="17">
        <v>4.35813980901473E-2</v>
      </c>
      <c r="AP615" s="17">
        <v>4.1629301732697299E-2</v>
      </c>
      <c r="AQ615" s="17">
        <v>5.8957777923455502E-2</v>
      </c>
      <c r="AR615" s="17">
        <v>5.3786765439340002E-2</v>
      </c>
      <c r="AS615" s="17">
        <v>6.14947731489991E-2</v>
      </c>
      <c r="AT615" s="17">
        <v>8.6344011774321203E-2</v>
      </c>
      <c r="AU615" s="17">
        <v>0.109123808725786</v>
      </c>
      <c r="AV615" s="17"/>
      <c r="AW615" s="17">
        <v>6.5273312828674795E-2</v>
      </c>
      <c r="AX615" s="17">
        <v>5.5385187963762399E-2</v>
      </c>
      <c r="AY615" s="17">
        <v>5.9971741182894799E-2</v>
      </c>
      <c r="AZ615" s="17">
        <v>7.0769454448083594E-2</v>
      </c>
      <c r="BA615" s="17">
        <v>0.123728653152321</v>
      </c>
      <c r="BB615" s="17"/>
      <c r="BC615" s="17">
        <v>8.3609128892483398E-2</v>
      </c>
      <c r="BD615" s="17">
        <v>5.7401348425815103E-2</v>
      </c>
      <c r="BE615" s="17">
        <v>6.8983007504346897E-2</v>
      </c>
      <c r="BF615" s="17">
        <v>3.7685190582205999E-2</v>
      </c>
      <c r="BG615" s="17">
        <v>2.9910777126627801E-2</v>
      </c>
      <c r="BH615" s="17"/>
      <c r="BI615" s="17">
        <v>6.2654005798770604E-2</v>
      </c>
      <c r="BJ615" s="17">
        <v>5.25409166645305E-2</v>
      </c>
      <c r="BK615" s="17"/>
      <c r="BL615" s="17">
        <v>6.1452558577310003E-2</v>
      </c>
      <c r="BM615" s="17">
        <v>6.2658921430470096E-2</v>
      </c>
      <c r="BN615" s="17">
        <v>6.0336238256955103E-2</v>
      </c>
      <c r="BO615" s="17">
        <v>3.6442364872497197E-2</v>
      </c>
      <c r="BP615" s="17"/>
      <c r="BQ615" s="17">
        <v>4.4523487596484099E-2</v>
      </c>
      <c r="BR615" s="17">
        <v>6.4594853779308306E-2</v>
      </c>
      <c r="BS615" s="17">
        <v>5.0073449542273399E-2</v>
      </c>
      <c r="BT615" s="17">
        <v>4.67713829062852E-2</v>
      </c>
      <c r="BU615" s="17">
        <v>0.117227932029056</v>
      </c>
      <c r="BV615" s="17"/>
      <c r="BW615" s="17">
        <v>3.1597736824004699E-2</v>
      </c>
      <c r="BX615" s="17">
        <v>7.7645091726501206E-2</v>
      </c>
      <c r="BY615" s="17">
        <v>5.8618257408496299E-2</v>
      </c>
      <c r="BZ615" s="17">
        <v>5.2356822426733798E-2</v>
      </c>
      <c r="CA615" s="17">
        <v>0.10583337715973</v>
      </c>
      <c r="CB615" s="17"/>
      <c r="CC615" s="17">
        <v>5.0370901466150801E-2</v>
      </c>
      <c r="CD615" s="17">
        <v>6.6683301157594202E-2</v>
      </c>
      <c r="CE615" s="17"/>
      <c r="CF615" s="17">
        <v>7.4658131010701304E-2</v>
      </c>
      <c r="CG615" s="17"/>
      <c r="CH615" s="17">
        <v>5.75101494711521E-2</v>
      </c>
    </row>
    <row r="616" spans="2:86" x14ac:dyDescent="0.35">
      <c r="B616" t="s">
        <v>294</v>
      </c>
      <c r="C616" s="17">
        <v>2.5034951970421201E-2</v>
      </c>
      <c r="D616" s="17">
        <v>3.2004670280515499E-2</v>
      </c>
      <c r="E616" s="17">
        <v>1.8311490064642701E-2</v>
      </c>
      <c r="F616" s="17"/>
      <c r="G616" s="17">
        <v>3.49188121578069E-2</v>
      </c>
      <c r="H616" s="17">
        <v>3.9631334609623897E-2</v>
      </c>
      <c r="I616" s="17">
        <v>1.4477276017011801E-2</v>
      </c>
      <c r="J616" s="17">
        <v>3.7118709616411602E-2</v>
      </c>
      <c r="K616" s="17">
        <v>7.0036180487864797E-3</v>
      </c>
      <c r="L616" s="17">
        <v>1.7452659879823501E-2</v>
      </c>
      <c r="M616" s="17"/>
      <c r="N616" s="17">
        <v>2.5554994461072001E-2</v>
      </c>
      <c r="O616" s="17">
        <v>2.0472162117498902E-2</v>
      </c>
      <c r="P616" s="17">
        <v>2.8671640596124499E-2</v>
      </c>
      <c r="Q616" s="17">
        <v>2.4791015582689199E-2</v>
      </c>
      <c r="R616" s="17"/>
      <c r="S616" s="17">
        <v>2.7620627292045299E-2</v>
      </c>
      <c r="T616" s="17">
        <v>2.2386994067401599E-2</v>
      </c>
      <c r="U616" s="17">
        <v>9.7833572328697004E-3</v>
      </c>
      <c r="V616" s="17">
        <v>2.34988085026577E-2</v>
      </c>
      <c r="W616" s="17">
        <v>3.2788710996860503E-2</v>
      </c>
      <c r="X616" s="17">
        <v>1.8825150570735801E-2</v>
      </c>
      <c r="Y616" s="17">
        <v>2.2745015987085001E-2</v>
      </c>
      <c r="Z616" s="17">
        <v>3.1916942505674499E-2</v>
      </c>
      <c r="AA616" s="17">
        <v>2.6557740596179599E-2</v>
      </c>
      <c r="AB616" s="17">
        <v>4.53164958331971E-2</v>
      </c>
      <c r="AC616" s="17">
        <v>9.1098462632046694E-3</v>
      </c>
      <c r="AD616" s="17">
        <v>2.6974164587716998E-2</v>
      </c>
      <c r="AE616" s="17"/>
      <c r="AF616" s="17">
        <v>0</v>
      </c>
      <c r="AG616" s="17">
        <v>4.3037343655833102E-2</v>
      </c>
      <c r="AH616" s="17">
        <v>3.4545626941437098E-2</v>
      </c>
      <c r="AI616" s="17">
        <v>1.4221772850505601E-2</v>
      </c>
      <c r="AJ616" s="17">
        <v>5.0729656809535499E-2</v>
      </c>
      <c r="AK616" s="17">
        <v>3.3885483986025797E-2</v>
      </c>
      <c r="AL616" s="17">
        <v>2.7163298351289E-2</v>
      </c>
      <c r="AM616" s="17">
        <v>5.81308944791097E-3</v>
      </c>
      <c r="AN616" s="17">
        <v>1.4555747138011201E-2</v>
      </c>
      <c r="AO616" s="17">
        <v>9.9305856661141903E-3</v>
      </c>
      <c r="AP616" s="17">
        <v>9.4549886692323407E-3</v>
      </c>
      <c r="AQ616" s="17">
        <v>1.58024005731849E-2</v>
      </c>
      <c r="AR616" s="17">
        <v>8.7646053328311394E-3</v>
      </c>
      <c r="AS616" s="17">
        <v>4.1809943243828598E-2</v>
      </c>
      <c r="AT616" s="17">
        <v>4.8138821747031803E-2</v>
      </c>
      <c r="AU616" s="17">
        <v>4.2228360468926099E-2</v>
      </c>
      <c r="AV616" s="17"/>
      <c r="AW616" s="17">
        <v>2.1993952857014099E-2</v>
      </c>
      <c r="AX616" s="17">
        <v>1.96295697027935E-2</v>
      </c>
      <c r="AY616" s="17">
        <v>2.22458196621802E-2</v>
      </c>
      <c r="AZ616" s="17">
        <v>4.7214455280750703E-2</v>
      </c>
      <c r="BA616" s="17">
        <v>5.7840905915740398E-2</v>
      </c>
      <c r="BB616" s="17"/>
      <c r="BC616" s="17">
        <v>6.1178314914773303E-2</v>
      </c>
      <c r="BD616" s="17">
        <v>1.9170316515919002E-2</v>
      </c>
      <c r="BE616" s="17">
        <v>1.82888712505304E-2</v>
      </c>
      <c r="BF616" s="17">
        <v>2.94459944765285E-2</v>
      </c>
      <c r="BG616" s="17">
        <v>2.61973335795922E-2</v>
      </c>
      <c r="BH616" s="17"/>
      <c r="BI616" s="17">
        <v>2.3829052090953502E-2</v>
      </c>
      <c r="BJ616" s="17">
        <v>2.99394332305595E-2</v>
      </c>
      <c r="BK616" s="17"/>
      <c r="BL616" s="17">
        <v>2.6129362539351001E-2</v>
      </c>
      <c r="BM616" s="17">
        <v>3.230308502754E-2</v>
      </c>
      <c r="BN616" s="17">
        <v>2.1001383119039201E-2</v>
      </c>
      <c r="BO616" s="17">
        <v>1.9745413664331999E-2</v>
      </c>
      <c r="BP616" s="17"/>
      <c r="BQ616" s="17">
        <v>2.7111600525729099E-2</v>
      </c>
      <c r="BR616" s="17">
        <v>1.8520721874495698E-2</v>
      </c>
      <c r="BS616" s="17">
        <v>1.22672594062107E-2</v>
      </c>
      <c r="BT616" s="17">
        <v>4.8804906302418398E-2</v>
      </c>
      <c r="BU616" s="17">
        <v>6.5818231393572402E-2</v>
      </c>
      <c r="BV616" s="17"/>
      <c r="BW616" s="17">
        <v>2.5883578470218001E-2</v>
      </c>
      <c r="BX616" s="17">
        <v>1.6587929810573301E-2</v>
      </c>
      <c r="BY616" s="17">
        <v>9.1142715986268202E-3</v>
      </c>
      <c r="BZ616" s="17">
        <v>3.9340523996383499E-2</v>
      </c>
      <c r="CA616" s="17">
        <v>4.1278863601844303E-2</v>
      </c>
      <c r="CB616" s="17"/>
      <c r="CC616" s="17">
        <v>2.6364393338034801E-2</v>
      </c>
      <c r="CD616" s="17">
        <v>2.4256312067804601E-2</v>
      </c>
      <c r="CE616" s="17"/>
      <c r="CF616" s="17">
        <v>1.6547521152588202E-2</v>
      </c>
      <c r="CG616" s="17"/>
      <c r="CH616" s="17">
        <v>3.4587104896935998E-2</v>
      </c>
    </row>
    <row r="617" spans="2:86" x14ac:dyDescent="0.35">
      <c r="B617" t="s">
        <v>140</v>
      </c>
      <c r="C617" s="17">
        <v>0.101760139193765</v>
      </c>
      <c r="D617" s="17">
        <v>6.3006634730835898E-2</v>
      </c>
      <c r="E617" s="17">
        <v>0.138480486696579</v>
      </c>
      <c r="F617" s="17"/>
      <c r="G617" s="17">
        <v>7.2328185545144502E-2</v>
      </c>
      <c r="H617" s="17">
        <v>0.105279727670927</v>
      </c>
      <c r="I617" s="17">
        <v>0.121709684316716</v>
      </c>
      <c r="J617" s="17">
        <v>0.12118990052369601</v>
      </c>
      <c r="K617" s="17">
        <v>0.105008911268075</v>
      </c>
      <c r="L617" s="17">
        <v>8.4254769169508803E-2</v>
      </c>
      <c r="M617" s="17"/>
      <c r="N617" s="17">
        <v>7.6932936390745596E-2</v>
      </c>
      <c r="O617" s="17">
        <v>0.11928189056347099</v>
      </c>
      <c r="P617" s="17">
        <v>7.9207440818898606E-2</v>
      </c>
      <c r="Q617" s="17">
        <v>0.12775056294753501</v>
      </c>
      <c r="R617" s="17"/>
      <c r="S617" s="17">
        <v>7.7686244740914998E-2</v>
      </c>
      <c r="T617" s="17">
        <v>0.149006442869593</v>
      </c>
      <c r="U617" s="17">
        <v>0.108639353560976</v>
      </c>
      <c r="V617" s="17">
        <v>6.96701441340324E-2</v>
      </c>
      <c r="W617" s="17">
        <v>0.105326597441596</v>
      </c>
      <c r="X617" s="17">
        <v>6.4170115702905095E-2</v>
      </c>
      <c r="Y617" s="17">
        <v>0.11411163596529</v>
      </c>
      <c r="Z617" s="17">
        <v>0.102090445907354</v>
      </c>
      <c r="AA617" s="17">
        <v>0.118615618831848</v>
      </c>
      <c r="AB617" s="17">
        <v>6.2990908985041005E-2</v>
      </c>
      <c r="AC617" s="17">
        <v>0.145773610665653</v>
      </c>
      <c r="AD617" s="17">
        <v>0.13937649104380401</v>
      </c>
      <c r="AE617" s="17"/>
      <c r="AF617" s="17">
        <v>0.14497805733621999</v>
      </c>
      <c r="AG617" s="17">
        <v>0.14342197816225</v>
      </c>
      <c r="AH617" s="17">
        <v>0.160481868112371</v>
      </c>
      <c r="AI617" s="17">
        <v>9.2889683472401605E-2</v>
      </c>
      <c r="AJ617" s="17">
        <v>0.107473017972381</v>
      </c>
      <c r="AK617" s="17">
        <v>9.1600594266096805E-2</v>
      </c>
      <c r="AL617" s="17">
        <v>8.9658335339323894E-2</v>
      </c>
      <c r="AM617" s="17">
        <v>5.9928551090861398E-2</v>
      </c>
      <c r="AN617" s="17">
        <v>0.13205852203665999</v>
      </c>
      <c r="AO617" s="17">
        <v>0.11145107253209099</v>
      </c>
      <c r="AP617" s="17">
        <v>0.102902403288924</v>
      </c>
      <c r="AQ617" s="17">
        <v>9.53736880271258E-2</v>
      </c>
      <c r="AR617" s="17">
        <v>7.5907737975110898E-2</v>
      </c>
      <c r="AS617" s="17">
        <v>0.13965456118147501</v>
      </c>
      <c r="AT617" s="17">
        <v>1.4359350977742999E-2</v>
      </c>
      <c r="AU617" s="17">
        <v>5.4331263394990198E-2</v>
      </c>
      <c r="AV617" s="17"/>
      <c r="AW617" s="17">
        <v>0.112801420528559</v>
      </c>
      <c r="AX617" s="17">
        <v>0.111694707137346</v>
      </c>
      <c r="AY617" s="17">
        <v>9.1327264111006001E-2</v>
      </c>
      <c r="AZ617" s="17">
        <v>8.9094126949356506E-2</v>
      </c>
      <c r="BA617" s="17">
        <v>2.1554339631634101E-2</v>
      </c>
      <c r="BB617" s="17"/>
      <c r="BC617" s="17">
        <v>6.5136673934820005E-2</v>
      </c>
      <c r="BD617" s="17">
        <v>7.8805172634014695E-2</v>
      </c>
      <c r="BE617" s="17">
        <v>0.120236371517093</v>
      </c>
      <c r="BF617" s="17">
        <v>0.13270046193455001</v>
      </c>
      <c r="BG617" s="17">
        <v>0.12931990941088001</v>
      </c>
      <c r="BH617" s="17"/>
      <c r="BI617" s="17">
        <v>9.1151415283331899E-2</v>
      </c>
      <c r="BJ617" s="17">
        <v>0.14490657987146199</v>
      </c>
      <c r="BK617" s="17"/>
      <c r="BL617" s="17">
        <v>8.9987420617507502E-2</v>
      </c>
      <c r="BM617" s="17">
        <v>0.107187144641191</v>
      </c>
      <c r="BN617" s="17">
        <v>9.8071559834107397E-2</v>
      </c>
      <c r="BO617" s="17">
        <v>0.2160044311937</v>
      </c>
      <c r="BP617" s="17"/>
      <c r="BQ617" s="17">
        <v>8.6736197015548105E-2</v>
      </c>
      <c r="BR617" s="17">
        <v>8.2411251093111704E-2</v>
      </c>
      <c r="BS617" s="17">
        <v>0.116016457727263</v>
      </c>
      <c r="BT617" s="17">
        <v>7.4506951478345906E-2</v>
      </c>
      <c r="BU617" s="17">
        <v>7.5725926747098493E-2</v>
      </c>
      <c r="BV617" s="17"/>
      <c r="BW617" s="17">
        <v>7.5326686660412701E-2</v>
      </c>
      <c r="BX617" s="17">
        <v>6.1855648562386102E-2</v>
      </c>
      <c r="BY617" s="17">
        <v>8.3910607444588795E-2</v>
      </c>
      <c r="BZ617" s="17">
        <v>7.4796360848069204E-2</v>
      </c>
      <c r="CA617" s="17">
        <v>0.10753797029734601</v>
      </c>
      <c r="CB617" s="17"/>
      <c r="CC617" s="17">
        <v>6.3437135163622801E-2</v>
      </c>
      <c r="CD617" s="17">
        <v>0.12420552178297301</v>
      </c>
      <c r="CE617" s="17"/>
      <c r="CF617" s="17">
        <v>6.4267911310357098E-2</v>
      </c>
      <c r="CG617" s="17"/>
      <c r="CH617" s="17">
        <v>6.1124967534232001E-2</v>
      </c>
    </row>
    <row r="618" spans="2:86" x14ac:dyDescent="0.35">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c r="CB618" s="17"/>
      <c r="CC618" s="17"/>
      <c r="CD618" s="17"/>
      <c r="CE618" s="17"/>
      <c r="CF618" s="17"/>
      <c r="CG618" s="17"/>
      <c r="CH618" s="17"/>
    </row>
    <row r="619" spans="2:86" x14ac:dyDescent="0.35">
      <c r="B619" s="6" t="s">
        <v>327</v>
      </c>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c r="CC619" s="17"/>
      <c r="CD619" s="17"/>
      <c r="CE619" s="17"/>
      <c r="CF619" s="17"/>
      <c r="CG619" s="17"/>
      <c r="CH619" s="17"/>
    </row>
    <row r="620" spans="2:86" x14ac:dyDescent="0.35">
      <c r="B620" s="21" t="s">
        <v>123</v>
      </c>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c r="CC620" s="17"/>
      <c r="CD620" s="17"/>
      <c r="CE620" s="17"/>
      <c r="CF620" s="17"/>
      <c r="CG620" s="17"/>
      <c r="CH620" s="17"/>
    </row>
    <row r="621" spans="2:86" x14ac:dyDescent="0.35">
      <c r="B621" t="s">
        <v>291</v>
      </c>
      <c r="C621" s="17">
        <v>0.14437139224779799</v>
      </c>
      <c r="D621" s="17">
        <v>0.18325938220384599</v>
      </c>
      <c r="E621" s="17">
        <v>0.106871305886778</v>
      </c>
      <c r="F621" s="17"/>
      <c r="G621" s="17">
        <v>0.113380277002085</v>
      </c>
      <c r="H621" s="17">
        <v>0.19303545220925</v>
      </c>
      <c r="I621" s="17">
        <v>0.186019096168446</v>
      </c>
      <c r="J621" s="17">
        <v>0.14613630167605399</v>
      </c>
      <c r="K621" s="17">
        <v>0.114876264631515</v>
      </c>
      <c r="L621" s="17">
        <v>0.109877687688524</v>
      </c>
      <c r="M621" s="17"/>
      <c r="N621" s="17">
        <v>0.19973304467105099</v>
      </c>
      <c r="O621" s="17">
        <v>0.12023116886221701</v>
      </c>
      <c r="P621" s="17">
        <v>0.129487428442843</v>
      </c>
      <c r="Q621" s="17">
        <v>0.122511913668019</v>
      </c>
      <c r="R621" s="17"/>
      <c r="S621" s="17">
        <v>0.21802068761622001</v>
      </c>
      <c r="T621" s="17">
        <v>0.14915324732097701</v>
      </c>
      <c r="U621" s="17">
        <v>0.18764471290693899</v>
      </c>
      <c r="V621" s="17">
        <v>0.114806422905467</v>
      </c>
      <c r="W621" s="17">
        <v>0.104240078465956</v>
      </c>
      <c r="X621" s="17">
        <v>0.15763400332362501</v>
      </c>
      <c r="Y621" s="17">
        <v>8.2850087786990601E-2</v>
      </c>
      <c r="Z621" s="17">
        <v>0.105652382529586</v>
      </c>
      <c r="AA621" s="17">
        <v>0.16249318472365501</v>
      </c>
      <c r="AB621" s="17">
        <v>0.132103610280704</v>
      </c>
      <c r="AC621" s="17">
        <v>0.103249992594814</v>
      </c>
      <c r="AD621" s="17">
        <v>6.1234108278204601E-2</v>
      </c>
      <c r="AE621" s="17"/>
      <c r="AF621" s="17">
        <v>0.18880567277459201</v>
      </c>
      <c r="AG621" s="17">
        <v>9.3760622525045106E-2</v>
      </c>
      <c r="AH621" s="17">
        <v>0.12287269274654999</v>
      </c>
      <c r="AI621" s="17">
        <v>0.10808865129427001</v>
      </c>
      <c r="AJ621" s="17">
        <v>0.11709911364681599</v>
      </c>
      <c r="AK621" s="17">
        <v>0.12897598741678901</v>
      </c>
      <c r="AL621" s="17">
        <v>0.107572170543603</v>
      </c>
      <c r="AM621" s="17">
        <v>0.114806154461188</v>
      </c>
      <c r="AN621" s="17">
        <v>0.100173856185073</v>
      </c>
      <c r="AO621" s="17">
        <v>0.143761343827016</v>
      </c>
      <c r="AP621" s="17">
        <v>0.16771651227503401</v>
      </c>
      <c r="AQ621" s="17">
        <v>0.18580171493149</v>
      </c>
      <c r="AR621" s="17">
        <v>0.195408532691907</v>
      </c>
      <c r="AS621" s="17">
        <v>0.14797088227708499</v>
      </c>
      <c r="AT621" s="17">
        <v>0.25452175619869599</v>
      </c>
      <c r="AU621" s="17">
        <v>0.30099936072731998</v>
      </c>
      <c r="AV621" s="17"/>
      <c r="AW621" s="17">
        <v>0.12816188803484199</v>
      </c>
      <c r="AX621" s="17">
        <v>7.9974849931741407E-2</v>
      </c>
      <c r="AY621" s="17">
        <v>0.17048743887144699</v>
      </c>
      <c r="AZ621" s="17">
        <v>0.25480039540896399</v>
      </c>
      <c r="BA621" s="17">
        <v>0.31318311858831999</v>
      </c>
      <c r="BB621" s="17"/>
      <c r="BC621" s="17">
        <v>0.27674151094329902</v>
      </c>
      <c r="BD621" s="17">
        <v>0.15308892937701399</v>
      </c>
      <c r="BE621" s="17">
        <v>0.119163781666856</v>
      </c>
      <c r="BF621" s="17">
        <v>0.102216369852679</v>
      </c>
      <c r="BG621" s="17">
        <v>8.3141058073154805E-2</v>
      </c>
      <c r="BH621" s="17"/>
      <c r="BI621" s="17">
        <v>0.14746644103273601</v>
      </c>
      <c r="BJ621" s="17">
        <v>0.13178360695699801</v>
      </c>
      <c r="BK621" s="17"/>
      <c r="BL621" s="17">
        <v>0.18471487855066099</v>
      </c>
      <c r="BM621" s="17">
        <v>0.10954107253975701</v>
      </c>
      <c r="BN621" s="17">
        <v>0.15389311310008</v>
      </c>
      <c r="BO621" s="17">
        <v>3.3434378866898998E-2</v>
      </c>
      <c r="BP621" s="17"/>
      <c r="BQ621" s="17">
        <v>0.14681387286250699</v>
      </c>
      <c r="BR621" s="17">
        <v>0.19330178019285801</v>
      </c>
      <c r="BS621" s="17">
        <v>0.165273082235148</v>
      </c>
      <c r="BT621" s="17">
        <v>9.0492677878330999E-2</v>
      </c>
      <c r="BU621" s="17">
        <v>0.17203001298970899</v>
      </c>
      <c r="BV621" s="17"/>
      <c r="BW621" s="17">
        <v>0.15172000279873099</v>
      </c>
      <c r="BX621" s="17">
        <v>0.21478489456678199</v>
      </c>
      <c r="BY621" s="17">
        <v>0.13360802056041901</v>
      </c>
      <c r="BZ621" s="17">
        <v>0.11467578367711199</v>
      </c>
      <c r="CA621" s="17">
        <v>0.156059383347292</v>
      </c>
      <c r="CB621" s="17"/>
      <c r="CC621" s="17">
        <v>0.16297915183740599</v>
      </c>
      <c r="CD621" s="17">
        <v>0.13347302209945899</v>
      </c>
      <c r="CE621" s="17"/>
      <c r="CF621" s="17">
        <v>0.22259378993439399</v>
      </c>
      <c r="CG621" s="17"/>
      <c r="CH621" s="17">
        <v>0.26506234314285099</v>
      </c>
    </row>
    <row r="622" spans="2:86" x14ac:dyDescent="0.35">
      <c r="B622" t="s">
        <v>292</v>
      </c>
      <c r="C622" s="17">
        <v>0.28785675340303901</v>
      </c>
      <c r="D622" s="17">
        <v>0.31197982216537301</v>
      </c>
      <c r="E622" s="17">
        <v>0.26359565434170801</v>
      </c>
      <c r="F622" s="17"/>
      <c r="G622" s="17">
        <v>0.41447037946973098</v>
      </c>
      <c r="H622" s="17">
        <v>0.34676676053064898</v>
      </c>
      <c r="I622" s="17">
        <v>0.34090493783617298</v>
      </c>
      <c r="J622" s="17">
        <v>0.225958529174449</v>
      </c>
      <c r="K622" s="17">
        <v>0.19751220996337901</v>
      </c>
      <c r="L622" s="17">
        <v>0.22375183680045299</v>
      </c>
      <c r="M622" s="17"/>
      <c r="N622" s="17">
        <v>0.33675712863143598</v>
      </c>
      <c r="O622" s="17">
        <v>0.28099087111814602</v>
      </c>
      <c r="P622" s="17">
        <v>0.271222815027579</v>
      </c>
      <c r="Q622" s="17">
        <v>0.25912558553028597</v>
      </c>
      <c r="R622" s="17"/>
      <c r="S622" s="17">
        <v>0.309941068681436</v>
      </c>
      <c r="T622" s="17">
        <v>0.243032391937476</v>
      </c>
      <c r="U622" s="17">
        <v>0.21785691575737001</v>
      </c>
      <c r="V622" s="17">
        <v>0.304355139423718</v>
      </c>
      <c r="W622" s="17">
        <v>0.27732711144782102</v>
      </c>
      <c r="X622" s="17">
        <v>0.30996463318025003</v>
      </c>
      <c r="Y622" s="17">
        <v>0.31159602154307797</v>
      </c>
      <c r="Z622" s="17">
        <v>0.26809594815377003</v>
      </c>
      <c r="AA622" s="17">
        <v>0.28727931682138602</v>
      </c>
      <c r="AB622" s="17">
        <v>0.31257315664373098</v>
      </c>
      <c r="AC622" s="17">
        <v>0.35950681923134298</v>
      </c>
      <c r="AD622" s="17">
        <v>0.24596072282325701</v>
      </c>
      <c r="AE622" s="17"/>
      <c r="AF622" s="17">
        <v>0.33627172801772298</v>
      </c>
      <c r="AG622" s="17">
        <v>0.25129838658060799</v>
      </c>
      <c r="AH622" s="17">
        <v>0.23440053537144501</v>
      </c>
      <c r="AI622" s="17">
        <v>0.223206640416869</v>
      </c>
      <c r="AJ622" s="17">
        <v>0.30344588006494999</v>
      </c>
      <c r="AK622" s="17">
        <v>0.28633206719562798</v>
      </c>
      <c r="AL622" s="17">
        <v>0.26435995181759703</v>
      </c>
      <c r="AM622" s="17">
        <v>0.33875504850157601</v>
      </c>
      <c r="AN622" s="17">
        <v>0.27225206877020097</v>
      </c>
      <c r="AO622" s="17">
        <v>0.25604488686170801</v>
      </c>
      <c r="AP622" s="17">
        <v>0.31212788812227898</v>
      </c>
      <c r="AQ622" s="17">
        <v>0.32449466312782199</v>
      </c>
      <c r="AR622" s="17">
        <v>0.37023831376108102</v>
      </c>
      <c r="AS622" s="17">
        <v>0.231439710591683</v>
      </c>
      <c r="AT622" s="17">
        <v>0.30380898032213099</v>
      </c>
      <c r="AU622" s="17">
        <v>0.34939900712382099</v>
      </c>
      <c r="AV622" s="17"/>
      <c r="AW622" s="17">
        <v>0.22811252720765701</v>
      </c>
      <c r="AX622" s="17">
        <v>0.30662126700730002</v>
      </c>
      <c r="AY622" s="17">
        <v>0.314264548572532</v>
      </c>
      <c r="AZ622" s="17">
        <v>0.34312646167920502</v>
      </c>
      <c r="BA622" s="17">
        <v>0.43278115546893597</v>
      </c>
      <c r="BB622" s="17"/>
      <c r="BC622" s="17">
        <v>0.36118729834220498</v>
      </c>
      <c r="BD622" s="17">
        <v>0.32420453843930203</v>
      </c>
      <c r="BE622" s="17">
        <v>0.239090273165807</v>
      </c>
      <c r="BF622" s="17">
        <v>0.26136851000278399</v>
      </c>
      <c r="BG622" s="17">
        <v>0.31104339684965998</v>
      </c>
      <c r="BH622" s="17"/>
      <c r="BI622" s="17">
        <v>0.29113796884916598</v>
      </c>
      <c r="BJ622" s="17">
        <v>0.27451181495499</v>
      </c>
      <c r="BK622" s="17"/>
      <c r="BL622" s="17">
        <v>0.34846244911509899</v>
      </c>
      <c r="BM622" s="17">
        <v>0.241535975151104</v>
      </c>
      <c r="BN622" s="17">
        <v>0.28905939117902302</v>
      </c>
      <c r="BO622" s="17">
        <v>0.35664188561015098</v>
      </c>
      <c r="BP622" s="17"/>
      <c r="BQ622" s="17">
        <v>0.259121280955036</v>
      </c>
      <c r="BR622" s="17">
        <v>0.34223010233224999</v>
      </c>
      <c r="BS622" s="17">
        <v>0.273084930580274</v>
      </c>
      <c r="BT622" s="17">
        <v>0.23919136252877801</v>
      </c>
      <c r="BU622" s="17">
        <v>0.40998273831625098</v>
      </c>
      <c r="BV622" s="17"/>
      <c r="BW622" s="17">
        <v>0.29645770270618998</v>
      </c>
      <c r="BX622" s="17">
        <v>0.39187547156800501</v>
      </c>
      <c r="BY622" s="17">
        <v>0.32658295771068102</v>
      </c>
      <c r="BZ622" s="17">
        <v>0.23310786537692599</v>
      </c>
      <c r="CA622" s="17">
        <v>0.362685147017065</v>
      </c>
      <c r="CB622" s="17"/>
      <c r="CC622" s="17">
        <v>0.28473652455433401</v>
      </c>
      <c r="CD622" s="17">
        <v>0.289684238801103</v>
      </c>
      <c r="CE622" s="17"/>
      <c r="CF622" s="17">
        <v>0.395371827276285</v>
      </c>
      <c r="CG622" s="17"/>
      <c r="CH622" s="17">
        <v>0.36217797481784098</v>
      </c>
    </row>
    <row r="623" spans="2:86" x14ac:dyDescent="0.35">
      <c r="B623" t="s">
        <v>319</v>
      </c>
      <c r="C623" s="17">
        <v>0.24252442550054101</v>
      </c>
      <c r="D623" s="17">
        <v>0.22174762594493599</v>
      </c>
      <c r="E623" s="17">
        <v>0.263507658612673</v>
      </c>
      <c r="F623" s="17"/>
      <c r="G623" s="17">
        <v>0.22720638364329801</v>
      </c>
      <c r="H623" s="17">
        <v>0.22909866080250799</v>
      </c>
      <c r="I623" s="17">
        <v>0.20729163393712099</v>
      </c>
      <c r="J623" s="17">
        <v>0.27188459024247602</v>
      </c>
      <c r="K623" s="17">
        <v>0.2607161443398</v>
      </c>
      <c r="L623" s="17">
        <v>0.25616261927720801</v>
      </c>
      <c r="M623" s="17"/>
      <c r="N623" s="17">
        <v>0.21500768452589</v>
      </c>
      <c r="O623" s="17">
        <v>0.244441841505874</v>
      </c>
      <c r="P623" s="17">
        <v>0.277837332239118</v>
      </c>
      <c r="Q623" s="17">
        <v>0.235939103522812</v>
      </c>
      <c r="R623" s="17"/>
      <c r="S623" s="17">
        <v>0.227944100946258</v>
      </c>
      <c r="T623" s="17">
        <v>0.26765847112410501</v>
      </c>
      <c r="U623" s="17">
        <v>0.237113128080125</v>
      </c>
      <c r="V623" s="17">
        <v>0.26422061338278402</v>
      </c>
      <c r="W623" s="17">
        <v>0.261346677318609</v>
      </c>
      <c r="X623" s="17">
        <v>0.19691968369988799</v>
      </c>
      <c r="Y623" s="17">
        <v>0.21411802062761301</v>
      </c>
      <c r="Z623" s="17">
        <v>0.231883377706781</v>
      </c>
      <c r="AA623" s="17">
        <v>0.23153242114521899</v>
      </c>
      <c r="AB623" s="17">
        <v>0.24165601170915399</v>
      </c>
      <c r="AC623" s="17">
        <v>0.25014213813196501</v>
      </c>
      <c r="AD623" s="17">
        <v>0.36388996198981499</v>
      </c>
      <c r="AE623" s="17"/>
      <c r="AF623" s="17">
        <v>0.164883477579742</v>
      </c>
      <c r="AG623" s="17">
        <v>0.27328561918132999</v>
      </c>
      <c r="AH623" s="17">
        <v>0.282997762333007</v>
      </c>
      <c r="AI623" s="17">
        <v>0.24740052581807301</v>
      </c>
      <c r="AJ623" s="17">
        <v>0.220591726653521</v>
      </c>
      <c r="AK623" s="17">
        <v>0.25663391738062602</v>
      </c>
      <c r="AL623" s="17">
        <v>0.263236480765974</v>
      </c>
      <c r="AM623" s="17">
        <v>0.20252246827397399</v>
      </c>
      <c r="AN623" s="17">
        <v>0.27026607781979001</v>
      </c>
      <c r="AO623" s="17">
        <v>0.28457790191065802</v>
      </c>
      <c r="AP623" s="17">
        <v>0.18410862450816401</v>
      </c>
      <c r="AQ623" s="17">
        <v>0.202152700157746</v>
      </c>
      <c r="AR623" s="17">
        <v>0.24859435177433001</v>
      </c>
      <c r="AS623" s="17">
        <v>0.34835308764470901</v>
      </c>
      <c r="AT623" s="17">
        <v>0.25703408575315301</v>
      </c>
      <c r="AU623" s="17">
        <v>0.18697283634446399</v>
      </c>
      <c r="AV623" s="17"/>
      <c r="AW623" s="17">
        <v>0.258052622805853</v>
      </c>
      <c r="AX623" s="17">
        <v>0.271121595112845</v>
      </c>
      <c r="AY623" s="17">
        <v>0.246589271547943</v>
      </c>
      <c r="AZ623" s="17">
        <v>0.16308024837118901</v>
      </c>
      <c r="BA623" s="17">
        <v>0.14917097152088199</v>
      </c>
      <c r="BB623" s="17"/>
      <c r="BC623" s="17">
        <v>0.164891717580265</v>
      </c>
      <c r="BD623" s="17">
        <v>0.22737991575754901</v>
      </c>
      <c r="BE623" s="17">
        <v>0.29560745239620201</v>
      </c>
      <c r="BF623" s="17">
        <v>0.23162387156500899</v>
      </c>
      <c r="BG623" s="17">
        <v>0.12066694814697899</v>
      </c>
      <c r="BH623" s="17"/>
      <c r="BI623" s="17">
        <v>0.242459631312618</v>
      </c>
      <c r="BJ623" s="17">
        <v>0.24278794810788501</v>
      </c>
      <c r="BK623" s="17"/>
      <c r="BL623" s="17">
        <v>0.21134600676752699</v>
      </c>
      <c r="BM623" s="17">
        <v>0.26744129004161299</v>
      </c>
      <c r="BN623" s="17">
        <v>0.243294056904925</v>
      </c>
      <c r="BO623" s="17">
        <v>0.16028064975148701</v>
      </c>
      <c r="BP623" s="17"/>
      <c r="BQ623" s="17">
        <v>0.20187528805457</v>
      </c>
      <c r="BR623" s="17">
        <v>0.21954315536494901</v>
      </c>
      <c r="BS623" s="17">
        <v>0.257631248613092</v>
      </c>
      <c r="BT623" s="17">
        <v>0.24377088108223499</v>
      </c>
      <c r="BU623" s="17">
        <v>0.23056493395788599</v>
      </c>
      <c r="BV623" s="17"/>
      <c r="BW623" s="17">
        <v>0.237116750912476</v>
      </c>
      <c r="BX623" s="17">
        <v>0.219921967312527</v>
      </c>
      <c r="BY623" s="17">
        <v>0.27128398412469901</v>
      </c>
      <c r="BZ623" s="17">
        <v>0.23121200913566101</v>
      </c>
      <c r="CA623" s="17">
        <v>0.233658858176329</v>
      </c>
      <c r="CB623" s="17"/>
      <c r="CC623" s="17">
        <v>0.205176846006765</v>
      </c>
      <c r="CD623" s="17">
        <v>0.264398512142061</v>
      </c>
      <c r="CE623" s="17"/>
      <c r="CF623" s="17">
        <v>0.220145330066497</v>
      </c>
      <c r="CG623" s="17"/>
      <c r="CH623" s="17">
        <v>0.141562813395923</v>
      </c>
    </row>
    <row r="624" spans="2:86" x14ac:dyDescent="0.35">
      <c r="B624" t="s">
        <v>293</v>
      </c>
      <c r="C624" s="17">
        <v>0.13220841587427501</v>
      </c>
      <c r="D624" s="17">
        <v>0.132311626976478</v>
      </c>
      <c r="E624" s="17">
        <v>0.132499818842921</v>
      </c>
      <c r="F624" s="17"/>
      <c r="G624" s="17">
        <v>9.9017703282233693E-2</v>
      </c>
      <c r="H624" s="17">
        <v>0.114652668601905</v>
      </c>
      <c r="I624" s="17">
        <v>9.4552623019736798E-2</v>
      </c>
      <c r="J624" s="17">
        <v>0.15332730024029001</v>
      </c>
      <c r="K624" s="17">
        <v>0.15874443950994399</v>
      </c>
      <c r="L624" s="17">
        <v>0.16412956699689901</v>
      </c>
      <c r="M624" s="17"/>
      <c r="N624" s="17">
        <v>9.96937490189094E-2</v>
      </c>
      <c r="O624" s="17">
        <v>0.13772656412529499</v>
      </c>
      <c r="P624" s="17">
        <v>0.141931633972048</v>
      </c>
      <c r="Q624" s="17">
        <v>0.15268832992683701</v>
      </c>
      <c r="R624" s="17"/>
      <c r="S624" s="17">
        <v>0.103974201149294</v>
      </c>
      <c r="T624" s="17">
        <v>0.123321202929648</v>
      </c>
      <c r="U624" s="17">
        <v>0.153038950337054</v>
      </c>
      <c r="V624" s="17">
        <v>0.14483692968884401</v>
      </c>
      <c r="W624" s="17">
        <v>0.13748912213552</v>
      </c>
      <c r="X624" s="17">
        <v>0.16768598499648801</v>
      </c>
      <c r="Y624" s="17">
        <v>0.135716954930508</v>
      </c>
      <c r="Z624" s="17">
        <v>0.18070581542515701</v>
      </c>
      <c r="AA624" s="17">
        <v>0.104187053071292</v>
      </c>
      <c r="AB624" s="17">
        <v>0.13219866287917101</v>
      </c>
      <c r="AC624" s="17">
        <v>6.8618696462771703E-2</v>
      </c>
      <c r="AD624" s="17">
        <v>0.22579474602042299</v>
      </c>
      <c r="AE624" s="17"/>
      <c r="AF624" s="17">
        <v>0.11268146073220101</v>
      </c>
      <c r="AG624" s="17">
        <v>8.8292729846858195E-2</v>
      </c>
      <c r="AH624" s="17">
        <v>0.114342026644617</v>
      </c>
      <c r="AI624" s="17">
        <v>0.14931958172117099</v>
      </c>
      <c r="AJ624" s="17">
        <v>0.157472825524093</v>
      </c>
      <c r="AK624" s="17">
        <v>0.14337301592927601</v>
      </c>
      <c r="AL624" s="17">
        <v>0.18184763709743301</v>
      </c>
      <c r="AM624" s="17">
        <v>0.14525427941414101</v>
      </c>
      <c r="AN624" s="17">
        <v>0.13567699679384601</v>
      </c>
      <c r="AO624" s="17">
        <v>6.6504263296793195E-2</v>
      </c>
      <c r="AP624" s="17">
        <v>0.14334274053997301</v>
      </c>
      <c r="AQ624" s="17">
        <v>9.9771452923399603E-2</v>
      </c>
      <c r="AR624" s="17">
        <v>9.9905866759058506E-2</v>
      </c>
      <c r="AS624" s="17">
        <v>9.8884529193518103E-2</v>
      </c>
      <c r="AT624" s="17">
        <v>0.109971565704879</v>
      </c>
      <c r="AU624" s="17">
        <v>9.5015269159467702E-2</v>
      </c>
      <c r="AV624" s="17"/>
      <c r="AW624" s="17">
        <v>0.16437528032447901</v>
      </c>
      <c r="AX624" s="17">
        <v>0.132474207542115</v>
      </c>
      <c r="AY624" s="17">
        <v>0.12203120765346299</v>
      </c>
      <c r="AZ624" s="17">
        <v>6.9904974325553398E-2</v>
      </c>
      <c r="BA624" s="17">
        <v>8.3948757621484502E-2</v>
      </c>
      <c r="BB624" s="17"/>
      <c r="BC624" s="17">
        <v>7.0886003387421001E-2</v>
      </c>
      <c r="BD624" s="17">
        <v>0.14417347295291599</v>
      </c>
      <c r="BE624" s="17">
        <v>0.138197775865361</v>
      </c>
      <c r="BF624" s="17">
        <v>0.116897910619815</v>
      </c>
      <c r="BG624" s="17">
        <v>0.20233154191111</v>
      </c>
      <c r="BH624" s="17"/>
      <c r="BI624" s="17">
        <v>0.13030046908203299</v>
      </c>
      <c r="BJ624" s="17">
        <v>0.139968172258052</v>
      </c>
      <c r="BK624" s="17"/>
      <c r="BL624" s="17">
        <v>0.102941192234925</v>
      </c>
      <c r="BM624" s="17">
        <v>0.15614702593288701</v>
      </c>
      <c r="BN624" s="17">
        <v>0.132550709375437</v>
      </c>
      <c r="BO624" s="17">
        <v>5.7071552105447898E-2</v>
      </c>
      <c r="BP624" s="17"/>
      <c r="BQ624" s="17">
        <v>0.201774809373548</v>
      </c>
      <c r="BR624" s="17">
        <v>9.5636006933974296E-2</v>
      </c>
      <c r="BS624" s="17">
        <v>0.127586674482462</v>
      </c>
      <c r="BT624" s="17">
        <v>0.12470544469438299</v>
      </c>
      <c r="BU624" s="17">
        <v>8.5440069853445197E-2</v>
      </c>
      <c r="BV624" s="17"/>
      <c r="BW624" s="17">
        <v>0.15223638521022601</v>
      </c>
      <c r="BX624" s="17">
        <v>8.46765573181891E-2</v>
      </c>
      <c r="BY624" s="17">
        <v>0.165856057304483</v>
      </c>
      <c r="BZ624" s="17">
        <v>0.14587059648842601</v>
      </c>
      <c r="CA624" s="17">
        <v>0.111412014661325</v>
      </c>
      <c r="CB624" s="17"/>
      <c r="CC624" s="17">
        <v>0.13139681057976399</v>
      </c>
      <c r="CD624" s="17">
        <v>0.13268376460561199</v>
      </c>
      <c r="CE624" s="17"/>
      <c r="CF624" s="17">
        <v>8.2260617770007802E-2</v>
      </c>
      <c r="CG624" s="17"/>
      <c r="CH624" s="17">
        <v>6.6078347226667805E-2</v>
      </c>
    </row>
    <row r="625" spans="2:86" x14ac:dyDescent="0.35">
      <c r="B625" t="s">
        <v>294</v>
      </c>
      <c r="C625" s="17">
        <v>9.8685849026338202E-2</v>
      </c>
      <c r="D625" s="17">
        <v>9.4511464190626698E-2</v>
      </c>
      <c r="E625" s="17">
        <v>0.103049863718236</v>
      </c>
      <c r="F625" s="17"/>
      <c r="G625" s="17">
        <v>7.18224909611445E-2</v>
      </c>
      <c r="H625" s="17">
        <v>3.3673583469776697E-2</v>
      </c>
      <c r="I625" s="17">
        <v>8.2400025843411107E-2</v>
      </c>
      <c r="J625" s="17">
        <v>8.1397487991553302E-2</v>
      </c>
      <c r="K625" s="17">
        <v>0.17296355405119301</v>
      </c>
      <c r="L625" s="17">
        <v>0.14684819690702899</v>
      </c>
      <c r="M625" s="17"/>
      <c r="N625" s="17">
        <v>8.2066359737685002E-2</v>
      </c>
      <c r="O625" s="17">
        <v>0.101869211106961</v>
      </c>
      <c r="P625" s="17">
        <v>0.10518313478366299</v>
      </c>
      <c r="Q625" s="17">
        <v>0.108396076220001</v>
      </c>
      <c r="R625" s="17"/>
      <c r="S625" s="17">
        <v>5.2323903127269401E-2</v>
      </c>
      <c r="T625" s="17">
        <v>0.100838531318742</v>
      </c>
      <c r="U625" s="17">
        <v>0.12448447838018301</v>
      </c>
      <c r="V625" s="17">
        <v>7.7528377679636606E-2</v>
      </c>
      <c r="W625" s="17">
        <v>0.131199508963216</v>
      </c>
      <c r="X625" s="17">
        <v>0.12893510308597</v>
      </c>
      <c r="Y625" s="17">
        <v>0.105022326121469</v>
      </c>
      <c r="Z625" s="17">
        <v>0.13266540698811899</v>
      </c>
      <c r="AA625" s="17">
        <v>8.5910141028654505E-2</v>
      </c>
      <c r="AB625" s="17">
        <v>0.13541933558371599</v>
      </c>
      <c r="AC625" s="17">
        <v>7.4072336090064902E-2</v>
      </c>
      <c r="AD625" s="17">
        <v>4.9241395781147203E-2</v>
      </c>
      <c r="AE625" s="17"/>
      <c r="AF625" s="17">
        <v>0.119818959757705</v>
      </c>
      <c r="AG625" s="17">
        <v>0.11260280980248701</v>
      </c>
      <c r="AH625" s="17">
        <v>0.141870833024342</v>
      </c>
      <c r="AI625" s="17">
        <v>0.151886517853356</v>
      </c>
      <c r="AJ625" s="17">
        <v>8.1279720903594796E-2</v>
      </c>
      <c r="AK625" s="17">
        <v>6.57158307945718E-2</v>
      </c>
      <c r="AL625" s="17">
        <v>9.5432570082937804E-2</v>
      </c>
      <c r="AM625" s="17">
        <v>0.11513428760566601</v>
      </c>
      <c r="AN625" s="17">
        <v>9.2072888598817695E-2</v>
      </c>
      <c r="AO625" s="17">
        <v>0.1311651469956</v>
      </c>
      <c r="AP625" s="17">
        <v>0.11234905557971001</v>
      </c>
      <c r="AQ625" s="17">
        <v>0.12175753299993</v>
      </c>
      <c r="AR625" s="17">
        <v>5.3363765002578299E-2</v>
      </c>
      <c r="AS625" s="17">
        <v>0.12877937702350201</v>
      </c>
      <c r="AT625" s="17">
        <v>6.0558961157773497E-2</v>
      </c>
      <c r="AU625" s="17">
        <v>4.3105580482759497E-2</v>
      </c>
      <c r="AV625" s="17"/>
      <c r="AW625" s="17">
        <v>0.10065913973990299</v>
      </c>
      <c r="AX625" s="17">
        <v>0.104264385298779</v>
      </c>
      <c r="AY625" s="17">
        <v>7.6055231186748604E-2</v>
      </c>
      <c r="AZ625" s="17">
        <v>9.9272628958263498E-2</v>
      </c>
      <c r="BA625" s="17">
        <v>0</v>
      </c>
      <c r="BB625" s="17"/>
      <c r="BC625" s="17">
        <v>7.9599300374114196E-2</v>
      </c>
      <c r="BD625" s="17">
        <v>8.9938039855691598E-2</v>
      </c>
      <c r="BE625" s="17">
        <v>9.3935209011426102E-2</v>
      </c>
      <c r="BF625" s="17">
        <v>0.13837392073305399</v>
      </c>
      <c r="BG625" s="17">
        <v>0.134051325634058</v>
      </c>
      <c r="BH625" s="17"/>
      <c r="BI625" s="17">
        <v>0.105015368294614</v>
      </c>
      <c r="BJ625" s="17">
        <v>7.2943240402274595E-2</v>
      </c>
      <c r="BK625" s="17"/>
      <c r="BL625" s="17">
        <v>7.7934605920012903E-2</v>
      </c>
      <c r="BM625" s="17">
        <v>0.12158045843778099</v>
      </c>
      <c r="BN625" s="17">
        <v>9.1437971211534005E-2</v>
      </c>
      <c r="BO625" s="17">
        <v>0.14837606787628499</v>
      </c>
      <c r="BP625" s="17"/>
      <c r="BQ625" s="17">
        <v>0.11418342252496</v>
      </c>
      <c r="BR625" s="17">
        <v>6.5055219685861199E-2</v>
      </c>
      <c r="BS625" s="17">
        <v>8.1496217072523594E-2</v>
      </c>
      <c r="BT625" s="17">
        <v>0.23866552521602</v>
      </c>
      <c r="BU625" s="17">
        <v>3.4011631601936002E-2</v>
      </c>
      <c r="BV625" s="17"/>
      <c r="BW625" s="17">
        <v>9.4077379882114398E-2</v>
      </c>
      <c r="BX625" s="17">
        <v>3.2554404861572697E-2</v>
      </c>
      <c r="BY625" s="17">
        <v>3.8158676470494E-2</v>
      </c>
      <c r="BZ625" s="17">
        <v>0.20390731819562599</v>
      </c>
      <c r="CA625" s="17">
        <v>5.0191167354477401E-2</v>
      </c>
      <c r="CB625" s="17"/>
      <c r="CC625" s="17">
        <v>0.15625494809071699</v>
      </c>
      <c r="CD625" s="17">
        <v>6.4968229896070706E-2</v>
      </c>
      <c r="CE625" s="17"/>
      <c r="CF625" s="17">
        <v>2.6481489762409199E-2</v>
      </c>
      <c r="CG625" s="17"/>
      <c r="CH625" s="17">
        <v>0.123955337359063</v>
      </c>
    </row>
    <row r="626" spans="2:86" x14ac:dyDescent="0.35">
      <c r="B626" t="s">
        <v>140</v>
      </c>
      <c r="C626" s="17">
        <v>9.4353163948009397E-2</v>
      </c>
      <c r="D626" s="17">
        <v>5.6190078518740201E-2</v>
      </c>
      <c r="E626" s="17">
        <v>0.13047569859768299</v>
      </c>
      <c r="F626" s="17"/>
      <c r="G626" s="17">
        <v>7.4102765641507404E-2</v>
      </c>
      <c r="H626" s="17">
        <v>8.2772874385911605E-2</v>
      </c>
      <c r="I626" s="17">
        <v>8.8831683195112199E-2</v>
      </c>
      <c r="J626" s="17">
        <v>0.121295790675179</v>
      </c>
      <c r="K626" s="17">
        <v>9.5187387504168094E-2</v>
      </c>
      <c r="L626" s="17">
        <v>9.9230092329887401E-2</v>
      </c>
      <c r="M626" s="17"/>
      <c r="N626" s="17">
        <v>6.6742033415028101E-2</v>
      </c>
      <c r="O626" s="17">
        <v>0.11474034328150801</v>
      </c>
      <c r="P626" s="17">
        <v>7.43376555347489E-2</v>
      </c>
      <c r="Q626" s="17">
        <v>0.12133899113204399</v>
      </c>
      <c r="R626" s="17"/>
      <c r="S626" s="17">
        <v>8.7796038479522207E-2</v>
      </c>
      <c r="T626" s="17">
        <v>0.115996155369051</v>
      </c>
      <c r="U626" s="17">
        <v>7.9861814538329495E-2</v>
      </c>
      <c r="V626" s="17">
        <v>9.4252516919550305E-2</v>
      </c>
      <c r="W626" s="17">
        <v>8.8397501668877901E-2</v>
      </c>
      <c r="X626" s="17">
        <v>3.8860591713779501E-2</v>
      </c>
      <c r="Y626" s="17">
        <v>0.150696588990341</v>
      </c>
      <c r="Z626" s="17">
        <v>8.0997069196586599E-2</v>
      </c>
      <c r="AA626" s="17">
        <v>0.12859788320979301</v>
      </c>
      <c r="AB626" s="17">
        <v>4.6049222903523701E-2</v>
      </c>
      <c r="AC626" s="17">
        <v>0.144410017489042</v>
      </c>
      <c r="AD626" s="17">
        <v>5.3879065107152797E-2</v>
      </c>
      <c r="AE626" s="17"/>
      <c r="AF626" s="17">
        <v>7.7538701138036001E-2</v>
      </c>
      <c r="AG626" s="17">
        <v>0.18075983206367099</v>
      </c>
      <c r="AH626" s="17">
        <v>0.103516149880039</v>
      </c>
      <c r="AI626" s="17">
        <v>0.120098082896261</v>
      </c>
      <c r="AJ626" s="17">
        <v>0.120110733207026</v>
      </c>
      <c r="AK626" s="17">
        <v>0.118969181283109</v>
      </c>
      <c r="AL626" s="17">
        <v>8.7551189692455303E-2</v>
      </c>
      <c r="AM626" s="17">
        <v>8.35277617434559E-2</v>
      </c>
      <c r="AN626" s="17">
        <v>0.129558111832273</v>
      </c>
      <c r="AO626" s="17">
        <v>0.117946457108226</v>
      </c>
      <c r="AP626" s="17">
        <v>8.0355178974840596E-2</v>
      </c>
      <c r="AQ626" s="17">
        <v>6.6021935859612302E-2</v>
      </c>
      <c r="AR626" s="17">
        <v>3.24891700110456E-2</v>
      </c>
      <c r="AS626" s="17">
        <v>4.4572413269503397E-2</v>
      </c>
      <c r="AT626" s="17">
        <v>1.4104650863367501E-2</v>
      </c>
      <c r="AU626" s="17">
        <v>2.4507946162168701E-2</v>
      </c>
      <c r="AV626" s="17"/>
      <c r="AW626" s="17">
        <v>0.120638541887266</v>
      </c>
      <c r="AX626" s="17">
        <v>0.10554369510722</v>
      </c>
      <c r="AY626" s="17">
        <v>7.0572302167866002E-2</v>
      </c>
      <c r="AZ626" s="17">
        <v>6.9815291256825104E-2</v>
      </c>
      <c r="BA626" s="17">
        <v>2.0915996800377101E-2</v>
      </c>
      <c r="BB626" s="17"/>
      <c r="BC626" s="17">
        <v>4.66941693726955E-2</v>
      </c>
      <c r="BD626" s="17">
        <v>6.1215103617527099E-2</v>
      </c>
      <c r="BE626" s="17">
        <v>0.11400550789434701</v>
      </c>
      <c r="BF626" s="17">
        <v>0.14951941722666001</v>
      </c>
      <c r="BG626" s="17">
        <v>0.14876572938503899</v>
      </c>
      <c r="BH626" s="17"/>
      <c r="BI626" s="17">
        <v>8.3620121428834099E-2</v>
      </c>
      <c r="BJ626" s="17">
        <v>0.138005217319801</v>
      </c>
      <c r="BK626" s="17"/>
      <c r="BL626" s="17">
        <v>7.4600867411775004E-2</v>
      </c>
      <c r="BM626" s="17">
        <v>0.10375417789685699</v>
      </c>
      <c r="BN626" s="17">
        <v>8.9764758229000999E-2</v>
      </c>
      <c r="BO626" s="17">
        <v>0.24419546578973</v>
      </c>
      <c r="BP626" s="17"/>
      <c r="BQ626" s="17">
        <v>7.6231326229378601E-2</v>
      </c>
      <c r="BR626" s="17">
        <v>8.4233735490107195E-2</v>
      </c>
      <c r="BS626" s="17">
        <v>9.4927847016499603E-2</v>
      </c>
      <c r="BT626" s="17">
        <v>6.3174108600252799E-2</v>
      </c>
      <c r="BU626" s="17">
        <v>6.7970613280773806E-2</v>
      </c>
      <c r="BV626" s="17"/>
      <c r="BW626" s="17">
        <v>6.8391778490261998E-2</v>
      </c>
      <c r="BX626" s="17">
        <v>5.6186704372924202E-2</v>
      </c>
      <c r="BY626" s="17">
        <v>6.4510303829224805E-2</v>
      </c>
      <c r="BZ626" s="17">
        <v>7.1226427126248895E-2</v>
      </c>
      <c r="CA626" s="17">
        <v>8.5993429443511599E-2</v>
      </c>
      <c r="CB626" s="17"/>
      <c r="CC626" s="17">
        <v>5.9455718931014701E-2</v>
      </c>
      <c r="CD626" s="17">
        <v>0.11479223245569301</v>
      </c>
      <c r="CE626" s="17"/>
      <c r="CF626" s="17">
        <v>5.3146945190406199E-2</v>
      </c>
      <c r="CG626" s="17"/>
      <c r="CH626" s="17">
        <v>4.1163184057654102E-2</v>
      </c>
    </row>
    <row r="627" spans="2:86" x14ac:dyDescent="0.35">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c r="CB627" s="17"/>
      <c r="CC627" s="17"/>
      <c r="CD627" s="17"/>
      <c r="CE627" s="17"/>
      <c r="CF627" s="17"/>
      <c r="CG627" s="17"/>
      <c r="CH627" s="17"/>
    </row>
    <row r="628" spans="2:86" x14ac:dyDescent="0.35">
      <c r="B628" s="6" t="s">
        <v>331</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c r="CB628" s="17"/>
      <c r="CC628" s="17"/>
      <c r="CD628" s="17"/>
      <c r="CE628" s="17"/>
      <c r="CF628" s="17"/>
      <c r="CG628" s="17"/>
      <c r="CH628" s="17"/>
    </row>
    <row r="629" spans="2:86" x14ac:dyDescent="0.35">
      <c r="B629" s="21" t="s">
        <v>123</v>
      </c>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c r="CB629" s="17"/>
      <c r="CC629" s="17"/>
      <c r="CD629" s="17"/>
      <c r="CE629" s="17"/>
      <c r="CF629" s="17"/>
      <c r="CG629" s="17"/>
      <c r="CH629" s="17"/>
    </row>
    <row r="630" spans="2:86" x14ac:dyDescent="0.35">
      <c r="B630" t="s">
        <v>328</v>
      </c>
      <c r="C630" s="17">
        <v>0.26264526888828199</v>
      </c>
      <c r="D630" s="17">
        <v>0.29167498550040899</v>
      </c>
      <c r="E630" s="17">
        <v>0.23454216319340401</v>
      </c>
      <c r="F630" s="17"/>
      <c r="G630" s="17">
        <v>0.30765527560950301</v>
      </c>
      <c r="H630" s="17">
        <v>0.32776793850539798</v>
      </c>
      <c r="I630" s="17">
        <v>0.31740106432981002</v>
      </c>
      <c r="J630" s="17">
        <v>0.27462071396293303</v>
      </c>
      <c r="K630" s="17">
        <v>0.20532235161783899</v>
      </c>
      <c r="L630" s="17">
        <v>0.16407403554549799</v>
      </c>
      <c r="M630" s="17"/>
      <c r="N630" s="17">
        <v>0.26866850988322799</v>
      </c>
      <c r="O630" s="17">
        <v>0.24079520733760601</v>
      </c>
      <c r="P630" s="17">
        <v>0.28195060950167999</v>
      </c>
      <c r="Q630" s="17">
        <v>0.263976695037759</v>
      </c>
      <c r="R630" s="17"/>
      <c r="S630" s="17">
        <v>0.28529836650814699</v>
      </c>
      <c r="T630" s="17">
        <v>0.24501311437360301</v>
      </c>
      <c r="U630" s="17">
        <v>0.20283562265765001</v>
      </c>
      <c r="V630" s="17">
        <v>0.28500060291317197</v>
      </c>
      <c r="W630" s="17">
        <v>0.24108640038620899</v>
      </c>
      <c r="X630" s="17">
        <v>0.23814925679916599</v>
      </c>
      <c r="Y630" s="17">
        <v>0.32921406829619998</v>
      </c>
      <c r="Z630" s="17">
        <v>0.33309488668730303</v>
      </c>
      <c r="AA630" s="17">
        <v>0.28661340189616202</v>
      </c>
      <c r="AB630" s="17">
        <v>0.27574437586629802</v>
      </c>
      <c r="AC630" s="17">
        <v>0.16370336787581599</v>
      </c>
      <c r="AD630" s="17">
        <v>0.215342886107972</v>
      </c>
      <c r="AE630" s="17"/>
      <c r="AF630" s="17">
        <v>0.29005122374871001</v>
      </c>
      <c r="AG630" s="17">
        <v>0.27451314245597802</v>
      </c>
      <c r="AH630" s="17">
        <v>0.18607874516798301</v>
      </c>
      <c r="AI630" s="17">
        <v>0.26075551565511601</v>
      </c>
      <c r="AJ630" s="17">
        <v>0.24229842914341701</v>
      </c>
      <c r="AK630" s="17">
        <v>0.26879632088442601</v>
      </c>
      <c r="AL630" s="17">
        <v>0.27479377648968201</v>
      </c>
      <c r="AM630" s="17">
        <v>0.25649401565033297</v>
      </c>
      <c r="AN630" s="17">
        <v>0.23675950662169001</v>
      </c>
      <c r="AO630" s="17">
        <v>0.31619067042215698</v>
      </c>
      <c r="AP630" s="17">
        <v>0.23709939380140499</v>
      </c>
      <c r="AQ630" s="17">
        <v>0.27247569238171798</v>
      </c>
      <c r="AR630" s="17">
        <v>0.27188662024371002</v>
      </c>
      <c r="AS630" s="17">
        <v>0.332404488937456</v>
      </c>
      <c r="AT630" s="17">
        <v>0.40187406004084197</v>
      </c>
      <c r="AU630" s="17">
        <v>0.31658995072118501</v>
      </c>
      <c r="AV630" s="17"/>
      <c r="AW630" s="17">
        <v>0.24224631949344799</v>
      </c>
      <c r="AX630" s="17">
        <v>0.248652524085751</v>
      </c>
      <c r="AY630" s="17">
        <v>0.29117040603435801</v>
      </c>
      <c r="AZ630" s="17">
        <v>0.29630054353827001</v>
      </c>
      <c r="BA630" s="17">
        <v>0.31384935578418999</v>
      </c>
      <c r="BB630" s="17"/>
      <c r="BC630" s="17">
        <v>0.34032605850905501</v>
      </c>
      <c r="BD630" s="17">
        <v>0.26723532616581802</v>
      </c>
      <c r="BE630" s="17">
        <v>0.24251170391527399</v>
      </c>
      <c r="BF630" s="17">
        <v>0.23447832660196799</v>
      </c>
      <c r="BG630" s="17">
        <v>0.30571264114250302</v>
      </c>
      <c r="BH630" s="17"/>
      <c r="BI630" s="17">
        <v>0.262932676737613</v>
      </c>
      <c r="BJ630" s="17">
        <v>0.26147636056092999</v>
      </c>
      <c r="BK630" s="17"/>
      <c r="BL630" s="17">
        <v>0.28092813028171199</v>
      </c>
      <c r="BM630" s="17">
        <v>0.26338849857380597</v>
      </c>
      <c r="BN630" s="17">
        <v>0.25806382130569799</v>
      </c>
      <c r="BO630" s="17">
        <v>0.21396059964750799</v>
      </c>
      <c r="BP630" s="17"/>
      <c r="BQ630" s="17">
        <v>0.20858617811671901</v>
      </c>
      <c r="BR630" s="17">
        <v>0.29429473554186503</v>
      </c>
      <c r="BS630" s="17">
        <v>0.31002313827734801</v>
      </c>
      <c r="BT630" s="17">
        <v>0.25938676009947398</v>
      </c>
      <c r="BU630" s="17">
        <v>0.37010465173713297</v>
      </c>
      <c r="BV630" s="17"/>
      <c r="BW630" s="17">
        <v>0.179077076355699</v>
      </c>
      <c r="BX630" s="17">
        <v>0.30971878444481798</v>
      </c>
      <c r="BY630" s="17">
        <v>0.31741246117403199</v>
      </c>
      <c r="BZ630" s="17">
        <v>0.232954693389609</v>
      </c>
      <c r="CA630" s="17">
        <v>0.374622492479328</v>
      </c>
      <c r="CB630" s="17"/>
      <c r="CC630" s="17">
        <v>0.26286666672118397</v>
      </c>
      <c r="CD630" s="17">
        <v>0.26251559849344502</v>
      </c>
      <c r="CE630" s="17"/>
      <c r="CF630" s="17">
        <v>0.29229875332483002</v>
      </c>
      <c r="CG630" s="17"/>
      <c r="CH630" s="17">
        <v>0.31996442607307601</v>
      </c>
    </row>
    <row r="631" spans="2:86" x14ac:dyDescent="0.35">
      <c r="B631" t="s">
        <v>329</v>
      </c>
      <c r="C631" s="17">
        <v>0.25235867086602398</v>
      </c>
      <c r="D631" s="17">
        <v>0.26748368714090098</v>
      </c>
      <c r="E631" s="17">
        <v>0.23835531938044599</v>
      </c>
      <c r="F631" s="17"/>
      <c r="G631" s="17">
        <v>0.25644617183512403</v>
      </c>
      <c r="H631" s="17">
        <v>0.25355939569782199</v>
      </c>
      <c r="I631" s="17">
        <v>0.21450193932189701</v>
      </c>
      <c r="J631" s="17">
        <v>0.22262173958036699</v>
      </c>
      <c r="K631" s="17">
        <v>0.24088563276578401</v>
      </c>
      <c r="L631" s="17">
        <v>0.31126316985367197</v>
      </c>
      <c r="M631" s="17"/>
      <c r="N631" s="17">
        <v>0.28344916519709901</v>
      </c>
      <c r="O631" s="17">
        <v>0.26767652485151899</v>
      </c>
      <c r="P631" s="17">
        <v>0.26758799232876401</v>
      </c>
      <c r="Q631" s="17">
        <v>0.18629330826440699</v>
      </c>
      <c r="R631" s="17"/>
      <c r="S631" s="17">
        <v>0.28943835332100598</v>
      </c>
      <c r="T631" s="17">
        <v>0.24306554843276101</v>
      </c>
      <c r="U631" s="17">
        <v>0.26078455378371201</v>
      </c>
      <c r="V631" s="17">
        <v>0.21364436617832999</v>
      </c>
      <c r="W631" s="17">
        <v>0.28179187411182399</v>
      </c>
      <c r="X631" s="17">
        <v>0.302125639645691</v>
      </c>
      <c r="Y631" s="17">
        <v>0.190661889773592</v>
      </c>
      <c r="Z631" s="17">
        <v>0.23630710884877201</v>
      </c>
      <c r="AA631" s="17">
        <v>0.20888866457914701</v>
      </c>
      <c r="AB631" s="17">
        <v>0.25716825817265698</v>
      </c>
      <c r="AC631" s="17">
        <v>0.30992120772732201</v>
      </c>
      <c r="AD631" s="17">
        <v>0.230799473470855</v>
      </c>
      <c r="AE631" s="17"/>
      <c r="AF631" s="17">
        <v>0.32186164279760898</v>
      </c>
      <c r="AG631" s="17">
        <v>0.187765647020424</v>
      </c>
      <c r="AH631" s="17">
        <v>0.28213225321673302</v>
      </c>
      <c r="AI631" s="17">
        <v>0.16807673772529499</v>
      </c>
      <c r="AJ631" s="17">
        <v>0.21740998364966899</v>
      </c>
      <c r="AK631" s="17">
        <v>0.24023891730597</v>
      </c>
      <c r="AL631" s="17">
        <v>0.277112066665121</v>
      </c>
      <c r="AM631" s="17">
        <v>0.27765388346424102</v>
      </c>
      <c r="AN631" s="17">
        <v>0.27394768174349599</v>
      </c>
      <c r="AO631" s="17">
        <v>0.21467946548938499</v>
      </c>
      <c r="AP631" s="17">
        <v>0.29063950812028899</v>
      </c>
      <c r="AQ631" s="17">
        <v>0.27511625433050302</v>
      </c>
      <c r="AR631" s="17">
        <v>0.26721723455534802</v>
      </c>
      <c r="AS631" s="17">
        <v>0.17180321062319601</v>
      </c>
      <c r="AT631" s="17">
        <v>0.22676130587512999</v>
      </c>
      <c r="AU631" s="17">
        <v>0.30439461226384501</v>
      </c>
      <c r="AV631" s="17"/>
      <c r="AW631" s="17">
        <v>0.2250991530094</v>
      </c>
      <c r="AX631" s="17">
        <v>0.230800417700707</v>
      </c>
      <c r="AY631" s="17">
        <v>0.27155991136060598</v>
      </c>
      <c r="AZ631" s="17">
        <v>0.287654869995493</v>
      </c>
      <c r="BA631" s="17">
        <v>0.273248195095526</v>
      </c>
      <c r="BB631" s="17"/>
      <c r="BC631" s="17">
        <v>0.32120219114781001</v>
      </c>
      <c r="BD631" s="17">
        <v>0.25871115215222301</v>
      </c>
      <c r="BE631" s="17">
        <v>0.247970465003504</v>
      </c>
      <c r="BF631" s="17">
        <v>0.21109499509412399</v>
      </c>
      <c r="BG631" s="17">
        <v>0.189252903279653</v>
      </c>
      <c r="BH631" s="17"/>
      <c r="BI631" s="17">
        <v>0.263330818939636</v>
      </c>
      <c r="BJ631" s="17">
        <v>0.20773415806298801</v>
      </c>
      <c r="BK631" s="17"/>
      <c r="BL631" s="17">
        <v>0.24989810762746101</v>
      </c>
      <c r="BM631" s="17">
        <v>0.273642658165964</v>
      </c>
      <c r="BN631" s="17">
        <v>0.24726575039235801</v>
      </c>
      <c r="BO631" s="17">
        <v>0.122929068593073</v>
      </c>
      <c r="BP631" s="17"/>
      <c r="BQ631" s="17">
        <v>0.31335145815795801</v>
      </c>
      <c r="BR631" s="17">
        <v>0.249636564733591</v>
      </c>
      <c r="BS631" s="17">
        <v>0.21962805749485201</v>
      </c>
      <c r="BT631" s="17">
        <v>0.29820815787142901</v>
      </c>
      <c r="BU631" s="17">
        <v>0.17268430297429799</v>
      </c>
      <c r="BV631" s="17"/>
      <c r="BW631" s="17">
        <v>0.35524552655687203</v>
      </c>
      <c r="BX631" s="17">
        <v>0.25001546288196003</v>
      </c>
      <c r="BY631" s="17">
        <v>0.240014209907457</v>
      </c>
      <c r="BZ631" s="17">
        <v>0.30046810180334599</v>
      </c>
      <c r="CA631" s="17">
        <v>0.186918517959905</v>
      </c>
      <c r="CB631" s="17"/>
      <c r="CC631" s="17">
        <v>0.28671993894838799</v>
      </c>
      <c r="CD631" s="17">
        <v>0.232233635580367</v>
      </c>
      <c r="CE631" s="17"/>
      <c r="CF631" s="17">
        <v>0.25440740872291301</v>
      </c>
      <c r="CG631" s="17"/>
      <c r="CH631" s="17">
        <v>0.25674828702656199</v>
      </c>
    </row>
    <row r="632" spans="2:86" x14ac:dyDescent="0.35">
      <c r="B632" t="s">
        <v>330</v>
      </c>
      <c r="C632" s="17">
        <v>0.28406622549104499</v>
      </c>
      <c r="D632" s="17">
        <v>0.27838096928109501</v>
      </c>
      <c r="E632" s="17">
        <v>0.28943526328174002</v>
      </c>
      <c r="F632" s="17"/>
      <c r="G632" s="17">
        <v>0.28781878504202402</v>
      </c>
      <c r="H632" s="17">
        <v>0.29516958813954902</v>
      </c>
      <c r="I632" s="17">
        <v>0.32111787608234399</v>
      </c>
      <c r="J632" s="17">
        <v>0.290292232128468</v>
      </c>
      <c r="K632" s="17">
        <v>0.28772924937823502</v>
      </c>
      <c r="L632" s="17">
        <v>0.23495067214995599</v>
      </c>
      <c r="M632" s="17"/>
      <c r="N632" s="17">
        <v>0.26400283622139298</v>
      </c>
      <c r="O632" s="17">
        <v>0.27360596417939198</v>
      </c>
      <c r="P632" s="17">
        <v>0.27783796695503599</v>
      </c>
      <c r="Q632" s="17">
        <v>0.32154088204086501</v>
      </c>
      <c r="R632" s="17"/>
      <c r="S632" s="17">
        <v>0.309763994015892</v>
      </c>
      <c r="T632" s="17">
        <v>0.29390139937077903</v>
      </c>
      <c r="U632" s="17">
        <v>0.28632311079169898</v>
      </c>
      <c r="V632" s="17">
        <v>0.25183323840195598</v>
      </c>
      <c r="W632" s="17">
        <v>0.33554816853904101</v>
      </c>
      <c r="X632" s="17">
        <v>0.31850573477384397</v>
      </c>
      <c r="Y632" s="17">
        <v>0.28464192691810303</v>
      </c>
      <c r="Z632" s="17">
        <v>0.25788336953077401</v>
      </c>
      <c r="AA632" s="17">
        <v>0.276441894071633</v>
      </c>
      <c r="AB632" s="17">
        <v>0.23853854717627401</v>
      </c>
      <c r="AC632" s="17">
        <v>0.198102885459399</v>
      </c>
      <c r="AD632" s="17">
        <v>0.33064226403622499</v>
      </c>
      <c r="AE632" s="17"/>
      <c r="AF632" s="17">
        <v>0.24076154099086899</v>
      </c>
      <c r="AG632" s="17">
        <v>0.23237916388331201</v>
      </c>
      <c r="AH632" s="17">
        <v>0.260300680424775</v>
      </c>
      <c r="AI632" s="17">
        <v>0.31479171286146201</v>
      </c>
      <c r="AJ632" s="17">
        <v>0.34340556127543798</v>
      </c>
      <c r="AK632" s="17">
        <v>0.31825306273158199</v>
      </c>
      <c r="AL632" s="17">
        <v>0.26360445583619302</v>
      </c>
      <c r="AM632" s="17">
        <v>0.314922572471587</v>
      </c>
      <c r="AN632" s="17">
        <v>0.23995807711151501</v>
      </c>
      <c r="AO632" s="17">
        <v>0.27922939922112699</v>
      </c>
      <c r="AP632" s="17">
        <v>0.31663450183907399</v>
      </c>
      <c r="AQ632" s="17">
        <v>0.293794877142181</v>
      </c>
      <c r="AR632" s="17">
        <v>0.29882083913546298</v>
      </c>
      <c r="AS632" s="17">
        <v>0.17871524076888901</v>
      </c>
      <c r="AT632" s="17">
        <v>0.141038503617651</v>
      </c>
      <c r="AU632" s="17">
        <v>0.24936878844260901</v>
      </c>
      <c r="AV632" s="17"/>
      <c r="AW632" s="17">
        <v>0.31140788484595799</v>
      </c>
      <c r="AX632" s="17">
        <v>0.28366268988401</v>
      </c>
      <c r="AY632" s="17">
        <v>0.255812361713255</v>
      </c>
      <c r="AZ632" s="17">
        <v>0.25159963815410002</v>
      </c>
      <c r="BA632" s="17">
        <v>0.35057337945920097</v>
      </c>
      <c r="BB632" s="17"/>
      <c r="BC632" s="17">
        <v>0.25829854331876101</v>
      </c>
      <c r="BD632" s="17">
        <v>0.280279373156887</v>
      </c>
      <c r="BE632" s="17">
        <v>0.28715064537309698</v>
      </c>
      <c r="BF632" s="17">
        <v>0.29879012552290402</v>
      </c>
      <c r="BG632" s="17">
        <v>0.31011246140417298</v>
      </c>
      <c r="BH632" s="17"/>
      <c r="BI632" s="17">
        <v>0.28609323937693798</v>
      </c>
      <c r="BJ632" s="17">
        <v>0.27582221470153501</v>
      </c>
      <c r="BK632" s="17"/>
      <c r="BL632" s="17">
        <v>0.24156972832635101</v>
      </c>
      <c r="BM632" s="17">
        <v>0.22511525994384399</v>
      </c>
      <c r="BN632" s="17">
        <v>0.33730368839763297</v>
      </c>
      <c r="BO632" s="17">
        <v>0.11126912290168101</v>
      </c>
      <c r="BP632" s="17"/>
      <c r="BQ632" s="17">
        <v>0.232080650754456</v>
      </c>
      <c r="BR632" s="17">
        <v>0.30726296552829502</v>
      </c>
      <c r="BS632" s="17">
        <v>0.25883941754317003</v>
      </c>
      <c r="BT632" s="17">
        <v>0.30113849376396801</v>
      </c>
      <c r="BU632" s="17">
        <v>0.26299824339717198</v>
      </c>
      <c r="BV632" s="17"/>
      <c r="BW632" s="17">
        <v>0.27450065498088799</v>
      </c>
      <c r="BX632" s="17">
        <v>0.29347005792528502</v>
      </c>
      <c r="BY632" s="17">
        <v>0.258251314752175</v>
      </c>
      <c r="BZ632" s="17">
        <v>0.30116020381837</v>
      </c>
      <c r="CA632" s="17">
        <v>0.25876700858405</v>
      </c>
      <c r="CB632" s="17"/>
      <c r="CC632" s="17">
        <v>0.30899988942625001</v>
      </c>
      <c r="CD632" s="17">
        <v>0.26946283933853299</v>
      </c>
      <c r="CE632" s="17"/>
      <c r="CF632" s="17">
        <v>0.29947043328892298</v>
      </c>
      <c r="CG632" s="17"/>
      <c r="CH632" s="17">
        <v>0.36034846532564901</v>
      </c>
    </row>
    <row r="633" spans="2:86" x14ac:dyDescent="0.35">
      <c r="B633" t="s">
        <v>140</v>
      </c>
      <c r="C633" s="17">
        <v>0.20092983475464901</v>
      </c>
      <c r="D633" s="17">
        <v>0.16246035807759601</v>
      </c>
      <c r="E633" s="17">
        <v>0.23766725414441001</v>
      </c>
      <c r="F633" s="17"/>
      <c r="G633" s="17">
        <v>0.148079767513349</v>
      </c>
      <c r="H633" s="17">
        <v>0.12350307765723199</v>
      </c>
      <c r="I633" s="17">
        <v>0.146979120265949</v>
      </c>
      <c r="J633" s="17">
        <v>0.21246531432823099</v>
      </c>
      <c r="K633" s="17">
        <v>0.26606276623814201</v>
      </c>
      <c r="L633" s="17">
        <v>0.28971212245087302</v>
      </c>
      <c r="M633" s="17"/>
      <c r="N633" s="17">
        <v>0.183879488698281</v>
      </c>
      <c r="O633" s="17">
        <v>0.21792230363148299</v>
      </c>
      <c r="P633" s="17">
        <v>0.17262343121452001</v>
      </c>
      <c r="Q633" s="17">
        <v>0.22818911465696901</v>
      </c>
      <c r="R633" s="17"/>
      <c r="S633" s="17">
        <v>0.115499286154955</v>
      </c>
      <c r="T633" s="17">
        <v>0.218019937822857</v>
      </c>
      <c r="U633" s="17">
        <v>0.25005671276693903</v>
      </c>
      <c r="V633" s="17">
        <v>0.249521792506542</v>
      </c>
      <c r="W633" s="17">
        <v>0.14157355696292601</v>
      </c>
      <c r="X633" s="17">
        <v>0.14121936878129901</v>
      </c>
      <c r="Y633" s="17">
        <v>0.195482115012105</v>
      </c>
      <c r="Z633" s="17">
        <v>0.17271463493315101</v>
      </c>
      <c r="AA633" s="17">
        <v>0.228056039453057</v>
      </c>
      <c r="AB633" s="17">
        <v>0.22854881878477101</v>
      </c>
      <c r="AC633" s="17">
        <v>0.328272538937463</v>
      </c>
      <c r="AD633" s="17">
        <v>0.22321537638494801</v>
      </c>
      <c r="AE633" s="17"/>
      <c r="AF633" s="17">
        <v>0.14732559246281299</v>
      </c>
      <c r="AG633" s="17">
        <v>0.30534204664028503</v>
      </c>
      <c r="AH633" s="17">
        <v>0.27148832119050897</v>
      </c>
      <c r="AI633" s="17">
        <v>0.25637603375812701</v>
      </c>
      <c r="AJ633" s="17">
        <v>0.196886025931476</v>
      </c>
      <c r="AK633" s="17">
        <v>0.172711699078022</v>
      </c>
      <c r="AL633" s="17">
        <v>0.184489701009005</v>
      </c>
      <c r="AM633" s="17">
        <v>0.15092952841384</v>
      </c>
      <c r="AN633" s="17">
        <v>0.24933473452329899</v>
      </c>
      <c r="AO633" s="17">
        <v>0.189900464867331</v>
      </c>
      <c r="AP633" s="17">
        <v>0.155626596239232</v>
      </c>
      <c r="AQ633" s="17">
        <v>0.158613176145598</v>
      </c>
      <c r="AR633" s="17">
        <v>0.16207530606547901</v>
      </c>
      <c r="AS633" s="17">
        <v>0.31707705967045902</v>
      </c>
      <c r="AT633" s="17">
        <v>0.23032613046637701</v>
      </c>
      <c r="AU633" s="17">
        <v>0.129646648572361</v>
      </c>
      <c r="AV633" s="17"/>
      <c r="AW633" s="17">
        <v>0.22124664265119401</v>
      </c>
      <c r="AX633" s="17">
        <v>0.236884368329532</v>
      </c>
      <c r="AY633" s="17">
        <v>0.18145732089178099</v>
      </c>
      <c r="AZ633" s="17">
        <v>0.16444494831213699</v>
      </c>
      <c r="BA633" s="17">
        <v>6.2329069661083397E-2</v>
      </c>
      <c r="BB633" s="17"/>
      <c r="BC633" s="17">
        <v>8.0173207024374804E-2</v>
      </c>
      <c r="BD633" s="17">
        <v>0.19377414852507199</v>
      </c>
      <c r="BE633" s="17">
        <v>0.222367185708125</v>
      </c>
      <c r="BF633" s="17">
        <v>0.255636552781003</v>
      </c>
      <c r="BG633" s="17">
        <v>0.19492199417367101</v>
      </c>
      <c r="BH633" s="17"/>
      <c r="BI633" s="17">
        <v>0.18764326494581399</v>
      </c>
      <c r="BJ633" s="17">
        <v>0.254967266674547</v>
      </c>
      <c r="BK633" s="17"/>
      <c r="BL633" s="17">
        <v>0.22760403376447599</v>
      </c>
      <c r="BM633" s="17">
        <v>0.23785358331638701</v>
      </c>
      <c r="BN633" s="17">
        <v>0.15736673990431099</v>
      </c>
      <c r="BO633" s="17">
        <v>0.55184120885773702</v>
      </c>
      <c r="BP633" s="17"/>
      <c r="BQ633" s="17">
        <v>0.24598171297086699</v>
      </c>
      <c r="BR633" s="17">
        <v>0.14880573419624901</v>
      </c>
      <c r="BS633" s="17">
        <v>0.21150938668462901</v>
      </c>
      <c r="BT633" s="17">
        <v>0.141266588265129</v>
      </c>
      <c r="BU633" s="17">
        <v>0.194212801891397</v>
      </c>
      <c r="BV633" s="17"/>
      <c r="BW633" s="17">
        <v>0.19117674210654101</v>
      </c>
      <c r="BX633" s="17">
        <v>0.14679569474793699</v>
      </c>
      <c r="BY633" s="17">
        <v>0.18432201416633601</v>
      </c>
      <c r="BZ633" s="17">
        <v>0.16541700098867401</v>
      </c>
      <c r="CA633" s="17">
        <v>0.17969198097671699</v>
      </c>
      <c r="CB633" s="17"/>
      <c r="CC633" s="17">
        <v>0.141413504904179</v>
      </c>
      <c r="CD633" s="17">
        <v>0.23578792658765499</v>
      </c>
      <c r="CE633" s="17"/>
      <c r="CF633" s="17">
        <v>0.153823404663334</v>
      </c>
      <c r="CG633" s="17"/>
      <c r="CH633" s="17">
        <v>6.2938821574712298E-2</v>
      </c>
    </row>
    <row r="634" spans="2:86" x14ac:dyDescent="0.35">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c r="CB634" s="17"/>
      <c r="CC634" s="17"/>
      <c r="CD634" s="17"/>
      <c r="CE634" s="17"/>
      <c r="CF634" s="17"/>
      <c r="CG634" s="17"/>
      <c r="CH634" s="17"/>
    </row>
    <row r="635" spans="2:86" x14ac:dyDescent="0.35">
      <c r="B635" s="6" t="s">
        <v>342</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c r="CB635" s="17"/>
      <c r="CC635" s="17"/>
      <c r="CD635" s="17"/>
      <c r="CE635" s="17"/>
      <c r="CF635" s="17"/>
      <c r="CG635" s="17"/>
      <c r="CH635" s="17"/>
    </row>
    <row r="636" spans="2:86" x14ac:dyDescent="0.35">
      <c r="B636" s="21" t="s">
        <v>123</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c r="BZ636" s="17"/>
      <c r="CA636" s="17"/>
      <c r="CB636" s="17"/>
      <c r="CC636" s="17"/>
      <c r="CD636" s="17"/>
      <c r="CE636" s="17"/>
      <c r="CF636" s="17"/>
      <c r="CG636" s="17"/>
      <c r="CH636" s="17"/>
    </row>
    <row r="637" spans="2:86" x14ac:dyDescent="0.35">
      <c r="B637" t="s">
        <v>332</v>
      </c>
      <c r="C637" s="17">
        <v>0.44316496925592802</v>
      </c>
      <c r="D637" s="17">
        <v>0.46579512177314097</v>
      </c>
      <c r="E637" s="17">
        <v>0.42183881939871298</v>
      </c>
      <c r="F637" s="17"/>
      <c r="G637" s="17">
        <v>0.39008624686170101</v>
      </c>
      <c r="H637" s="17">
        <v>0.34387587582108903</v>
      </c>
      <c r="I637" s="17">
        <v>0.37932546424393898</v>
      </c>
      <c r="J637" s="17">
        <v>0.43898959331710602</v>
      </c>
      <c r="K637" s="17">
        <v>0.51728316227830895</v>
      </c>
      <c r="L637" s="17">
        <v>0.56464460263262595</v>
      </c>
      <c r="M637" s="17"/>
      <c r="N637" s="17">
        <v>0.466660247212488</v>
      </c>
      <c r="O637" s="17">
        <v>0.45446603918369799</v>
      </c>
      <c r="P637" s="17">
        <v>0.48374173287622801</v>
      </c>
      <c r="Q637" s="17">
        <v>0.37053380100970101</v>
      </c>
      <c r="R637" s="17"/>
      <c r="S637" s="17">
        <v>0.40489836357138698</v>
      </c>
      <c r="T637" s="17">
        <v>0.46817300360749298</v>
      </c>
      <c r="U637" s="17">
        <v>0.47846567654832101</v>
      </c>
      <c r="V637" s="17">
        <v>0.51975060717796695</v>
      </c>
      <c r="W637" s="17">
        <v>0.39112548229036798</v>
      </c>
      <c r="X637" s="17">
        <v>0.44980571388257301</v>
      </c>
      <c r="Y637" s="17">
        <v>0.40453253061320998</v>
      </c>
      <c r="Z637" s="17">
        <v>0.43002938374941302</v>
      </c>
      <c r="AA637" s="17">
        <v>0.445861009223955</v>
      </c>
      <c r="AB637" s="17">
        <v>0.47825418030714201</v>
      </c>
      <c r="AC637" s="17">
        <v>0.34140060416879497</v>
      </c>
      <c r="AD637" s="17">
        <v>0.465350923377359</v>
      </c>
      <c r="AE637" s="17"/>
      <c r="AF637" s="17">
        <v>0.38441537444602503</v>
      </c>
      <c r="AG637" s="17">
        <v>0.323377520053718</v>
      </c>
      <c r="AH637" s="17">
        <v>0.46406185397890698</v>
      </c>
      <c r="AI637" s="17">
        <v>0.47479953085145199</v>
      </c>
      <c r="AJ637" s="17">
        <v>0.423613057941157</v>
      </c>
      <c r="AK637" s="17">
        <v>0.46986756245122002</v>
      </c>
      <c r="AL637" s="17">
        <v>0.38472460490028898</v>
      </c>
      <c r="AM637" s="17">
        <v>0.48200458913466698</v>
      </c>
      <c r="AN637" s="17">
        <v>0.45792434097771301</v>
      </c>
      <c r="AO637" s="17">
        <v>0.50802293819441102</v>
      </c>
      <c r="AP637" s="17">
        <v>0.44480100210714002</v>
      </c>
      <c r="AQ637" s="17">
        <v>0.43105923491940501</v>
      </c>
      <c r="AR637" s="17">
        <v>0.44094923293872101</v>
      </c>
      <c r="AS637" s="17">
        <v>0.46896822352596801</v>
      </c>
      <c r="AT637" s="17">
        <v>0.473676540667827</v>
      </c>
      <c r="AU637" s="17">
        <v>0.442999335181823</v>
      </c>
      <c r="AV637" s="17"/>
      <c r="AW637" s="17">
        <v>0.43938857275938398</v>
      </c>
      <c r="AX637" s="17">
        <v>0.439299524863837</v>
      </c>
      <c r="AY637" s="17">
        <v>0.43251637964685502</v>
      </c>
      <c r="AZ637" s="17">
        <v>0.432672998346122</v>
      </c>
      <c r="BA637" s="17">
        <v>0.45920126486386997</v>
      </c>
      <c r="BB637" s="17"/>
      <c r="BC637" s="17">
        <v>0.36075535208960202</v>
      </c>
      <c r="BD637" s="17">
        <v>0.47483079566046199</v>
      </c>
      <c r="BE637" s="17">
        <v>0.44531275706919299</v>
      </c>
      <c r="BF637" s="17">
        <v>0.43756609659604101</v>
      </c>
      <c r="BG637" s="17">
        <v>0.37014007454251602</v>
      </c>
      <c r="BH637" s="17"/>
      <c r="BI637" s="17">
        <v>0.44005068543896297</v>
      </c>
      <c r="BJ637" s="17">
        <v>0.45583098480093498</v>
      </c>
      <c r="BK637" s="17"/>
      <c r="BL637" s="17">
        <v>0.427016143137395</v>
      </c>
      <c r="BM637" s="17">
        <v>0.48360230013425398</v>
      </c>
      <c r="BN637" s="17">
        <v>0.42744741065610797</v>
      </c>
      <c r="BO637" s="17">
        <v>0.43406408585940698</v>
      </c>
      <c r="BP637" s="17"/>
      <c r="BQ637" s="17">
        <v>0.50802775026460401</v>
      </c>
      <c r="BR637" s="17">
        <v>0.42215150372705601</v>
      </c>
      <c r="BS637" s="17">
        <v>0.48151624028786699</v>
      </c>
      <c r="BT637" s="17">
        <v>0.47666466163448201</v>
      </c>
      <c r="BU637" s="17">
        <v>0.43667702910626599</v>
      </c>
      <c r="BV637" s="17"/>
      <c r="BW637" s="17">
        <v>0.489165966541106</v>
      </c>
      <c r="BX637" s="17">
        <v>0.40971059705608598</v>
      </c>
      <c r="BY637" s="17">
        <v>0.53515683568183103</v>
      </c>
      <c r="BZ637" s="17">
        <v>0.46787823523928601</v>
      </c>
      <c r="CA637" s="17">
        <v>0.42762024319037101</v>
      </c>
      <c r="CB637" s="17"/>
      <c r="CC637" s="17">
        <v>0.45063882952974299</v>
      </c>
      <c r="CD637" s="17">
        <v>0.43878760747259499</v>
      </c>
      <c r="CE637" s="17"/>
      <c r="CF637" s="17">
        <v>0.39617226746766299</v>
      </c>
      <c r="CG637" s="17"/>
      <c r="CH637" s="17">
        <v>0.40860992928655898</v>
      </c>
    </row>
    <row r="638" spans="2:86" x14ac:dyDescent="0.35">
      <c r="B638" t="s">
        <v>333</v>
      </c>
      <c r="C638" s="17">
        <v>0.425027777874116</v>
      </c>
      <c r="D638" s="17">
        <v>0.44878187737110597</v>
      </c>
      <c r="E638" s="17">
        <v>0.402551634169522</v>
      </c>
      <c r="F638" s="17"/>
      <c r="G638" s="17">
        <v>0.34559509197591698</v>
      </c>
      <c r="H638" s="17">
        <v>0.31799838237630801</v>
      </c>
      <c r="I638" s="17">
        <v>0.38068805122149502</v>
      </c>
      <c r="J638" s="17">
        <v>0.44432712989953899</v>
      </c>
      <c r="K638" s="17">
        <v>0.50093023267007397</v>
      </c>
      <c r="L638" s="17">
        <v>0.534173288433473</v>
      </c>
      <c r="M638" s="17"/>
      <c r="N638" s="17">
        <v>0.45288392537764999</v>
      </c>
      <c r="O638" s="17">
        <v>0.44007394452909299</v>
      </c>
      <c r="P638" s="17">
        <v>0.43257727512135102</v>
      </c>
      <c r="Q638" s="17">
        <v>0.372710866798106</v>
      </c>
      <c r="R638" s="17"/>
      <c r="S638" s="17">
        <v>0.40082449101222101</v>
      </c>
      <c r="T638" s="17">
        <v>0.45471781590668803</v>
      </c>
      <c r="U638" s="17">
        <v>0.44269618892564699</v>
      </c>
      <c r="V638" s="17">
        <v>0.461031381873511</v>
      </c>
      <c r="W638" s="17">
        <v>0.378343948488708</v>
      </c>
      <c r="X638" s="17">
        <v>0.44577756048893902</v>
      </c>
      <c r="Y638" s="17">
        <v>0.39919894258437999</v>
      </c>
      <c r="Z638" s="17">
        <v>0.419160874769614</v>
      </c>
      <c r="AA638" s="17">
        <v>0.38860806820592197</v>
      </c>
      <c r="AB638" s="17">
        <v>0.53274735271740703</v>
      </c>
      <c r="AC638" s="17">
        <v>0.30988380173583702</v>
      </c>
      <c r="AD638" s="17">
        <v>0.37859110566808302</v>
      </c>
      <c r="AE638" s="17"/>
      <c r="AF638" s="17">
        <v>0.41938779647053098</v>
      </c>
      <c r="AG638" s="17">
        <v>0.29154495333320501</v>
      </c>
      <c r="AH638" s="17">
        <v>0.40426188752482001</v>
      </c>
      <c r="AI638" s="17">
        <v>0.49961266191614201</v>
      </c>
      <c r="AJ638" s="17">
        <v>0.43388998012561197</v>
      </c>
      <c r="AK638" s="17">
        <v>0.459825847855582</v>
      </c>
      <c r="AL638" s="17">
        <v>0.40339770050997897</v>
      </c>
      <c r="AM638" s="17">
        <v>0.42046179671128497</v>
      </c>
      <c r="AN638" s="17">
        <v>0.38437234900223499</v>
      </c>
      <c r="AO638" s="17">
        <v>0.49563563016235801</v>
      </c>
      <c r="AP638" s="17">
        <v>0.40212102750145201</v>
      </c>
      <c r="AQ638" s="17">
        <v>0.38942032384400599</v>
      </c>
      <c r="AR638" s="17">
        <v>0.357055512832891</v>
      </c>
      <c r="AS638" s="17">
        <v>0.37190573389277498</v>
      </c>
      <c r="AT638" s="17">
        <v>0.45091368358947698</v>
      </c>
      <c r="AU638" s="17">
        <v>0.50003718251316498</v>
      </c>
      <c r="AV638" s="17"/>
      <c r="AW638" s="17">
        <v>0.406507927672701</v>
      </c>
      <c r="AX638" s="17">
        <v>0.413282152642582</v>
      </c>
      <c r="AY638" s="17">
        <v>0.42589457323709001</v>
      </c>
      <c r="AZ638" s="17">
        <v>0.44467212224791203</v>
      </c>
      <c r="BA638" s="17">
        <v>0.42986011562591397</v>
      </c>
      <c r="BB638" s="17"/>
      <c r="BC638" s="17">
        <v>0.38144032215443602</v>
      </c>
      <c r="BD638" s="17">
        <v>0.41205495007673099</v>
      </c>
      <c r="BE638" s="17">
        <v>0.47096587780233101</v>
      </c>
      <c r="BF638" s="17">
        <v>0.38964290266708501</v>
      </c>
      <c r="BG638" s="17">
        <v>0.35452837676705501</v>
      </c>
      <c r="BH638" s="17"/>
      <c r="BI638" s="17">
        <v>0.42337560688436099</v>
      </c>
      <c r="BJ638" s="17">
        <v>0.43174727573274002</v>
      </c>
      <c r="BK638" s="17"/>
      <c r="BL638" s="17">
        <v>0.36619071579978602</v>
      </c>
      <c r="BM638" s="17">
        <v>0.50968114432207401</v>
      </c>
      <c r="BN638" s="17">
        <v>0.40374173161204402</v>
      </c>
      <c r="BO638" s="17">
        <v>0.33249430450488399</v>
      </c>
      <c r="BP638" s="17"/>
      <c r="BQ638" s="17">
        <v>0.462404298778332</v>
      </c>
      <c r="BR638" s="17">
        <v>0.40021681263255399</v>
      </c>
      <c r="BS638" s="17">
        <v>0.44915907515841502</v>
      </c>
      <c r="BT638" s="17">
        <v>0.45553979607336398</v>
      </c>
      <c r="BU638" s="17">
        <v>0.46154823177467902</v>
      </c>
      <c r="BV638" s="17"/>
      <c r="BW638" s="17">
        <v>0.43760396612605001</v>
      </c>
      <c r="BX638" s="17">
        <v>0.37587258252521699</v>
      </c>
      <c r="BY638" s="17">
        <v>0.479440513985181</v>
      </c>
      <c r="BZ638" s="17">
        <v>0.45826049577630601</v>
      </c>
      <c r="CA638" s="17">
        <v>0.44993214766515399</v>
      </c>
      <c r="CB638" s="17"/>
      <c r="CC638" s="17">
        <v>0.43469571305265298</v>
      </c>
      <c r="CD638" s="17">
        <v>0.41936536936983398</v>
      </c>
      <c r="CE638" s="17"/>
      <c r="CF638" s="17">
        <v>0.37176356938822003</v>
      </c>
      <c r="CG638" s="17"/>
      <c r="CH638" s="17">
        <v>0.36481420527477598</v>
      </c>
    </row>
    <row r="639" spans="2:86" x14ac:dyDescent="0.35">
      <c r="B639" t="s">
        <v>334</v>
      </c>
      <c r="C639" s="17">
        <v>0.33257862460111398</v>
      </c>
      <c r="D639" s="17">
        <v>0.35002444352143602</v>
      </c>
      <c r="E639" s="17">
        <v>0.31654964250583001</v>
      </c>
      <c r="F639" s="17"/>
      <c r="G639" s="17">
        <v>0.43511820736298901</v>
      </c>
      <c r="H639" s="17">
        <v>0.38144885436999798</v>
      </c>
      <c r="I639" s="17">
        <v>0.36261024232470301</v>
      </c>
      <c r="J639" s="17">
        <v>0.32360157660501199</v>
      </c>
      <c r="K639" s="17">
        <v>0.298926622326465</v>
      </c>
      <c r="L639" s="17">
        <v>0.230304439859572</v>
      </c>
      <c r="M639" s="17"/>
      <c r="N639" s="17">
        <v>0.35572340643822198</v>
      </c>
      <c r="O639" s="17">
        <v>0.31362549780127902</v>
      </c>
      <c r="P639" s="17">
        <v>0.34721492191686498</v>
      </c>
      <c r="Q639" s="17">
        <v>0.31567591207668599</v>
      </c>
      <c r="R639" s="17"/>
      <c r="S639" s="17">
        <v>0.35242182296503499</v>
      </c>
      <c r="T639" s="17">
        <v>0.36964256734031198</v>
      </c>
      <c r="U639" s="17">
        <v>0.30921057104015398</v>
      </c>
      <c r="V639" s="17">
        <v>0.31653251488795803</v>
      </c>
      <c r="W639" s="17">
        <v>0.28901392578131702</v>
      </c>
      <c r="X639" s="17">
        <v>0.33090477835084198</v>
      </c>
      <c r="Y639" s="17">
        <v>0.328907620493256</v>
      </c>
      <c r="Z639" s="17">
        <v>0.35199133085636197</v>
      </c>
      <c r="AA639" s="17">
        <v>0.30043803122852702</v>
      </c>
      <c r="AB639" s="17">
        <v>0.35217296217214</v>
      </c>
      <c r="AC639" s="17">
        <v>0.32987587294946502</v>
      </c>
      <c r="AD639" s="17">
        <v>0.34354223386778798</v>
      </c>
      <c r="AE639" s="17"/>
      <c r="AF639" s="17">
        <v>0.238352130951902</v>
      </c>
      <c r="AG639" s="17">
        <v>0.38423832589580897</v>
      </c>
      <c r="AH639" s="17">
        <v>0.24546685356714401</v>
      </c>
      <c r="AI639" s="17">
        <v>0.31086770534445102</v>
      </c>
      <c r="AJ639" s="17">
        <v>0.33836268878914899</v>
      </c>
      <c r="AK639" s="17">
        <v>0.35323102192818001</v>
      </c>
      <c r="AL639" s="17">
        <v>0.332137534103223</v>
      </c>
      <c r="AM639" s="17">
        <v>0.32674453719253199</v>
      </c>
      <c r="AN639" s="17">
        <v>0.35861856417296301</v>
      </c>
      <c r="AO639" s="17">
        <v>0.23292521462370699</v>
      </c>
      <c r="AP639" s="17">
        <v>0.388200052391865</v>
      </c>
      <c r="AQ639" s="17">
        <v>0.31080967441508101</v>
      </c>
      <c r="AR639" s="17">
        <v>0.385613946260631</v>
      </c>
      <c r="AS639" s="17">
        <v>0.31300362849303398</v>
      </c>
      <c r="AT639" s="17">
        <v>0.34630623316537701</v>
      </c>
      <c r="AU639" s="17">
        <v>0.38119931840218202</v>
      </c>
      <c r="AV639" s="17"/>
      <c r="AW639" s="17">
        <v>0.32613641778180402</v>
      </c>
      <c r="AX639" s="17">
        <v>0.33743621353613901</v>
      </c>
      <c r="AY639" s="17">
        <v>0.34167342957232499</v>
      </c>
      <c r="AZ639" s="17">
        <v>0.32541919116724499</v>
      </c>
      <c r="BA639" s="17">
        <v>0.46711972618567699</v>
      </c>
      <c r="BB639" s="17"/>
      <c r="BC639" s="17">
        <v>0.37960382065387199</v>
      </c>
      <c r="BD639" s="17">
        <v>0.30153971655195599</v>
      </c>
      <c r="BE639" s="17">
        <v>0.346638274044063</v>
      </c>
      <c r="BF639" s="17">
        <v>0.338884128008965</v>
      </c>
      <c r="BG639" s="17">
        <v>0.33229420862518499</v>
      </c>
      <c r="BH639" s="17"/>
      <c r="BI639" s="17">
        <v>0.32987029986362798</v>
      </c>
      <c r="BJ639" s="17">
        <v>0.34359357546687702</v>
      </c>
      <c r="BK639" s="17"/>
      <c r="BL639" s="17">
        <v>0.35229561848667401</v>
      </c>
      <c r="BM639" s="17">
        <v>0.29920227129169902</v>
      </c>
      <c r="BN639" s="17">
        <v>0.349158649438986</v>
      </c>
      <c r="BO639" s="17">
        <v>0.20246142265903999</v>
      </c>
      <c r="BP639" s="17"/>
      <c r="BQ639" s="17">
        <v>0.29429240983909799</v>
      </c>
      <c r="BR639" s="17">
        <v>0.35609302451760799</v>
      </c>
      <c r="BS639" s="17">
        <v>0.30694341531212699</v>
      </c>
      <c r="BT639" s="17">
        <v>0.34393242614213898</v>
      </c>
      <c r="BU639" s="17">
        <v>0.36033503454329202</v>
      </c>
      <c r="BV639" s="17"/>
      <c r="BW639" s="17">
        <v>0.33716864414495101</v>
      </c>
      <c r="BX639" s="17">
        <v>0.34980056739675103</v>
      </c>
      <c r="BY639" s="17">
        <v>0.29189952626555299</v>
      </c>
      <c r="BZ639" s="17">
        <v>0.34705770964222898</v>
      </c>
      <c r="CA639" s="17">
        <v>0.39576384309819901</v>
      </c>
      <c r="CB639" s="17"/>
      <c r="CC639" s="17">
        <v>0.37267272161225101</v>
      </c>
      <c r="CD639" s="17">
        <v>0.30909593137915298</v>
      </c>
      <c r="CE639" s="17"/>
      <c r="CF639" s="17">
        <v>0.34854082341759901</v>
      </c>
      <c r="CG639" s="17"/>
      <c r="CH639" s="17">
        <v>0.443371668735278</v>
      </c>
    </row>
    <row r="640" spans="2:86" x14ac:dyDescent="0.35">
      <c r="B640" t="s">
        <v>335</v>
      </c>
      <c r="C640" s="17">
        <v>0.31275829807786099</v>
      </c>
      <c r="D640" s="17">
        <v>0.33307665124734698</v>
      </c>
      <c r="E640" s="17">
        <v>0.29330016798882202</v>
      </c>
      <c r="F640" s="17"/>
      <c r="G640" s="17">
        <v>0.231562666097096</v>
      </c>
      <c r="H640" s="17">
        <v>0.28059184547369997</v>
      </c>
      <c r="I640" s="17">
        <v>0.27470672530062001</v>
      </c>
      <c r="J640" s="17">
        <v>0.32324788274733401</v>
      </c>
      <c r="K640" s="17">
        <v>0.38238028581957001</v>
      </c>
      <c r="L640" s="17">
        <v>0.36848048853890603</v>
      </c>
      <c r="M640" s="17"/>
      <c r="N640" s="17">
        <v>0.33263356855554199</v>
      </c>
      <c r="O640" s="17">
        <v>0.31824896377996398</v>
      </c>
      <c r="P640" s="17">
        <v>0.31330939222960202</v>
      </c>
      <c r="Q640" s="17">
        <v>0.28425889406642302</v>
      </c>
      <c r="R640" s="17"/>
      <c r="S640" s="17">
        <v>0.30800794991487801</v>
      </c>
      <c r="T640" s="17">
        <v>0.32347542225643899</v>
      </c>
      <c r="U640" s="17">
        <v>0.37127425615179799</v>
      </c>
      <c r="V640" s="17">
        <v>0.30855830102322102</v>
      </c>
      <c r="W640" s="17">
        <v>0.33756768221650302</v>
      </c>
      <c r="X640" s="17">
        <v>0.29624087732245502</v>
      </c>
      <c r="Y640" s="17">
        <v>0.302587491680815</v>
      </c>
      <c r="Z640" s="17">
        <v>0.30307851235257</v>
      </c>
      <c r="AA640" s="17">
        <v>0.31780095611037301</v>
      </c>
      <c r="AB640" s="17">
        <v>0.26605672485064302</v>
      </c>
      <c r="AC640" s="17">
        <v>0.25229921739483202</v>
      </c>
      <c r="AD640" s="17">
        <v>0.39973166738154903</v>
      </c>
      <c r="AE640" s="17"/>
      <c r="AF640" s="17">
        <v>0.29825712347709199</v>
      </c>
      <c r="AG640" s="17">
        <v>0.210312872583621</v>
      </c>
      <c r="AH640" s="17">
        <v>0.33645581585143902</v>
      </c>
      <c r="AI640" s="17">
        <v>0.30302677346544599</v>
      </c>
      <c r="AJ640" s="17">
        <v>0.26936501781376898</v>
      </c>
      <c r="AK640" s="17">
        <v>0.30198398118674202</v>
      </c>
      <c r="AL640" s="17">
        <v>0.27286851226557801</v>
      </c>
      <c r="AM640" s="17">
        <v>0.31929944139848798</v>
      </c>
      <c r="AN640" s="17">
        <v>0.376572148788553</v>
      </c>
      <c r="AO640" s="17">
        <v>0.446701566726042</v>
      </c>
      <c r="AP640" s="17">
        <v>0.32847061598948502</v>
      </c>
      <c r="AQ640" s="17">
        <v>0.24783056323555999</v>
      </c>
      <c r="AR640" s="17">
        <v>0.328178298757763</v>
      </c>
      <c r="AS640" s="17">
        <v>0.22312304676186101</v>
      </c>
      <c r="AT640" s="17">
        <v>0.32183065442257902</v>
      </c>
      <c r="AU640" s="17">
        <v>0.367597531705673</v>
      </c>
      <c r="AV640" s="17"/>
      <c r="AW640" s="17">
        <v>0.272457652887035</v>
      </c>
      <c r="AX640" s="17">
        <v>0.34340965366007298</v>
      </c>
      <c r="AY640" s="17">
        <v>0.30322222465228399</v>
      </c>
      <c r="AZ640" s="17">
        <v>0.33740053919978802</v>
      </c>
      <c r="BA640" s="17">
        <v>0.39378683036624501</v>
      </c>
      <c r="BB640" s="17"/>
      <c r="BC640" s="17">
        <v>0.26259750398708498</v>
      </c>
      <c r="BD640" s="17">
        <v>0.34489903961523199</v>
      </c>
      <c r="BE640" s="17">
        <v>0.318424453582908</v>
      </c>
      <c r="BF640" s="17">
        <v>0.26208686599775699</v>
      </c>
      <c r="BG640" s="17">
        <v>0.28743254935350898</v>
      </c>
      <c r="BH640" s="17"/>
      <c r="BI640" s="17">
        <v>0.31611751703059898</v>
      </c>
      <c r="BJ640" s="17">
        <v>0.299096113776393</v>
      </c>
      <c r="BK640" s="17"/>
      <c r="BL640" s="17">
        <v>0.28555289998924899</v>
      </c>
      <c r="BM640" s="17">
        <v>0.343791320333453</v>
      </c>
      <c r="BN640" s="17">
        <v>0.307941378110691</v>
      </c>
      <c r="BO640" s="17">
        <v>0.25348069940058099</v>
      </c>
      <c r="BP640" s="17"/>
      <c r="BQ640" s="17">
        <v>0.37061371325900699</v>
      </c>
      <c r="BR640" s="17">
        <v>0.28624165522260803</v>
      </c>
      <c r="BS640" s="17">
        <v>0.33726206242686502</v>
      </c>
      <c r="BT640" s="17">
        <v>0.36003770509405097</v>
      </c>
      <c r="BU640" s="17">
        <v>0.35584552996513003</v>
      </c>
      <c r="BV640" s="17"/>
      <c r="BW640" s="17">
        <v>0.34742107640550302</v>
      </c>
      <c r="BX640" s="17">
        <v>0.27365182556287998</v>
      </c>
      <c r="BY640" s="17">
        <v>0.36339114173997999</v>
      </c>
      <c r="BZ640" s="17">
        <v>0.33921784774948999</v>
      </c>
      <c r="CA640" s="17">
        <v>0.33166875906155202</v>
      </c>
      <c r="CB640" s="17"/>
      <c r="CC640" s="17">
        <v>0.337774327679641</v>
      </c>
      <c r="CD640" s="17">
        <v>0.29810667121600698</v>
      </c>
      <c r="CE640" s="17"/>
      <c r="CF640" s="17">
        <v>0.27475596371883698</v>
      </c>
      <c r="CG640" s="17"/>
      <c r="CH640" s="17">
        <v>0.29473172970601302</v>
      </c>
    </row>
    <row r="641" spans="2:86" x14ac:dyDescent="0.35">
      <c r="B641" t="s">
        <v>336</v>
      </c>
      <c r="C641" s="17">
        <v>0.30019145083104998</v>
      </c>
      <c r="D641" s="17">
        <v>0.32884107858789302</v>
      </c>
      <c r="E641" s="17">
        <v>0.27313912842600702</v>
      </c>
      <c r="F641" s="17"/>
      <c r="G641" s="17">
        <v>0.27125828050860801</v>
      </c>
      <c r="H641" s="17">
        <v>0.32656009797809998</v>
      </c>
      <c r="I641" s="17">
        <v>0.27464423550657902</v>
      </c>
      <c r="J641" s="17">
        <v>0.280209405898458</v>
      </c>
      <c r="K641" s="17">
        <v>0.344505195971409</v>
      </c>
      <c r="L641" s="17">
        <v>0.30523470516937001</v>
      </c>
      <c r="M641" s="17"/>
      <c r="N641" s="17">
        <v>0.35085527176419401</v>
      </c>
      <c r="O641" s="17">
        <v>0.27815174844141999</v>
      </c>
      <c r="P641" s="17">
        <v>0.29170293413262799</v>
      </c>
      <c r="Q641" s="17">
        <v>0.27492631791328498</v>
      </c>
      <c r="R641" s="17"/>
      <c r="S641" s="17">
        <v>0.33195959017488702</v>
      </c>
      <c r="T641" s="17">
        <v>0.36201530820738198</v>
      </c>
      <c r="U641" s="17">
        <v>0.24446119678487499</v>
      </c>
      <c r="V641" s="17">
        <v>0.36350742623530902</v>
      </c>
      <c r="W641" s="17">
        <v>0.26713312164480701</v>
      </c>
      <c r="X641" s="17">
        <v>0.22125428530888999</v>
      </c>
      <c r="Y641" s="17">
        <v>0.28804894917888701</v>
      </c>
      <c r="Z641" s="17">
        <v>0.28892104761932003</v>
      </c>
      <c r="AA641" s="17">
        <v>0.28928433436232998</v>
      </c>
      <c r="AB641" s="17">
        <v>0.34776463637801502</v>
      </c>
      <c r="AC641" s="17">
        <v>0.19780389051591599</v>
      </c>
      <c r="AD641" s="17">
        <v>0.27038948671542901</v>
      </c>
      <c r="AE641" s="17"/>
      <c r="AF641" s="17">
        <v>0.26689454383233802</v>
      </c>
      <c r="AG641" s="17">
        <v>0.174841872915143</v>
      </c>
      <c r="AH641" s="17">
        <v>0.24235179610445001</v>
      </c>
      <c r="AI641" s="17">
        <v>0.28348329620379298</v>
      </c>
      <c r="AJ641" s="17">
        <v>0.25142501208034601</v>
      </c>
      <c r="AK641" s="17">
        <v>0.38314659730599898</v>
      </c>
      <c r="AL641" s="17">
        <v>0.26809984268168302</v>
      </c>
      <c r="AM641" s="17">
        <v>0.338388325918277</v>
      </c>
      <c r="AN641" s="17">
        <v>0.238352962062931</v>
      </c>
      <c r="AO641" s="17">
        <v>0.38079236194147797</v>
      </c>
      <c r="AP641" s="17">
        <v>0.26364093544318501</v>
      </c>
      <c r="AQ641" s="17">
        <v>0.38078956304960399</v>
      </c>
      <c r="AR641" s="17">
        <v>0.25122321847627699</v>
      </c>
      <c r="AS641" s="17">
        <v>0.32407624410345898</v>
      </c>
      <c r="AT641" s="17">
        <v>0.475525537500185</v>
      </c>
      <c r="AU641" s="17">
        <v>0.41167423780446699</v>
      </c>
      <c r="AV641" s="17"/>
      <c r="AW641" s="17">
        <v>0.26686068299195398</v>
      </c>
      <c r="AX641" s="17">
        <v>0.271298441759947</v>
      </c>
      <c r="AY641" s="17">
        <v>0.33947162653173701</v>
      </c>
      <c r="AZ641" s="17">
        <v>0.32831252992656301</v>
      </c>
      <c r="BA641" s="17">
        <v>0.43371165872027401</v>
      </c>
      <c r="BB641" s="17"/>
      <c r="BC641" s="17">
        <v>0.329543439207789</v>
      </c>
      <c r="BD641" s="17">
        <v>0.314242870390889</v>
      </c>
      <c r="BE641" s="17">
        <v>0.30452670478154298</v>
      </c>
      <c r="BF641" s="17">
        <v>0.23155760355197</v>
      </c>
      <c r="BG641" s="17">
        <v>0.30485990150753201</v>
      </c>
      <c r="BH641" s="17"/>
      <c r="BI641" s="17">
        <v>0.309484273780261</v>
      </c>
      <c r="BJ641" s="17">
        <v>0.26239687369890702</v>
      </c>
      <c r="BK641" s="17"/>
      <c r="BL641" s="17">
        <v>0.31286537670172998</v>
      </c>
      <c r="BM641" s="17">
        <v>0.30385819306047601</v>
      </c>
      <c r="BN641" s="17">
        <v>0.29830806766573098</v>
      </c>
      <c r="BO641" s="17">
        <v>0.19562295722603901</v>
      </c>
      <c r="BP641" s="17"/>
      <c r="BQ641" s="17">
        <v>0.34700621761015399</v>
      </c>
      <c r="BR641" s="17">
        <v>0.31637479665162499</v>
      </c>
      <c r="BS641" s="17">
        <v>0.31344163278529302</v>
      </c>
      <c r="BT641" s="17">
        <v>0.27300124979246099</v>
      </c>
      <c r="BU641" s="17">
        <v>0.35243616630761598</v>
      </c>
      <c r="BV641" s="17"/>
      <c r="BW641" s="17">
        <v>0.35852059315742102</v>
      </c>
      <c r="BX641" s="17">
        <v>0.32279984684145802</v>
      </c>
      <c r="BY641" s="17">
        <v>0.31825056239348398</v>
      </c>
      <c r="BZ641" s="17">
        <v>0.28382478959990298</v>
      </c>
      <c r="CA641" s="17">
        <v>0.310409643811841</v>
      </c>
      <c r="CB641" s="17"/>
      <c r="CC641" s="17">
        <v>0.32187919992000302</v>
      </c>
      <c r="CD641" s="17">
        <v>0.28748916305064998</v>
      </c>
      <c r="CE641" s="17"/>
      <c r="CF641" s="17">
        <v>0.34184450236244301</v>
      </c>
      <c r="CG641" s="17"/>
      <c r="CH641" s="17">
        <v>0.35215261169217699</v>
      </c>
    </row>
    <row r="642" spans="2:86" x14ac:dyDescent="0.35">
      <c r="B642" t="s">
        <v>337</v>
      </c>
      <c r="C642" s="17">
        <v>0.289964641309777</v>
      </c>
      <c r="D642" s="17">
        <v>0.31811303205658797</v>
      </c>
      <c r="E642" s="17">
        <v>0.26280212625729998</v>
      </c>
      <c r="F642" s="17"/>
      <c r="G642" s="17">
        <v>0.203922695188332</v>
      </c>
      <c r="H642" s="17">
        <v>0.27153350691260197</v>
      </c>
      <c r="I642" s="17">
        <v>0.27744510358485502</v>
      </c>
      <c r="J642" s="17">
        <v>0.30102007328279501</v>
      </c>
      <c r="K642" s="17">
        <v>0.34439510630360798</v>
      </c>
      <c r="L642" s="17">
        <v>0.32672223603690698</v>
      </c>
      <c r="M642" s="17"/>
      <c r="N642" s="17">
        <v>0.31129956329602099</v>
      </c>
      <c r="O642" s="17">
        <v>0.28708242187015998</v>
      </c>
      <c r="P642" s="17">
        <v>0.29462212465374799</v>
      </c>
      <c r="Q642" s="17">
        <v>0.261539852940745</v>
      </c>
      <c r="R642" s="17"/>
      <c r="S642" s="17">
        <v>0.31361936765412002</v>
      </c>
      <c r="T642" s="17">
        <v>0.29612037839965</v>
      </c>
      <c r="U642" s="17">
        <v>0.34643407183596298</v>
      </c>
      <c r="V642" s="17">
        <v>0.29915203921015898</v>
      </c>
      <c r="W642" s="17">
        <v>0.26601948694592698</v>
      </c>
      <c r="X642" s="17">
        <v>0.26857593804454899</v>
      </c>
      <c r="Y642" s="17">
        <v>0.32977285873460199</v>
      </c>
      <c r="Z642" s="17">
        <v>0.24605269372581001</v>
      </c>
      <c r="AA642" s="17">
        <v>0.27486928563398</v>
      </c>
      <c r="AB642" s="17">
        <v>0.25678014173680203</v>
      </c>
      <c r="AC642" s="17">
        <v>0.22135566799373199</v>
      </c>
      <c r="AD642" s="17">
        <v>0.316978380681261</v>
      </c>
      <c r="AE642" s="17"/>
      <c r="AF642" s="17">
        <v>0.227313793012905</v>
      </c>
      <c r="AG642" s="17">
        <v>0.247509849593128</v>
      </c>
      <c r="AH642" s="17">
        <v>0.30941777465341103</v>
      </c>
      <c r="AI642" s="17">
        <v>0.23044892121230701</v>
      </c>
      <c r="AJ642" s="17">
        <v>0.239027027638508</v>
      </c>
      <c r="AK642" s="17">
        <v>0.25328529950213202</v>
      </c>
      <c r="AL642" s="17">
        <v>0.27181582569337898</v>
      </c>
      <c r="AM642" s="17">
        <v>0.30810669696983201</v>
      </c>
      <c r="AN642" s="17">
        <v>0.32762326342362202</v>
      </c>
      <c r="AO642" s="17">
        <v>0.34932055759000502</v>
      </c>
      <c r="AP642" s="17">
        <v>0.30763810599077701</v>
      </c>
      <c r="AQ642" s="17">
        <v>0.27088022569139297</v>
      </c>
      <c r="AR642" s="17">
        <v>0.33550277309163301</v>
      </c>
      <c r="AS642" s="17">
        <v>0.30710083336027399</v>
      </c>
      <c r="AT642" s="17">
        <v>0.31008550987692401</v>
      </c>
      <c r="AU642" s="17">
        <v>0.35286922505127299</v>
      </c>
      <c r="AV642" s="17"/>
      <c r="AW642" s="17">
        <v>0.25520443844985702</v>
      </c>
      <c r="AX642" s="17">
        <v>0.265871621236688</v>
      </c>
      <c r="AY642" s="17">
        <v>0.31935349084868297</v>
      </c>
      <c r="AZ642" s="17">
        <v>0.32937602125742499</v>
      </c>
      <c r="BA642" s="17">
        <v>0.21879961555129501</v>
      </c>
      <c r="BB642" s="17"/>
      <c r="BC642" s="17">
        <v>0.304443403586308</v>
      </c>
      <c r="BD642" s="17">
        <v>0.331138292612357</v>
      </c>
      <c r="BE642" s="17">
        <v>0.27835214753635301</v>
      </c>
      <c r="BF642" s="17">
        <v>0.21645770231144401</v>
      </c>
      <c r="BG642" s="17">
        <v>0.24774838922265399</v>
      </c>
      <c r="BH642" s="17"/>
      <c r="BI642" s="17">
        <v>0.29418211517357001</v>
      </c>
      <c r="BJ642" s="17">
        <v>0.27281187275719398</v>
      </c>
      <c r="BK642" s="17"/>
      <c r="BL642" s="17">
        <v>0.29958432559914</v>
      </c>
      <c r="BM642" s="17">
        <v>0.31271792800241499</v>
      </c>
      <c r="BN642" s="17">
        <v>0.27928042073682102</v>
      </c>
      <c r="BO642" s="17">
        <v>0.17694625288534399</v>
      </c>
      <c r="BP642" s="17"/>
      <c r="BQ642" s="17">
        <v>0.34734688937853903</v>
      </c>
      <c r="BR642" s="17">
        <v>0.28332351818730001</v>
      </c>
      <c r="BS642" s="17">
        <v>0.27778164531187299</v>
      </c>
      <c r="BT642" s="17">
        <v>0.33550099332868699</v>
      </c>
      <c r="BU642" s="17">
        <v>0.278041192172509</v>
      </c>
      <c r="BV642" s="17"/>
      <c r="BW642" s="17">
        <v>0.35758956482708498</v>
      </c>
      <c r="BX642" s="17">
        <v>0.26213987795398602</v>
      </c>
      <c r="BY642" s="17">
        <v>0.33967415038583998</v>
      </c>
      <c r="BZ642" s="17">
        <v>0.30925322995466997</v>
      </c>
      <c r="CA642" s="17">
        <v>0.29113375671129599</v>
      </c>
      <c r="CB642" s="17"/>
      <c r="CC642" s="17">
        <v>0.30987353133224899</v>
      </c>
      <c r="CD642" s="17">
        <v>0.27830421267716199</v>
      </c>
      <c r="CE642" s="17"/>
      <c r="CF642" s="17">
        <v>0.264013340329047</v>
      </c>
      <c r="CG642" s="17"/>
      <c r="CH642" s="17">
        <v>0.307285119325857</v>
      </c>
    </row>
    <row r="643" spans="2:86" x14ac:dyDescent="0.35">
      <c r="B643" t="s">
        <v>338</v>
      </c>
      <c r="C643" s="17">
        <v>0.27604258518607599</v>
      </c>
      <c r="D643" s="17">
        <v>0.309430566616476</v>
      </c>
      <c r="E643" s="17">
        <v>0.24372850797325399</v>
      </c>
      <c r="F643" s="17"/>
      <c r="G643" s="17">
        <v>0.23542502201587101</v>
      </c>
      <c r="H643" s="17">
        <v>0.255640809330686</v>
      </c>
      <c r="I643" s="17">
        <v>0.205699567004552</v>
      </c>
      <c r="J643" s="17">
        <v>0.281152426536185</v>
      </c>
      <c r="K643" s="17">
        <v>0.318308952984863</v>
      </c>
      <c r="L643" s="17">
        <v>0.34421387164086797</v>
      </c>
      <c r="M643" s="17"/>
      <c r="N643" s="17">
        <v>0.29209999981660301</v>
      </c>
      <c r="O643" s="17">
        <v>0.27181270266151503</v>
      </c>
      <c r="P643" s="17">
        <v>0.28810671085867801</v>
      </c>
      <c r="Q643" s="17">
        <v>0.25135064220380599</v>
      </c>
      <c r="R643" s="17"/>
      <c r="S643" s="17">
        <v>0.26998140398672799</v>
      </c>
      <c r="T643" s="17">
        <v>0.268559394104043</v>
      </c>
      <c r="U643" s="17">
        <v>0.29549433386304702</v>
      </c>
      <c r="V643" s="17">
        <v>0.31865866031509799</v>
      </c>
      <c r="W643" s="17">
        <v>0.29326419396342801</v>
      </c>
      <c r="X643" s="17">
        <v>0.23497892710940699</v>
      </c>
      <c r="Y643" s="17">
        <v>0.30387431972942902</v>
      </c>
      <c r="Z643" s="17">
        <v>0.192959465173974</v>
      </c>
      <c r="AA643" s="17">
        <v>0.24194883339315801</v>
      </c>
      <c r="AB643" s="17">
        <v>0.29671227430066099</v>
      </c>
      <c r="AC643" s="17">
        <v>0.240279865626844</v>
      </c>
      <c r="AD643" s="17">
        <v>0.39937700817674798</v>
      </c>
      <c r="AE643" s="17"/>
      <c r="AF643" s="17">
        <v>0.29996602563980002</v>
      </c>
      <c r="AG643" s="17">
        <v>0.28058543269116099</v>
      </c>
      <c r="AH643" s="17">
        <v>0.30252364442184798</v>
      </c>
      <c r="AI643" s="17">
        <v>0.25241636608040202</v>
      </c>
      <c r="AJ643" s="17">
        <v>0.208982423113172</v>
      </c>
      <c r="AK643" s="17">
        <v>0.32755352164597701</v>
      </c>
      <c r="AL643" s="17">
        <v>0.249026733715631</v>
      </c>
      <c r="AM643" s="17">
        <v>0.26073445871080803</v>
      </c>
      <c r="AN643" s="17">
        <v>0.248154593587115</v>
      </c>
      <c r="AO643" s="17">
        <v>0.32573697195210499</v>
      </c>
      <c r="AP643" s="17">
        <v>0.28985211601238398</v>
      </c>
      <c r="AQ643" s="17">
        <v>0.29546648629997802</v>
      </c>
      <c r="AR643" s="17">
        <v>0.27156462557373301</v>
      </c>
      <c r="AS643" s="17">
        <v>0.21705206413006201</v>
      </c>
      <c r="AT643" s="17">
        <v>0.37553436414698299</v>
      </c>
      <c r="AU643" s="17">
        <v>0.30825221616360399</v>
      </c>
      <c r="AV643" s="17"/>
      <c r="AW643" s="17">
        <v>0.28706137787434499</v>
      </c>
      <c r="AX643" s="17">
        <v>0.24171871406981299</v>
      </c>
      <c r="AY643" s="17">
        <v>0.27986870127747199</v>
      </c>
      <c r="AZ643" s="17">
        <v>0.25424457278877</v>
      </c>
      <c r="BA643" s="17">
        <v>0.23906543883592599</v>
      </c>
      <c r="BB643" s="17"/>
      <c r="BC643" s="17">
        <v>0.31917661013183402</v>
      </c>
      <c r="BD643" s="17">
        <v>0.31427611936303601</v>
      </c>
      <c r="BE643" s="17">
        <v>0.24365827504083401</v>
      </c>
      <c r="BF643" s="17">
        <v>0.230413242727465</v>
      </c>
      <c r="BG643" s="17">
        <v>0.27978285077861598</v>
      </c>
      <c r="BH643" s="17"/>
      <c r="BI643" s="17">
        <v>0.28267808165074199</v>
      </c>
      <c r="BJ643" s="17">
        <v>0.249055545368947</v>
      </c>
      <c r="BK643" s="17"/>
      <c r="BL643" s="17">
        <v>0.27083796583722902</v>
      </c>
      <c r="BM643" s="17">
        <v>0.315725230230813</v>
      </c>
      <c r="BN643" s="17">
        <v>0.26036282040561498</v>
      </c>
      <c r="BO643" s="17">
        <v>0.18689105409912299</v>
      </c>
      <c r="BP643" s="17"/>
      <c r="BQ643" s="17">
        <v>0.31584937236768901</v>
      </c>
      <c r="BR643" s="17">
        <v>0.26063729431187199</v>
      </c>
      <c r="BS643" s="17">
        <v>0.32770988735412199</v>
      </c>
      <c r="BT643" s="17">
        <v>0.31604574460620799</v>
      </c>
      <c r="BU643" s="17">
        <v>0.273203383311515</v>
      </c>
      <c r="BV643" s="17"/>
      <c r="BW643" s="17">
        <v>0.33587104989373501</v>
      </c>
      <c r="BX643" s="17">
        <v>0.25427974978346302</v>
      </c>
      <c r="BY643" s="17">
        <v>0.28935311120573198</v>
      </c>
      <c r="BZ643" s="17">
        <v>0.30607898538273398</v>
      </c>
      <c r="CA643" s="17">
        <v>0.26896228691222102</v>
      </c>
      <c r="CB643" s="17"/>
      <c r="CC643" s="17">
        <v>0.29384256780395901</v>
      </c>
      <c r="CD643" s="17">
        <v>0.26561732156046403</v>
      </c>
      <c r="CE643" s="17"/>
      <c r="CF643" s="17">
        <v>0.25690749795242201</v>
      </c>
      <c r="CG643" s="17"/>
      <c r="CH643" s="17">
        <v>0.25524074235365601</v>
      </c>
    </row>
    <row r="644" spans="2:86" x14ac:dyDescent="0.35">
      <c r="B644" t="s">
        <v>339</v>
      </c>
      <c r="C644" s="17">
        <v>0.27197162132539798</v>
      </c>
      <c r="D644" s="17">
        <v>0.299710030039185</v>
      </c>
      <c r="E644" s="17">
        <v>0.24515561115383</v>
      </c>
      <c r="F644" s="17"/>
      <c r="G644" s="17">
        <v>0.18213385261397499</v>
      </c>
      <c r="H644" s="17">
        <v>0.278750666332783</v>
      </c>
      <c r="I644" s="17">
        <v>0.20104784304762099</v>
      </c>
      <c r="J644" s="17">
        <v>0.26861395188376702</v>
      </c>
      <c r="K644" s="17">
        <v>0.34187299350010802</v>
      </c>
      <c r="L644" s="17">
        <v>0.33952653379746001</v>
      </c>
      <c r="M644" s="17"/>
      <c r="N644" s="17">
        <v>0.320323733046045</v>
      </c>
      <c r="O644" s="17">
        <v>0.295294728552979</v>
      </c>
      <c r="P644" s="17">
        <v>0.22469628935990199</v>
      </c>
      <c r="Q644" s="17">
        <v>0.23593245115421099</v>
      </c>
      <c r="R644" s="17"/>
      <c r="S644" s="17">
        <v>0.26328629179011698</v>
      </c>
      <c r="T644" s="17">
        <v>0.26257736033200901</v>
      </c>
      <c r="U644" s="17">
        <v>0.24812250840599001</v>
      </c>
      <c r="V644" s="17">
        <v>0.28927738281662202</v>
      </c>
      <c r="W644" s="17">
        <v>0.302859740227435</v>
      </c>
      <c r="X644" s="17">
        <v>0.268268703099317</v>
      </c>
      <c r="Y644" s="17">
        <v>0.268356324907294</v>
      </c>
      <c r="Z644" s="17">
        <v>0.199536536763222</v>
      </c>
      <c r="AA644" s="17">
        <v>0.276237978385381</v>
      </c>
      <c r="AB644" s="17">
        <v>0.31184079000321802</v>
      </c>
      <c r="AC644" s="17">
        <v>0.22916062572462501</v>
      </c>
      <c r="AD644" s="17">
        <v>0.34565080695293299</v>
      </c>
      <c r="AE644" s="17"/>
      <c r="AF644" s="17">
        <v>0.190039555918187</v>
      </c>
      <c r="AG644" s="17">
        <v>0.23786599778651599</v>
      </c>
      <c r="AH644" s="17">
        <v>0.33667194142824702</v>
      </c>
      <c r="AI644" s="17">
        <v>0.27121072151764702</v>
      </c>
      <c r="AJ644" s="17">
        <v>0.23186441268931099</v>
      </c>
      <c r="AK644" s="17">
        <v>0.26666416200722498</v>
      </c>
      <c r="AL644" s="17">
        <v>0.23577982226331701</v>
      </c>
      <c r="AM644" s="17">
        <v>0.33657248373901499</v>
      </c>
      <c r="AN644" s="17">
        <v>0.27335912018151498</v>
      </c>
      <c r="AO644" s="17">
        <v>0.237203666143497</v>
      </c>
      <c r="AP644" s="17">
        <v>0.226192095595213</v>
      </c>
      <c r="AQ644" s="17">
        <v>0.31171077282360099</v>
      </c>
      <c r="AR644" s="17">
        <v>0.28775478229893098</v>
      </c>
      <c r="AS644" s="17">
        <v>0.41608341127241399</v>
      </c>
      <c r="AT644" s="17">
        <v>0.22986636568933699</v>
      </c>
      <c r="AU644" s="17">
        <v>0.35009531721972798</v>
      </c>
      <c r="AV644" s="17"/>
      <c r="AW644" s="17">
        <v>0.23013692859683599</v>
      </c>
      <c r="AX644" s="17">
        <v>0.231405654584079</v>
      </c>
      <c r="AY644" s="17">
        <v>0.316494380321025</v>
      </c>
      <c r="AZ644" s="17">
        <v>0.26739796923891901</v>
      </c>
      <c r="BA644" s="17">
        <v>0.35506950784860603</v>
      </c>
      <c r="BB644" s="17"/>
      <c r="BC644" s="17">
        <v>0.24574273082742301</v>
      </c>
      <c r="BD644" s="17">
        <v>0.29735378181599698</v>
      </c>
      <c r="BE644" s="17">
        <v>0.26207784777123999</v>
      </c>
      <c r="BF644" s="17">
        <v>0.23677751886130399</v>
      </c>
      <c r="BG644" s="17">
        <v>0.34536676218275703</v>
      </c>
      <c r="BH644" s="17"/>
      <c r="BI644" s="17">
        <v>0.26462618551154499</v>
      </c>
      <c r="BJ644" s="17">
        <v>0.30184603537086002</v>
      </c>
      <c r="BK644" s="17"/>
      <c r="BL644" s="17">
        <v>0.27488921669605998</v>
      </c>
      <c r="BM644" s="17">
        <v>0.29586026181737601</v>
      </c>
      <c r="BN644" s="17">
        <v>0.263316192614373</v>
      </c>
      <c r="BO644" s="17">
        <v>0.15059089056559899</v>
      </c>
      <c r="BP644" s="17"/>
      <c r="BQ644" s="17">
        <v>0.29218720091477401</v>
      </c>
      <c r="BR644" s="17">
        <v>0.29554326016280702</v>
      </c>
      <c r="BS644" s="17">
        <v>0.29665507339140401</v>
      </c>
      <c r="BT644" s="17">
        <v>0.24387373159217299</v>
      </c>
      <c r="BU644" s="17">
        <v>0.26200432232922499</v>
      </c>
      <c r="BV644" s="17"/>
      <c r="BW644" s="17">
        <v>0.296582594861374</v>
      </c>
      <c r="BX644" s="17">
        <v>0.30811926902272302</v>
      </c>
      <c r="BY644" s="17">
        <v>0.32690424678458002</v>
      </c>
      <c r="BZ644" s="17">
        <v>0.23811946387277899</v>
      </c>
      <c r="CA644" s="17">
        <v>0.24967128034956601</v>
      </c>
      <c r="CB644" s="17"/>
      <c r="CC644" s="17">
        <v>0.25405009234257098</v>
      </c>
      <c r="CD644" s="17">
        <v>0.28246807338554403</v>
      </c>
      <c r="CE644" s="17"/>
      <c r="CF644" s="17">
        <v>0.31610055197239501</v>
      </c>
      <c r="CG644" s="17"/>
      <c r="CH644" s="17">
        <v>0.30704910690444498</v>
      </c>
    </row>
    <row r="645" spans="2:86" x14ac:dyDescent="0.35">
      <c r="B645" t="s">
        <v>340</v>
      </c>
      <c r="C645" s="17">
        <v>0.21018431224157</v>
      </c>
      <c r="D645" s="17">
        <v>0.24926215387975301</v>
      </c>
      <c r="E645" s="17">
        <v>0.17212549820655501</v>
      </c>
      <c r="F645" s="17"/>
      <c r="G645" s="17">
        <v>0.25703500495201898</v>
      </c>
      <c r="H645" s="17">
        <v>0.22746993938548299</v>
      </c>
      <c r="I645" s="17">
        <v>0.18932663106427999</v>
      </c>
      <c r="J645" s="17">
        <v>0.192049609253688</v>
      </c>
      <c r="K645" s="17">
        <v>0.19705853347389601</v>
      </c>
      <c r="L645" s="17">
        <v>0.20552927003778601</v>
      </c>
      <c r="M645" s="17"/>
      <c r="N645" s="17">
        <v>0.22289934326003899</v>
      </c>
      <c r="O645" s="17">
        <v>0.16737303172142201</v>
      </c>
      <c r="P645" s="17">
        <v>0.23879777000587701</v>
      </c>
      <c r="Q645" s="17">
        <v>0.21413651905147599</v>
      </c>
      <c r="R645" s="17"/>
      <c r="S645" s="17">
        <v>0.26303618583737198</v>
      </c>
      <c r="T645" s="17">
        <v>0.21177593821134799</v>
      </c>
      <c r="U645" s="17">
        <v>0.17379829581495301</v>
      </c>
      <c r="V645" s="17">
        <v>0.214221446232395</v>
      </c>
      <c r="W645" s="17">
        <v>0.15819755190412199</v>
      </c>
      <c r="X645" s="17">
        <v>0.17586777748690499</v>
      </c>
      <c r="Y645" s="17">
        <v>0.22759649698191101</v>
      </c>
      <c r="Z645" s="17">
        <v>0.162822352775362</v>
      </c>
      <c r="AA645" s="17">
        <v>0.21450401127184099</v>
      </c>
      <c r="AB645" s="17">
        <v>0.29559571867602902</v>
      </c>
      <c r="AC645" s="17">
        <v>0.137068199644616</v>
      </c>
      <c r="AD645" s="17">
        <v>0.13051285573128599</v>
      </c>
      <c r="AE645" s="17"/>
      <c r="AF645" s="17">
        <v>0.43319792236708798</v>
      </c>
      <c r="AG645" s="17">
        <v>0.19775507530419301</v>
      </c>
      <c r="AH645" s="17">
        <v>0.27251689402704499</v>
      </c>
      <c r="AI645" s="17">
        <v>0.175003356480497</v>
      </c>
      <c r="AJ645" s="17">
        <v>0.20540725112941499</v>
      </c>
      <c r="AK645" s="17">
        <v>0.27120963771899198</v>
      </c>
      <c r="AL645" s="17">
        <v>0.12111721670374</v>
      </c>
      <c r="AM645" s="17">
        <v>0.22154457602296601</v>
      </c>
      <c r="AN645" s="17">
        <v>0.198399186043653</v>
      </c>
      <c r="AO645" s="17">
        <v>0.14860339349371299</v>
      </c>
      <c r="AP645" s="17">
        <v>0.17457314301589499</v>
      </c>
      <c r="AQ645" s="17">
        <v>0.24865001971865999</v>
      </c>
      <c r="AR645" s="17">
        <v>0.22446601975677599</v>
      </c>
      <c r="AS645" s="17">
        <v>0.109617437264327</v>
      </c>
      <c r="AT645" s="17">
        <v>0.17512778480383201</v>
      </c>
      <c r="AU645" s="17">
        <v>0.31696897331554602</v>
      </c>
      <c r="AV645" s="17"/>
      <c r="AW645" s="17">
        <v>0.20302830756311999</v>
      </c>
      <c r="AX645" s="17">
        <v>0.195274444453861</v>
      </c>
      <c r="AY645" s="17">
        <v>0.18866036965414601</v>
      </c>
      <c r="AZ645" s="17">
        <v>0.297575763496778</v>
      </c>
      <c r="BA645" s="17">
        <v>0.34402196796742301</v>
      </c>
      <c r="BB645" s="17"/>
      <c r="BC645" s="17">
        <v>0.32851295600267399</v>
      </c>
      <c r="BD645" s="17">
        <v>0.216917293717444</v>
      </c>
      <c r="BE645" s="17">
        <v>0.17932980909436999</v>
      </c>
      <c r="BF645" s="17">
        <v>0.17498251242448101</v>
      </c>
      <c r="BG645" s="17">
        <v>0.247219897596028</v>
      </c>
      <c r="BH645" s="17"/>
      <c r="BI645" s="17">
        <v>0.21427288402938099</v>
      </c>
      <c r="BJ645" s="17">
        <v>0.19355579767293299</v>
      </c>
      <c r="BK645" s="17"/>
      <c r="BL645" s="17">
        <v>0.21705790686213999</v>
      </c>
      <c r="BM645" s="17">
        <v>0.192862653059136</v>
      </c>
      <c r="BN645" s="17">
        <v>0.217517029310757</v>
      </c>
      <c r="BO645" s="17">
        <v>0.20016207882765399</v>
      </c>
      <c r="BP645" s="17"/>
      <c r="BQ645" s="17">
        <v>0.23637349053544199</v>
      </c>
      <c r="BR645" s="17">
        <v>0.20499874634180201</v>
      </c>
      <c r="BS645" s="17">
        <v>0.179513511034009</v>
      </c>
      <c r="BT645" s="17">
        <v>0.21042073053143001</v>
      </c>
      <c r="BU645" s="17">
        <v>0.31578070677607201</v>
      </c>
      <c r="BV645" s="17"/>
      <c r="BW645" s="17">
        <v>0.26783892485821398</v>
      </c>
      <c r="BX645" s="17">
        <v>0.23416777190049201</v>
      </c>
      <c r="BY645" s="17">
        <v>0.19926479500376801</v>
      </c>
      <c r="BZ645" s="17">
        <v>0.20527786548445801</v>
      </c>
      <c r="CA645" s="17">
        <v>0.21316255709629101</v>
      </c>
      <c r="CB645" s="17"/>
      <c r="CC645" s="17">
        <v>0.237358704120196</v>
      </c>
      <c r="CD645" s="17">
        <v>0.19426855517135</v>
      </c>
      <c r="CE645" s="17"/>
      <c r="CF645" s="17">
        <v>0.227891431130224</v>
      </c>
      <c r="CG645" s="17"/>
      <c r="CH645" s="17">
        <v>0.24656321395479799</v>
      </c>
    </row>
    <row r="646" spans="2:86" x14ac:dyDescent="0.35">
      <c r="B646" t="s">
        <v>341</v>
      </c>
      <c r="C646" s="17">
        <v>0.19601002536923801</v>
      </c>
      <c r="D646" s="17">
        <v>0.230437392555746</v>
      </c>
      <c r="E646" s="17">
        <v>0.16301360770475701</v>
      </c>
      <c r="F646" s="17"/>
      <c r="G646" s="17">
        <v>0.199158842780152</v>
      </c>
      <c r="H646" s="17">
        <v>0.22377875294083799</v>
      </c>
      <c r="I646" s="17">
        <v>0.18203866043641101</v>
      </c>
      <c r="J646" s="17">
        <v>0.188080718311495</v>
      </c>
      <c r="K646" s="17">
        <v>0.18144996415694201</v>
      </c>
      <c r="L646" s="17">
        <v>0.19889433618793601</v>
      </c>
      <c r="M646" s="17"/>
      <c r="N646" s="17">
        <v>0.23534954192622301</v>
      </c>
      <c r="O646" s="17">
        <v>0.21464910530973699</v>
      </c>
      <c r="P646" s="17">
        <v>0.17056021457880499</v>
      </c>
      <c r="Q646" s="17">
        <v>0.156675032478097</v>
      </c>
      <c r="R646" s="17"/>
      <c r="S646" s="17">
        <v>0.24104065473696901</v>
      </c>
      <c r="T646" s="17">
        <v>0.21580547260757299</v>
      </c>
      <c r="U646" s="17">
        <v>0.18128814462036799</v>
      </c>
      <c r="V646" s="17">
        <v>0.183694333846806</v>
      </c>
      <c r="W646" s="17">
        <v>0.213339687280096</v>
      </c>
      <c r="X646" s="17">
        <v>0.14005336234959201</v>
      </c>
      <c r="Y646" s="17">
        <v>0.21613232862409201</v>
      </c>
      <c r="Z646" s="17">
        <v>0.113725647093745</v>
      </c>
      <c r="AA646" s="17">
        <v>0.17869218405099199</v>
      </c>
      <c r="AB646" s="17">
        <v>0.22510812866310201</v>
      </c>
      <c r="AC646" s="17">
        <v>0.14216023288924801</v>
      </c>
      <c r="AD646" s="17">
        <v>0.224940888727515</v>
      </c>
      <c r="AE646" s="17"/>
      <c r="AF646" s="17">
        <v>0.31474594793037403</v>
      </c>
      <c r="AG646" s="17">
        <v>0.158725583344067</v>
      </c>
      <c r="AH646" s="17">
        <v>0.173572792454977</v>
      </c>
      <c r="AI646" s="17">
        <v>0.21115535010702599</v>
      </c>
      <c r="AJ646" s="17">
        <v>0.15723248588115199</v>
      </c>
      <c r="AK646" s="17">
        <v>0.19878962798397701</v>
      </c>
      <c r="AL646" s="17">
        <v>0.143941750985529</v>
      </c>
      <c r="AM646" s="17">
        <v>0.20653842897355201</v>
      </c>
      <c r="AN646" s="17">
        <v>0.15188459932613901</v>
      </c>
      <c r="AO646" s="17">
        <v>0.203978648556501</v>
      </c>
      <c r="AP646" s="17">
        <v>0.23343929691005399</v>
      </c>
      <c r="AQ646" s="17">
        <v>0.18290506173603899</v>
      </c>
      <c r="AR646" s="17">
        <v>0.23128964217392001</v>
      </c>
      <c r="AS646" s="17">
        <v>0.14181561986032601</v>
      </c>
      <c r="AT646" s="17">
        <v>0.373086138570837</v>
      </c>
      <c r="AU646" s="17">
        <v>0.26015180707215602</v>
      </c>
      <c r="AV646" s="17"/>
      <c r="AW646" s="17">
        <v>0.15560901022336401</v>
      </c>
      <c r="AX646" s="17">
        <v>0.18491018851492899</v>
      </c>
      <c r="AY646" s="17">
        <v>0.19386498759509599</v>
      </c>
      <c r="AZ646" s="17">
        <v>0.24850742131231399</v>
      </c>
      <c r="BA646" s="17">
        <v>0.30634267395172998</v>
      </c>
      <c r="BB646" s="17"/>
      <c r="BC646" s="17">
        <v>0.26084676492340098</v>
      </c>
      <c r="BD646" s="17">
        <v>0.207222282092936</v>
      </c>
      <c r="BE646" s="17">
        <v>0.17882751195965399</v>
      </c>
      <c r="BF646" s="17">
        <v>0.17401598879497901</v>
      </c>
      <c r="BG646" s="17">
        <v>0.15043009227918699</v>
      </c>
      <c r="BH646" s="17"/>
      <c r="BI646" s="17">
        <v>0.198590816351426</v>
      </c>
      <c r="BJ646" s="17">
        <v>0.18551376342909801</v>
      </c>
      <c r="BK646" s="17"/>
      <c r="BL646" s="17">
        <v>0.21361716872963199</v>
      </c>
      <c r="BM646" s="17">
        <v>0.21455168659958701</v>
      </c>
      <c r="BN646" s="17">
        <v>0.180518923716915</v>
      </c>
      <c r="BO646" s="17">
        <v>0.186143180443859</v>
      </c>
      <c r="BP646" s="17"/>
      <c r="BQ646" s="17">
        <v>0.20610217371931899</v>
      </c>
      <c r="BR646" s="17">
        <v>0.20197890173426</v>
      </c>
      <c r="BS646" s="17">
        <v>0.204420049882969</v>
      </c>
      <c r="BT646" s="17">
        <v>0.232557488428386</v>
      </c>
      <c r="BU646" s="17">
        <v>0.281780148674106</v>
      </c>
      <c r="BV646" s="17"/>
      <c r="BW646" s="17">
        <v>0.22066970664625199</v>
      </c>
      <c r="BX646" s="17">
        <v>0.234611271332926</v>
      </c>
      <c r="BY646" s="17">
        <v>0.228946341860091</v>
      </c>
      <c r="BZ646" s="17">
        <v>0.18443956145455401</v>
      </c>
      <c r="CA646" s="17">
        <v>0.225703674866194</v>
      </c>
      <c r="CB646" s="17"/>
      <c r="CC646" s="17">
        <v>0.19312635273130199</v>
      </c>
      <c r="CD646" s="17">
        <v>0.19769896226911199</v>
      </c>
      <c r="CE646" s="17"/>
      <c r="CF646" s="17">
        <v>0.23262921077246901</v>
      </c>
      <c r="CG646" s="17"/>
      <c r="CH646" s="17">
        <v>0.21123106621200199</v>
      </c>
    </row>
    <row r="647" spans="2:86" x14ac:dyDescent="0.35">
      <c r="B647" t="s">
        <v>140</v>
      </c>
      <c r="C647" s="17">
        <v>0.177532787688996</v>
      </c>
      <c r="D647" s="17">
        <v>0.129110626341607</v>
      </c>
      <c r="E647" s="17">
        <v>0.22288956322666201</v>
      </c>
      <c r="F647" s="17"/>
      <c r="G647" s="17">
        <v>0.15110251457944601</v>
      </c>
      <c r="H647" s="17">
        <v>0.124650022718471</v>
      </c>
      <c r="I647" s="17">
        <v>0.142425147906386</v>
      </c>
      <c r="J647" s="17">
        <v>0.219658362973291</v>
      </c>
      <c r="K647" s="17">
        <v>0.20641534905598</v>
      </c>
      <c r="L647" s="17">
        <v>0.212976176563756</v>
      </c>
      <c r="M647" s="17"/>
      <c r="N647" s="17">
        <v>0.118601247430558</v>
      </c>
      <c r="O647" s="17">
        <v>0.19717552483255801</v>
      </c>
      <c r="P647" s="17">
        <v>0.17309090430739699</v>
      </c>
      <c r="Q647" s="17">
        <v>0.22607952421612301</v>
      </c>
      <c r="R647" s="17"/>
      <c r="S647" s="17">
        <v>0.14336547106928399</v>
      </c>
      <c r="T647" s="17">
        <v>0.178154766204907</v>
      </c>
      <c r="U647" s="17">
        <v>0.186814429803734</v>
      </c>
      <c r="V647" s="17">
        <v>0.164921394580959</v>
      </c>
      <c r="W647" s="17">
        <v>0.16867765729245701</v>
      </c>
      <c r="X647" s="17">
        <v>0.160906709114539</v>
      </c>
      <c r="Y647" s="17">
        <v>0.22753789969465199</v>
      </c>
      <c r="Z647" s="17">
        <v>0.16869482271378999</v>
      </c>
      <c r="AA647" s="17">
        <v>0.167499118695182</v>
      </c>
      <c r="AB647" s="17">
        <v>0.185722359055703</v>
      </c>
      <c r="AC647" s="17">
        <v>0.25020944184199001</v>
      </c>
      <c r="AD647" s="17">
        <v>0.18754134102571299</v>
      </c>
      <c r="AE647" s="17"/>
      <c r="AF647" s="17">
        <v>0.29260076149478498</v>
      </c>
      <c r="AG647" s="17">
        <v>0.227371554556691</v>
      </c>
      <c r="AH647" s="17">
        <v>0.24818631161662399</v>
      </c>
      <c r="AI647" s="17">
        <v>0.16314732566210299</v>
      </c>
      <c r="AJ647" s="17">
        <v>0.21278837084288099</v>
      </c>
      <c r="AK647" s="17">
        <v>0.16396957034391599</v>
      </c>
      <c r="AL647" s="17">
        <v>0.18412850336285899</v>
      </c>
      <c r="AM647" s="17">
        <v>0.12377103607732499</v>
      </c>
      <c r="AN647" s="17">
        <v>0.16656037986223299</v>
      </c>
      <c r="AO647" s="17">
        <v>0.169143471196645</v>
      </c>
      <c r="AP647" s="17">
        <v>0.178366260969958</v>
      </c>
      <c r="AQ647" s="17">
        <v>0.19412958828187299</v>
      </c>
      <c r="AR647" s="17">
        <v>0.12283117262136301</v>
      </c>
      <c r="AS647" s="17">
        <v>0.20355625327926599</v>
      </c>
      <c r="AT647" s="17">
        <v>0.119560012378515</v>
      </c>
      <c r="AU647" s="17">
        <v>3.7497704598906403E-2</v>
      </c>
      <c r="AV647" s="17"/>
      <c r="AW647" s="17">
        <v>0.24969444248587699</v>
      </c>
      <c r="AX647" s="17">
        <v>0.203166781870011</v>
      </c>
      <c r="AY647" s="17">
        <v>0.13061630049151801</v>
      </c>
      <c r="AZ647" s="17">
        <v>0.12490211058650499</v>
      </c>
      <c r="BA647" s="17">
        <v>3.76935190484088E-2</v>
      </c>
      <c r="BB647" s="17"/>
      <c r="BC647" s="17">
        <v>9.00091611975051E-2</v>
      </c>
      <c r="BD647" s="17">
        <v>0.143844088280461</v>
      </c>
      <c r="BE647" s="17">
        <v>0.191648277087898</v>
      </c>
      <c r="BF647" s="17">
        <v>0.27992862511439998</v>
      </c>
      <c r="BG647" s="17">
        <v>0.22237245678724399</v>
      </c>
      <c r="BH647" s="17"/>
      <c r="BI647" s="17">
        <v>0.165079489229318</v>
      </c>
      <c r="BJ647" s="17">
        <v>0.228181245295076</v>
      </c>
      <c r="BK647" s="17"/>
      <c r="BL647" s="17">
        <v>0.17025309240150699</v>
      </c>
      <c r="BM647" s="17">
        <v>0.17904372797932799</v>
      </c>
      <c r="BN647" s="17">
        <v>0.172108141869138</v>
      </c>
      <c r="BO647" s="17">
        <v>0.34643634543048801</v>
      </c>
      <c r="BP647" s="17"/>
      <c r="BQ647" s="17">
        <v>0.154953789221247</v>
      </c>
      <c r="BR647" s="17">
        <v>0.12574649728367501</v>
      </c>
      <c r="BS647" s="17">
        <v>0.152199459830754</v>
      </c>
      <c r="BT647" s="17">
        <v>0.14619912284839301</v>
      </c>
      <c r="BU647" s="17">
        <v>0.142058235067058</v>
      </c>
      <c r="BV647" s="17"/>
      <c r="BW647" s="17">
        <v>0.13946870580946799</v>
      </c>
      <c r="BX647" s="17">
        <v>0.107766421520003</v>
      </c>
      <c r="BY647" s="17">
        <v>0.14451853652563701</v>
      </c>
      <c r="BZ647" s="17">
        <v>0.15803110838221099</v>
      </c>
      <c r="CA647" s="17">
        <v>0.159038566095969</v>
      </c>
      <c r="CB647" s="17"/>
      <c r="CC647" s="17">
        <v>0.124357959596008</v>
      </c>
      <c r="CD647" s="17">
        <v>0.208676728276841</v>
      </c>
      <c r="CE647" s="17"/>
      <c r="CF647" s="17">
        <v>0.106420925071641</v>
      </c>
      <c r="CG647" s="17"/>
      <c r="CH647" s="17">
        <v>5.78206914197541E-2</v>
      </c>
    </row>
    <row r="648" spans="2:86" x14ac:dyDescent="0.35">
      <c r="B648" t="s">
        <v>141</v>
      </c>
      <c r="C648" s="17">
        <v>3.0014287933928501E-3</v>
      </c>
      <c r="D648" s="17">
        <v>5.2597981987877402E-3</v>
      </c>
      <c r="E648" s="17">
        <v>8.07697420905546E-4</v>
      </c>
      <c r="F648" s="17"/>
      <c r="G648" s="17">
        <v>0</v>
      </c>
      <c r="H648" s="17">
        <v>1.93001641034349E-3</v>
      </c>
      <c r="I648" s="17">
        <v>2.4239685624561202E-3</v>
      </c>
      <c r="J648" s="17">
        <v>0</v>
      </c>
      <c r="K648" s="17">
        <v>5.6934306590242303E-3</v>
      </c>
      <c r="L648" s="17">
        <v>6.9667194380499398E-3</v>
      </c>
      <c r="M648" s="17"/>
      <c r="N648" s="17">
        <v>4.2186224431087502E-3</v>
      </c>
      <c r="O648" s="17">
        <v>1.5583562089224001E-3</v>
      </c>
      <c r="P648" s="17">
        <v>4.0080986208455901E-3</v>
      </c>
      <c r="Q648" s="17">
        <v>2.32579712173767E-3</v>
      </c>
      <c r="R648" s="17"/>
      <c r="S648" s="17">
        <v>2.3493046477833898E-3</v>
      </c>
      <c r="T648" s="17">
        <v>7.5645678913606896E-3</v>
      </c>
      <c r="U648" s="17">
        <v>5.1123513813497298E-3</v>
      </c>
      <c r="V648" s="17">
        <v>5.2487036120734097E-3</v>
      </c>
      <c r="W648" s="17">
        <v>5.90491209999077E-3</v>
      </c>
      <c r="X648" s="17">
        <v>0</v>
      </c>
      <c r="Y648" s="17">
        <v>0</v>
      </c>
      <c r="Z648" s="17">
        <v>0</v>
      </c>
      <c r="AA648" s="17">
        <v>3.5840211184687298E-3</v>
      </c>
      <c r="AB648" s="17">
        <v>0</v>
      </c>
      <c r="AC648" s="17">
        <v>0</v>
      </c>
      <c r="AD648" s="17">
        <v>0</v>
      </c>
      <c r="AE648" s="17"/>
      <c r="AF648" s="17">
        <v>0</v>
      </c>
      <c r="AG648" s="17">
        <v>1.1892392918089601E-2</v>
      </c>
      <c r="AH648" s="17">
        <v>0</v>
      </c>
      <c r="AI648" s="17">
        <v>9.3625368458320306E-3</v>
      </c>
      <c r="AJ648" s="17">
        <v>0</v>
      </c>
      <c r="AK648" s="17">
        <v>0</v>
      </c>
      <c r="AL648" s="17">
        <v>8.5809377459922596E-3</v>
      </c>
      <c r="AM648" s="17">
        <v>5.4799033899893103E-3</v>
      </c>
      <c r="AN648" s="17">
        <v>0</v>
      </c>
      <c r="AO648" s="17">
        <v>0</v>
      </c>
      <c r="AP648" s="17">
        <v>0</v>
      </c>
      <c r="AQ648" s="17">
        <v>7.0031988181396996E-3</v>
      </c>
      <c r="AR648" s="17">
        <v>0</v>
      </c>
      <c r="AS648" s="17">
        <v>0</v>
      </c>
      <c r="AT648" s="17">
        <v>0</v>
      </c>
      <c r="AU648" s="17">
        <v>5.0770777877602096E-3</v>
      </c>
      <c r="AV648" s="17"/>
      <c r="AW648" s="17">
        <v>1.67218676496867E-3</v>
      </c>
      <c r="AX648" s="17">
        <v>6.0249493132468702E-3</v>
      </c>
      <c r="AY648" s="17">
        <v>1.53435774882137E-3</v>
      </c>
      <c r="AZ648" s="17">
        <v>3.0456080568041898E-3</v>
      </c>
      <c r="BA648" s="17">
        <v>0</v>
      </c>
      <c r="BB648" s="17"/>
      <c r="BC648" s="17">
        <v>0</v>
      </c>
      <c r="BD648" s="17">
        <v>2.5643692919502998E-3</v>
      </c>
      <c r="BE648" s="17">
        <v>3.5186400299704701E-3</v>
      </c>
      <c r="BF648" s="17">
        <v>5.7001602714345902E-3</v>
      </c>
      <c r="BG648" s="17">
        <v>0</v>
      </c>
      <c r="BH648" s="17"/>
      <c r="BI648" s="17">
        <v>3.2356238271522698E-3</v>
      </c>
      <c r="BJ648" s="17">
        <v>2.04894080177161E-3</v>
      </c>
      <c r="BK648" s="17"/>
      <c r="BL648" s="17">
        <v>2.3211021206249799E-3</v>
      </c>
      <c r="BM648" s="17">
        <v>0</v>
      </c>
      <c r="BN648" s="17">
        <v>4.9628807907553E-3</v>
      </c>
      <c r="BO648" s="17">
        <v>0</v>
      </c>
      <c r="BP648" s="17"/>
      <c r="BQ648" s="17">
        <v>2.4641567764340298E-3</v>
      </c>
      <c r="BR648" s="17">
        <v>9.0924275004450501E-4</v>
      </c>
      <c r="BS648" s="17">
        <v>0</v>
      </c>
      <c r="BT648" s="17">
        <v>1.4897456876082E-2</v>
      </c>
      <c r="BU648" s="17">
        <v>0</v>
      </c>
      <c r="BV648" s="17"/>
      <c r="BW648" s="17">
        <v>0</v>
      </c>
      <c r="BX648" s="17">
        <v>1.5405995802090101E-3</v>
      </c>
      <c r="BY648" s="17">
        <v>4.4567185312635697E-3</v>
      </c>
      <c r="BZ648" s="17">
        <v>8.0705072739586606E-3</v>
      </c>
      <c r="CA648" s="17">
        <v>3.3746455181681502E-3</v>
      </c>
      <c r="CB648" s="17"/>
      <c r="CC648" s="17">
        <v>5.0238795158278502E-3</v>
      </c>
      <c r="CD648" s="17">
        <v>1.8169005607634001E-3</v>
      </c>
      <c r="CE648" s="17"/>
      <c r="CF648" s="17">
        <v>1.7536221895488801E-3</v>
      </c>
      <c r="CG648" s="17"/>
      <c r="CH648" s="17">
        <v>0</v>
      </c>
    </row>
    <row r="649" spans="2:86" x14ac:dyDescent="0.35">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c r="CB649" s="17"/>
      <c r="CC649" s="17"/>
      <c r="CD649" s="17"/>
      <c r="CE649" s="17"/>
      <c r="CF649" s="17"/>
      <c r="CG649" s="17"/>
      <c r="CH649" s="17"/>
    </row>
    <row r="650" spans="2:86" x14ac:dyDescent="0.35">
      <c r="B650" s="6" t="s">
        <v>343</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c r="CB650" s="17"/>
      <c r="CC650" s="17"/>
      <c r="CD650" s="17"/>
      <c r="CE650" s="17"/>
      <c r="CF650" s="17"/>
      <c r="CG650" s="17"/>
      <c r="CH650" s="17"/>
    </row>
    <row r="651" spans="2:86" x14ac:dyDescent="0.35">
      <c r="B651" s="21" t="s">
        <v>123</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c r="CB651" s="17"/>
      <c r="CC651" s="17"/>
      <c r="CD651" s="17"/>
      <c r="CE651" s="17"/>
      <c r="CF651" s="17"/>
      <c r="CG651" s="17"/>
      <c r="CH651" s="17"/>
    </row>
    <row r="652" spans="2:86" x14ac:dyDescent="0.35">
      <c r="B652" t="s">
        <v>336</v>
      </c>
      <c r="C652" s="17">
        <v>0.400105352769353</v>
      </c>
      <c r="D652" s="17">
        <v>0.43192423789457401</v>
      </c>
      <c r="E652" s="17">
        <v>0.369689556796163</v>
      </c>
      <c r="F652" s="17"/>
      <c r="G652" s="17">
        <v>0.43007296440888398</v>
      </c>
      <c r="H652" s="17">
        <v>0.35801980579430998</v>
      </c>
      <c r="I652" s="17">
        <v>0.31966483911780902</v>
      </c>
      <c r="J652" s="17">
        <v>0.43296138214566099</v>
      </c>
      <c r="K652" s="17">
        <v>0.458834663307646</v>
      </c>
      <c r="L652" s="17">
        <v>0.41371366014025202</v>
      </c>
      <c r="M652" s="17"/>
      <c r="N652" s="17">
        <v>0.405586965068712</v>
      </c>
      <c r="O652" s="17">
        <v>0.43043174485535501</v>
      </c>
      <c r="P652" s="17">
        <v>0.393591532288528</v>
      </c>
      <c r="Q652" s="17">
        <v>0.37157876856188199</v>
      </c>
      <c r="R652" s="17"/>
      <c r="S652" s="17">
        <v>0.41873909782499402</v>
      </c>
      <c r="T652" s="17">
        <v>0.39178025600051097</v>
      </c>
      <c r="U652" s="17">
        <v>0.37649187230203801</v>
      </c>
      <c r="V652" s="17">
        <v>0.46232258030491002</v>
      </c>
      <c r="W652" s="17">
        <v>0.36247184006880401</v>
      </c>
      <c r="X652" s="17">
        <v>0.36914584015483598</v>
      </c>
      <c r="Y652" s="17">
        <v>0.35867973216076798</v>
      </c>
      <c r="Z652" s="17">
        <v>0.39390726499934497</v>
      </c>
      <c r="AA652" s="17">
        <v>0.39690262192582298</v>
      </c>
      <c r="AB652" s="17">
        <v>0.410641223012715</v>
      </c>
      <c r="AC652" s="17">
        <v>0.41096990759635299</v>
      </c>
      <c r="AD652" s="17">
        <v>0.486714204907707</v>
      </c>
      <c r="AE652" s="17"/>
      <c r="AF652" s="17">
        <v>0.503440764485513</v>
      </c>
      <c r="AG652" s="17">
        <v>0.42377483060098797</v>
      </c>
      <c r="AH652" s="17">
        <v>0.327990140260917</v>
      </c>
      <c r="AI652" s="17">
        <v>0.45253037607160401</v>
      </c>
      <c r="AJ652" s="17">
        <v>0.39255475762453201</v>
      </c>
      <c r="AK652" s="17">
        <v>0.39554473758158598</v>
      </c>
      <c r="AL652" s="17">
        <v>0.34085755076021201</v>
      </c>
      <c r="AM652" s="17">
        <v>0.37239998809327202</v>
      </c>
      <c r="AN652" s="17">
        <v>0.40449518853760902</v>
      </c>
      <c r="AO652" s="17">
        <v>0.37659939827668998</v>
      </c>
      <c r="AP652" s="17">
        <v>0.40451249923577098</v>
      </c>
      <c r="AQ652" s="17">
        <v>0.41593921026768499</v>
      </c>
      <c r="AR652" s="17">
        <v>0.37107036376663699</v>
      </c>
      <c r="AS652" s="17">
        <v>0.33702063408203597</v>
      </c>
      <c r="AT652" s="17">
        <v>0.54396340959503597</v>
      </c>
      <c r="AU652" s="17">
        <v>0.52317012760338399</v>
      </c>
      <c r="AV652" s="17"/>
      <c r="AW652" s="17">
        <v>0.36593991220125399</v>
      </c>
      <c r="AX652" s="17">
        <v>0.37139069688892101</v>
      </c>
      <c r="AY652" s="17">
        <v>0.425796021927493</v>
      </c>
      <c r="AZ652" s="17">
        <v>0.39999465452199301</v>
      </c>
      <c r="BA652" s="17">
        <v>0.508163196866664</v>
      </c>
      <c r="BB652" s="17"/>
      <c r="BC652" s="17">
        <v>0.42115279503955899</v>
      </c>
      <c r="BD652" s="17">
        <v>0.40251496412158</v>
      </c>
      <c r="BE652" s="17">
        <v>0.383644147251752</v>
      </c>
      <c r="BF652" s="17">
        <v>0.40149651024677202</v>
      </c>
      <c r="BG652" s="17">
        <v>0.48077219839198299</v>
      </c>
      <c r="BH652" s="17"/>
      <c r="BI652" s="17">
        <v>0.40043701350002803</v>
      </c>
      <c r="BJ652" s="17">
        <v>0.39875646480110999</v>
      </c>
      <c r="BK652" s="17"/>
      <c r="BL652" s="17">
        <v>0.41968761282149097</v>
      </c>
      <c r="BM652" s="17">
        <v>0.44029932123971099</v>
      </c>
      <c r="BN652" s="17">
        <v>0.37197423532783103</v>
      </c>
      <c r="BO652" s="17">
        <v>0.39974369807417798</v>
      </c>
      <c r="BP652" s="17"/>
      <c r="BQ652" s="17">
        <v>0.40323686568021</v>
      </c>
      <c r="BR652" s="17">
        <v>0.43457872900025601</v>
      </c>
      <c r="BS652" s="17">
        <v>0.41586918881830398</v>
      </c>
      <c r="BT652" s="17">
        <v>0.31390329093740799</v>
      </c>
      <c r="BU652" s="17">
        <v>0.432730294654456</v>
      </c>
      <c r="BV652" s="17"/>
      <c r="BW652" s="17">
        <v>0.37477371958218098</v>
      </c>
      <c r="BX652" s="17">
        <v>0.44269107989724699</v>
      </c>
      <c r="BY652" s="17">
        <v>0.48627697348759502</v>
      </c>
      <c r="BZ652" s="17">
        <v>0.32295124683492199</v>
      </c>
      <c r="CA652" s="17">
        <v>0.51286213983878004</v>
      </c>
      <c r="CB652" s="17"/>
      <c r="CC652" s="17">
        <v>0.38076332245127897</v>
      </c>
      <c r="CD652" s="17">
        <v>0.41143377760263999</v>
      </c>
      <c r="CE652" s="17"/>
      <c r="CF652" s="17">
        <v>0.437835447123119</v>
      </c>
      <c r="CG652" s="17"/>
      <c r="CH652" s="17">
        <v>0.45466203182940401</v>
      </c>
    </row>
    <row r="653" spans="2:86" x14ac:dyDescent="0.35">
      <c r="B653" t="s">
        <v>341</v>
      </c>
      <c r="C653" s="17">
        <v>0.35834383087009303</v>
      </c>
      <c r="D653" s="17">
        <v>0.36458684666642999</v>
      </c>
      <c r="E653" s="17">
        <v>0.353317570611825</v>
      </c>
      <c r="F653" s="17"/>
      <c r="G653" s="17">
        <v>0.30175506757130199</v>
      </c>
      <c r="H653" s="17">
        <v>0.32298196135880602</v>
      </c>
      <c r="I653" s="17">
        <v>0.29872475838683099</v>
      </c>
      <c r="J653" s="17">
        <v>0.36423128488096901</v>
      </c>
      <c r="K653" s="17">
        <v>0.403992574954673</v>
      </c>
      <c r="L653" s="17">
        <v>0.43766102822468</v>
      </c>
      <c r="M653" s="17"/>
      <c r="N653" s="17">
        <v>0.37918614553838098</v>
      </c>
      <c r="O653" s="17">
        <v>0.417639328694075</v>
      </c>
      <c r="P653" s="17">
        <v>0.31353759137378201</v>
      </c>
      <c r="Q653" s="17">
        <v>0.3150354691251</v>
      </c>
      <c r="R653" s="17"/>
      <c r="S653" s="17">
        <v>0.34740645776507301</v>
      </c>
      <c r="T653" s="17">
        <v>0.390551691467179</v>
      </c>
      <c r="U653" s="17">
        <v>0.357274571830205</v>
      </c>
      <c r="V653" s="17">
        <v>0.41867112577742899</v>
      </c>
      <c r="W653" s="17">
        <v>0.36353104246388201</v>
      </c>
      <c r="X653" s="17">
        <v>0.34286195218869098</v>
      </c>
      <c r="Y653" s="17">
        <v>0.341054088868672</v>
      </c>
      <c r="Z653" s="17">
        <v>0.25763244140081298</v>
      </c>
      <c r="AA653" s="17">
        <v>0.34244190872771202</v>
      </c>
      <c r="AB653" s="17">
        <v>0.33382999574126598</v>
      </c>
      <c r="AC653" s="17">
        <v>0.35793947197731601</v>
      </c>
      <c r="AD653" s="17">
        <v>0.43913445329565398</v>
      </c>
      <c r="AE653" s="17"/>
      <c r="AF653" s="17">
        <v>0.44351585812578698</v>
      </c>
      <c r="AG653" s="17">
        <v>0.37576880184413902</v>
      </c>
      <c r="AH653" s="17">
        <v>0.28020949956191399</v>
      </c>
      <c r="AI653" s="17">
        <v>0.38755790643494897</v>
      </c>
      <c r="AJ653" s="17">
        <v>0.313323537931954</v>
      </c>
      <c r="AK653" s="17">
        <v>0.38578101855098601</v>
      </c>
      <c r="AL653" s="17">
        <v>0.32342341371686301</v>
      </c>
      <c r="AM653" s="17">
        <v>0.38827586657775998</v>
      </c>
      <c r="AN653" s="17">
        <v>0.39326484154355501</v>
      </c>
      <c r="AO653" s="17">
        <v>0.39068946794264903</v>
      </c>
      <c r="AP653" s="17">
        <v>0.36238301717378402</v>
      </c>
      <c r="AQ653" s="17">
        <v>0.38646625591419298</v>
      </c>
      <c r="AR653" s="17">
        <v>0.34672566914651498</v>
      </c>
      <c r="AS653" s="17">
        <v>0.28649756362946299</v>
      </c>
      <c r="AT653" s="17">
        <v>0.327847199313617</v>
      </c>
      <c r="AU653" s="17">
        <v>0.39681464790195098</v>
      </c>
      <c r="AV653" s="17"/>
      <c r="AW653" s="17">
        <v>0.34319152148922899</v>
      </c>
      <c r="AX653" s="17">
        <v>0.33805077899630598</v>
      </c>
      <c r="AY653" s="17">
        <v>0.39462444695391602</v>
      </c>
      <c r="AZ653" s="17">
        <v>0.390924741308948</v>
      </c>
      <c r="BA653" s="17">
        <v>0.406875576851012</v>
      </c>
      <c r="BB653" s="17"/>
      <c r="BC653" s="17">
        <v>0.33864493837791099</v>
      </c>
      <c r="BD653" s="17">
        <v>0.38400134534471803</v>
      </c>
      <c r="BE653" s="17">
        <v>0.35224196137605701</v>
      </c>
      <c r="BF653" s="17">
        <v>0.34408500745512299</v>
      </c>
      <c r="BG653" s="17">
        <v>0.27549863068375302</v>
      </c>
      <c r="BH653" s="17"/>
      <c r="BI653" s="17">
        <v>0.36013409679534403</v>
      </c>
      <c r="BJ653" s="17">
        <v>0.35106269100885301</v>
      </c>
      <c r="BK653" s="17"/>
      <c r="BL653" s="17">
        <v>0.37487844987702101</v>
      </c>
      <c r="BM653" s="17">
        <v>0.39296707085937499</v>
      </c>
      <c r="BN653" s="17">
        <v>0.33603188254174099</v>
      </c>
      <c r="BO653" s="17">
        <v>0.31504331863344998</v>
      </c>
      <c r="BP653" s="17"/>
      <c r="BQ653" s="17">
        <v>0.37608041844079698</v>
      </c>
      <c r="BR653" s="17">
        <v>0.38632123567568599</v>
      </c>
      <c r="BS653" s="17">
        <v>0.38353031083879602</v>
      </c>
      <c r="BT653" s="17">
        <v>0.296386605519258</v>
      </c>
      <c r="BU653" s="17">
        <v>0.45013030757273398</v>
      </c>
      <c r="BV653" s="17"/>
      <c r="BW653" s="17">
        <v>0.35716869918284699</v>
      </c>
      <c r="BX653" s="17">
        <v>0.39397551678767001</v>
      </c>
      <c r="BY653" s="17">
        <v>0.42079057488816402</v>
      </c>
      <c r="BZ653" s="17">
        <v>0.30478806762599497</v>
      </c>
      <c r="CA653" s="17">
        <v>0.44460941164395801</v>
      </c>
      <c r="CB653" s="17"/>
      <c r="CC653" s="17">
        <v>0.33140975350339003</v>
      </c>
      <c r="CD653" s="17">
        <v>0.37411883824445002</v>
      </c>
      <c r="CE653" s="17"/>
      <c r="CF653" s="17">
        <v>0.40315591792730099</v>
      </c>
      <c r="CG653" s="17"/>
      <c r="CH653" s="17">
        <v>0.35932454702376698</v>
      </c>
    </row>
    <row r="654" spans="2:86" x14ac:dyDescent="0.35">
      <c r="B654" t="s">
        <v>338</v>
      </c>
      <c r="C654" s="17">
        <v>0.34296154202547702</v>
      </c>
      <c r="D654" s="17">
        <v>0.39028120444992997</v>
      </c>
      <c r="E654" s="17">
        <v>0.29782680259349797</v>
      </c>
      <c r="F654" s="17"/>
      <c r="G654" s="17">
        <v>0.28663246672041798</v>
      </c>
      <c r="H654" s="17">
        <v>0.32659116494839702</v>
      </c>
      <c r="I654" s="17">
        <v>0.32566555091946298</v>
      </c>
      <c r="J654" s="17">
        <v>0.40913675279495199</v>
      </c>
      <c r="K654" s="17">
        <v>0.34892866427235902</v>
      </c>
      <c r="L654" s="17">
        <v>0.349905141729277</v>
      </c>
      <c r="M654" s="17"/>
      <c r="N654" s="17">
        <v>0.37540799241132</v>
      </c>
      <c r="O654" s="17">
        <v>0.33845933531616001</v>
      </c>
      <c r="P654" s="17">
        <v>0.32109105399955901</v>
      </c>
      <c r="Q654" s="17">
        <v>0.33316380681545499</v>
      </c>
      <c r="R654" s="17"/>
      <c r="S654" s="17">
        <v>0.32903048761465897</v>
      </c>
      <c r="T654" s="17">
        <v>0.38044809740451702</v>
      </c>
      <c r="U654" s="17">
        <v>0.348076218088259</v>
      </c>
      <c r="V654" s="17">
        <v>0.35253122451230601</v>
      </c>
      <c r="W654" s="17">
        <v>0.34439336420567301</v>
      </c>
      <c r="X654" s="17">
        <v>0.314406693593548</v>
      </c>
      <c r="Y654" s="17">
        <v>0.37499763459296498</v>
      </c>
      <c r="Z654" s="17">
        <v>0.288539907164237</v>
      </c>
      <c r="AA654" s="17">
        <v>0.31946347308657302</v>
      </c>
      <c r="AB654" s="17">
        <v>0.36186900199380601</v>
      </c>
      <c r="AC654" s="17">
        <v>0.374061110137273</v>
      </c>
      <c r="AD654" s="17">
        <v>0.24989846073569399</v>
      </c>
      <c r="AE654" s="17"/>
      <c r="AF654" s="17">
        <v>0.47673081736307499</v>
      </c>
      <c r="AG654" s="17">
        <v>0.22268016012247599</v>
      </c>
      <c r="AH654" s="17">
        <v>0.28453022891586</v>
      </c>
      <c r="AI654" s="17">
        <v>0.34256098725008599</v>
      </c>
      <c r="AJ654" s="17">
        <v>0.32169410397543602</v>
      </c>
      <c r="AK654" s="17">
        <v>0.38178548077723801</v>
      </c>
      <c r="AL654" s="17">
        <v>0.31467228788625001</v>
      </c>
      <c r="AM654" s="17">
        <v>0.34026691216587601</v>
      </c>
      <c r="AN654" s="17">
        <v>0.27701704150355599</v>
      </c>
      <c r="AO654" s="17">
        <v>0.36847991713652001</v>
      </c>
      <c r="AP654" s="17">
        <v>0.40487714137907299</v>
      </c>
      <c r="AQ654" s="17">
        <v>0.399257634228254</v>
      </c>
      <c r="AR654" s="17">
        <v>0.36682289992726103</v>
      </c>
      <c r="AS654" s="17">
        <v>0.41549430206563598</v>
      </c>
      <c r="AT654" s="17">
        <v>0.33332270246222601</v>
      </c>
      <c r="AU654" s="17">
        <v>0.35952095979354198</v>
      </c>
      <c r="AV654" s="17"/>
      <c r="AW654" s="17">
        <v>0.33517292855577002</v>
      </c>
      <c r="AX654" s="17">
        <v>0.31245711842655999</v>
      </c>
      <c r="AY654" s="17">
        <v>0.363437123331875</v>
      </c>
      <c r="AZ654" s="17">
        <v>0.38573489579250603</v>
      </c>
      <c r="BA654" s="17">
        <v>0.397867165798792</v>
      </c>
      <c r="BB654" s="17"/>
      <c r="BC654" s="17">
        <v>0.33642781721688603</v>
      </c>
      <c r="BD654" s="17">
        <v>0.33554910313304998</v>
      </c>
      <c r="BE654" s="17">
        <v>0.349457333584545</v>
      </c>
      <c r="BF654" s="17">
        <v>0.35006009520522002</v>
      </c>
      <c r="BG654" s="17">
        <v>0.34153283267491402</v>
      </c>
      <c r="BH654" s="17"/>
      <c r="BI654" s="17">
        <v>0.34515031480804098</v>
      </c>
      <c r="BJ654" s="17">
        <v>0.33405964620679302</v>
      </c>
      <c r="BK654" s="17"/>
      <c r="BL654" s="17">
        <v>0.37092045042708</v>
      </c>
      <c r="BM654" s="17">
        <v>0.34847054935147298</v>
      </c>
      <c r="BN654" s="17">
        <v>0.33069800129142102</v>
      </c>
      <c r="BO654" s="17">
        <v>0.33802848564860699</v>
      </c>
      <c r="BP654" s="17"/>
      <c r="BQ654" s="17">
        <v>0.315706629562504</v>
      </c>
      <c r="BR654" s="17">
        <v>0.38752302712053899</v>
      </c>
      <c r="BS654" s="17">
        <v>0.43044880317597001</v>
      </c>
      <c r="BT654" s="17">
        <v>0.276210553202344</v>
      </c>
      <c r="BU654" s="17">
        <v>0.43368185653118402</v>
      </c>
      <c r="BV654" s="17"/>
      <c r="BW654" s="17">
        <v>0.30747846869787299</v>
      </c>
      <c r="BX654" s="17">
        <v>0.37304457935391</v>
      </c>
      <c r="BY654" s="17">
        <v>0.45369778944304501</v>
      </c>
      <c r="BZ654" s="17">
        <v>0.29201402349723399</v>
      </c>
      <c r="CA654" s="17">
        <v>0.44702298037341698</v>
      </c>
      <c r="CB654" s="17"/>
      <c r="CC654" s="17">
        <v>0.27515040593719098</v>
      </c>
      <c r="CD654" s="17">
        <v>0.38267781510556598</v>
      </c>
      <c r="CE654" s="17"/>
      <c r="CF654" s="17">
        <v>0.36385771074102002</v>
      </c>
      <c r="CG654" s="17"/>
      <c r="CH654" s="17">
        <v>0.28560498382694399</v>
      </c>
    </row>
    <row r="655" spans="2:86" x14ac:dyDescent="0.35">
      <c r="B655" t="s">
        <v>339</v>
      </c>
      <c r="C655" s="17">
        <v>0.33293956542220199</v>
      </c>
      <c r="D655" s="17">
        <v>0.36176201111239698</v>
      </c>
      <c r="E655" s="17">
        <v>0.305815805492895</v>
      </c>
      <c r="F655" s="17"/>
      <c r="G655" s="17">
        <v>0.26146297920012401</v>
      </c>
      <c r="H655" s="17">
        <v>0.32044262694470799</v>
      </c>
      <c r="I655" s="17">
        <v>0.316167834958274</v>
      </c>
      <c r="J655" s="17">
        <v>0.364138165118427</v>
      </c>
      <c r="K655" s="17">
        <v>0.37297331867706102</v>
      </c>
      <c r="L655" s="17">
        <v>0.35194684974148399</v>
      </c>
      <c r="M655" s="17"/>
      <c r="N655" s="17">
        <v>0.40140760844777201</v>
      </c>
      <c r="O655" s="17">
        <v>0.33598735368176402</v>
      </c>
      <c r="P655" s="17">
        <v>0.30882490212381303</v>
      </c>
      <c r="Q655" s="17">
        <v>0.27828121382059101</v>
      </c>
      <c r="R655" s="17"/>
      <c r="S655" s="17">
        <v>0.342321975271696</v>
      </c>
      <c r="T655" s="17">
        <v>0.34050347609098902</v>
      </c>
      <c r="U655" s="17">
        <v>0.37545473242063598</v>
      </c>
      <c r="V655" s="17">
        <v>0.39512933207384199</v>
      </c>
      <c r="W655" s="17">
        <v>0.29602058813883197</v>
      </c>
      <c r="X655" s="17">
        <v>0.28451294583179898</v>
      </c>
      <c r="Y655" s="17">
        <v>0.28544062068523002</v>
      </c>
      <c r="Z655" s="17">
        <v>0.30030302821975802</v>
      </c>
      <c r="AA655" s="17">
        <v>0.31036737840463702</v>
      </c>
      <c r="AB655" s="17">
        <v>0.36360765898462699</v>
      </c>
      <c r="AC655" s="17">
        <v>0.29873178435957998</v>
      </c>
      <c r="AD655" s="17">
        <v>0.40543795342026601</v>
      </c>
      <c r="AE655" s="17"/>
      <c r="AF655" s="17">
        <v>0.28907792414557298</v>
      </c>
      <c r="AG655" s="17">
        <v>0.19229753195014199</v>
      </c>
      <c r="AH655" s="17">
        <v>0.31416731115823399</v>
      </c>
      <c r="AI655" s="17">
        <v>0.30141063044289101</v>
      </c>
      <c r="AJ655" s="17">
        <v>0.302114659755154</v>
      </c>
      <c r="AK655" s="17">
        <v>0.300047489826336</v>
      </c>
      <c r="AL655" s="17">
        <v>0.32250743698251599</v>
      </c>
      <c r="AM655" s="17">
        <v>0.32297175031249098</v>
      </c>
      <c r="AN655" s="17">
        <v>0.35014429138806402</v>
      </c>
      <c r="AO655" s="17">
        <v>0.367384746996267</v>
      </c>
      <c r="AP655" s="17">
        <v>0.33988016566559598</v>
      </c>
      <c r="AQ655" s="17">
        <v>0.42059270064040399</v>
      </c>
      <c r="AR655" s="17">
        <v>0.36671097260243501</v>
      </c>
      <c r="AS655" s="17">
        <v>0.47746059894417098</v>
      </c>
      <c r="AT655" s="17">
        <v>0.39862702564799102</v>
      </c>
      <c r="AU655" s="17">
        <v>0.44794749682444002</v>
      </c>
      <c r="AV655" s="17"/>
      <c r="AW655" s="17">
        <v>0.27323470987130799</v>
      </c>
      <c r="AX655" s="17">
        <v>0.32089157645048</v>
      </c>
      <c r="AY655" s="17">
        <v>0.35845680241842698</v>
      </c>
      <c r="AZ655" s="17">
        <v>0.32814092356452301</v>
      </c>
      <c r="BA655" s="17">
        <v>0.62301078381901198</v>
      </c>
      <c r="BB655" s="17"/>
      <c r="BC655" s="17">
        <v>0.278618390666583</v>
      </c>
      <c r="BD655" s="17">
        <v>0.359795748316805</v>
      </c>
      <c r="BE655" s="17">
        <v>0.33010158170791598</v>
      </c>
      <c r="BF655" s="17">
        <v>0.298713546510327</v>
      </c>
      <c r="BG655" s="17">
        <v>0.39957909515296702</v>
      </c>
      <c r="BH655" s="17"/>
      <c r="BI655" s="17">
        <v>0.33504044437909303</v>
      </c>
      <c r="BJ655" s="17">
        <v>0.32439514009359399</v>
      </c>
      <c r="BK655" s="17"/>
      <c r="BL655" s="17">
        <v>0.31347297359304899</v>
      </c>
      <c r="BM655" s="17">
        <v>0.336347258130962</v>
      </c>
      <c r="BN655" s="17">
        <v>0.34432447622041401</v>
      </c>
      <c r="BO655" s="17">
        <v>0.17656454788693701</v>
      </c>
      <c r="BP655" s="17"/>
      <c r="BQ655" s="17">
        <v>0.35064162035309698</v>
      </c>
      <c r="BR655" s="17">
        <v>0.35365427118924397</v>
      </c>
      <c r="BS655" s="17">
        <v>0.368757610777872</v>
      </c>
      <c r="BT655" s="17">
        <v>0.291643061509612</v>
      </c>
      <c r="BU655" s="17">
        <v>0.31521877299920298</v>
      </c>
      <c r="BV655" s="17"/>
      <c r="BW655" s="17">
        <v>0.32604075539538402</v>
      </c>
      <c r="BX655" s="17">
        <v>0.352244926485832</v>
      </c>
      <c r="BY655" s="17">
        <v>0.39192977490640302</v>
      </c>
      <c r="BZ655" s="17">
        <v>0.32920440804673901</v>
      </c>
      <c r="CA655" s="17">
        <v>0.32176987571326099</v>
      </c>
      <c r="CB655" s="17"/>
      <c r="CC655" s="17">
        <v>0.33130754550782998</v>
      </c>
      <c r="CD655" s="17">
        <v>0.33389542241458497</v>
      </c>
      <c r="CE655" s="17"/>
      <c r="CF655" s="17">
        <v>0.35347105287623198</v>
      </c>
      <c r="CG655" s="17"/>
      <c r="CH655" s="17">
        <v>0.37821516531115001</v>
      </c>
    </row>
    <row r="656" spans="2:86" x14ac:dyDescent="0.35">
      <c r="B656" t="s">
        <v>140</v>
      </c>
      <c r="C656" s="17">
        <v>0.20507491896802699</v>
      </c>
      <c r="D656" s="17">
        <v>0.14769384026309701</v>
      </c>
      <c r="E656" s="17">
        <v>0.25925117985734503</v>
      </c>
      <c r="F656" s="17"/>
      <c r="G656" s="17">
        <v>0.152005976126493</v>
      </c>
      <c r="H656" s="17">
        <v>0.141247342386806</v>
      </c>
      <c r="I656" s="17">
        <v>0.21418520511648201</v>
      </c>
      <c r="J656" s="17">
        <v>0.22292316586430699</v>
      </c>
      <c r="K656" s="17">
        <v>0.21472516788578899</v>
      </c>
      <c r="L656" s="17">
        <v>0.26378695618240899</v>
      </c>
      <c r="M656" s="17"/>
      <c r="N656" s="17">
        <v>0.13702595405335699</v>
      </c>
      <c r="O656" s="17">
        <v>0.20144555285875901</v>
      </c>
      <c r="P656" s="17">
        <v>0.217261668780654</v>
      </c>
      <c r="Q656" s="17">
        <v>0.27186031397501598</v>
      </c>
      <c r="R656" s="17"/>
      <c r="S656" s="17">
        <v>0.13449559793393201</v>
      </c>
      <c r="T656" s="17">
        <v>0.214285330047921</v>
      </c>
      <c r="U656" s="17">
        <v>0.24758816175804499</v>
      </c>
      <c r="V656" s="17">
        <v>0.19024557574718101</v>
      </c>
      <c r="W656" s="17">
        <v>0.22907967653436601</v>
      </c>
      <c r="X656" s="17">
        <v>0.163683100385001</v>
      </c>
      <c r="Y656" s="17">
        <v>0.24079447302186099</v>
      </c>
      <c r="Z656" s="17">
        <v>0.25013685306386602</v>
      </c>
      <c r="AA656" s="17">
        <v>0.21564445080317801</v>
      </c>
      <c r="AB656" s="17">
        <v>0.24581022846384201</v>
      </c>
      <c r="AC656" s="17">
        <v>0.21041077987398901</v>
      </c>
      <c r="AD656" s="17">
        <v>0.16815401769041899</v>
      </c>
      <c r="AE656" s="17"/>
      <c r="AF656" s="17">
        <v>0.19192307977957901</v>
      </c>
      <c r="AG656" s="17">
        <v>0.29557372514344299</v>
      </c>
      <c r="AH656" s="17">
        <v>0.29484197964437903</v>
      </c>
      <c r="AI656" s="17">
        <v>0.19545966472669499</v>
      </c>
      <c r="AJ656" s="17">
        <v>0.225020253151658</v>
      </c>
      <c r="AK656" s="17">
        <v>0.19212849050796801</v>
      </c>
      <c r="AL656" s="17">
        <v>0.20314601944861199</v>
      </c>
      <c r="AM656" s="17">
        <v>0.21168000973825099</v>
      </c>
      <c r="AN656" s="17">
        <v>0.20833750084516001</v>
      </c>
      <c r="AO656" s="17">
        <v>0.17753212665861301</v>
      </c>
      <c r="AP656" s="17">
        <v>0.20187562049601701</v>
      </c>
      <c r="AQ656" s="17">
        <v>0.153701433035972</v>
      </c>
      <c r="AR656" s="17">
        <v>0.145244093949502</v>
      </c>
      <c r="AS656" s="17">
        <v>0.18080451196116601</v>
      </c>
      <c r="AT656" s="17">
        <v>0.124351472629323</v>
      </c>
      <c r="AU656" s="17">
        <v>5.8686804405162198E-2</v>
      </c>
      <c r="AV656" s="17"/>
      <c r="AW656" s="17">
        <v>0.28309816717421599</v>
      </c>
      <c r="AX656" s="17">
        <v>0.23474011866397201</v>
      </c>
      <c r="AY656" s="17">
        <v>0.142349463975949</v>
      </c>
      <c r="AZ656" s="17">
        <v>0.12761027045977399</v>
      </c>
      <c r="BA656" s="17">
        <v>3.4937746715659301E-2</v>
      </c>
      <c r="BB656" s="17"/>
      <c r="BC656" s="17">
        <v>0.108109352363359</v>
      </c>
      <c r="BD656" s="17">
        <v>0.15913108581983801</v>
      </c>
      <c r="BE656" s="17">
        <v>0.25123377784281897</v>
      </c>
      <c r="BF656" s="17">
        <v>0.292441637952081</v>
      </c>
      <c r="BG656" s="17">
        <v>0.125719397533159</v>
      </c>
      <c r="BH656" s="17"/>
      <c r="BI656" s="17">
        <v>0.18800226129855299</v>
      </c>
      <c r="BJ656" s="17">
        <v>0.27451064163983802</v>
      </c>
      <c r="BK656" s="17"/>
      <c r="BL656" s="17">
        <v>0.18659087295391999</v>
      </c>
      <c r="BM656" s="17">
        <v>0.20965993161713201</v>
      </c>
      <c r="BN656" s="17">
        <v>0.199268743855922</v>
      </c>
      <c r="BO656" s="17">
        <v>0.43483302726789702</v>
      </c>
      <c r="BP656" s="17"/>
      <c r="BQ656" s="17">
        <v>0.205630778803118</v>
      </c>
      <c r="BR656" s="17">
        <v>0.14615286678559999</v>
      </c>
      <c r="BS656" s="17">
        <v>0.174856123727022</v>
      </c>
      <c r="BT656" s="17">
        <v>0.20357098134776699</v>
      </c>
      <c r="BU656" s="17">
        <v>0.125973403404676</v>
      </c>
      <c r="BV656" s="17"/>
      <c r="BW656" s="17">
        <v>0.223672013052992</v>
      </c>
      <c r="BX656" s="17">
        <v>0.12095694663630301</v>
      </c>
      <c r="BY656" s="17">
        <v>0.10893719212935001</v>
      </c>
      <c r="BZ656" s="17">
        <v>0.216376536046334</v>
      </c>
      <c r="CA656" s="17">
        <v>0.127345157964352</v>
      </c>
      <c r="CB656" s="17"/>
      <c r="CC656" s="17">
        <v>0.16643880626809701</v>
      </c>
      <c r="CD656" s="17">
        <v>0.22770368602991101</v>
      </c>
      <c r="CE656" s="17"/>
      <c r="CF656" s="17">
        <v>0.122751497346791</v>
      </c>
      <c r="CG656" s="17"/>
      <c r="CH656" s="17">
        <v>0.11636783488718599</v>
      </c>
    </row>
    <row r="657" spans="2:86" x14ac:dyDescent="0.35">
      <c r="B657" t="s">
        <v>337</v>
      </c>
      <c r="C657" s="17">
        <v>0.19773921921839399</v>
      </c>
      <c r="D657" s="17">
        <v>0.21900412479207401</v>
      </c>
      <c r="E657" s="17">
        <v>0.17758553762930099</v>
      </c>
      <c r="F657" s="17"/>
      <c r="G657" s="17">
        <v>0.14808286315237801</v>
      </c>
      <c r="H657" s="17">
        <v>0.25214940097984001</v>
      </c>
      <c r="I657" s="17">
        <v>0.20943051923563899</v>
      </c>
      <c r="J657" s="17">
        <v>0.20461268653695799</v>
      </c>
      <c r="K657" s="17">
        <v>0.20331823413004099</v>
      </c>
      <c r="L657" s="17">
        <v>0.16762728620161599</v>
      </c>
      <c r="M657" s="17"/>
      <c r="N657" s="17">
        <v>0.24717031864729599</v>
      </c>
      <c r="O657" s="17">
        <v>0.18926247109372299</v>
      </c>
      <c r="P657" s="17">
        <v>0.171534544829341</v>
      </c>
      <c r="Q657" s="17">
        <v>0.176383891530941</v>
      </c>
      <c r="R657" s="17"/>
      <c r="S657" s="17">
        <v>0.29007763439378298</v>
      </c>
      <c r="T657" s="17">
        <v>0.22118022707435001</v>
      </c>
      <c r="U657" s="17">
        <v>0.137754591056824</v>
      </c>
      <c r="V657" s="17">
        <v>0.17291572928151799</v>
      </c>
      <c r="W657" s="17">
        <v>0.16828860772698501</v>
      </c>
      <c r="X657" s="17">
        <v>0.18395007305400901</v>
      </c>
      <c r="Y657" s="17">
        <v>0.198067138300451</v>
      </c>
      <c r="Z657" s="17">
        <v>8.0215804554657794E-2</v>
      </c>
      <c r="AA657" s="17">
        <v>0.21868388894681001</v>
      </c>
      <c r="AB657" s="17">
        <v>0.187649933389509</v>
      </c>
      <c r="AC657" s="17">
        <v>0.177876468049944</v>
      </c>
      <c r="AD657" s="17">
        <v>0.151089553709088</v>
      </c>
      <c r="AE657" s="17"/>
      <c r="AF657" s="17">
        <v>0.246799141461438</v>
      </c>
      <c r="AG657" s="17">
        <v>0.12926139736804801</v>
      </c>
      <c r="AH657" s="17">
        <v>0.17223005940450301</v>
      </c>
      <c r="AI657" s="17">
        <v>0.25155576946744201</v>
      </c>
      <c r="AJ657" s="17">
        <v>0.144547378054452</v>
      </c>
      <c r="AK657" s="17">
        <v>0.16861103125416199</v>
      </c>
      <c r="AL657" s="17">
        <v>0.169030411278316</v>
      </c>
      <c r="AM657" s="17">
        <v>0.185225847856265</v>
      </c>
      <c r="AN657" s="17">
        <v>0.220584367130742</v>
      </c>
      <c r="AO657" s="17">
        <v>0.13889508006453499</v>
      </c>
      <c r="AP657" s="17">
        <v>0.222960233892358</v>
      </c>
      <c r="AQ657" s="17">
        <v>0.19604300037622599</v>
      </c>
      <c r="AR657" s="17">
        <v>0.32127882526662599</v>
      </c>
      <c r="AS657" s="17">
        <v>0.17815970721577401</v>
      </c>
      <c r="AT657" s="17">
        <v>0.269695036735633</v>
      </c>
      <c r="AU657" s="17">
        <v>0.29744570608415699</v>
      </c>
      <c r="AV657" s="17"/>
      <c r="AW657" s="17">
        <v>0.155175625575877</v>
      </c>
      <c r="AX657" s="17">
        <v>0.13572674258582401</v>
      </c>
      <c r="AY657" s="17">
        <v>0.25006938227575598</v>
      </c>
      <c r="AZ657" s="17">
        <v>0.28588208473812998</v>
      </c>
      <c r="BA657" s="17">
        <v>0.26971929436620801</v>
      </c>
      <c r="BB657" s="17"/>
      <c r="BC657" s="17">
        <v>0.240727547521359</v>
      </c>
      <c r="BD657" s="17">
        <v>0.224233205382143</v>
      </c>
      <c r="BE657" s="17">
        <v>0.15449676582288999</v>
      </c>
      <c r="BF657" s="17">
        <v>0.20762142480990001</v>
      </c>
      <c r="BG657" s="17">
        <v>0.20622265727484801</v>
      </c>
      <c r="BH657" s="17"/>
      <c r="BI657" s="17">
        <v>0.19396694346257601</v>
      </c>
      <c r="BJ657" s="17">
        <v>0.213081335149821</v>
      </c>
      <c r="BK657" s="17"/>
      <c r="BL657" s="17">
        <v>0.21673622888669899</v>
      </c>
      <c r="BM657" s="17">
        <v>0.18853858793515901</v>
      </c>
      <c r="BN657" s="17">
        <v>0.20054457928924199</v>
      </c>
      <c r="BO657" s="17">
        <v>9.3902204487368301E-2</v>
      </c>
      <c r="BP657" s="17"/>
      <c r="BQ657" s="17">
        <v>0.16992971778550101</v>
      </c>
      <c r="BR657" s="17">
        <v>0.24613590333558</v>
      </c>
      <c r="BS657" s="17">
        <v>0.22968647769842601</v>
      </c>
      <c r="BT657" s="17">
        <v>0.12945723343346099</v>
      </c>
      <c r="BU657" s="17">
        <v>0.25284885476626601</v>
      </c>
      <c r="BV657" s="17"/>
      <c r="BW657" s="17">
        <v>0.17885164991731001</v>
      </c>
      <c r="BX657" s="17">
        <v>0.258509458735042</v>
      </c>
      <c r="BY657" s="17">
        <v>0.28690691505985899</v>
      </c>
      <c r="BZ657" s="17">
        <v>0.14392456491111599</v>
      </c>
      <c r="CA657" s="17">
        <v>0.23681009272135101</v>
      </c>
      <c r="CB657" s="17"/>
      <c r="CC657" s="17">
        <v>0.18542369806477499</v>
      </c>
      <c r="CD657" s="17">
        <v>0.20495229113366101</v>
      </c>
      <c r="CE657" s="17"/>
      <c r="CF657" s="17">
        <v>0.26404689346051302</v>
      </c>
      <c r="CG657" s="17"/>
      <c r="CH657" s="17">
        <v>0.27303208659687001</v>
      </c>
    </row>
    <row r="658" spans="2:86" x14ac:dyDescent="0.35">
      <c r="B658" t="s">
        <v>340</v>
      </c>
      <c r="C658" s="17">
        <v>0.19640809756949901</v>
      </c>
      <c r="D658" s="17">
        <v>0.21961945336500299</v>
      </c>
      <c r="E658" s="17">
        <v>0.17435205726466499</v>
      </c>
      <c r="F658" s="17"/>
      <c r="G658" s="17">
        <v>0.225764925188077</v>
      </c>
      <c r="H658" s="17">
        <v>0.21539499335003401</v>
      </c>
      <c r="I658" s="17">
        <v>0.19515590203716801</v>
      </c>
      <c r="J658" s="17">
        <v>0.193351035950244</v>
      </c>
      <c r="K658" s="17">
        <v>0.16555432880703</v>
      </c>
      <c r="L658" s="17">
        <v>0.185679689239276</v>
      </c>
      <c r="M658" s="17"/>
      <c r="N658" s="17">
        <v>0.210772111972615</v>
      </c>
      <c r="O658" s="17">
        <v>0.16503709157094801</v>
      </c>
      <c r="P658" s="17">
        <v>0.18783698516515401</v>
      </c>
      <c r="Q658" s="17">
        <v>0.21603293932013401</v>
      </c>
      <c r="R658" s="17"/>
      <c r="S658" s="17">
        <v>0.24209125453614</v>
      </c>
      <c r="T658" s="17">
        <v>0.189250264895652</v>
      </c>
      <c r="U658" s="17">
        <v>0.16997909872907299</v>
      </c>
      <c r="V658" s="17">
        <v>0.19500516705736801</v>
      </c>
      <c r="W658" s="17">
        <v>0.19544895013354299</v>
      </c>
      <c r="X658" s="17">
        <v>0.19556534403539999</v>
      </c>
      <c r="Y658" s="17">
        <v>0.158644081870739</v>
      </c>
      <c r="Z658" s="17">
        <v>0.151245599858574</v>
      </c>
      <c r="AA658" s="17">
        <v>0.23347039231429201</v>
      </c>
      <c r="AB658" s="17">
        <v>0.20307970618462301</v>
      </c>
      <c r="AC658" s="17">
        <v>0.126452289463588</v>
      </c>
      <c r="AD658" s="17">
        <v>0.214455718788824</v>
      </c>
      <c r="AE658" s="17"/>
      <c r="AF658" s="17">
        <v>0.26791658143444302</v>
      </c>
      <c r="AG658" s="17">
        <v>0.14508851857246899</v>
      </c>
      <c r="AH658" s="17">
        <v>0.243887811288966</v>
      </c>
      <c r="AI658" s="17">
        <v>0.25270421536889098</v>
      </c>
      <c r="AJ658" s="17">
        <v>0.16873820290168701</v>
      </c>
      <c r="AK658" s="17">
        <v>0.18852426538526801</v>
      </c>
      <c r="AL658" s="17">
        <v>0.16677566408087499</v>
      </c>
      <c r="AM658" s="17">
        <v>0.23907734564371699</v>
      </c>
      <c r="AN658" s="17">
        <v>0.17437816278601201</v>
      </c>
      <c r="AO658" s="17">
        <v>0.24135962843846401</v>
      </c>
      <c r="AP658" s="17">
        <v>0.15186022715126801</v>
      </c>
      <c r="AQ658" s="17">
        <v>0.15113276705204201</v>
      </c>
      <c r="AR658" s="17">
        <v>0.203756987536579</v>
      </c>
      <c r="AS658" s="17">
        <v>0.182163784435322</v>
      </c>
      <c r="AT658" s="17">
        <v>0.17714954710505901</v>
      </c>
      <c r="AU658" s="17">
        <v>0.28833276957251802</v>
      </c>
      <c r="AV658" s="17"/>
      <c r="AW658" s="17">
        <v>0.19690589670789599</v>
      </c>
      <c r="AX658" s="17">
        <v>0.17853643007925701</v>
      </c>
      <c r="AY658" s="17">
        <v>0.189606815314694</v>
      </c>
      <c r="AZ658" s="17">
        <v>0.23490001502559801</v>
      </c>
      <c r="BA658" s="17">
        <v>0.31012928704325199</v>
      </c>
      <c r="BB658" s="17"/>
      <c r="BC658" s="17">
        <v>0.231082559506541</v>
      </c>
      <c r="BD658" s="17">
        <v>0.201064090726704</v>
      </c>
      <c r="BE658" s="17">
        <v>0.183235597125459</v>
      </c>
      <c r="BF658" s="17">
        <v>0.19012985501433399</v>
      </c>
      <c r="BG658" s="17">
        <v>0.20627817855393499</v>
      </c>
      <c r="BH658" s="17"/>
      <c r="BI658" s="17">
        <v>0.202194829588345</v>
      </c>
      <c r="BJ658" s="17">
        <v>0.172873043601007</v>
      </c>
      <c r="BK658" s="17"/>
      <c r="BL658" s="17">
        <v>0.19781493959896701</v>
      </c>
      <c r="BM658" s="17">
        <v>0.16790390243280601</v>
      </c>
      <c r="BN658" s="17">
        <v>0.21035990026733001</v>
      </c>
      <c r="BO658" s="17">
        <v>0.21536829354650999</v>
      </c>
      <c r="BP658" s="17"/>
      <c r="BQ658" s="17">
        <v>0.22226560749761701</v>
      </c>
      <c r="BR658" s="17">
        <v>0.191454124353935</v>
      </c>
      <c r="BS658" s="17">
        <v>0.15441392548088301</v>
      </c>
      <c r="BT658" s="17">
        <v>0.23238225991720099</v>
      </c>
      <c r="BU658" s="17">
        <v>0.207643490933554</v>
      </c>
      <c r="BV658" s="17"/>
      <c r="BW658" s="17">
        <v>0.22470515793159199</v>
      </c>
      <c r="BX658" s="17">
        <v>0.199802163464295</v>
      </c>
      <c r="BY658" s="17">
        <v>0.19833682201993999</v>
      </c>
      <c r="BZ658" s="17">
        <v>0.22605224387716299</v>
      </c>
      <c r="CA658" s="17">
        <v>0.14407877365018301</v>
      </c>
      <c r="CB658" s="17"/>
      <c r="CC658" s="17">
        <v>0.24060052100766799</v>
      </c>
      <c r="CD658" s="17">
        <v>0.17052505742906901</v>
      </c>
      <c r="CE658" s="17"/>
      <c r="CF658" s="17">
        <v>0.20657042363699299</v>
      </c>
      <c r="CG658" s="17"/>
      <c r="CH658" s="17">
        <v>0.266960449383218</v>
      </c>
    </row>
    <row r="659" spans="2:86" x14ac:dyDescent="0.35">
      <c r="B659" t="s">
        <v>335</v>
      </c>
      <c r="C659" s="17">
        <v>0.180655972974922</v>
      </c>
      <c r="D659" s="17">
        <v>0.20559513429401099</v>
      </c>
      <c r="E659" s="17">
        <v>0.15629932549078299</v>
      </c>
      <c r="F659" s="17"/>
      <c r="G659" s="17">
        <v>0.16529193034976</v>
      </c>
      <c r="H659" s="17">
        <v>0.21989027896759</v>
      </c>
      <c r="I659" s="17">
        <v>0.17730296593636899</v>
      </c>
      <c r="J659" s="17">
        <v>0.18344761066715201</v>
      </c>
      <c r="K659" s="17">
        <v>0.19147011889089799</v>
      </c>
      <c r="L659" s="17">
        <v>0.15216223187171399</v>
      </c>
      <c r="M659" s="17"/>
      <c r="N659" s="17">
        <v>0.20110603307314801</v>
      </c>
      <c r="O659" s="17">
        <v>0.194266293886625</v>
      </c>
      <c r="P659" s="17">
        <v>0.18222423961452899</v>
      </c>
      <c r="Q659" s="17">
        <v>0.14305276189159999</v>
      </c>
      <c r="R659" s="17"/>
      <c r="S659" s="17">
        <v>0.21683018552698299</v>
      </c>
      <c r="T659" s="17">
        <v>0.197547918127677</v>
      </c>
      <c r="U659" s="17">
        <v>0.10870429589969501</v>
      </c>
      <c r="V659" s="17">
        <v>0.16390545902335199</v>
      </c>
      <c r="W659" s="17">
        <v>0.17537437033056399</v>
      </c>
      <c r="X659" s="17">
        <v>0.19703037219282199</v>
      </c>
      <c r="Y659" s="17">
        <v>0.17538403950304099</v>
      </c>
      <c r="Z659" s="17">
        <v>6.5260632878752001E-2</v>
      </c>
      <c r="AA659" s="17">
        <v>0.195449165875315</v>
      </c>
      <c r="AB659" s="17">
        <v>0.174799604040734</v>
      </c>
      <c r="AC659" s="17">
        <v>0.25424436945904799</v>
      </c>
      <c r="AD659" s="17">
        <v>0.15188720761004701</v>
      </c>
      <c r="AE659" s="17"/>
      <c r="AF659" s="17">
        <v>0.38754112311344702</v>
      </c>
      <c r="AG659" s="17">
        <v>0.17923007493322099</v>
      </c>
      <c r="AH659" s="17">
        <v>0.15587370639420101</v>
      </c>
      <c r="AI659" s="17">
        <v>0.21625497548629899</v>
      </c>
      <c r="AJ659" s="17">
        <v>0.185134804709742</v>
      </c>
      <c r="AK659" s="17">
        <v>0.142066283964812</v>
      </c>
      <c r="AL659" s="17">
        <v>0.193693195825831</v>
      </c>
      <c r="AM659" s="17">
        <v>0.19575960829734201</v>
      </c>
      <c r="AN659" s="17">
        <v>0.202406985243406</v>
      </c>
      <c r="AO659" s="17">
        <v>0.161326610574031</v>
      </c>
      <c r="AP659" s="17">
        <v>0.16176970974584101</v>
      </c>
      <c r="AQ659" s="17">
        <v>0.175158408574658</v>
      </c>
      <c r="AR659" s="17">
        <v>0.16883293659735599</v>
      </c>
      <c r="AS659" s="17">
        <v>9.0077375775273305E-2</v>
      </c>
      <c r="AT659" s="17">
        <v>0.233348649340787</v>
      </c>
      <c r="AU659" s="17">
        <v>0.23875744978232999</v>
      </c>
      <c r="AV659" s="17"/>
      <c r="AW659" s="17">
        <v>0.16965176912580501</v>
      </c>
      <c r="AX659" s="17">
        <v>0.129221545505393</v>
      </c>
      <c r="AY659" s="17">
        <v>0.21045854300876901</v>
      </c>
      <c r="AZ659" s="17">
        <v>0.234597005716529</v>
      </c>
      <c r="BA659" s="17">
        <v>0.28255492795255199</v>
      </c>
      <c r="BB659" s="17"/>
      <c r="BC659" s="17">
        <v>0.198892756830849</v>
      </c>
      <c r="BD659" s="17">
        <v>0.185776860228415</v>
      </c>
      <c r="BE659" s="17">
        <v>0.17426841296784401</v>
      </c>
      <c r="BF659" s="17">
        <v>0.14955795275289999</v>
      </c>
      <c r="BG659" s="17">
        <v>0.27171319649488102</v>
      </c>
      <c r="BH659" s="17"/>
      <c r="BI659" s="17">
        <v>0.17902525110638801</v>
      </c>
      <c r="BJ659" s="17">
        <v>0.187288235719862</v>
      </c>
      <c r="BK659" s="17"/>
      <c r="BL659" s="17">
        <v>0.18927837070360301</v>
      </c>
      <c r="BM659" s="17">
        <v>0.190460054658217</v>
      </c>
      <c r="BN659" s="17">
        <v>0.17150010363368601</v>
      </c>
      <c r="BO659" s="17">
        <v>0.20397173724423501</v>
      </c>
      <c r="BP659" s="17"/>
      <c r="BQ659" s="17">
        <v>0.16937515028113101</v>
      </c>
      <c r="BR659" s="17">
        <v>0.19636205742764801</v>
      </c>
      <c r="BS659" s="17">
        <v>0.15767104396715201</v>
      </c>
      <c r="BT659" s="17">
        <v>0.154143807769071</v>
      </c>
      <c r="BU659" s="17">
        <v>0.22975847052873</v>
      </c>
      <c r="BV659" s="17"/>
      <c r="BW659" s="17">
        <v>0.21028692431191301</v>
      </c>
      <c r="BX659" s="17">
        <v>0.19623569210059499</v>
      </c>
      <c r="BY659" s="17">
        <v>0.19906636214571299</v>
      </c>
      <c r="BZ659" s="17">
        <v>0.13316840746273501</v>
      </c>
      <c r="CA659" s="17">
        <v>0.22376879709141101</v>
      </c>
      <c r="CB659" s="17"/>
      <c r="CC659" s="17">
        <v>0.16176657481515899</v>
      </c>
      <c r="CD659" s="17">
        <v>0.19171929588776901</v>
      </c>
      <c r="CE659" s="17"/>
      <c r="CF659" s="17">
        <v>0.19101377513989501</v>
      </c>
      <c r="CG659" s="17"/>
      <c r="CH659" s="17">
        <v>0.18260717350879199</v>
      </c>
    </row>
    <row r="660" spans="2:86" x14ac:dyDescent="0.35">
      <c r="B660" t="s">
        <v>334</v>
      </c>
      <c r="C660" s="17">
        <v>0.138744257187392</v>
      </c>
      <c r="D660" s="17">
        <v>0.17006979765653299</v>
      </c>
      <c r="E660" s="17">
        <v>0.10860328940806201</v>
      </c>
      <c r="F660" s="17"/>
      <c r="G660" s="17">
        <v>0.20607660547888901</v>
      </c>
      <c r="H660" s="17">
        <v>0.22244204274754301</v>
      </c>
      <c r="I660" s="17">
        <v>0.14766153139502899</v>
      </c>
      <c r="J660" s="17">
        <v>0.101199378568059</v>
      </c>
      <c r="K660" s="17">
        <v>9.4066797840521105E-2</v>
      </c>
      <c r="L660" s="17">
        <v>7.9256000835368601E-2</v>
      </c>
      <c r="M660" s="17"/>
      <c r="N660" s="17">
        <v>0.18575331178405999</v>
      </c>
      <c r="O660" s="17">
        <v>0.106299818968398</v>
      </c>
      <c r="P660" s="17">
        <v>0.148810329004014</v>
      </c>
      <c r="Q660" s="17">
        <v>0.113968504829615</v>
      </c>
      <c r="R660" s="17"/>
      <c r="S660" s="17">
        <v>0.23549622138068901</v>
      </c>
      <c r="T660" s="17">
        <v>0.143822313464713</v>
      </c>
      <c r="U660" s="17">
        <v>6.4112855079942493E-2</v>
      </c>
      <c r="V660" s="17">
        <v>0.160880558342786</v>
      </c>
      <c r="W660" s="17">
        <v>0.16376807641166799</v>
      </c>
      <c r="X660" s="17">
        <v>0.14042209212742801</v>
      </c>
      <c r="Y660" s="17">
        <v>0.101926809063024</v>
      </c>
      <c r="Z660" s="17">
        <v>0.11609317469766101</v>
      </c>
      <c r="AA660" s="17">
        <v>0.12233216953296699</v>
      </c>
      <c r="AB660" s="17">
        <v>8.7773603124245606E-2</v>
      </c>
      <c r="AC660" s="17">
        <v>8.6874168320158901E-2</v>
      </c>
      <c r="AD660" s="17">
        <v>0.16277122679567199</v>
      </c>
      <c r="AE660" s="17"/>
      <c r="AF660" s="17">
        <v>7.9149593723489606E-2</v>
      </c>
      <c r="AG660" s="17">
        <v>0.21272455437159599</v>
      </c>
      <c r="AH660" s="17">
        <v>0.111935941790213</v>
      </c>
      <c r="AI660" s="17">
        <v>9.1267264423872493E-2</v>
      </c>
      <c r="AJ660" s="17">
        <v>0.14356921503389899</v>
      </c>
      <c r="AK660" s="17">
        <v>0.128189958539348</v>
      </c>
      <c r="AL660" s="17">
        <v>9.2533076206916004E-2</v>
      </c>
      <c r="AM660" s="17">
        <v>0.15171755877986201</v>
      </c>
      <c r="AN660" s="17">
        <v>0.169402068320302</v>
      </c>
      <c r="AO660" s="17">
        <v>9.1820957889048802E-2</v>
      </c>
      <c r="AP660" s="17">
        <v>0.111807527752947</v>
      </c>
      <c r="AQ660" s="17">
        <v>0.14319861818412799</v>
      </c>
      <c r="AR660" s="17">
        <v>0.17012847270495299</v>
      </c>
      <c r="AS660" s="17">
        <v>0.13526269066298499</v>
      </c>
      <c r="AT660" s="17">
        <v>9.7165361214048299E-2</v>
      </c>
      <c r="AU660" s="17">
        <v>0.33134626328926298</v>
      </c>
      <c r="AV660" s="17"/>
      <c r="AW660" s="17">
        <v>8.2228441661045606E-2</v>
      </c>
      <c r="AX660" s="17">
        <v>0.13637815033445899</v>
      </c>
      <c r="AY660" s="17">
        <v>0.168474805786993</v>
      </c>
      <c r="AZ660" s="17">
        <v>0.208340171288109</v>
      </c>
      <c r="BA660" s="17">
        <v>0.209144649253028</v>
      </c>
      <c r="BB660" s="17"/>
      <c r="BC660" s="17">
        <v>0.22344186291443999</v>
      </c>
      <c r="BD660" s="17">
        <v>0.158688304464183</v>
      </c>
      <c r="BE660" s="17">
        <v>0.11550493229431499</v>
      </c>
      <c r="BF660" s="17">
        <v>8.8215554254551298E-2</v>
      </c>
      <c r="BG660" s="17">
        <v>0.12556172170711899</v>
      </c>
      <c r="BH660" s="17"/>
      <c r="BI660" s="17">
        <v>0.14207800893064501</v>
      </c>
      <c r="BJ660" s="17">
        <v>0.125185649852632</v>
      </c>
      <c r="BK660" s="17"/>
      <c r="BL660" s="17">
        <v>0.14835810412004399</v>
      </c>
      <c r="BM660" s="17">
        <v>8.4036285299938507E-2</v>
      </c>
      <c r="BN660" s="17">
        <v>0.169708917061208</v>
      </c>
      <c r="BO660" s="17">
        <v>1.9440578982535799E-2</v>
      </c>
      <c r="BP660" s="17"/>
      <c r="BQ660" s="17">
        <v>0.134746553297834</v>
      </c>
      <c r="BR660" s="17">
        <v>0.186847683778646</v>
      </c>
      <c r="BS660" s="17">
        <v>0.148417274636541</v>
      </c>
      <c r="BT660" s="17">
        <v>0.10079350417296699</v>
      </c>
      <c r="BU660" s="17">
        <v>0.125185852267096</v>
      </c>
      <c r="BV660" s="17"/>
      <c r="BW660" s="17">
        <v>0.134510079110431</v>
      </c>
      <c r="BX660" s="17">
        <v>0.25220321072281898</v>
      </c>
      <c r="BY660" s="17">
        <v>0.163701029292801</v>
      </c>
      <c r="BZ660" s="17">
        <v>7.6346742111440102E-2</v>
      </c>
      <c r="CA660" s="17">
        <v>8.3800460281826902E-2</v>
      </c>
      <c r="CB660" s="17"/>
      <c r="CC660" s="17">
        <v>0.14464789744218201</v>
      </c>
      <c r="CD660" s="17">
        <v>0.135286556844183</v>
      </c>
      <c r="CE660" s="17"/>
      <c r="CF660" s="17">
        <v>0.25831471168777997</v>
      </c>
      <c r="CG660" s="17"/>
      <c r="CH660" s="17">
        <v>0.19461945138895101</v>
      </c>
    </row>
    <row r="661" spans="2:86" x14ac:dyDescent="0.35">
      <c r="B661" t="s">
        <v>333</v>
      </c>
      <c r="C661" s="17">
        <v>0.120132600482658</v>
      </c>
      <c r="D661" s="17">
        <v>0.151170998175048</v>
      </c>
      <c r="E661" s="17">
        <v>8.9647764294827306E-2</v>
      </c>
      <c r="F661" s="17"/>
      <c r="G661" s="17">
        <v>0.16056193498781601</v>
      </c>
      <c r="H661" s="17">
        <v>0.166333309607892</v>
      </c>
      <c r="I661" s="17">
        <v>0.13903211213193101</v>
      </c>
      <c r="J661" s="17">
        <v>0.10895795257386701</v>
      </c>
      <c r="K661" s="17">
        <v>7.1521687894117503E-2</v>
      </c>
      <c r="L661" s="17">
        <v>8.2069707667426606E-2</v>
      </c>
      <c r="M661" s="17"/>
      <c r="N661" s="17">
        <v>0.15407723471269399</v>
      </c>
      <c r="O661" s="17">
        <v>0.107413947917626</v>
      </c>
      <c r="P661" s="17">
        <v>0.11678270649578799</v>
      </c>
      <c r="Q661" s="17">
        <v>9.9181176124146994E-2</v>
      </c>
      <c r="R661" s="17"/>
      <c r="S661" s="17">
        <v>0.16637574457913201</v>
      </c>
      <c r="T661" s="17">
        <v>9.8959545209803504E-2</v>
      </c>
      <c r="U661" s="17">
        <v>0.108268274503769</v>
      </c>
      <c r="V661" s="17">
        <v>0.12746151139272399</v>
      </c>
      <c r="W661" s="17">
        <v>0.117242096334315</v>
      </c>
      <c r="X661" s="17">
        <v>0.15229443137302501</v>
      </c>
      <c r="Y661" s="17">
        <v>7.5141770568193406E-2</v>
      </c>
      <c r="Z661" s="17">
        <v>4.24354374114356E-2</v>
      </c>
      <c r="AA661" s="17">
        <v>0.12042727688522301</v>
      </c>
      <c r="AB661" s="17">
        <v>0.13829739997072199</v>
      </c>
      <c r="AC661" s="17">
        <v>5.6061490085986702E-2</v>
      </c>
      <c r="AD661" s="17">
        <v>0.19046202198683301</v>
      </c>
      <c r="AE661" s="17"/>
      <c r="AF661" s="17">
        <v>0.15780722662758501</v>
      </c>
      <c r="AG661" s="17">
        <v>0.15407326818174399</v>
      </c>
      <c r="AH661" s="17">
        <v>7.93082497186232E-2</v>
      </c>
      <c r="AI661" s="17">
        <v>0.124161733978742</v>
      </c>
      <c r="AJ661" s="17">
        <v>7.9265392426495704E-2</v>
      </c>
      <c r="AK661" s="17">
        <v>0.101203530078049</v>
      </c>
      <c r="AL661" s="17">
        <v>0.113877181013973</v>
      </c>
      <c r="AM661" s="17">
        <v>9.1572664184351199E-2</v>
      </c>
      <c r="AN661" s="17">
        <v>0.15567151828234099</v>
      </c>
      <c r="AO661" s="17">
        <v>9.7049079905091998E-2</v>
      </c>
      <c r="AP661" s="17">
        <v>0.10333604475899499</v>
      </c>
      <c r="AQ661" s="17">
        <v>6.5464893024759205E-2</v>
      </c>
      <c r="AR661" s="17">
        <v>0.15328635968061499</v>
      </c>
      <c r="AS661" s="17">
        <v>0.100914769153558</v>
      </c>
      <c r="AT661" s="17">
        <v>0.22642002139181799</v>
      </c>
      <c r="AU661" s="17">
        <v>0.29143440256327502</v>
      </c>
      <c r="AV661" s="17"/>
      <c r="AW661" s="17">
        <v>0.104516826761005</v>
      </c>
      <c r="AX661" s="17">
        <v>9.6563375134555193E-2</v>
      </c>
      <c r="AY661" s="17">
        <v>0.12852636465532599</v>
      </c>
      <c r="AZ661" s="17">
        <v>0.189185240955038</v>
      </c>
      <c r="BA661" s="17">
        <v>0.169680508866171</v>
      </c>
      <c r="BB661" s="17"/>
      <c r="BC661" s="17">
        <v>0.15969075290364501</v>
      </c>
      <c r="BD661" s="17">
        <v>0.13251811641571201</v>
      </c>
      <c r="BE661" s="17">
        <v>0.10782355443994</v>
      </c>
      <c r="BF661" s="17">
        <v>7.6067162714253594E-2</v>
      </c>
      <c r="BG661" s="17">
        <v>0.185677302122046</v>
      </c>
      <c r="BH661" s="17"/>
      <c r="BI661" s="17">
        <v>0.119639818744745</v>
      </c>
      <c r="BJ661" s="17">
        <v>0.122136779138019</v>
      </c>
      <c r="BK661" s="17"/>
      <c r="BL661" s="17">
        <v>0.12850641170327001</v>
      </c>
      <c r="BM661" s="17">
        <v>0.111158788400573</v>
      </c>
      <c r="BN661" s="17">
        <v>0.124242114497923</v>
      </c>
      <c r="BO661" s="17">
        <v>6.8521601178632194E-2</v>
      </c>
      <c r="BP661" s="17"/>
      <c r="BQ661" s="17">
        <v>0.11903876353472199</v>
      </c>
      <c r="BR661" s="17">
        <v>0.13077799277192201</v>
      </c>
      <c r="BS661" s="17">
        <v>0.11633125895209601</v>
      </c>
      <c r="BT661" s="17">
        <v>0.11483458388398</v>
      </c>
      <c r="BU661" s="17">
        <v>0.111559202689856</v>
      </c>
      <c r="BV661" s="17"/>
      <c r="BW661" s="17">
        <v>0.134805544637144</v>
      </c>
      <c r="BX661" s="17">
        <v>0.15911082569398</v>
      </c>
      <c r="BY661" s="17">
        <v>0.12513414746464999</v>
      </c>
      <c r="BZ661" s="17">
        <v>8.8754819102103796E-2</v>
      </c>
      <c r="CA661" s="17">
        <v>7.6549278223800393E-2</v>
      </c>
      <c r="CB661" s="17"/>
      <c r="CC661" s="17">
        <v>0.13249700949179999</v>
      </c>
      <c r="CD661" s="17">
        <v>0.112890895461795</v>
      </c>
      <c r="CE661" s="17"/>
      <c r="CF661" s="17">
        <v>0.17177882442388501</v>
      </c>
      <c r="CG661" s="17"/>
      <c r="CH661" s="17">
        <v>0.19627216547672899</v>
      </c>
    </row>
    <row r="662" spans="2:86" x14ac:dyDescent="0.35">
      <c r="B662" t="s">
        <v>332</v>
      </c>
      <c r="C662" s="17">
        <v>0.115917394509917</v>
      </c>
      <c r="D662" s="17">
        <v>0.13855210753292899</v>
      </c>
      <c r="E662" s="17">
        <v>9.4185068417524304E-2</v>
      </c>
      <c r="F662" s="17"/>
      <c r="G662" s="17">
        <v>0.14439109784333601</v>
      </c>
      <c r="H662" s="17">
        <v>0.14965006469047901</v>
      </c>
      <c r="I662" s="17">
        <v>0.16725355680269599</v>
      </c>
      <c r="J662" s="17">
        <v>0.103328694687272</v>
      </c>
      <c r="K662" s="17">
        <v>7.6407598767467694E-2</v>
      </c>
      <c r="L662" s="17">
        <v>6.4628316776808095E-2</v>
      </c>
      <c r="M662" s="17"/>
      <c r="N662" s="17">
        <v>0.172320607849273</v>
      </c>
      <c r="O662" s="17">
        <v>9.8066658568723999E-2</v>
      </c>
      <c r="P662" s="17">
        <v>0.100416614195181</v>
      </c>
      <c r="Q662" s="17">
        <v>8.8134715315297693E-2</v>
      </c>
      <c r="R662" s="17"/>
      <c r="S662" s="17">
        <v>0.18794068579907899</v>
      </c>
      <c r="T662" s="17">
        <v>0.101682245984899</v>
      </c>
      <c r="U662" s="17">
        <v>8.3099039908984207E-2</v>
      </c>
      <c r="V662" s="17">
        <v>0.121160427552339</v>
      </c>
      <c r="W662" s="17">
        <v>0.121181058352709</v>
      </c>
      <c r="X662" s="17">
        <v>0.124651038067752</v>
      </c>
      <c r="Y662" s="17">
        <v>8.8460857804568097E-2</v>
      </c>
      <c r="Z662" s="17">
        <v>7.6055823256798605E-2</v>
      </c>
      <c r="AA662" s="17">
        <v>9.3668567925793894E-2</v>
      </c>
      <c r="AB662" s="17">
        <v>0.124521861778892</v>
      </c>
      <c r="AC662" s="17">
        <v>5.7335640690721203E-2</v>
      </c>
      <c r="AD662" s="17">
        <v>0.15451076550722201</v>
      </c>
      <c r="AE662" s="17"/>
      <c r="AF662" s="17">
        <v>0.16024837510763101</v>
      </c>
      <c r="AG662" s="17">
        <v>7.4527148113085195E-2</v>
      </c>
      <c r="AH662" s="17">
        <v>0.121116263731831</v>
      </c>
      <c r="AI662" s="17">
        <v>7.0021484851194499E-2</v>
      </c>
      <c r="AJ662" s="17">
        <v>8.3019163196859605E-2</v>
      </c>
      <c r="AK662" s="17">
        <v>9.5255668969662394E-2</v>
      </c>
      <c r="AL662" s="17">
        <v>0.102401409725401</v>
      </c>
      <c r="AM662" s="17">
        <v>6.1594151698565698E-2</v>
      </c>
      <c r="AN662" s="17">
        <v>0.20773397831064899</v>
      </c>
      <c r="AO662" s="17">
        <v>7.1534093558770107E-2</v>
      </c>
      <c r="AP662" s="17">
        <v>0.144233862048049</v>
      </c>
      <c r="AQ662" s="17">
        <v>0.11299492229791</v>
      </c>
      <c r="AR662" s="17">
        <v>0.15652639807423499</v>
      </c>
      <c r="AS662" s="17">
        <v>4.1867761660320399E-2</v>
      </c>
      <c r="AT662" s="17">
        <v>0.17404110595327499</v>
      </c>
      <c r="AU662" s="17">
        <v>0.25583247872258802</v>
      </c>
      <c r="AV662" s="17"/>
      <c r="AW662" s="17">
        <v>8.4980109403929402E-2</v>
      </c>
      <c r="AX662" s="17">
        <v>8.3443796381285004E-2</v>
      </c>
      <c r="AY662" s="17">
        <v>0.159724173741567</v>
      </c>
      <c r="AZ662" s="17">
        <v>0.18274387200529699</v>
      </c>
      <c r="BA662" s="17">
        <v>0.29281230636098599</v>
      </c>
      <c r="BB662" s="17"/>
      <c r="BC662" s="17">
        <v>0.204470244643921</v>
      </c>
      <c r="BD662" s="17">
        <v>0.14219010788277001</v>
      </c>
      <c r="BE662" s="17">
        <v>9.21239877048661E-2</v>
      </c>
      <c r="BF662" s="17">
        <v>4.57649622132313E-2</v>
      </c>
      <c r="BG662" s="17">
        <v>0.11357616999190399</v>
      </c>
      <c r="BH662" s="17"/>
      <c r="BI662" s="17">
        <v>0.119227275546629</v>
      </c>
      <c r="BJ662" s="17">
        <v>0.102455871049936</v>
      </c>
      <c r="BK662" s="17"/>
      <c r="BL662" s="17">
        <v>0.110349138310261</v>
      </c>
      <c r="BM662" s="17">
        <v>8.4335749264577903E-2</v>
      </c>
      <c r="BN662" s="17">
        <v>0.13864295708302901</v>
      </c>
      <c r="BO662" s="17">
        <v>2.1785185163091799E-2</v>
      </c>
      <c r="BP662" s="17"/>
      <c r="BQ662" s="17">
        <v>0.12000942391535301</v>
      </c>
      <c r="BR662" s="17">
        <v>0.13619815530517601</v>
      </c>
      <c r="BS662" s="17">
        <v>0.113227485107965</v>
      </c>
      <c r="BT662" s="17">
        <v>0.114384512696661</v>
      </c>
      <c r="BU662" s="17">
        <v>0.117520858561686</v>
      </c>
      <c r="BV662" s="17"/>
      <c r="BW662" s="17">
        <v>0.13662017073451799</v>
      </c>
      <c r="BX662" s="17">
        <v>0.16316084939449901</v>
      </c>
      <c r="BY662" s="17">
        <v>0.14133229478342299</v>
      </c>
      <c r="BZ662" s="17">
        <v>9.6447233208424604E-2</v>
      </c>
      <c r="CA662" s="17">
        <v>8.6950868140386106E-2</v>
      </c>
      <c r="CB662" s="17"/>
      <c r="CC662" s="17">
        <v>0.13446419581308999</v>
      </c>
      <c r="CD662" s="17">
        <v>0.10505472699229899</v>
      </c>
      <c r="CE662" s="17"/>
      <c r="CF662" s="17">
        <v>0.16451839226356799</v>
      </c>
      <c r="CG662" s="17"/>
      <c r="CH662" s="17">
        <v>0.188657498774602</v>
      </c>
    </row>
    <row r="663" spans="2:86" x14ac:dyDescent="0.35">
      <c r="B663" t="s">
        <v>141</v>
      </c>
      <c r="C663" s="17">
        <v>1.13081432630073E-2</v>
      </c>
      <c r="D663" s="17">
        <v>1.3315932767706399E-2</v>
      </c>
      <c r="E663" s="17">
        <v>9.3834411376176197E-3</v>
      </c>
      <c r="F663" s="17"/>
      <c r="G663" s="17">
        <v>0</v>
      </c>
      <c r="H663" s="17">
        <v>9.1866953351572907E-3</v>
      </c>
      <c r="I663" s="17">
        <v>4.9312148236168602E-3</v>
      </c>
      <c r="J663" s="17">
        <v>2.7662614601878101E-3</v>
      </c>
      <c r="K663" s="17">
        <v>2.4549817537006899E-2</v>
      </c>
      <c r="L663" s="17">
        <v>2.3778268233766799E-2</v>
      </c>
      <c r="M663" s="17"/>
      <c r="N663" s="17">
        <v>8.7018538170075994E-3</v>
      </c>
      <c r="O663" s="17">
        <v>1.9152422561458299E-2</v>
      </c>
      <c r="P663" s="17">
        <v>1.5546272147853301E-2</v>
      </c>
      <c r="Q663" s="17">
        <v>2.32579712173767E-3</v>
      </c>
      <c r="R663" s="17"/>
      <c r="S663" s="17">
        <v>5.29066960774747E-3</v>
      </c>
      <c r="T663" s="17">
        <v>1.3974602501487601E-2</v>
      </c>
      <c r="U663" s="17">
        <v>2.0102302953994199E-2</v>
      </c>
      <c r="V663" s="17">
        <v>1.0541298235142899E-2</v>
      </c>
      <c r="W663" s="17">
        <v>1.7439763842816602E-2</v>
      </c>
      <c r="X663" s="17">
        <v>1.41512073653233E-2</v>
      </c>
      <c r="Y663" s="17">
        <v>5.8963879231967104E-3</v>
      </c>
      <c r="Z663" s="17">
        <v>2.5769248030750001E-2</v>
      </c>
      <c r="AA663" s="17">
        <v>7.72253537096194E-3</v>
      </c>
      <c r="AB663" s="17">
        <v>5.9981460063547303E-3</v>
      </c>
      <c r="AC663" s="17">
        <v>1.62575450023777E-2</v>
      </c>
      <c r="AD663" s="17">
        <v>0</v>
      </c>
      <c r="AE663" s="17"/>
      <c r="AF663" s="17">
        <v>0</v>
      </c>
      <c r="AG663" s="17">
        <v>1.1892392918089601E-2</v>
      </c>
      <c r="AH663" s="17">
        <v>1.1957643118408001E-2</v>
      </c>
      <c r="AI663" s="17">
        <v>1.56506439746469E-2</v>
      </c>
      <c r="AJ663" s="17">
        <v>6.3160615014432502E-3</v>
      </c>
      <c r="AK663" s="17">
        <v>7.8185011778062405E-3</v>
      </c>
      <c r="AL663" s="17">
        <v>1.30685757056442E-2</v>
      </c>
      <c r="AM663" s="17">
        <v>1.10127044713929E-2</v>
      </c>
      <c r="AN663" s="17">
        <v>6.58329200115991E-3</v>
      </c>
      <c r="AO663" s="17">
        <v>3.9190277340514397E-2</v>
      </c>
      <c r="AP663" s="17">
        <v>8.9465715586600301E-3</v>
      </c>
      <c r="AQ663" s="17">
        <v>7.2645834191321298E-3</v>
      </c>
      <c r="AR663" s="17">
        <v>8.2392577055025694E-3</v>
      </c>
      <c r="AS663" s="17">
        <v>3.82419475930788E-2</v>
      </c>
      <c r="AT663" s="17">
        <v>0</v>
      </c>
      <c r="AU663" s="17">
        <v>5.0770777877602096E-3</v>
      </c>
      <c r="AV663" s="17"/>
      <c r="AW663" s="17">
        <v>7.2780059390124101E-3</v>
      </c>
      <c r="AX663" s="17">
        <v>1.37481368249492E-2</v>
      </c>
      <c r="AY663" s="17">
        <v>1.10579120202707E-2</v>
      </c>
      <c r="AZ663" s="17">
        <v>1.04313827828323E-2</v>
      </c>
      <c r="BA663" s="17">
        <v>0</v>
      </c>
      <c r="BB663" s="17"/>
      <c r="BC663" s="17">
        <v>0</v>
      </c>
      <c r="BD663" s="17">
        <v>1.1013477708863E-2</v>
      </c>
      <c r="BE663" s="17">
        <v>1.34163576877368E-2</v>
      </c>
      <c r="BF663" s="17">
        <v>1.4409047528955001E-2</v>
      </c>
      <c r="BG663" s="17">
        <v>1.43789700404264E-2</v>
      </c>
      <c r="BH663" s="17"/>
      <c r="BI663" s="17">
        <v>1.1184242652275401E-2</v>
      </c>
      <c r="BJ663" s="17">
        <v>1.18120559292252E-2</v>
      </c>
      <c r="BK663" s="17"/>
      <c r="BL663" s="17">
        <v>9.1168510327727902E-3</v>
      </c>
      <c r="BM663" s="17">
        <v>1.11239672536225E-2</v>
      </c>
      <c r="BN663" s="17">
        <v>1.26285034291798E-2</v>
      </c>
      <c r="BO663" s="17">
        <v>0</v>
      </c>
      <c r="BP663" s="17"/>
      <c r="BQ663" s="17">
        <v>1.2976173004479501E-2</v>
      </c>
      <c r="BR663" s="17">
        <v>7.7608089205868603E-3</v>
      </c>
      <c r="BS663" s="17">
        <v>0</v>
      </c>
      <c r="BT663" s="17">
        <v>3.9959844417249799E-2</v>
      </c>
      <c r="BU663" s="17">
        <v>0</v>
      </c>
      <c r="BV663" s="17"/>
      <c r="BW663" s="17">
        <v>3.1093250690439099E-3</v>
      </c>
      <c r="BX663" s="17">
        <v>1.5405995802090101E-3</v>
      </c>
      <c r="BY663" s="17">
        <v>4.4567185312635697E-3</v>
      </c>
      <c r="BZ663" s="17">
        <v>3.2954849529691597E-2</v>
      </c>
      <c r="CA663" s="17">
        <v>1.0358550671596699E-2</v>
      </c>
      <c r="CB663" s="17"/>
      <c r="CC663" s="17">
        <v>2.0514347844481501E-2</v>
      </c>
      <c r="CD663" s="17">
        <v>5.9161655395702402E-3</v>
      </c>
      <c r="CE663" s="17"/>
      <c r="CF663" s="17">
        <v>1.7536221895488801E-3</v>
      </c>
      <c r="CG663" s="17"/>
      <c r="CH663" s="17">
        <v>8.7264326284010995E-3</v>
      </c>
    </row>
    <row r="664" spans="2:86" x14ac:dyDescent="0.35">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c r="CB664" s="17"/>
      <c r="CC664" s="17"/>
      <c r="CD664" s="17"/>
      <c r="CE664" s="17"/>
      <c r="CF664" s="17"/>
      <c r="CG664" s="17"/>
      <c r="CH664" s="17"/>
    </row>
    <row r="665" spans="2:86" x14ac:dyDescent="0.35">
      <c r="B665" s="6" t="s">
        <v>347</v>
      </c>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c r="CB665" s="17"/>
      <c r="CC665" s="17"/>
      <c r="CD665" s="17"/>
      <c r="CE665" s="17"/>
      <c r="CF665" s="17"/>
      <c r="CG665" s="17"/>
      <c r="CH665" s="17"/>
    </row>
    <row r="666" spans="2:86" x14ac:dyDescent="0.35">
      <c r="B666" s="21" t="s">
        <v>348</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c r="BZ666" s="17"/>
      <c r="CA666" s="17"/>
      <c r="CB666" s="17"/>
      <c r="CC666" s="17"/>
      <c r="CD666" s="17"/>
      <c r="CE666" s="17"/>
      <c r="CF666" s="17"/>
      <c r="CG666" s="17"/>
      <c r="CH666" s="17"/>
    </row>
    <row r="667" spans="2:86" x14ac:dyDescent="0.35">
      <c r="B667" t="s">
        <v>344</v>
      </c>
      <c r="C667" s="17">
        <v>0.33084558263459402</v>
      </c>
      <c r="D667" s="17">
        <v>0.36794988336902001</v>
      </c>
      <c r="E667" s="17">
        <v>0.29595543216996201</v>
      </c>
      <c r="F667" s="17"/>
      <c r="G667" s="17">
        <v>0.31151958551169701</v>
      </c>
      <c r="H667" s="17">
        <v>0.29510080559069402</v>
      </c>
      <c r="I667" s="17">
        <v>0.28802513451929801</v>
      </c>
      <c r="J667" s="17">
        <v>0.306675716430441</v>
      </c>
      <c r="K667" s="17">
        <v>0.296589340219512</v>
      </c>
      <c r="L667" s="17">
        <v>0.45770788890036102</v>
      </c>
      <c r="M667" s="17"/>
      <c r="N667" s="17">
        <v>0.34998059345034299</v>
      </c>
      <c r="O667" s="17">
        <v>0.34127328391121697</v>
      </c>
      <c r="P667" s="17">
        <v>0.27916941513258697</v>
      </c>
      <c r="Q667" s="17">
        <v>0.340425442853723</v>
      </c>
      <c r="R667" s="17"/>
      <c r="S667" s="17">
        <v>0.39166942094562301</v>
      </c>
      <c r="T667" s="17">
        <v>0.30755592799477099</v>
      </c>
      <c r="U667" s="17">
        <v>0.35631633339943902</v>
      </c>
      <c r="V667" s="17">
        <v>0.33227912126407899</v>
      </c>
      <c r="W667" s="17">
        <v>0.34570820102640398</v>
      </c>
      <c r="X667" s="17">
        <v>0.335341643792753</v>
      </c>
      <c r="Y667" s="17">
        <v>0.28283003162987003</v>
      </c>
      <c r="Z667" s="17">
        <v>0.35705623765978001</v>
      </c>
      <c r="AA667" s="17">
        <v>0.25823340589570898</v>
      </c>
      <c r="AB667" s="17">
        <v>0.32406557120670798</v>
      </c>
      <c r="AC667" s="17">
        <v>0.34977172351847802</v>
      </c>
      <c r="AD667" s="17">
        <v>0.39182952949479899</v>
      </c>
      <c r="AE667" s="17"/>
      <c r="AF667" s="17">
        <v>0.21563467602432901</v>
      </c>
      <c r="AG667" s="17">
        <v>0.37722265302959901</v>
      </c>
      <c r="AH667" s="17">
        <v>0.34928036926710099</v>
      </c>
      <c r="AI667" s="17">
        <v>0.35187253556867998</v>
      </c>
      <c r="AJ667" s="17">
        <v>0.338636727383054</v>
      </c>
      <c r="AK667" s="17">
        <v>0.36381423691676501</v>
      </c>
      <c r="AL667" s="17">
        <v>0.42188109480112601</v>
      </c>
      <c r="AM667" s="17">
        <v>0.26509539878716398</v>
      </c>
      <c r="AN667" s="17">
        <v>0.25957722661869498</v>
      </c>
      <c r="AO667" s="17">
        <v>0.33247765666276602</v>
      </c>
      <c r="AP667" s="17">
        <v>0.32468689551562802</v>
      </c>
      <c r="AQ667" s="17">
        <v>0.24549173684013401</v>
      </c>
      <c r="AR667" s="17">
        <v>0.256143367883851</v>
      </c>
      <c r="AS667" s="17">
        <v>0.29808040103850397</v>
      </c>
      <c r="AT667" s="17">
        <v>0.37697780779613199</v>
      </c>
      <c r="AU667" s="17">
        <v>0.43153282666975901</v>
      </c>
      <c r="AV667" s="17"/>
      <c r="AW667" s="17">
        <v>0.35436544621273203</v>
      </c>
      <c r="AX667" s="17">
        <v>0.31973808543411197</v>
      </c>
      <c r="AY667" s="17">
        <v>0.28585763749580301</v>
      </c>
      <c r="AZ667" s="17">
        <v>0.30867547615137098</v>
      </c>
      <c r="BA667" s="17">
        <v>0.279016676187958</v>
      </c>
      <c r="BB667" s="17"/>
      <c r="BC667" s="17">
        <v>0.34798933542421301</v>
      </c>
      <c r="BD667" s="17">
        <v>0.36213140872326299</v>
      </c>
      <c r="BE667" s="17">
        <v>0.32300885405787499</v>
      </c>
      <c r="BF667" s="17">
        <v>0.264874096903293</v>
      </c>
      <c r="BG667" s="17">
        <v>0.304904878030267</v>
      </c>
      <c r="BH667" s="17"/>
      <c r="BI667" s="17">
        <v>0.34568461957977598</v>
      </c>
      <c r="BJ667" s="17">
        <v>0.270536756831457</v>
      </c>
      <c r="BK667" s="17"/>
      <c r="BL667" s="17">
        <v>0.340898452095514</v>
      </c>
      <c r="BM667" s="17">
        <v>0.357930184080477</v>
      </c>
      <c r="BN667" s="17">
        <v>0.32425438075248703</v>
      </c>
      <c r="BO667" s="17">
        <v>7.5885124049650601E-2</v>
      </c>
      <c r="BP667" s="17"/>
      <c r="BQ667" s="17">
        <v>0.42345461721417299</v>
      </c>
      <c r="BR667" s="17">
        <v>0.362861866780675</v>
      </c>
      <c r="BS667" s="17">
        <v>0.26077566356021598</v>
      </c>
      <c r="BT667" s="17">
        <v>0.356980665002955</v>
      </c>
      <c r="BU667" s="17">
        <v>0.187472355458217</v>
      </c>
      <c r="BV667" s="17"/>
      <c r="BW667" s="17">
        <v>0.42612679595386699</v>
      </c>
      <c r="BX667" s="17">
        <v>0.36630822953668701</v>
      </c>
      <c r="BY667" s="17">
        <v>0.30872041982748399</v>
      </c>
      <c r="BZ667" s="17">
        <v>0.35267208363500901</v>
      </c>
      <c r="CA667" s="17">
        <v>0.200242989962611</v>
      </c>
      <c r="CB667" s="17"/>
      <c r="CC667" s="17">
        <v>0.39362617380975501</v>
      </c>
      <c r="CD667" s="17">
        <v>0.28987112104774099</v>
      </c>
      <c r="CE667" s="17"/>
      <c r="CF667" s="17">
        <v>0.37860157962706598</v>
      </c>
      <c r="CG667" s="17"/>
      <c r="CH667" s="17">
        <v>0.446211223621025</v>
      </c>
    </row>
    <row r="668" spans="2:86" x14ac:dyDescent="0.35">
      <c r="B668" t="s">
        <v>345</v>
      </c>
      <c r="C668" s="17">
        <v>0.25894189559150099</v>
      </c>
      <c r="D668" s="17">
        <v>0.27725461863011103</v>
      </c>
      <c r="E668" s="17">
        <v>0.24113723667911499</v>
      </c>
      <c r="F668" s="17"/>
      <c r="G668" s="17">
        <v>0.33531090586191198</v>
      </c>
      <c r="H668" s="17">
        <v>0.35118984606325798</v>
      </c>
      <c r="I668" s="17">
        <v>0.314277585619608</v>
      </c>
      <c r="J668" s="17">
        <v>0.24812299154908601</v>
      </c>
      <c r="K668" s="17">
        <v>0.22381199771378599</v>
      </c>
      <c r="L668" s="17">
        <v>0.11905155005950301</v>
      </c>
      <c r="M668" s="17"/>
      <c r="N668" s="17">
        <v>0.26880727406466898</v>
      </c>
      <c r="O668" s="17">
        <v>0.25898480232065102</v>
      </c>
      <c r="P668" s="17">
        <v>0.29107319715041302</v>
      </c>
      <c r="Q668" s="17">
        <v>0.22222061685201899</v>
      </c>
      <c r="R668" s="17"/>
      <c r="S668" s="17">
        <v>0.29584134994445499</v>
      </c>
      <c r="T668" s="17">
        <v>0.27732672427855698</v>
      </c>
      <c r="U668" s="17">
        <v>0.1674275045742</v>
      </c>
      <c r="V668" s="17">
        <v>0.25741221879006798</v>
      </c>
      <c r="W668" s="17">
        <v>0.25480501675644301</v>
      </c>
      <c r="X668" s="17">
        <v>0.29532549148503401</v>
      </c>
      <c r="Y668" s="17">
        <v>0.242873513302924</v>
      </c>
      <c r="Z668" s="17">
        <v>0.23488402236946801</v>
      </c>
      <c r="AA668" s="17">
        <v>0.26663952473707803</v>
      </c>
      <c r="AB668" s="17">
        <v>0.26953454296346202</v>
      </c>
      <c r="AC668" s="17">
        <v>0.25095926310327799</v>
      </c>
      <c r="AD668" s="17">
        <v>0.20513124859804099</v>
      </c>
      <c r="AE668" s="17"/>
      <c r="AF668" s="17">
        <v>0.44437760603990001</v>
      </c>
      <c r="AG668" s="17">
        <v>0.23534103481128199</v>
      </c>
      <c r="AH668" s="17">
        <v>0.163223577467246</v>
      </c>
      <c r="AI668" s="17">
        <v>0.182500205477515</v>
      </c>
      <c r="AJ668" s="17">
        <v>0.34796117295314399</v>
      </c>
      <c r="AK668" s="17">
        <v>0.199262256980486</v>
      </c>
      <c r="AL668" s="17">
        <v>0.168769734948676</v>
      </c>
      <c r="AM668" s="17">
        <v>0.35957821088774</v>
      </c>
      <c r="AN668" s="17">
        <v>0.34108212837743501</v>
      </c>
      <c r="AO668" s="17">
        <v>0.24673743711604601</v>
      </c>
      <c r="AP668" s="17">
        <v>0.21587979728245099</v>
      </c>
      <c r="AQ668" s="17">
        <v>0.307883596803329</v>
      </c>
      <c r="AR668" s="17">
        <v>0.32078289897636297</v>
      </c>
      <c r="AS668" s="17">
        <v>0.52399072266834601</v>
      </c>
      <c r="AT668" s="17">
        <v>0.333715745693766</v>
      </c>
      <c r="AU668" s="17">
        <v>0.29320661073423399</v>
      </c>
      <c r="AV668" s="17"/>
      <c r="AW668" s="17">
        <v>0.18553326814506799</v>
      </c>
      <c r="AX668" s="17">
        <v>0.25502266206975099</v>
      </c>
      <c r="AY668" s="17">
        <v>0.35329010670656302</v>
      </c>
      <c r="AZ668" s="17">
        <v>0.28725360462676902</v>
      </c>
      <c r="BA668" s="17">
        <v>0.223877497174195</v>
      </c>
      <c r="BB668" s="17"/>
      <c r="BC668" s="17">
        <v>0.27825042538020001</v>
      </c>
      <c r="BD668" s="17">
        <v>0.25671642775454001</v>
      </c>
      <c r="BE668" s="17">
        <v>0.22327199344298501</v>
      </c>
      <c r="BF668" s="17">
        <v>0.318893592497208</v>
      </c>
      <c r="BG668" s="17">
        <v>0.36230395945643201</v>
      </c>
      <c r="BH668" s="17"/>
      <c r="BI668" s="17">
        <v>0.26168081704828899</v>
      </c>
      <c r="BJ668" s="17">
        <v>0.24781036881950799</v>
      </c>
      <c r="BK668" s="17"/>
      <c r="BL668" s="17">
        <v>0.27170340660582898</v>
      </c>
      <c r="BM668" s="17">
        <v>0.25598382612770598</v>
      </c>
      <c r="BN668" s="17">
        <v>0.26238539600625299</v>
      </c>
      <c r="BO668" s="17">
        <v>0.124450738835909</v>
      </c>
      <c r="BP668" s="17"/>
      <c r="BQ668" s="17">
        <v>0.187764375613862</v>
      </c>
      <c r="BR668" s="17">
        <v>0.28939844777798901</v>
      </c>
      <c r="BS668" s="17">
        <v>0.312472536943255</v>
      </c>
      <c r="BT668" s="17">
        <v>0.243149186804761</v>
      </c>
      <c r="BU668" s="17">
        <v>0.470750170132957</v>
      </c>
      <c r="BV668" s="17"/>
      <c r="BW668" s="17">
        <v>0.216072729325263</v>
      </c>
      <c r="BX668" s="17">
        <v>0.31033182514830898</v>
      </c>
      <c r="BY668" s="17">
        <v>0.31517729161560898</v>
      </c>
      <c r="BZ668" s="17">
        <v>0.21104496807286099</v>
      </c>
      <c r="CA668" s="17">
        <v>0.40744310301713099</v>
      </c>
      <c r="CB668" s="17"/>
      <c r="CC668" s="17">
        <v>0.24256915066885301</v>
      </c>
      <c r="CD668" s="17">
        <v>0.26962775240404102</v>
      </c>
      <c r="CE668" s="17"/>
      <c r="CF668" s="17">
        <v>0.30137077207549101</v>
      </c>
      <c r="CG668" s="17"/>
      <c r="CH668" s="17">
        <v>0.23488197890568299</v>
      </c>
    </row>
    <row r="669" spans="2:86" x14ac:dyDescent="0.35">
      <c r="B669" t="s">
        <v>346</v>
      </c>
      <c r="C669" s="17">
        <v>0.19206155789665</v>
      </c>
      <c r="D669" s="17">
        <v>0.17965127729427799</v>
      </c>
      <c r="E669" s="17">
        <v>0.200656416223426</v>
      </c>
      <c r="F669" s="17"/>
      <c r="G669" s="17">
        <v>0.14441212532936301</v>
      </c>
      <c r="H669" s="17">
        <v>0.19574872160276199</v>
      </c>
      <c r="I669" s="17">
        <v>0.20319689809754901</v>
      </c>
      <c r="J669" s="17">
        <v>0.25268680203044303</v>
      </c>
      <c r="K669" s="17">
        <v>0.18338563036299499</v>
      </c>
      <c r="L669" s="17">
        <v>0.170885675218928</v>
      </c>
      <c r="M669" s="17"/>
      <c r="N669" s="17">
        <v>0.18192857794564199</v>
      </c>
      <c r="O669" s="17">
        <v>0.175939111529336</v>
      </c>
      <c r="P669" s="17">
        <v>0.23169393069875399</v>
      </c>
      <c r="Q669" s="17">
        <v>0.18730797454076301</v>
      </c>
      <c r="R669" s="17"/>
      <c r="S669" s="17">
        <v>0.15396122830249001</v>
      </c>
      <c r="T669" s="17">
        <v>0.18223836373175201</v>
      </c>
      <c r="U669" s="17">
        <v>0.22287584208247099</v>
      </c>
      <c r="V669" s="17">
        <v>0.128940957770867</v>
      </c>
      <c r="W669" s="17">
        <v>0.23165072112676999</v>
      </c>
      <c r="X669" s="17">
        <v>0.219520186897391</v>
      </c>
      <c r="Y669" s="17">
        <v>0.194799753430664</v>
      </c>
      <c r="Z669" s="17">
        <v>0.21262892652336801</v>
      </c>
      <c r="AA669" s="17">
        <v>0.231199082925968</v>
      </c>
      <c r="AB669" s="17">
        <v>0.25677395206623699</v>
      </c>
      <c r="AC669" s="17">
        <v>0.126006564496842</v>
      </c>
      <c r="AD669" s="17">
        <v>8.6633041397859906E-2</v>
      </c>
      <c r="AE669" s="17"/>
      <c r="AF669" s="17">
        <v>0.154834707603595</v>
      </c>
      <c r="AG669" s="17">
        <v>0.13283066459583001</v>
      </c>
      <c r="AH669" s="17">
        <v>0.23233228442794099</v>
      </c>
      <c r="AI669" s="17">
        <v>0.30228693759700598</v>
      </c>
      <c r="AJ669" s="17">
        <v>0.13696553621943999</v>
      </c>
      <c r="AK669" s="17">
        <v>0.12919040088825001</v>
      </c>
      <c r="AL669" s="17">
        <v>0.24329260774066</v>
      </c>
      <c r="AM669" s="17">
        <v>0.22320833515694999</v>
      </c>
      <c r="AN669" s="17">
        <v>0.27424646466536501</v>
      </c>
      <c r="AO669" s="17">
        <v>0.217074880015484</v>
      </c>
      <c r="AP669" s="17">
        <v>0.183848321811558</v>
      </c>
      <c r="AQ669" s="17">
        <v>0.16887276004638499</v>
      </c>
      <c r="AR669" s="17">
        <v>0.15769121210991899</v>
      </c>
      <c r="AS669" s="17">
        <v>6.1259153694602997E-2</v>
      </c>
      <c r="AT669" s="17">
        <v>7.5561971684259599E-2</v>
      </c>
      <c r="AU669" s="17">
        <v>0.17582137254476299</v>
      </c>
      <c r="AV669" s="17"/>
      <c r="AW669" s="17">
        <v>0.18555880716485099</v>
      </c>
      <c r="AX669" s="17">
        <v>0.159913838926205</v>
      </c>
      <c r="AY669" s="17">
        <v>0.18677859180058801</v>
      </c>
      <c r="AZ669" s="17">
        <v>0.25526159492223</v>
      </c>
      <c r="BA669" s="17">
        <v>0.185804004320171</v>
      </c>
      <c r="BB669" s="17"/>
      <c r="BC669" s="17">
        <v>0.20541358838885901</v>
      </c>
      <c r="BD669" s="17">
        <v>0.17840271955175099</v>
      </c>
      <c r="BE669" s="17">
        <v>0.19958408679754</v>
      </c>
      <c r="BF669" s="17">
        <v>0.20736213572860099</v>
      </c>
      <c r="BG669" s="17">
        <v>0.155933285409839</v>
      </c>
      <c r="BH669" s="17"/>
      <c r="BI669" s="17">
        <v>0.18954946103180201</v>
      </c>
      <c r="BJ669" s="17">
        <v>0.202271223980938</v>
      </c>
      <c r="BK669" s="17"/>
      <c r="BL669" s="17">
        <v>0.19182454056405901</v>
      </c>
      <c r="BM669" s="17">
        <v>0.19147636849512201</v>
      </c>
      <c r="BN669" s="17">
        <v>0.19173455098543701</v>
      </c>
      <c r="BO669" s="17">
        <v>0.20826064393979499</v>
      </c>
      <c r="BP669" s="17"/>
      <c r="BQ669" s="17">
        <v>0.19025744808495801</v>
      </c>
      <c r="BR669" s="17">
        <v>0.17137641445797999</v>
      </c>
      <c r="BS669" s="17">
        <v>0.22977158842058201</v>
      </c>
      <c r="BT669" s="17">
        <v>0.20918940278619599</v>
      </c>
      <c r="BU669" s="17">
        <v>0.13378499910706401</v>
      </c>
      <c r="BV669" s="17"/>
      <c r="BW669" s="17">
        <v>0.16807614234852999</v>
      </c>
      <c r="BX669" s="17">
        <v>0.14966638859334599</v>
      </c>
      <c r="BY669" s="17">
        <v>0.16704376708264701</v>
      </c>
      <c r="BZ669" s="17">
        <v>0.22976547282346599</v>
      </c>
      <c r="CA669" s="17">
        <v>0.16219481371800701</v>
      </c>
      <c r="CB669" s="17"/>
      <c r="CC669" s="17">
        <v>0.205762881352646</v>
      </c>
      <c r="CD669" s="17">
        <v>0.18311923446311601</v>
      </c>
      <c r="CE669" s="17"/>
      <c r="CF669" s="17">
        <v>0.15140549765128999</v>
      </c>
      <c r="CG669" s="17"/>
      <c r="CH669" s="17">
        <v>0.20463742491341499</v>
      </c>
    </row>
    <row r="670" spans="2:86" x14ac:dyDescent="0.35">
      <c r="B670" t="s">
        <v>140</v>
      </c>
      <c r="C670" s="17">
        <v>0.21815096387725499</v>
      </c>
      <c r="D670" s="17">
        <v>0.175144220706591</v>
      </c>
      <c r="E670" s="17">
        <v>0.26225091492749703</v>
      </c>
      <c r="F670" s="17"/>
      <c r="G670" s="17">
        <v>0.208757383297027</v>
      </c>
      <c r="H670" s="17">
        <v>0.15796062674328601</v>
      </c>
      <c r="I670" s="17">
        <v>0.194500381763545</v>
      </c>
      <c r="J670" s="17">
        <v>0.19251448999002899</v>
      </c>
      <c r="K670" s="17">
        <v>0.296213031703707</v>
      </c>
      <c r="L670" s="17">
        <v>0.25235488582120802</v>
      </c>
      <c r="M670" s="17"/>
      <c r="N670" s="17">
        <v>0.19928355453934599</v>
      </c>
      <c r="O670" s="17">
        <v>0.22380280223879601</v>
      </c>
      <c r="P670" s="17">
        <v>0.19806345701824599</v>
      </c>
      <c r="Q670" s="17">
        <v>0.25004596575349403</v>
      </c>
      <c r="R670" s="17"/>
      <c r="S670" s="17">
        <v>0.15852800080743201</v>
      </c>
      <c r="T670" s="17">
        <v>0.23287898399491899</v>
      </c>
      <c r="U670" s="17">
        <v>0.25338031994388999</v>
      </c>
      <c r="V670" s="17">
        <v>0.28136770217498602</v>
      </c>
      <c r="W670" s="17">
        <v>0.16783606109038299</v>
      </c>
      <c r="X670" s="17">
        <v>0.14981267782482199</v>
      </c>
      <c r="Y670" s="17">
        <v>0.279496701636542</v>
      </c>
      <c r="Z670" s="17">
        <v>0.195430813447384</v>
      </c>
      <c r="AA670" s="17">
        <v>0.243927986441245</v>
      </c>
      <c r="AB670" s="17">
        <v>0.14962593376359301</v>
      </c>
      <c r="AC670" s="17">
        <v>0.273262448881402</v>
      </c>
      <c r="AD670" s="17">
        <v>0.31640618050929997</v>
      </c>
      <c r="AE670" s="17"/>
      <c r="AF670" s="17">
        <v>0.18515301033217599</v>
      </c>
      <c r="AG670" s="17">
        <v>0.25460564756328902</v>
      </c>
      <c r="AH670" s="17">
        <v>0.25516376883771302</v>
      </c>
      <c r="AI670" s="17">
        <v>0.16334032135679899</v>
      </c>
      <c r="AJ670" s="17">
        <v>0.17643656344436101</v>
      </c>
      <c r="AK670" s="17">
        <v>0.30773310521449898</v>
      </c>
      <c r="AL670" s="17">
        <v>0.16605656250953801</v>
      </c>
      <c r="AM670" s="17">
        <v>0.152118055168145</v>
      </c>
      <c r="AN670" s="17">
        <v>0.125094180338505</v>
      </c>
      <c r="AO670" s="17">
        <v>0.203710026205703</v>
      </c>
      <c r="AP670" s="17">
        <v>0.27558498539036302</v>
      </c>
      <c r="AQ670" s="17">
        <v>0.27775190631015201</v>
      </c>
      <c r="AR670" s="17">
        <v>0.26538252102986598</v>
      </c>
      <c r="AS670" s="17">
        <v>0.11666972259854599</v>
      </c>
      <c r="AT670" s="17">
        <v>0.213744474825842</v>
      </c>
      <c r="AU670" s="17">
        <v>9.9439190051243603E-2</v>
      </c>
      <c r="AV670" s="17"/>
      <c r="AW670" s="17">
        <v>0.27454247847735003</v>
      </c>
      <c r="AX670" s="17">
        <v>0.265325413569933</v>
      </c>
      <c r="AY670" s="17">
        <v>0.17407366399704499</v>
      </c>
      <c r="AZ670" s="17">
        <v>0.14880932429963101</v>
      </c>
      <c r="BA670" s="17">
        <v>0.311301822317676</v>
      </c>
      <c r="BB670" s="17"/>
      <c r="BC670" s="17">
        <v>0.16834665080672701</v>
      </c>
      <c r="BD670" s="17">
        <v>0.202749443970446</v>
      </c>
      <c r="BE670" s="17">
        <v>0.25413506570159999</v>
      </c>
      <c r="BF670" s="17">
        <v>0.20887017487089901</v>
      </c>
      <c r="BG670" s="17">
        <v>0.17685787710346201</v>
      </c>
      <c r="BH670" s="17"/>
      <c r="BI670" s="17">
        <v>0.20308510234013299</v>
      </c>
      <c r="BJ670" s="17">
        <v>0.27938165036809598</v>
      </c>
      <c r="BK670" s="17"/>
      <c r="BL670" s="17">
        <v>0.19557360073459701</v>
      </c>
      <c r="BM670" s="17">
        <v>0.19460962129669401</v>
      </c>
      <c r="BN670" s="17">
        <v>0.221625672255823</v>
      </c>
      <c r="BO670" s="17">
        <v>0.59140349317464502</v>
      </c>
      <c r="BP670" s="17"/>
      <c r="BQ670" s="17">
        <v>0.198523559087007</v>
      </c>
      <c r="BR670" s="17">
        <v>0.176363270983355</v>
      </c>
      <c r="BS670" s="17">
        <v>0.19698021107594699</v>
      </c>
      <c r="BT670" s="17">
        <v>0.19068074540608901</v>
      </c>
      <c r="BU670" s="17">
        <v>0.20799247530176199</v>
      </c>
      <c r="BV670" s="17"/>
      <c r="BW670" s="17">
        <v>0.18972433237233999</v>
      </c>
      <c r="BX670" s="17">
        <v>0.17369355672165801</v>
      </c>
      <c r="BY670" s="17">
        <v>0.20905852147425999</v>
      </c>
      <c r="BZ670" s="17">
        <v>0.206517475468664</v>
      </c>
      <c r="CA670" s="17">
        <v>0.230119093302251</v>
      </c>
      <c r="CB670" s="17"/>
      <c r="CC670" s="17">
        <v>0.158041794168745</v>
      </c>
      <c r="CD670" s="17">
        <v>0.25738189208510198</v>
      </c>
      <c r="CE670" s="17"/>
      <c r="CF670" s="17">
        <v>0.16862215064615199</v>
      </c>
      <c r="CG670" s="17"/>
      <c r="CH670" s="17">
        <v>0.114269372559878</v>
      </c>
    </row>
    <row r="671" spans="2:86" x14ac:dyDescent="0.35">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c r="CB671" s="17"/>
      <c r="CC671" s="17"/>
      <c r="CD671" s="17"/>
      <c r="CE671" s="17"/>
      <c r="CF671" s="17"/>
      <c r="CG671" s="17"/>
      <c r="CH671" s="17"/>
    </row>
    <row r="672" spans="2:86" x14ac:dyDescent="0.35">
      <c r="B672" s="6" t="s">
        <v>347</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c r="CB672" s="17"/>
      <c r="CC672" s="17"/>
      <c r="CD672" s="17"/>
      <c r="CE672" s="17"/>
      <c r="CF672" s="17"/>
      <c r="CG672" s="17"/>
      <c r="CH672" s="17"/>
    </row>
    <row r="673" spans="2:86" x14ac:dyDescent="0.35">
      <c r="B673" s="21" t="s">
        <v>348</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c r="CB673" s="17"/>
      <c r="CC673" s="17"/>
      <c r="CD673" s="17"/>
      <c r="CE673" s="17"/>
      <c r="CF673" s="17"/>
      <c r="CG673" s="17"/>
      <c r="CH673" s="17"/>
    </row>
    <row r="674" spans="2:86" x14ac:dyDescent="0.35">
      <c r="B674" t="s">
        <v>349</v>
      </c>
      <c r="C674" s="17">
        <v>0.21445278312489299</v>
      </c>
      <c r="D674" s="17">
        <v>0.18951166962768001</v>
      </c>
      <c r="E674" s="17">
        <v>0.23851977920318099</v>
      </c>
      <c r="F674" s="17"/>
      <c r="G674" s="17">
        <v>0.297639060941564</v>
      </c>
      <c r="H674" s="17">
        <v>0.20088681844546999</v>
      </c>
      <c r="I674" s="17">
        <v>0.29047523057001501</v>
      </c>
      <c r="J674" s="17">
        <v>0.174583384717095</v>
      </c>
      <c r="K674" s="17">
        <v>0.173905834088524</v>
      </c>
      <c r="L674" s="17">
        <v>0.17020066172898099</v>
      </c>
      <c r="M674" s="17"/>
      <c r="N674" s="17">
        <v>0.19669181157100901</v>
      </c>
      <c r="O674" s="17">
        <v>0.18009233164674701</v>
      </c>
      <c r="P674" s="17">
        <v>0.256352288285011</v>
      </c>
      <c r="Q674" s="17">
        <v>0.227143290791644</v>
      </c>
      <c r="R674" s="17"/>
      <c r="S674" s="17">
        <v>0.206012059204781</v>
      </c>
      <c r="T674" s="17">
        <v>0.197154079425086</v>
      </c>
      <c r="U674" s="17">
        <v>0.157824487941541</v>
      </c>
      <c r="V674" s="17">
        <v>0.216959178957983</v>
      </c>
      <c r="W674" s="17">
        <v>0.28160241473512398</v>
      </c>
      <c r="X674" s="17">
        <v>0.224975055444599</v>
      </c>
      <c r="Y674" s="17">
        <v>0.27173547682183302</v>
      </c>
      <c r="Z674" s="17">
        <v>0.22293515287854801</v>
      </c>
      <c r="AA674" s="17">
        <v>0.21111301746922401</v>
      </c>
      <c r="AB674" s="17">
        <v>0.15269918413071401</v>
      </c>
      <c r="AC674" s="17">
        <v>0.158650035510637</v>
      </c>
      <c r="AD674" s="17">
        <v>0.46067705909298001</v>
      </c>
      <c r="AE674" s="17"/>
      <c r="AF674" s="17">
        <v>0.31578038006818199</v>
      </c>
      <c r="AG674" s="17">
        <v>0.22636359841422901</v>
      </c>
      <c r="AH674" s="17">
        <v>0.21566810588124299</v>
      </c>
      <c r="AI674" s="17">
        <v>0.10153207745359399</v>
      </c>
      <c r="AJ674" s="17">
        <v>0.35904046343823398</v>
      </c>
      <c r="AK674" s="17">
        <v>0.223784989860045</v>
      </c>
      <c r="AL674" s="17">
        <v>0.19415927412800599</v>
      </c>
      <c r="AM674" s="17">
        <v>0.26177050124224599</v>
      </c>
      <c r="AN674" s="17">
        <v>0.132659922323248</v>
      </c>
      <c r="AO674" s="17">
        <v>0.183577224213754</v>
      </c>
      <c r="AP674" s="17">
        <v>0.25685218012454902</v>
      </c>
      <c r="AQ674" s="17">
        <v>0.18518637422370801</v>
      </c>
      <c r="AR674" s="17">
        <v>0.19089764060948999</v>
      </c>
      <c r="AS674" s="17">
        <v>0.21574924974317899</v>
      </c>
      <c r="AT674" s="17">
        <v>0.22002973092078401</v>
      </c>
      <c r="AU674" s="17">
        <v>0.19530866049159801</v>
      </c>
      <c r="AV674" s="17"/>
      <c r="AW674" s="17">
        <v>0.211598560337978</v>
      </c>
      <c r="AX674" s="17">
        <v>0.27755867223056502</v>
      </c>
      <c r="AY674" s="17">
        <v>0.15303445138310301</v>
      </c>
      <c r="AZ674" s="17">
        <v>0.21547573738822601</v>
      </c>
      <c r="BA674" s="17">
        <v>0.27393832337886398</v>
      </c>
      <c r="BB674" s="17"/>
      <c r="BC674" s="17">
        <v>0.30574089290394202</v>
      </c>
      <c r="BD674" s="17">
        <v>0.179195544321883</v>
      </c>
      <c r="BE674" s="17">
        <v>0.222637474265206</v>
      </c>
      <c r="BF674" s="17">
        <v>0.21652569044981099</v>
      </c>
      <c r="BG674" s="17">
        <v>0.17813522732404699</v>
      </c>
      <c r="BH674" s="17"/>
      <c r="BI674" s="17">
        <v>0.231975432227529</v>
      </c>
      <c r="BJ674" s="17">
        <v>0.14382436711327601</v>
      </c>
      <c r="BK674" s="17"/>
      <c r="BL674" s="17">
        <v>0.24382904822262</v>
      </c>
      <c r="BM674" s="17">
        <v>0.188738196264088</v>
      </c>
      <c r="BN674" s="17">
        <v>0.219804809354293</v>
      </c>
      <c r="BO674" s="17">
        <v>0.16155252431992301</v>
      </c>
      <c r="BP674" s="17"/>
      <c r="BQ674" s="17">
        <v>0.19253386183229801</v>
      </c>
      <c r="BR674" s="17">
        <v>0.22763862142164401</v>
      </c>
      <c r="BS674" s="17">
        <v>0.22296500063154001</v>
      </c>
      <c r="BT674" s="17">
        <v>0.26336062953451</v>
      </c>
      <c r="BU674" s="17">
        <v>0.19462755740544499</v>
      </c>
      <c r="BV674" s="17"/>
      <c r="BW674" s="17">
        <v>0.173487556757876</v>
      </c>
      <c r="BX674" s="17">
        <v>0.22928361019322999</v>
      </c>
      <c r="BY674" s="17">
        <v>0.24772365836226001</v>
      </c>
      <c r="BZ674" s="17">
        <v>0.24373664514714999</v>
      </c>
      <c r="CA674" s="17">
        <v>0.23905781125188799</v>
      </c>
      <c r="CB674" s="17"/>
      <c r="CC674" s="17">
        <v>0.240614461261037</v>
      </c>
      <c r="CD674" s="17">
        <v>0.20081430362007899</v>
      </c>
      <c r="CE674" s="17"/>
      <c r="CF674" s="17">
        <v>0.23854719176403</v>
      </c>
      <c r="CG674" s="17"/>
      <c r="CH674" s="17">
        <v>0.24600200091948499</v>
      </c>
    </row>
    <row r="675" spans="2:86" x14ac:dyDescent="0.35">
      <c r="B675" t="s">
        <v>350</v>
      </c>
      <c r="C675" s="17">
        <v>0.40550856885374298</v>
      </c>
      <c r="D675" s="17">
        <v>0.466938048178345</v>
      </c>
      <c r="E675" s="17">
        <v>0.34623202379645601</v>
      </c>
      <c r="F675" s="17"/>
      <c r="G675" s="17">
        <v>0.42633579410236999</v>
      </c>
      <c r="H675" s="17">
        <v>0.46386303553282099</v>
      </c>
      <c r="I675" s="17">
        <v>0.403386809641819</v>
      </c>
      <c r="J675" s="17">
        <v>0.38617910357146901</v>
      </c>
      <c r="K675" s="17">
        <v>0.40374109425476801</v>
      </c>
      <c r="L675" s="17">
        <v>0.36539963229167999</v>
      </c>
      <c r="M675" s="17"/>
      <c r="N675" s="17">
        <v>0.49234766027612098</v>
      </c>
      <c r="O675" s="17">
        <v>0.42856758329958</v>
      </c>
      <c r="P675" s="17">
        <v>0.378907686677532</v>
      </c>
      <c r="Q675" s="17">
        <v>0.31203592916166001</v>
      </c>
      <c r="R675" s="17"/>
      <c r="S675" s="17">
        <v>0.45152226878592899</v>
      </c>
      <c r="T675" s="17">
        <v>0.36515191578780698</v>
      </c>
      <c r="U675" s="17">
        <v>0.462033699946368</v>
      </c>
      <c r="V675" s="17">
        <v>0.41388660819214501</v>
      </c>
      <c r="W675" s="17">
        <v>0.47868788428225501</v>
      </c>
      <c r="X675" s="17">
        <v>0.50965392357908901</v>
      </c>
      <c r="Y675" s="17">
        <v>0.37244078050081902</v>
      </c>
      <c r="Z675" s="17">
        <v>0.35006600125141102</v>
      </c>
      <c r="AA675" s="17">
        <v>0.33895114156578099</v>
      </c>
      <c r="AB675" s="17">
        <v>0.39073717786958201</v>
      </c>
      <c r="AC675" s="17">
        <v>0.30142203048176403</v>
      </c>
      <c r="AD675" s="17">
        <v>0.27815077824367701</v>
      </c>
      <c r="AE675" s="17"/>
      <c r="AF675" s="17">
        <v>0</v>
      </c>
      <c r="AG675" s="17">
        <v>0.28505859256333199</v>
      </c>
      <c r="AH675" s="17">
        <v>0.220212044069896</v>
      </c>
      <c r="AI675" s="17">
        <v>0.31428063287747898</v>
      </c>
      <c r="AJ675" s="17">
        <v>0.29662067762751099</v>
      </c>
      <c r="AK675" s="17">
        <v>0.41173304526222498</v>
      </c>
      <c r="AL675" s="17">
        <v>0.45809100321637902</v>
      </c>
      <c r="AM675" s="17">
        <v>0.35529097755988798</v>
      </c>
      <c r="AN675" s="17">
        <v>0.495044930825981</v>
      </c>
      <c r="AO675" s="17">
        <v>0.46602881739709001</v>
      </c>
      <c r="AP675" s="17">
        <v>0.38725609044868597</v>
      </c>
      <c r="AQ675" s="17">
        <v>0.49034065778062802</v>
      </c>
      <c r="AR675" s="17">
        <v>0.505320142066505</v>
      </c>
      <c r="AS675" s="17">
        <v>0.48642625184717703</v>
      </c>
      <c r="AT675" s="17">
        <v>0.66657813296301105</v>
      </c>
      <c r="AU675" s="17">
        <v>0.53076873250720102</v>
      </c>
      <c r="AV675" s="17"/>
      <c r="AW675" s="17">
        <v>0.32475118050680901</v>
      </c>
      <c r="AX675" s="17">
        <v>0.38432630243066901</v>
      </c>
      <c r="AY675" s="17">
        <v>0.48830316903924897</v>
      </c>
      <c r="AZ675" s="17">
        <v>0.44196655844895399</v>
      </c>
      <c r="BA675" s="17">
        <v>0.56075604457795802</v>
      </c>
      <c r="BB675" s="17"/>
      <c r="BC675" s="17">
        <v>0.47447081765181598</v>
      </c>
      <c r="BD675" s="17">
        <v>0.47842342040964397</v>
      </c>
      <c r="BE675" s="17">
        <v>0.34631829964909799</v>
      </c>
      <c r="BF675" s="17">
        <v>0.33870576235677702</v>
      </c>
      <c r="BG675" s="17">
        <v>0.32297796255857603</v>
      </c>
      <c r="BH675" s="17"/>
      <c r="BI675" s="17">
        <v>0.43436283166944301</v>
      </c>
      <c r="BJ675" s="17">
        <v>0.28920589875408997</v>
      </c>
      <c r="BK675" s="17"/>
      <c r="BL675" s="17">
        <v>0.399948277262551</v>
      </c>
      <c r="BM675" s="17">
        <v>0.41094284753673399</v>
      </c>
      <c r="BN675" s="17">
        <v>0.406604577195263</v>
      </c>
      <c r="BO675" s="17">
        <v>0.353590728739691</v>
      </c>
      <c r="BP675" s="17"/>
      <c r="BQ675" s="17">
        <v>0.40969100505999101</v>
      </c>
      <c r="BR675" s="17">
        <v>0.43077604756125798</v>
      </c>
      <c r="BS675" s="17">
        <v>0.464170362578117</v>
      </c>
      <c r="BT675" s="17">
        <v>0.351758448919545</v>
      </c>
      <c r="BU675" s="17">
        <v>0.46724325862135002</v>
      </c>
      <c r="BV675" s="17"/>
      <c r="BW675" s="17">
        <v>0.47522899406136498</v>
      </c>
      <c r="BX675" s="17">
        <v>0.45996714792721599</v>
      </c>
      <c r="BY675" s="17">
        <v>0.44973249562398199</v>
      </c>
      <c r="BZ675" s="17">
        <v>0.37989014830006601</v>
      </c>
      <c r="CA675" s="17">
        <v>0.40415968945267999</v>
      </c>
      <c r="CB675" s="17"/>
      <c r="CC675" s="17">
        <v>0.415878122631827</v>
      </c>
      <c r="CD675" s="17">
        <v>0.40010276323452798</v>
      </c>
      <c r="CE675" s="17"/>
      <c r="CF675" s="17">
        <v>0.44977930590009402</v>
      </c>
      <c r="CG675" s="17"/>
      <c r="CH675" s="17">
        <v>0.42995387670163099</v>
      </c>
    </row>
    <row r="676" spans="2:86" x14ac:dyDescent="0.35">
      <c r="B676" t="s">
        <v>346</v>
      </c>
      <c r="C676" s="17">
        <v>0.18113310034661101</v>
      </c>
      <c r="D676" s="17">
        <v>0.176960650711877</v>
      </c>
      <c r="E676" s="17">
        <v>0.185159317099412</v>
      </c>
      <c r="F676" s="17"/>
      <c r="G676" s="17">
        <v>0.15151673467121199</v>
      </c>
      <c r="H676" s="17">
        <v>0.23636438372795701</v>
      </c>
      <c r="I676" s="17">
        <v>0.174919493867745</v>
      </c>
      <c r="J676" s="17">
        <v>0.175968753031502</v>
      </c>
      <c r="K676" s="17">
        <v>0.14687020468723</v>
      </c>
      <c r="L676" s="17">
        <v>0.181667889971181</v>
      </c>
      <c r="M676" s="17"/>
      <c r="N676" s="17">
        <v>0.17404505398114101</v>
      </c>
      <c r="O676" s="17">
        <v>0.204082593240524</v>
      </c>
      <c r="P676" s="17">
        <v>0.14826547204538401</v>
      </c>
      <c r="Q676" s="17">
        <v>0.194983630232199</v>
      </c>
      <c r="R676" s="17"/>
      <c r="S676" s="17">
        <v>0.18823174343408799</v>
      </c>
      <c r="T676" s="17">
        <v>0.22096117520585501</v>
      </c>
      <c r="U676" s="17">
        <v>0.115073960727696</v>
      </c>
      <c r="V676" s="17">
        <v>0.19826910183169399</v>
      </c>
      <c r="W676" s="17">
        <v>0.13556885408627101</v>
      </c>
      <c r="X676" s="17">
        <v>0.16422359691886201</v>
      </c>
      <c r="Y676" s="17">
        <v>0.140807032347644</v>
      </c>
      <c r="Z676" s="17">
        <v>0.26170242002281902</v>
      </c>
      <c r="AA676" s="17">
        <v>0.223321788745237</v>
      </c>
      <c r="AB676" s="17">
        <v>0.20907550465029701</v>
      </c>
      <c r="AC676" s="17">
        <v>0.174048112847979</v>
      </c>
      <c r="AD676" s="17">
        <v>0</v>
      </c>
      <c r="AE676" s="17"/>
      <c r="AF676" s="17">
        <v>0.20917269843606401</v>
      </c>
      <c r="AG676" s="17">
        <v>0.199603823116518</v>
      </c>
      <c r="AH676" s="17">
        <v>0.18638641792223001</v>
      </c>
      <c r="AI676" s="17">
        <v>0.27296217827640601</v>
      </c>
      <c r="AJ676" s="17">
        <v>0.13128044839269601</v>
      </c>
      <c r="AK676" s="17">
        <v>0.17221905484002101</v>
      </c>
      <c r="AL676" s="17">
        <v>0.17359079581362799</v>
      </c>
      <c r="AM676" s="17">
        <v>0.19749393730491199</v>
      </c>
      <c r="AN676" s="17">
        <v>0.22453850383065099</v>
      </c>
      <c r="AO676" s="17">
        <v>0.140054986926782</v>
      </c>
      <c r="AP676" s="17">
        <v>0.19687020919241599</v>
      </c>
      <c r="AQ676" s="17">
        <v>0.20333150689135701</v>
      </c>
      <c r="AR676" s="17">
        <v>0.18418485325355999</v>
      </c>
      <c r="AS676" s="17">
        <v>9.0975763029192705E-2</v>
      </c>
      <c r="AT676" s="17">
        <v>7.33250381764112E-2</v>
      </c>
      <c r="AU676" s="17">
        <v>0.194761590422458</v>
      </c>
      <c r="AV676" s="17"/>
      <c r="AW676" s="17">
        <v>0.18954092248424101</v>
      </c>
      <c r="AX676" s="17">
        <v>0.150674905192167</v>
      </c>
      <c r="AY676" s="17">
        <v>0.18508821546717899</v>
      </c>
      <c r="AZ676" s="17">
        <v>0.185694163063826</v>
      </c>
      <c r="BA676" s="17">
        <v>0.165305632043178</v>
      </c>
      <c r="BB676" s="17"/>
      <c r="BC676" s="17">
        <v>0.15905604492436501</v>
      </c>
      <c r="BD676" s="17">
        <v>0.18755384476388601</v>
      </c>
      <c r="BE676" s="17">
        <v>0.17312989223651501</v>
      </c>
      <c r="BF676" s="17">
        <v>0.19334384587422401</v>
      </c>
      <c r="BG676" s="17">
        <v>0.224780985603242</v>
      </c>
      <c r="BH676" s="17"/>
      <c r="BI676" s="17">
        <v>0.18990430645794701</v>
      </c>
      <c r="BJ676" s="17">
        <v>0.14577906280774</v>
      </c>
      <c r="BK676" s="17"/>
      <c r="BL676" s="17">
        <v>0.171598029275988</v>
      </c>
      <c r="BM676" s="17">
        <v>0.178731392678526</v>
      </c>
      <c r="BN676" s="17">
        <v>0.18663283336696199</v>
      </c>
      <c r="BO676" s="17">
        <v>0.15814336099703999</v>
      </c>
      <c r="BP676" s="17"/>
      <c r="BQ676" s="17">
        <v>0.206702706456494</v>
      </c>
      <c r="BR676" s="17">
        <v>0.18414835525877299</v>
      </c>
      <c r="BS676" s="17">
        <v>0.12896750813750399</v>
      </c>
      <c r="BT676" s="17">
        <v>0.195510466608076</v>
      </c>
      <c r="BU676" s="17">
        <v>0.20567871678694699</v>
      </c>
      <c r="BV676" s="17"/>
      <c r="BW676" s="17">
        <v>0.198603715659802</v>
      </c>
      <c r="BX676" s="17">
        <v>0.19206386253315999</v>
      </c>
      <c r="BY676" s="17">
        <v>0.15737972157175001</v>
      </c>
      <c r="BZ676" s="17">
        <v>0.22375653665085099</v>
      </c>
      <c r="CA676" s="17">
        <v>0.158682416254953</v>
      </c>
      <c r="CB676" s="17"/>
      <c r="CC676" s="17">
        <v>0.217338587559851</v>
      </c>
      <c r="CD676" s="17">
        <v>0.16225863087451001</v>
      </c>
      <c r="CE676" s="17"/>
      <c r="CF676" s="17">
        <v>0.206866237683272</v>
      </c>
      <c r="CG676" s="17"/>
      <c r="CH676" s="17">
        <v>0.24209938398033701</v>
      </c>
    </row>
    <row r="677" spans="2:86" x14ac:dyDescent="0.35">
      <c r="B677" t="s">
        <v>140</v>
      </c>
      <c r="C677" s="17">
        <v>0.19890554767475299</v>
      </c>
      <c r="D677" s="17">
        <v>0.16658963148209799</v>
      </c>
      <c r="E677" s="17">
        <v>0.230088879900951</v>
      </c>
      <c r="F677" s="17"/>
      <c r="G677" s="17">
        <v>0.124508410284853</v>
      </c>
      <c r="H677" s="17">
        <v>9.8885762293751303E-2</v>
      </c>
      <c r="I677" s="17">
        <v>0.131218465920421</v>
      </c>
      <c r="J677" s="17">
        <v>0.26326875867993299</v>
      </c>
      <c r="K677" s="17">
        <v>0.27548286696947699</v>
      </c>
      <c r="L677" s="17">
        <v>0.282731816008159</v>
      </c>
      <c r="M677" s="17"/>
      <c r="N677" s="17">
        <v>0.13691547417173</v>
      </c>
      <c r="O677" s="17">
        <v>0.18725749181314899</v>
      </c>
      <c r="P677" s="17">
        <v>0.21647455299207299</v>
      </c>
      <c r="Q677" s="17">
        <v>0.26583714981449702</v>
      </c>
      <c r="R677" s="17"/>
      <c r="S677" s="17">
        <v>0.15423392857520199</v>
      </c>
      <c r="T677" s="17">
        <v>0.21673282958125301</v>
      </c>
      <c r="U677" s="17">
        <v>0.26506785138439498</v>
      </c>
      <c r="V677" s="17">
        <v>0.17088511101817899</v>
      </c>
      <c r="W677" s="17">
        <v>0.10414084689635</v>
      </c>
      <c r="X677" s="17">
        <v>0.101147424057451</v>
      </c>
      <c r="Y677" s="17">
        <v>0.21501671032970501</v>
      </c>
      <c r="Z677" s="17">
        <v>0.16529642584722101</v>
      </c>
      <c r="AA677" s="17">
        <v>0.226614052219759</v>
      </c>
      <c r="AB677" s="17">
        <v>0.247488133349406</v>
      </c>
      <c r="AC677" s="17">
        <v>0.36587982115961998</v>
      </c>
      <c r="AD677" s="17">
        <v>0.26117216266334298</v>
      </c>
      <c r="AE677" s="17"/>
      <c r="AF677" s="17">
        <v>0.475046921495755</v>
      </c>
      <c r="AG677" s="17">
        <v>0.28897398590591999</v>
      </c>
      <c r="AH677" s="17">
        <v>0.37773343212663102</v>
      </c>
      <c r="AI677" s="17">
        <v>0.31122511139252101</v>
      </c>
      <c r="AJ677" s="17">
        <v>0.213058410541559</v>
      </c>
      <c r="AK677" s="17">
        <v>0.19226291003770901</v>
      </c>
      <c r="AL677" s="17">
        <v>0.174158926841987</v>
      </c>
      <c r="AM677" s="17">
        <v>0.18544458389295401</v>
      </c>
      <c r="AN677" s="17">
        <v>0.14775664302011901</v>
      </c>
      <c r="AO677" s="17">
        <v>0.21033897146237501</v>
      </c>
      <c r="AP677" s="17">
        <v>0.15902152023434901</v>
      </c>
      <c r="AQ677" s="17">
        <v>0.121141461104307</v>
      </c>
      <c r="AR677" s="17">
        <v>0.11959736407044599</v>
      </c>
      <c r="AS677" s="17">
        <v>0.20684873538045101</v>
      </c>
      <c r="AT677" s="17">
        <v>4.0067097939793198E-2</v>
      </c>
      <c r="AU677" s="17">
        <v>7.9161016578742693E-2</v>
      </c>
      <c r="AV677" s="17"/>
      <c r="AW677" s="17">
        <v>0.27410933667097098</v>
      </c>
      <c r="AX677" s="17">
        <v>0.1874401201466</v>
      </c>
      <c r="AY677" s="17">
        <v>0.173574164110469</v>
      </c>
      <c r="AZ677" s="17">
        <v>0.156863541098994</v>
      </c>
      <c r="BA677" s="17">
        <v>0</v>
      </c>
      <c r="BB677" s="17"/>
      <c r="BC677" s="17">
        <v>6.0732244519876598E-2</v>
      </c>
      <c r="BD677" s="17">
        <v>0.15482719050458699</v>
      </c>
      <c r="BE677" s="17">
        <v>0.257914333849181</v>
      </c>
      <c r="BF677" s="17">
        <v>0.25142470131918798</v>
      </c>
      <c r="BG677" s="17">
        <v>0.27410582451413501</v>
      </c>
      <c r="BH677" s="17"/>
      <c r="BI677" s="17">
        <v>0.14375742964508201</v>
      </c>
      <c r="BJ677" s="17">
        <v>0.42119067132489402</v>
      </c>
      <c r="BK677" s="17"/>
      <c r="BL677" s="17">
        <v>0.18462464523884101</v>
      </c>
      <c r="BM677" s="17">
        <v>0.22158756352065201</v>
      </c>
      <c r="BN677" s="17">
        <v>0.18695778008348199</v>
      </c>
      <c r="BO677" s="17">
        <v>0.32671338594334698</v>
      </c>
      <c r="BP677" s="17"/>
      <c r="BQ677" s="17">
        <v>0.19107242665121599</v>
      </c>
      <c r="BR677" s="17">
        <v>0.15743697575832599</v>
      </c>
      <c r="BS677" s="17">
        <v>0.183897128652839</v>
      </c>
      <c r="BT677" s="17">
        <v>0.189370454937868</v>
      </c>
      <c r="BU677" s="17">
        <v>0.132450467186258</v>
      </c>
      <c r="BV677" s="17"/>
      <c r="BW677" s="17">
        <v>0.15267973352095601</v>
      </c>
      <c r="BX677" s="17">
        <v>0.11868537934639301</v>
      </c>
      <c r="BY677" s="17">
        <v>0.14516412444200799</v>
      </c>
      <c r="BZ677" s="17">
        <v>0.15261666990193301</v>
      </c>
      <c r="CA677" s="17">
        <v>0.19810008304047899</v>
      </c>
      <c r="CB677" s="17"/>
      <c r="CC677" s="17">
        <v>0.12616882854728401</v>
      </c>
      <c r="CD677" s="17">
        <v>0.236824302270883</v>
      </c>
      <c r="CE677" s="17"/>
      <c r="CF677" s="17">
        <v>0.104807264652604</v>
      </c>
      <c r="CG677" s="17"/>
      <c r="CH677" s="17">
        <v>8.1944738398547295E-2</v>
      </c>
    </row>
    <row r="678" spans="2:86" x14ac:dyDescent="0.35">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c r="CB678" s="17"/>
      <c r="CC678" s="17"/>
      <c r="CD678" s="17"/>
      <c r="CE678" s="17"/>
      <c r="CF678" s="17"/>
      <c r="CG678" s="17"/>
      <c r="CH678" s="17"/>
    </row>
    <row r="679" spans="2:86" x14ac:dyDescent="0.35">
      <c r="B679" s="6" t="s">
        <v>351</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c r="CB679" s="17"/>
      <c r="CC679" s="17"/>
      <c r="CD679" s="17"/>
      <c r="CE679" s="17"/>
      <c r="CF679" s="17"/>
      <c r="CG679" s="17"/>
      <c r="CH679" s="17"/>
    </row>
    <row r="680" spans="2:86" x14ac:dyDescent="0.35">
      <c r="B680" s="21" t="s">
        <v>123</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c r="CB680" s="17"/>
      <c r="CC680" s="17"/>
      <c r="CD680" s="17"/>
      <c r="CE680" s="17"/>
      <c r="CF680" s="17"/>
      <c r="CG680" s="17"/>
      <c r="CH680" s="17"/>
    </row>
    <row r="681" spans="2:86" x14ac:dyDescent="0.35">
      <c r="B681" t="s">
        <v>76</v>
      </c>
      <c r="C681" s="17">
        <v>0.180146005585122</v>
      </c>
      <c r="D681" s="17">
        <v>0.22084780526011999</v>
      </c>
      <c r="E681" s="17">
        <v>0.14098296522791801</v>
      </c>
      <c r="F681" s="17"/>
      <c r="G681" s="17">
        <v>0.20496595836235701</v>
      </c>
      <c r="H681" s="17">
        <v>0.26003498216805798</v>
      </c>
      <c r="I681" s="17">
        <v>0.203669707684623</v>
      </c>
      <c r="J681" s="17">
        <v>0.17508059350269001</v>
      </c>
      <c r="K681" s="17">
        <v>0.12610161316909599</v>
      </c>
      <c r="L681" s="17">
        <v>0.119973690385674</v>
      </c>
      <c r="M681" s="17"/>
      <c r="N681" s="17">
        <v>0.25095834061028499</v>
      </c>
      <c r="O681" s="17">
        <v>0.14829444264855701</v>
      </c>
      <c r="P681" s="17">
        <v>0.16036271898830901</v>
      </c>
      <c r="Q681" s="17">
        <v>0.15564476946184799</v>
      </c>
      <c r="R681" s="17"/>
      <c r="S681" s="17">
        <v>0.31728225984331998</v>
      </c>
      <c r="T681" s="17">
        <v>0.14011003541280001</v>
      </c>
      <c r="U681" s="17">
        <v>0.13264890750607</v>
      </c>
      <c r="V681" s="17">
        <v>0.14826467790540099</v>
      </c>
      <c r="W681" s="17">
        <v>0.14845139394381501</v>
      </c>
      <c r="X681" s="17">
        <v>0.221533202170521</v>
      </c>
      <c r="Y681" s="17">
        <v>0.123875343823608</v>
      </c>
      <c r="Z681" s="17">
        <v>0.17116774890466299</v>
      </c>
      <c r="AA681" s="17">
        <v>0.20037106170619801</v>
      </c>
      <c r="AB681" s="17">
        <v>0.16109996255862999</v>
      </c>
      <c r="AC681" s="17">
        <v>0.13034266859978599</v>
      </c>
      <c r="AD681" s="17">
        <v>0.11353698803795099</v>
      </c>
      <c r="AE681" s="17"/>
      <c r="AF681" s="17">
        <v>0.109869467612979</v>
      </c>
      <c r="AG681" s="17">
        <v>0.20178651136537401</v>
      </c>
      <c r="AH681" s="17">
        <v>0.14131370052424799</v>
      </c>
      <c r="AI681" s="17">
        <v>0.12366253534711601</v>
      </c>
      <c r="AJ681" s="17">
        <v>0.214491482057212</v>
      </c>
      <c r="AK681" s="17">
        <v>0.15009660715105799</v>
      </c>
      <c r="AL681" s="17">
        <v>0.16299582789877101</v>
      </c>
      <c r="AM681" s="17">
        <v>0.128912285461426</v>
      </c>
      <c r="AN681" s="17">
        <v>0.12637690408163599</v>
      </c>
      <c r="AO681" s="17">
        <v>0.232197865596801</v>
      </c>
      <c r="AP681" s="17">
        <v>0.15065778502489</v>
      </c>
      <c r="AQ681" s="17">
        <v>0.19080809941711299</v>
      </c>
      <c r="AR681" s="17">
        <v>0.22412660575686699</v>
      </c>
      <c r="AS681" s="17">
        <v>0.168188028053362</v>
      </c>
      <c r="AT681" s="17">
        <v>0.326821372922664</v>
      </c>
      <c r="AU681" s="17">
        <v>0.38365270661150103</v>
      </c>
      <c r="AV681" s="17"/>
      <c r="AW681" s="17">
        <v>0.14442647238327999</v>
      </c>
      <c r="AX681" s="17">
        <v>0.143008242851135</v>
      </c>
      <c r="AY681" s="17">
        <v>0.213106204201327</v>
      </c>
      <c r="AZ681" s="17">
        <v>0.274413002365821</v>
      </c>
      <c r="BA681" s="17">
        <v>0.35402555193652602</v>
      </c>
      <c r="BB681" s="17"/>
      <c r="BC681" s="17">
        <v>0.32210478154467798</v>
      </c>
      <c r="BD681" s="17">
        <v>0.21660204403041899</v>
      </c>
      <c r="BE681" s="17">
        <v>0.12991353227574801</v>
      </c>
      <c r="BF681" s="17">
        <v>0.12497326967523401</v>
      </c>
      <c r="BG681" s="17">
        <v>0.12132357800617399</v>
      </c>
      <c r="BH681" s="17"/>
      <c r="BI681" s="17">
        <v>0.18258608281491001</v>
      </c>
      <c r="BJ681" s="17">
        <v>0.17022203656368701</v>
      </c>
      <c r="BK681" s="17"/>
      <c r="BL681" s="17">
        <v>0.184442032613126</v>
      </c>
      <c r="BM681" s="17">
        <v>0.17401185340313499</v>
      </c>
      <c r="BN681" s="17">
        <v>0.185480025651068</v>
      </c>
      <c r="BO681" s="17">
        <v>9.6364993864896401E-2</v>
      </c>
      <c r="BP681" s="17"/>
      <c r="BQ681" s="17">
        <v>4.1542932838411803E-2</v>
      </c>
      <c r="BR681" s="17">
        <v>0.41165759768486698</v>
      </c>
      <c r="BS681" s="17">
        <v>6.4059217892949202E-2</v>
      </c>
      <c r="BT681" s="17">
        <v>1.8607564614708302E-2</v>
      </c>
      <c r="BU681" s="17">
        <v>4.9464410005649599E-2</v>
      </c>
      <c r="BV681" s="17"/>
      <c r="BW681" s="17">
        <v>2.3074548660627501E-2</v>
      </c>
      <c r="BX681" s="17">
        <v>0.70262266993503997</v>
      </c>
      <c r="BY681" s="17">
        <v>4.9214092929248797E-2</v>
      </c>
      <c r="BZ681" s="17">
        <v>3.0789278126058001E-2</v>
      </c>
      <c r="CA681" s="17">
        <v>4.4061160117782203E-2</v>
      </c>
      <c r="CB681" s="17"/>
      <c r="CC681" s="17">
        <v>0.13233757464197199</v>
      </c>
      <c r="CD681" s="17">
        <v>0.20814690349658899</v>
      </c>
      <c r="CE681" s="17"/>
      <c r="CF681" s="17">
        <v>0.71994210530321801</v>
      </c>
      <c r="CG681" s="17"/>
      <c r="CH681" s="17">
        <v>0.32408363912862898</v>
      </c>
    </row>
    <row r="682" spans="2:86" x14ac:dyDescent="0.35">
      <c r="B682" t="s">
        <v>75</v>
      </c>
      <c r="C682" s="17">
        <v>0.14066957666820501</v>
      </c>
      <c r="D682" s="17">
        <v>0.15672893882462499</v>
      </c>
      <c r="E682" s="17">
        <v>0.125423722920109</v>
      </c>
      <c r="F682" s="17"/>
      <c r="G682" s="17">
        <v>6.2796822841556493E-2</v>
      </c>
      <c r="H682" s="17">
        <v>0.101253808118132</v>
      </c>
      <c r="I682" s="17">
        <v>0.116900470631619</v>
      </c>
      <c r="J682" s="17">
        <v>0.14953779981179899</v>
      </c>
      <c r="K682" s="17">
        <v>0.14261091521716401</v>
      </c>
      <c r="L682" s="17">
        <v>0.235150584906197</v>
      </c>
      <c r="M682" s="17"/>
      <c r="N682" s="17">
        <v>0.183322312833926</v>
      </c>
      <c r="O682" s="17">
        <v>0.15613037084238299</v>
      </c>
      <c r="P682" s="17">
        <v>0.121173823090845</v>
      </c>
      <c r="Q682" s="17">
        <v>9.3466092333060594E-2</v>
      </c>
      <c r="R682" s="17"/>
      <c r="S682" s="17">
        <v>0.12675450660768101</v>
      </c>
      <c r="T682" s="17">
        <v>0.21624658579823</v>
      </c>
      <c r="U682" s="17">
        <v>0.123508706458363</v>
      </c>
      <c r="V682" s="17">
        <v>0.162483137860995</v>
      </c>
      <c r="W682" s="17">
        <v>0.15027255252920901</v>
      </c>
      <c r="X682" s="17">
        <v>0.14408537700353499</v>
      </c>
      <c r="Y682" s="17">
        <v>0.13534738486554099</v>
      </c>
      <c r="Z682" s="17">
        <v>0.180050817959132</v>
      </c>
      <c r="AA682" s="17">
        <v>0.103934193664413</v>
      </c>
      <c r="AB682" s="17">
        <v>8.1535389877389994E-2</v>
      </c>
      <c r="AC682" s="17">
        <v>0.123010318990551</v>
      </c>
      <c r="AD682" s="17">
        <v>0.129729849976774</v>
      </c>
      <c r="AE682" s="17"/>
      <c r="AF682" s="17">
        <v>7.8421780846955294E-2</v>
      </c>
      <c r="AG682" s="17">
        <v>3.7590601124809303E-2</v>
      </c>
      <c r="AH682" s="17">
        <v>0.13222736588321801</v>
      </c>
      <c r="AI682" s="17">
        <v>6.0683762869692501E-2</v>
      </c>
      <c r="AJ682" s="17">
        <v>0.106882786461718</v>
      </c>
      <c r="AK682" s="17">
        <v>0.14486232279210901</v>
      </c>
      <c r="AL682" s="17">
        <v>0.165859215795196</v>
      </c>
      <c r="AM682" s="17">
        <v>0.17157968593270101</v>
      </c>
      <c r="AN682" s="17">
        <v>0.16056544813242399</v>
      </c>
      <c r="AO682" s="17">
        <v>0.17508890762607901</v>
      </c>
      <c r="AP682" s="17">
        <v>0.136464718145696</v>
      </c>
      <c r="AQ682" s="17">
        <v>0.15319908355679801</v>
      </c>
      <c r="AR682" s="17">
        <v>0.12478129959034701</v>
      </c>
      <c r="AS682" s="17">
        <v>0.20435525783844799</v>
      </c>
      <c r="AT682" s="17">
        <v>0.21194419500486</v>
      </c>
      <c r="AU682" s="17">
        <v>0.196713498299115</v>
      </c>
      <c r="AV682" s="17"/>
      <c r="AW682" s="17">
        <v>0.142503625639396</v>
      </c>
      <c r="AX682" s="17">
        <v>0.112433860633081</v>
      </c>
      <c r="AY682" s="17">
        <v>0.142221243644755</v>
      </c>
      <c r="AZ682" s="17">
        <v>0.15670677194424601</v>
      </c>
      <c r="BA682" s="17">
        <v>0.109616026428818</v>
      </c>
      <c r="BB682" s="17"/>
      <c r="BC682" s="17">
        <v>0.15142914790169901</v>
      </c>
      <c r="BD682" s="17">
        <v>0.18950565663181601</v>
      </c>
      <c r="BE682" s="17">
        <v>0.12988072975784901</v>
      </c>
      <c r="BF682" s="17">
        <v>6.8884769704611007E-2</v>
      </c>
      <c r="BG682" s="17">
        <v>1.1840232156545101E-2</v>
      </c>
      <c r="BH682" s="17"/>
      <c r="BI682" s="17">
        <v>0.150617071943418</v>
      </c>
      <c r="BJ682" s="17">
        <v>0.100212400253091</v>
      </c>
      <c r="BK682" s="17"/>
      <c r="BL682" s="17">
        <v>0.13043285210243599</v>
      </c>
      <c r="BM682" s="17">
        <v>0.14691854061798701</v>
      </c>
      <c r="BN682" s="17">
        <v>0.143064628794312</v>
      </c>
      <c r="BO682" s="17">
        <v>8.7247856101896101E-2</v>
      </c>
      <c r="BP682" s="17"/>
      <c r="BQ682" s="17">
        <v>0.59484688819550702</v>
      </c>
      <c r="BR682" s="17">
        <v>4.4454234448223703E-2</v>
      </c>
      <c r="BS682" s="17">
        <v>4.5654068293923301E-2</v>
      </c>
      <c r="BT682" s="17">
        <v>6.8971835615910096E-2</v>
      </c>
      <c r="BU682" s="17">
        <v>4.4659337351617E-2</v>
      </c>
      <c r="BV682" s="17"/>
      <c r="BW682" s="17">
        <v>0.71515486693121999</v>
      </c>
      <c r="BX682" s="17">
        <v>1.7809383678086599E-2</v>
      </c>
      <c r="BY682" s="17">
        <v>2.1425406689521701E-2</v>
      </c>
      <c r="BZ682" s="17">
        <v>9.2380244493719593E-2</v>
      </c>
      <c r="CA682" s="17">
        <v>2.3233061629083101E-2</v>
      </c>
      <c r="CB682" s="17"/>
      <c r="CC682" s="17">
        <v>0.16300338414868801</v>
      </c>
      <c r="CD682" s="17">
        <v>0.12758889924587</v>
      </c>
      <c r="CE682" s="17"/>
      <c r="CF682" s="17">
        <v>1.5265776123363901E-2</v>
      </c>
      <c r="CG682" s="17"/>
      <c r="CH682" s="17">
        <v>8.3173988173294605E-2</v>
      </c>
    </row>
    <row r="683" spans="2:86" x14ac:dyDescent="0.35">
      <c r="B683" t="s">
        <v>77</v>
      </c>
      <c r="C683" s="17">
        <v>5.9780606255125601E-2</v>
      </c>
      <c r="D683" s="17">
        <v>6.6680219290596907E-2</v>
      </c>
      <c r="E683" s="17">
        <v>5.3228558360726E-2</v>
      </c>
      <c r="F683" s="17"/>
      <c r="G683" s="17">
        <v>5.7633773928532202E-2</v>
      </c>
      <c r="H683" s="17">
        <v>6.5777921714469903E-2</v>
      </c>
      <c r="I683" s="17">
        <v>6.47184943516666E-2</v>
      </c>
      <c r="J683" s="17">
        <v>5.92259885624878E-2</v>
      </c>
      <c r="K683" s="17">
        <v>7.2090052208750005E-2</v>
      </c>
      <c r="L683" s="17">
        <v>4.45220448191836E-2</v>
      </c>
      <c r="M683" s="17"/>
      <c r="N683" s="17">
        <v>6.1472754420136701E-2</v>
      </c>
      <c r="O683" s="17">
        <v>7.0223924236683E-2</v>
      </c>
      <c r="P683" s="17">
        <v>4.2421439917696299E-2</v>
      </c>
      <c r="Q683" s="17">
        <v>5.9585557230645202E-2</v>
      </c>
      <c r="R683" s="17"/>
      <c r="S683" s="17">
        <v>8.67485909422155E-2</v>
      </c>
      <c r="T683" s="17">
        <v>6.3341671300944105E-2</v>
      </c>
      <c r="U683" s="17">
        <v>8.4749152032008598E-2</v>
      </c>
      <c r="V683" s="17">
        <v>4.3940357158326698E-2</v>
      </c>
      <c r="W683" s="17">
        <v>5.5733212155746698E-2</v>
      </c>
      <c r="X683" s="17">
        <v>5.2732976590246401E-2</v>
      </c>
      <c r="Y683" s="17">
        <v>5.7964336238227603E-2</v>
      </c>
      <c r="Z683" s="17">
        <v>1.2743364056766701E-2</v>
      </c>
      <c r="AA683" s="17">
        <v>4.7657170634041499E-2</v>
      </c>
      <c r="AB683" s="17">
        <v>8.3107002656689896E-2</v>
      </c>
      <c r="AC683" s="17">
        <v>0</v>
      </c>
      <c r="AD683" s="17">
        <v>7.1325262578090298E-2</v>
      </c>
      <c r="AE683" s="17"/>
      <c r="AF683" s="17">
        <v>0</v>
      </c>
      <c r="AG683" s="17">
        <v>2.4696251780378702E-2</v>
      </c>
      <c r="AH683" s="17">
        <v>5.5361709717523203E-2</v>
      </c>
      <c r="AI683" s="17">
        <v>3.9864765892764401E-2</v>
      </c>
      <c r="AJ683" s="17">
        <v>3.68979338641773E-2</v>
      </c>
      <c r="AK683" s="17">
        <v>5.4280854857347002E-2</v>
      </c>
      <c r="AL683" s="17">
        <v>1.4600902483570899E-2</v>
      </c>
      <c r="AM683" s="17">
        <v>9.7259540139787007E-2</v>
      </c>
      <c r="AN683" s="17">
        <v>8.3225823760712594E-2</v>
      </c>
      <c r="AO683" s="17">
        <v>4.3316342336428303E-2</v>
      </c>
      <c r="AP683" s="17">
        <v>9.4095219614217296E-2</v>
      </c>
      <c r="AQ683" s="17">
        <v>6.5016850244830005E-2</v>
      </c>
      <c r="AR683" s="17">
        <v>9.0962789350429493E-2</v>
      </c>
      <c r="AS683" s="17">
        <v>3.9805154024435803E-2</v>
      </c>
      <c r="AT683" s="17">
        <v>0.133598257395562</v>
      </c>
      <c r="AU683" s="17">
        <v>8.27451694812779E-2</v>
      </c>
      <c r="AV683" s="17"/>
      <c r="AW683" s="17">
        <v>3.8504604702469497E-2</v>
      </c>
      <c r="AX683" s="17">
        <v>6.4981167469593704E-2</v>
      </c>
      <c r="AY683" s="17">
        <v>8.4352840513395699E-2</v>
      </c>
      <c r="AZ683" s="17">
        <v>6.5438334448434193E-2</v>
      </c>
      <c r="BA683" s="17">
        <v>5.2521748599822102E-2</v>
      </c>
      <c r="BB683" s="17"/>
      <c r="BC683" s="17">
        <v>6.1940166727286E-2</v>
      </c>
      <c r="BD683" s="17">
        <v>5.9603427749641301E-2</v>
      </c>
      <c r="BE683" s="17">
        <v>6.1426013536466803E-2</v>
      </c>
      <c r="BF683" s="17">
        <v>5.1082549981730098E-2</v>
      </c>
      <c r="BG683" s="17">
        <v>7.4375272040427307E-2</v>
      </c>
      <c r="BH683" s="17"/>
      <c r="BI683" s="17">
        <v>6.3288972133129201E-2</v>
      </c>
      <c r="BJ683" s="17">
        <v>4.5511830716337402E-2</v>
      </c>
      <c r="BK683" s="17"/>
      <c r="BL683" s="17">
        <v>6.7077714126951404E-2</v>
      </c>
      <c r="BM683" s="17">
        <v>5.9272535230866001E-2</v>
      </c>
      <c r="BN683" s="17">
        <v>5.7408840401786197E-2</v>
      </c>
      <c r="BO683" s="17">
        <v>6.3504944423973197E-2</v>
      </c>
      <c r="BP683" s="17"/>
      <c r="BQ683" s="17">
        <v>3.1976095987358399E-2</v>
      </c>
      <c r="BR683" s="17">
        <v>4.6432216965813497E-2</v>
      </c>
      <c r="BS683" s="17">
        <v>0.395845325807826</v>
      </c>
      <c r="BT683" s="17">
        <v>2.1165230801085701E-2</v>
      </c>
      <c r="BU683" s="17">
        <v>1.5263654073762499E-2</v>
      </c>
      <c r="BV683" s="17"/>
      <c r="BW683" s="17">
        <v>1.4715674400600801E-2</v>
      </c>
      <c r="BX683" s="17">
        <v>1.9709942469664701E-2</v>
      </c>
      <c r="BY683" s="17">
        <v>0.47802356274178398</v>
      </c>
      <c r="BZ683" s="17">
        <v>8.3564274656335903E-3</v>
      </c>
      <c r="CA683" s="17">
        <v>1.8837683057034298E-2</v>
      </c>
      <c r="CB683" s="17"/>
      <c r="CC683" s="17">
        <v>3.8614214760297201E-2</v>
      </c>
      <c r="CD683" s="17">
        <v>7.2177540346219607E-2</v>
      </c>
      <c r="CE683" s="17"/>
      <c r="CF683" s="17">
        <v>1.48203997673581E-2</v>
      </c>
      <c r="CG683" s="17"/>
      <c r="CH683" s="17">
        <v>3.9601299401335298E-2</v>
      </c>
    </row>
    <row r="684" spans="2:86" x14ac:dyDescent="0.35">
      <c r="B684" t="s">
        <v>79</v>
      </c>
      <c r="C684" s="17">
        <v>0.161700486031643</v>
      </c>
      <c r="D684" s="17">
        <v>0.143512401246296</v>
      </c>
      <c r="E684" s="17">
        <v>0.17854072891566999</v>
      </c>
      <c r="F684" s="17"/>
      <c r="G684" s="17">
        <v>0.333546603573182</v>
      </c>
      <c r="H684" s="17">
        <v>0.19059101141223</v>
      </c>
      <c r="I684" s="17">
        <v>0.15552365622096001</v>
      </c>
      <c r="J684" s="17">
        <v>0.12895914254786001</v>
      </c>
      <c r="K684" s="17">
        <v>0.130689551321165</v>
      </c>
      <c r="L684" s="17">
        <v>7.6644481490628399E-2</v>
      </c>
      <c r="M684" s="17"/>
      <c r="N684" s="17">
        <v>0.13916441698858301</v>
      </c>
      <c r="O684" s="17">
        <v>0.17192435685361501</v>
      </c>
      <c r="P684" s="17">
        <v>0.19695255693324501</v>
      </c>
      <c r="Q684" s="17">
        <v>0.14567839643814101</v>
      </c>
      <c r="R684" s="17"/>
      <c r="S684" s="17">
        <v>0.152408773798095</v>
      </c>
      <c r="T684" s="17">
        <v>0.13778637886040301</v>
      </c>
      <c r="U684" s="17">
        <v>0.17404092721912801</v>
      </c>
      <c r="V684" s="17">
        <v>0.18684139858264101</v>
      </c>
      <c r="W684" s="17">
        <v>0.164504450336072</v>
      </c>
      <c r="X684" s="17">
        <v>0.12517620487976</v>
      </c>
      <c r="Y684" s="17">
        <v>0.220957954629355</v>
      </c>
      <c r="Z684" s="17">
        <v>7.5268338978969104E-2</v>
      </c>
      <c r="AA684" s="17">
        <v>0.15378179845449899</v>
      </c>
      <c r="AB684" s="17">
        <v>0.16481577514762699</v>
      </c>
      <c r="AC684" s="17">
        <v>0.20663415696432999</v>
      </c>
      <c r="AD684" s="17">
        <v>0.20564050192271699</v>
      </c>
      <c r="AE684" s="17"/>
      <c r="AF684" s="17">
        <v>0.24281400081611501</v>
      </c>
      <c r="AG684" s="17">
        <v>8.3996263125166101E-2</v>
      </c>
      <c r="AH684" s="17">
        <v>0.17741325813011499</v>
      </c>
      <c r="AI684" s="17">
        <v>0.194373612645346</v>
      </c>
      <c r="AJ684" s="17">
        <v>0.139042160090011</v>
      </c>
      <c r="AK684" s="17">
        <v>0.18351690982345101</v>
      </c>
      <c r="AL684" s="17">
        <v>0.11682243763632801</v>
      </c>
      <c r="AM684" s="17">
        <v>0.20803728896110499</v>
      </c>
      <c r="AN684" s="17">
        <v>0.21588989185624799</v>
      </c>
      <c r="AO684" s="17">
        <v>0.15295749641991899</v>
      </c>
      <c r="AP684" s="17">
        <v>0.14256883802738199</v>
      </c>
      <c r="AQ684" s="17">
        <v>0.120901993818029</v>
      </c>
      <c r="AR684" s="17">
        <v>0.26367503213465099</v>
      </c>
      <c r="AS684" s="17">
        <v>0.18940644127258999</v>
      </c>
      <c r="AT684" s="17">
        <v>7.4120108708696994E-2</v>
      </c>
      <c r="AU684" s="17">
        <v>0.11975480677207601</v>
      </c>
      <c r="AV684" s="17"/>
      <c r="AW684" s="17">
        <v>0.13996535432267301</v>
      </c>
      <c r="AX684" s="17">
        <v>0.18420814771921101</v>
      </c>
      <c r="AY684" s="17">
        <v>0.16986236011965999</v>
      </c>
      <c r="AZ684" s="17">
        <v>0.21155632743559</v>
      </c>
      <c r="BA684" s="17">
        <v>0.104693346429781</v>
      </c>
      <c r="BB684" s="17"/>
      <c r="BC684" s="17">
        <v>0.172169987437926</v>
      </c>
      <c r="BD684" s="17">
        <v>0.126484877638255</v>
      </c>
      <c r="BE684" s="17">
        <v>0.17043993104935201</v>
      </c>
      <c r="BF684" s="17">
        <v>0.21122185566738599</v>
      </c>
      <c r="BG684" s="17">
        <v>0.19505293973226701</v>
      </c>
      <c r="BH684" s="17"/>
      <c r="BI684" s="17">
        <v>0.15545432947559201</v>
      </c>
      <c r="BJ684" s="17">
        <v>0.18710405252886</v>
      </c>
      <c r="BK684" s="17"/>
      <c r="BL684" s="17">
        <v>0.179361966729151</v>
      </c>
      <c r="BM684" s="17">
        <v>0.14960160586079899</v>
      </c>
      <c r="BN684" s="17">
        <v>0.15898294730840001</v>
      </c>
      <c r="BO684" s="17">
        <v>0.23695567299467099</v>
      </c>
      <c r="BP684" s="17"/>
      <c r="BQ684" s="17">
        <v>2.59210598278081E-2</v>
      </c>
      <c r="BR684" s="17">
        <v>0.17000994084868401</v>
      </c>
      <c r="BS684" s="17">
        <v>0.174316255352542</v>
      </c>
      <c r="BT684" s="17">
        <v>5.5910182887903802E-2</v>
      </c>
      <c r="BU684" s="17">
        <v>0.68898228365520497</v>
      </c>
      <c r="BV684" s="17"/>
      <c r="BW684" s="17">
        <v>5.9199579717180303E-2</v>
      </c>
      <c r="BX684" s="17">
        <v>7.6230850210486298E-2</v>
      </c>
      <c r="BY684" s="17">
        <v>0.17638689898047399</v>
      </c>
      <c r="BZ684" s="17">
        <v>5.9709355327821199E-2</v>
      </c>
      <c r="CA684" s="17">
        <v>0.77155404854690901</v>
      </c>
      <c r="CB684" s="17"/>
      <c r="CC684" s="17">
        <v>8.8719729505247702E-2</v>
      </c>
      <c r="CD684" s="17">
        <v>0.204444551726401</v>
      </c>
      <c r="CE684" s="17"/>
      <c r="CF684" s="17">
        <v>7.4431930019123099E-2</v>
      </c>
      <c r="CG684" s="17"/>
      <c r="CH684" s="17">
        <v>0.110369618814708</v>
      </c>
    </row>
    <row r="685" spans="2:86" x14ac:dyDescent="0.35">
      <c r="B685" t="s">
        <v>78</v>
      </c>
      <c r="C685" s="17">
        <v>0.15267055980080199</v>
      </c>
      <c r="D685" s="17">
        <v>0.16661590680983501</v>
      </c>
      <c r="E685" s="17">
        <v>0.139522135836192</v>
      </c>
      <c r="F685" s="17"/>
      <c r="G685" s="17">
        <v>0.12023214185122801</v>
      </c>
      <c r="H685" s="17">
        <v>0.13361777365845101</v>
      </c>
      <c r="I685" s="17">
        <v>0.18871777731405501</v>
      </c>
      <c r="J685" s="17">
        <v>0.15228925896194101</v>
      </c>
      <c r="K685" s="17">
        <v>0.194578889656533</v>
      </c>
      <c r="L685" s="17">
        <v>0.13262697422486699</v>
      </c>
      <c r="M685" s="17"/>
      <c r="N685" s="17">
        <v>0.11528871049987301</v>
      </c>
      <c r="O685" s="17">
        <v>0.13058263420715399</v>
      </c>
      <c r="P685" s="17">
        <v>0.21341429044842899</v>
      </c>
      <c r="Q685" s="17">
        <v>0.16378128117169399</v>
      </c>
      <c r="R685" s="17"/>
      <c r="S685" s="17">
        <v>9.8818259264042904E-2</v>
      </c>
      <c r="T685" s="17">
        <v>0.13822176655849699</v>
      </c>
      <c r="U685" s="17">
        <v>0.209187869230502</v>
      </c>
      <c r="V685" s="17">
        <v>0.194988291568648</v>
      </c>
      <c r="W685" s="17">
        <v>0.18583017727679399</v>
      </c>
      <c r="X685" s="17">
        <v>0.17028399222267701</v>
      </c>
      <c r="Y685" s="17">
        <v>0.13712186819197</v>
      </c>
      <c r="Z685" s="17">
        <v>0.22125861601791</v>
      </c>
      <c r="AA685" s="17">
        <v>0.17421472739926899</v>
      </c>
      <c r="AB685" s="17">
        <v>0.12002570513998199</v>
      </c>
      <c r="AC685" s="17">
        <v>7.9001280625382697E-2</v>
      </c>
      <c r="AD685" s="17">
        <v>0.15131970664269201</v>
      </c>
      <c r="AE685" s="17"/>
      <c r="AF685" s="17">
        <v>0.137040030528325</v>
      </c>
      <c r="AG685" s="17">
        <v>0.14526185843797201</v>
      </c>
      <c r="AH685" s="17">
        <v>0.10901631627521401</v>
      </c>
      <c r="AI685" s="17">
        <v>0.20370908268285501</v>
      </c>
      <c r="AJ685" s="17">
        <v>0.17120049806908599</v>
      </c>
      <c r="AK685" s="17">
        <v>0.15037084877190701</v>
      </c>
      <c r="AL685" s="17">
        <v>0.212624404663041</v>
      </c>
      <c r="AM685" s="17">
        <v>0.172113408984926</v>
      </c>
      <c r="AN685" s="17">
        <v>0.13228615745038699</v>
      </c>
      <c r="AO685" s="17">
        <v>0.14701435954883901</v>
      </c>
      <c r="AP685" s="17">
        <v>0.18810678218598201</v>
      </c>
      <c r="AQ685" s="17">
        <v>0.198179597974664</v>
      </c>
      <c r="AR685" s="17">
        <v>9.4845737962815799E-2</v>
      </c>
      <c r="AS685" s="17">
        <v>0.105279673002329</v>
      </c>
      <c r="AT685" s="17">
        <v>4.8045992869684397E-2</v>
      </c>
      <c r="AU685" s="17">
        <v>9.6171483371275096E-2</v>
      </c>
      <c r="AV685" s="17"/>
      <c r="AW685" s="17">
        <v>0.16834316434389299</v>
      </c>
      <c r="AX685" s="17">
        <v>0.18173491475412301</v>
      </c>
      <c r="AY685" s="17">
        <v>0.120134404669187</v>
      </c>
      <c r="AZ685" s="17">
        <v>0.109663461861189</v>
      </c>
      <c r="BA685" s="17">
        <v>0.13742372541891201</v>
      </c>
      <c r="BB685" s="17"/>
      <c r="BC685" s="17">
        <v>0.107685794900306</v>
      </c>
      <c r="BD685" s="17">
        <v>0.14116546243734501</v>
      </c>
      <c r="BE685" s="17">
        <v>0.168928265240122</v>
      </c>
      <c r="BF685" s="17">
        <v>0.16389904021968599</v>
      </c>
      <c r="BG685" s="17">
        <v>0.19418034585489499</v>
      </c>
      <c r="BH685" s="17"/>
      <c r="BI685" s="17">
        <v>0.159380245767693</v>
      </c>
      <c r="BJ685" s="17">
        <v>0.12538178595951699</v>
      </c>
      <c r="BK685" s="17"/>
      <c r="BL685" s="17">
        <v>0.129665055107027</v>
      </c>
      <c r="BM685" s="17">
        <v>0.140342852369785</v>
      </c>
      <c r="BN685" s="17">
        <v>0.16979696394386001</v>
      </c>
      <c r="BO685" s="17">
        <v>8.8405547637353199E-2</v>
      </c>
      <c r="BP685" s="17"/>
      <c r="BQ685" s="17">
        <v>0.10446205538215</v>
      </c>
      <c r="BR685" s="17">
        <v>8.1589491665914601E-2</v>
      </c>
      <c r="BS685" s="17">
        <v>5.4102213073085201E-2</v>
      </c>
      <c r="BT685" s="17">
        <v>0.61587061316813896</v>
      </c>
      <c r="BU685" s="17">
        <v>6.6056769533963097E-2</v>
      </c>
      <c r="BV685" s="17"/>
      <c r="BW685" s="17">
        <v>1.7603397040988799E-2</v>
      </c>
      <c r="BX685" s="17">
        <v>1.4875691588097199E-2</v>
      </c>
      <c r="BY685" s="17">
        <v>1.85237968000013E-2</v>
      </c>
      <c r="BZ685" s="17">
        <v>0.58828547805160802</v>
      </c>
      <c r="CA685" s="17">
        <v>4.0773977613611997E-2</v>
      </c>
      <c r="CB685" s="17"/>
      <c r="CC685" s="17">
        <v>0.38513029502337298</v>
      </c>
      <c r="CD685" s="17">
        <v>1.6521324486342599E-2</v>
      </c>
      <c r="CE685" s="17"/>
      <c r="CF685" s="17">
        <v>1.27346856232942E-2</v>
      </c>
      <c r="CG685" s="17"/>
      <c r="CH685" s="17">
        <v>0.282440631290308</v>
      </c>
    </row>
    <row r="686" spans="2:86" x14ac:dyDescent="0.35">
      <c r="B686" t="s">
        <v>231</v>
      </c>
      <c r="C686" s="17">
        <v>2.0938403502660501E-2</v>
      </c>
      <c r="D686" s="17">
        <v>2.0032442933055099E-2</v>
      </c>
      <c r="E686" s="17">
        <v>2.1884097962248099E-2</v>
      </c>
      <c r="F686" s="17"/>
      <c r="G686" s="17">
        <v>3.1187754574858801E-2</v>
      </c>
      <c r="H686" s="17">
        <v>1.03896904162936E-2</v>
      </c>
      <c r="I686" s="17">
        <v>2.23851072107248E-2</v>
      </c>
      <c r="J686" s="17">
        <v>2.9336966696099601E-2</v>
      </c>
      <c r="K686" s="17">
        <v>1.2111098633632E-2</v>
      </c>
      <c r="L686" s="17">
        <v>2.0631615555902798E-2</v>
      </c>
      <c r="M686" s="17"/>
      <c r="N686" s="17">
        <v>1.10803335467434E-2</v>
      </c>
      <c r="O686" s="17">
        <v>1.6805481826704698E-2</v>
      </c>
      <c r="P686" s="17">
        <v>2.9805622676164E-2</v>
      </c>
      <c r="Q686" s="17">
        <v>2.8247711953383301E-2</v>
      </c>
      <c r="R686" s="17"/>
      <c r="S686" s="17">
        <v>1.30605139229387E-2</v>
      </c>
      <c r="T686" s="17">
        <v>0</v>
      </c>
      <c r="U686" s="17">
        <v>9.17766128557276E-3</v>
      </c>
      <c r="V686" s="17">
        <v>0</v>
      </c>
      <c r="W686" s="17">
        <v>0</v>
      </c>
      <c r="X686" s="17">
        <v>2.8418356816992701E-2</v>
      </c>
      <c r="Y686" s="17">
        <v>5.5919083673456197E-3</v>
      </c>
      <c r="Z686" s="17">
        <v>0</v>
      </c>
      <c r="AA686" s="17">
        <v>0</v>
      </c>
      <c r="AB686" s="17">
        <v>0.14983158968937799</v>
      </c>
      <c r="AC686" s="17">
        <v>2.10922483517152E-2</v>
      </c>
      <c r="AD686" s="17">
        <v>2.6222596622603699E-2</v>
      </c>
      <c r="AE686" s="17"/>
      <c r="AF686" s="17">
        <v>0</v>
      </c>
      <c r="AG686" s="17">
        <v>3.0630240514864199E-2</v>
      </c>
      <c r="AH686" s="17">
        <v>2.5786889651019301E-2</v>
      </c>
      <c r="AI686" s="17">
        <v>6.2928583296186294E-2</v>
      </c>
      <c r="AJ686" s="17">
        <v>3.6646229965617901E-2</v>
      </c>
      <c r="AK686" s="17">
        <v>1.06649660426969E-2</v>
      </c>
      <c r="AL686" s="17">
        <v>3.7657462080612901E-2</v>
      </c>
      <c r="AM686" s="17">
        <v>8.0101187083863393E-3</v>
      </c>
      <c r="AN686" s="17">
        <v>0</v>
      </c>
      <c r="AO686" s="17">
        <v>0</v>
      </c>
      <c r="AP686" s="17">
        <v>3.1165191253912001E-2</v>
      </c>
      <c r="AQ686" s="17">
        <v>2.1348915356061201E-2</v>
      </c>
      <c r="AR686" s="17">
        <v>0</v>
      </c>
      <c r="AS686" s="17">
        <v>0</v>
      </c>
      <c r="AT686" s="17">
        <v>2.4499030450257801E-2</v>
      </c>
      <c r="AU686" s="17">
        <v>0</v>
      </c>
      <c r="AV686" s="17"/>
      <c r="AW686" s="17">
        <v>1.5748039061631299E-2</v>
      </c>
      <c r="AX686" s="17">
        <v>3.1968281861440101E-2</v>
      </c>
      <c r="AY686" s="17">
        <v>6.1932756643588603E-3</v>
      </c>
      <c r="AZ686" s="17">
        <v>9.2707767183510207E-3</v>
      </c>
      <c r="BA686" s="17">
        <v>0</v>
      </c>
      <c r="BB686" s="17"/>
      <c r="BC686" s="17">
        <v>2.5819621469497501E-2</v>
      </c>
      <c r="BD686" s="17">
        <v>1.51565421954915E-2</v>
      </c>
      <c r="BE686" s="17">
        <v>2.3572053415020298E-2</v>
      </c>
      <c r="BF686" s="17">
        <v>2.1170521817166901E-2</v>
      </c>
      <c r="BG686" s="17">
        <v>3.7308169855117999E-2</v>
      </c>
      <c r="BH686" s="17"/>
      <c r="BI686" s="17">
        <v>1.9644926334675902E-2</v>
      </c>
      <c r="BJ686" s="17">
        <v>2.6199067873567801E-2</v>
      </c>
      <c r="BK686" s="17"/>
      <c r="BL686" s="17">
        <v>3.7259659302959602E-2</v>
      </c>
      <c r="BM686" s="17">
        <v>2.2269827179590501E-2</v>
      </c>
      <c r="BN686" s="17">
        <v>1.55451489186481E-2</v>
      </c>
      <c r="BO686" s="17">
        <v>0</v>
      </c>
      <c r="BP686" s="17"/>
      <c r="BQ686" s="17">
        <v>0</v>
      </c>
      <c r="BR686" s="17">
        <v>6.6655958605338897E-3</v>
      </c>
      <c r="BS686" s="17">
        <v>1.6517621110458101E-2</v>
      </c>
      <c r="BT686" s="17">
        <v>7.9515779170598409E-3</v>
      </c>
      <c r="BU686" s="17">
        <v>1.8779744292835999E-2</v>
      </c>
      <c r="BV686" s="17"/>
      <c r="BW686" s="17">
        <v>5.5427864279338403E-3</v>
      </c>
      <c r="BX686" s="17">
        <v>7.3767523110685601E-3</v>
      </c>
      <c r="BY686" s="17">
        <v>4.8261137710811797E-3</v>
      </c>
      <c r="BZ686" s="17">
        <v>5.4949667491343002E-3</v>
      </c>
      <c r="CA686" s="17">
        <v>1.3067748231507E-2</v>
      </c>
      <c r="CB686" s="17"/>
      <c r="CC686" s="17">
        <v>5.0418022719954797E-3</v>
      </c>
      <c r="CD686" s="17">
        <v>3.0248876559776001E-2</v>
      </c>
      <c r="CE686" s="17"/>
      <c r="CF686" s="17">
        <v>2.21928403673456E-3</v>
      </c>
      <c r="CG686" s="17"/>
      <c r="CH686" s="17">
        <v>9.1037555365125807E-3</v>
      </c>
    </row>
    <row r="687" spans="2:86" x14ac:dyDescent="0.35">
      <c r="B687" t="s">
        <v>232</v>
      </c>
      <c r="C687" s="17">
        <v>6.1935317057612597E-3</v>
      </c>
      <c r="D687" s="17">
        <v>8.8319631053675393E-3</v>
      </c>
      <c r="E687" s="17">
        <v>3.0698534673366399E-3</v>
      </c>
      <c r="F687" s="17"/>
      <c r="G687" s="17">
        <v>9.2158907814934507E-3</v>
      </c>
      <c r="H687" s="17">
        <v>1.2029762990125E-2</v>
      </c>
      <c r="I687" s="17">
        <v>6.3886740711859699E-3</v>
      </c>
      <c r="J687" s="17">
        <v>5.4555289082193498E-3</v>
      </c>
      <c r="K687" s="17">
        <v>0</v>
      </c>
      <c r="L687" s="17">
        <v>4.0363399344744803E-3</v>
      </c>
      <c r="M687" s="17"/>
      <c r="N687" s="17">
        <v>2.7546155836157501E-3</v>
      </c>
      <c r="O687" s="17">
        <v>5.5498721398120499E-3</v>
      </c>
      <c r="P687" s="17">
        <v>8.4250246546749303E-3</v>
      </c>
      <c r="Q687" s="17">
        <v>8.6628015248676402E-3</v>
      </c>
      <c r="R687" s="17"/>
      <c r="S687" s="17">
        <v>7.0990068666740699E-3</v>
      </c>
      <c r="T687" s="17">
        <v>0</v>
      </c>
      <c r="U687" s="17">
        <v>0</v>
      </c>
      <c r="V687" s="17">
        <v>1.46344944522988E-2</v>
      </c>
      <c r="W687" s="17">
        <v>0</v>
      </c>
      <c r="X687" s="17">
        <v>1.2729714584411699E-2</v>
      </c>
      <c r="Y687" s="17">
        <v>0</v>
      </c>
      <c r="Z687" s="17">
        <v>1.3074851018039501E-2</v>
      </c>
      <c r="AA687" s="17">
        <v>0</v>
      </c>
      <c r="AB687" s="17">
        <v>0</v>
      </c>
      <c r="AC687" s="17">
        <v>4.44208293769041E-2</v>
      </c>
      <c r="AD687" s="17">
        <v>0</v>
      </c>
      <c r="AE687" s="17"/>
      <c r="AF687" s="17">
        <v>5.5639156079342202E-2</v>
      </c>
      <c r="AG687" s="17">
        <v>2.5050400730092001E-2</v>
      </c>
      <c r="AH687" s="17">
        <v>9.5588796516635592E-3</v>
      </c>
      <c r="AI687" s="17">
        <v>1.3690010147652301E-2</v>
      </c>
      <c r="AJ687" s="17">
        <v>7.8139929260400299E-3</v>
      </c>
      <c r="AK687" s="17">
        <v>0</v>
      </c>
      <c r="AL687" s="17">
        <v>1.4526514614339601E-2</v>
      </c>
      <c r="AM687" s="17">
        <v>6.3002794210055696E-3</v>
      </c>
      <c r="AN687" s="17">
        <v>7.2468849641908802E-3</v>
      </c>
      <c r="AO687" s="17">
        <v>0</v>
      </c>
      <c r="AP687" s="17">
        <v>0</v>
      </c>
      <c r="AQ687" s="17">
        <v>0</v>
      </c>
      <c r="AR687" s="17">
        <v>0</v>
      </c>
      <c r="AS687" s="17">
        <v>0</v>
      </c>
      <c r="AT687" s="17">
        <v>0</v>
      </c>
      <c r="AU687" s="17">
        <v>0</v>
      </c>
      <c r="AV687" s="17"/>
      <c r="AW687" s="17">
        <v>7.0462005781591801E-3</v>
      </c>
      <c r="AX687" s="17">
        <v>4.3127053786870904E-3</v>
      </c>
      <c r="AY687" s="17">
        <v>3.5698708759830302E-3</v>
      </c>
      <c r="AZ687" s="17">
        <v>1.3168760012620699E-2</v>
      </c>
      <c r="BA687" s="17">
        <v>5.1675106222062901E-2</v>
      </c>
      <c r="BB687" s="17"/>
      <c r="BC687" s="17">
        <v>2.2245644324086E-2</v>
      </c>
      <c r="BD687" s="17">
        <v>2.14895878406957E-3</v>
      </c>
      <c r="BE687" s="17">
        <v>5.3848828060804503E-3</v>
      </c>
      <c r="BF687" s="17">
        <v>7.7313887235218003E-3</v>
      </c>
      <c r="BG687" s="17">
        <v>0</v>
      </c>
      <c r="BH687" s="17"/>
      <c r="BI687" s="17">
        <v>5.7478271475728702E-3</v>
      </c>
      <c r="BJ687" s="17">
        <v>8.0062440962442496E-3</v>
      </c>
      <c r="BK687" s="17"/>
      <c r="BL687" s="17">
        <v>8.4973339030570694E-3</v>
      </c>
      <c r="BM687" s="17">
        <v>6.4705330960494597E-3</v>
      </c>
      <c r="BN687" s="17">
        <v>5.5207498477213004E-3</v>
      </c>
      <c r="BO687" s="17">
        <v>0</v>
      </c>
      <c r="BP687" s="17"/>
      <c r="BQ687" s="17">
        <v>0</v>
      </c>
      <c r="BR687" s="17">
        <v>6.3160995505868499E-3</v>
      </c>
      <c r="BS687" s="17">
        <v>0</v>
      </c>
      <c r="BT687" s="17">
        <v>8.7720934121068607E-3</v>
      </c>
      <c r="BU687" s="17">
        <v>0</v>
      </c>
      <c r="BV687" s="17"/>
      <c r="BW687" s="17">
        <v>3.6756676127154002E-3</v>
      </c>
      <c r="BX687" s="17">
        <v>5.3576877114086098E-3</v>
      </c>
      <c r="BY687" s="17">
        <v>0</v>
      </c>
      <c r="BZ687" s="17">
        <v>0</v>
      </c>
      <c r="CA687" s="17">
        <v>0</v>
      </c>
      <c r="CB687" s="17"/>
      <c r="CC687" s="17">
        <v>5.6344863554782E-3</v>
      </c>
      <c r="CD687" s="17">
        <v>6.5209587196235399E-3</v>
      </c>
      <c r="CE687" s="17"/>
      <c r="CF687" s="17">
        <v>3.8019845078904901E-3</v>
      </c>
      <c r="CG687" s="17"/>
      <c r="CH687" s="17">
        <v>0</v>
      </c>
    </row>
    <row r="688" spans="2:86" x14ac:dyDescent="0.35">
      <c r="B688" t="s">
        <v>233</v>
      </c>
      <c r="C688" s="17">
        <v>1.45759823132147E-2</v>
      </c>
      <c r="D688" s="17">
        <v>1.4331238838602E-2</v>
      </c>
      <c r="E688" s="17">
        <v>1.4857910822344901E-2</v>
      </c>
      <c r="F688" s="17"/>
      <c r="G688" s="17">
        <v>1.13122788628926E-2</v>
      </c>
      <c r="H688" s="17">
        <v>9.6850783284596897E-3</v>
      </c>
      <c r="I688" s="17">
        <v>1.0616453820794999E-2</v>
      </c>
      <c r="J688" s="17">
        <v>2.8835708662153299E-2</v>
      </c>
      <c r="K688" s="17">
        <v>1.2621422109554701E-2</v>
      </c>
      <c r="L688" s="17">
        <v>1.3654945223535201E-2</v>
      </c>
      <c r="M688" s="17"/>
      <c r="N688" s="17">
        <v>8.5904213845552999E-3</v>
      </c>
      <c r="O688" s="17">
        <v>1.8361934297484901E-2</v>
      </c>
      <c r="P688" s="17">
        <v>3.8517343814829198E-3</v>
      </c>
      <c r="Q688" s="17">
        <v>2.6656944090955599E-2</v>
      </c>
      <c r="R688" s="17"/>
      <c r="S688" s="17">
        <v>5.8726729376099096E-3</v>
      </c>
      <c r="T688" s="17">
        <v>2.0444567501136799E-2</v>
      </c>
      <c r="U688" s="17">
        <v>4.8801302625934703E-3</v>
      </c>
      <c r="V688" s="17">
        <v>4.2924912443999798E-2</v>
      </c>
      <c r="W688" s="17">
        <v>5.9002178930831397E-3</v>
      </c>
      <c r="X688" s="17">
        <v>4.89044118573502E-3</v>
      </c>
      <c r="Y688" s="17">
        <v>1.8464171454788101E-2</v>
      </c>
      <c r="Z688" s="17">
        <v>2.5894092385658801E-2</v>
      </c>
      <c r="AA688" s="17">
        <v>1.3087980885994799E-2</v>
      </c>
      <c r="AB688" s="17">
        <v>1.36763928158608E-2</v>
      </c>
      <c r="AC688" s="17">
        <v>0</v>
      </c>
      <c r="AD688" s="17">
        <v>2.68531943066273E-2</v>
      </c>
      <c r="AE688" s="17"/>
      <c r="AF688" s="17">
        <v>0</v>
      </c>
      <c r="AG688" s="17">
        <v>2.6088156015199301E-2</v>
      </c>
      <c r="AH688" s="17">
        <v>1.2204703190268999E-2</v>
      </c>
      <c r="AI688" s="17">
        <v>1.6749502790719399E-2</v>
      </c>
      <c r="AJ688" s="17">
        <v>5.5133962904229603E-3</v>
      </c>
      <c r="AK688" s="17">
        <v>2.9673273410293001E-2</v>
      </c>
      <c r="AL688" s="17">
        <v>8.5655097400593409E-3</v>
      </c>
      <c r="AM688" s="17">
        <v>2.9568598990338299E-2</v>
      </c>
      <c r="AN688" s="17">
        <v>2.0988431720578099E-2</v>
      </c>
      <c r="AO688" s="17">
        <v>2.8535538987444899E-2</v>
      </c>
      <c r="AP688" s="17">
        <v>0</v>
      </c>
      <c r="AQ688" s="17">
        <v>0</v>
      </c>
      <c r="AR688" s="17">
        <v>0</v>
      </c>
      <c r="AS688" s="17">
        <v>0</v>
      </c>
      <c r="AT688" s="17">
        <v>0</v>
      </c>
      <c r="AU688" s="17">
        <v>0</v>
      </c>
      <c r="AV688" s="17"/>
      <c r="AW688" s="17">
        <v>1.49164935037021E-2</v>
      </c>
      <c r="AX688" s="17">
        <v>5.4005070230030202E-3</v>
      </c>
      <c r="AY688" s="17">
        <v>1.7553254350870101E-2</v>
      </c>
      <c r="AZ688" s="17">
        <v>8.5605506158075006E-3</v>
      </c>
      <c r="BA688" s="17">
        <v>7.2767452948490505E-2</v>
      </c>
      <c r="BB688" s="17"/>
      <c r="BC688" s="17">
        <v>0</v>
      </c>
      <c r="BD688" s="17">
        <v>2.4081508770113702E-3</v>
      </c>
      <c r="BE688" s="17">
        <v>2.1440882659255998E-2</v>
      </c>
      <c r="BF688" s="17">
        <v>3.3815763320494303E-2</v>
      </c>
      <c r="BG688" s="17">
        <v>3.3383822999471902E-2</v>
      </c>
      <c r="BH688" s="17"/>
      <c r="BI688" s="17">
        <v>1.58226137013419E-2</v>
      </c>
      <c r="BJ688" s="17">
        <v>9.5058430873376197E-3</v>
      </c>
      <c r="BK688" s="17"/>
      <c r="BL688" s="17">
        <v>4.9004120983426897E-3</v>
      </c>
      <c r="BM688" s="17">
        <v>1.9860427708843699E-2</v>
      </c>
      <c r="BN688" s="17">
        <v>1.5662592304851199E-2</v>
      </c>
      <c r="BO688" s="17">
        <v>0</v>
      </c>
      <c r="BP688" s="17"/>
      <c r="BQ688" s="17">
        <v>4.8114182633037196E-3</v>
      </c>
      <c r="BR688" s="17">
        <v>1.23264108705919E-2</v>
      </c>
      <c r="BS688" s="17">
        <v>6.29654676062968E-3</v>
      </c>
      <c r="BT688" s="17">
        <v>1.58279125576644E-2</v>
      </c>
      <c r="BU688" s="17">
        <v>5.6810721335722996E-3</v>
      </c>
      <c r="BV688" s="17"/>
      <c r="BW688" s="17">
        <v>0</v>
      </c>
      <c r="BX688" s="17">
        <v>6.46085065971714E-3</v>
      </c>
      <c r="BY688" s="17">
        <v>1.7105814580729201E-2</v>
      </c>
      <c r="BZ688" s="17">
        <v>1.0325881100366601E-2</v>
      </c>
      <c r="CA688" s="17">
        <v>3.5828312865203399E-3</v>
      </c>
      <c r="CB688" s="17"/>
      <c r="CC688" s="17">
        <v>7.6230892661956597E-3</v>
      </c>
      <c r="CD688" s="17">
        <v>1.8648219041302299E-2</v>
      </c>
      <c r="CE688" s="17"/>
      <c r="CF688" s="17">
        <v>5.1363597852319004E-3</v>
      </c>
      <c r="CG688" s="17"/>
      <c r="CH688" s="17">
        <v>9.1918763443084202E-3</v>
      </c>
    </row>
    <row r="689" spans="2:86" x14ac:dyDescent="0.35">
      <c r="B689" t="s">
        <v>140</v>
      </c>
      <c r="C689" s="17">
        <v>0.26332484813746498</v>
      </c>
      <c r="D689" s="17">
        <v>0.20241908369150299</v>
      </c>
      <c r="E689" s="17">
        <v>0.32249002648745501</v>
      </c>
      <c r="F689" s="17"/>
      <c r="G689" s="17">
        <v>0.169108775223899</v>
      </c>
      <c r="H689" s="17">
        <v>0.21661997119377999</v>
      </c>
      <c r="I689" s="17">
        <v>0.231079658694369</v>
      </c>
      <c r="J689" s="17">
        <v>0.27127901234675</v>
      </c>
      <c r="K689" s="17">
        <v>0.30919645768410597</v>
      </c>
      <c r="L689" s="17">
        <v>0.35275932345953798</v>
      </c>
      <c r="M689" s="17"/>
      <c r="N689" s="17">
        <v>0.22736809413228301</v>
      </c>
      <c r="O689" s="17">
        <v>0.28212698294760602</v>
      </c>
      <c r="P689" s="17">
        <v>0.22359278890915399</v>
      </c>
      <c r="Q689" s="17">
        <v>0.31827644579540398</v>
      </c>
      <c r="R689" s="17"/>
      <c r="S689" s="17">
        <v>0.19195541581742301</v>
      </c>
      <c r="T689" s="17">
        <v>0.28384899456798801</v>
      </c>
      <c r="U689" s="17">
        <v>0.26180664600576198</v>
      </c>
      <c r="V689" s="17">
        <v>0.20592273002768999</v>
      </c>
      <c r="W689" s="17">
        <v>0.28930799586528</v>
      </c>
      <c r="X689" s="17">
        <v>0.24014973454612101</v>
      </c>
      <c r="Y689" s="17">
        <v>0.30067703242916399</v>
      </c>
      <c r="Z689" s="17">
        <v>0.30054217067886002</v>
      </c>
      <c r="AA689" s="17">
        <v>0.30695306725558402</v>
      </c>
      <c r="AB689" s="17">
        <v>0.225908182114442</v>
      </c>
      <c r="AC689" s="17">
        <v>0.395498497091331</v>
      </c>
      <c r="AD689" s="17">
        <v>0.27537189991254502</v>
      </c>
      <c r="AE689" s="17"/>
      <c r="AF689" s="17">
        <v>0.37621556411628299</v>
      </c>
      <c r="AG689" s="17">
        <v>0.42489971690614398</v>
      </c>
      <c r="AH689" s="17">
        <v>0.33711717697672999</v>
      </c>
      <c r="AI689" s="17">
        <v>0.28433814432766802</v>
      </c>
      <c r="AJ689" s="17">
        <v>0.28151152027571402</v>
      </c>
      <c r="AK689" s="17">
        <v>0.27653421715113802</v>
      </c>
      <c r="AL689" s="17">
        <v>0.26634772508808102</v>
      </c>
      <c r="AM689" s="17">
        <v>0.17821879340032601</v>
      </c>
      <c r="AN689" s="17">
        <v>0.25342045803382401</v>
      </c>
      <c r="AO689" s="17">
        <v>0.220889489484489</v>
      </c>
      <c r="AP689" s="17">
        <v>0.25694146574791998</v>
      </c>
      <c r="AQ689" s="17">
        <v>0.25054545963250502</v>
      </c>
      <c r="AR689" s="17">
        <v>0.20160853520489</v>
      </c>
      <c r="AS689" s="17">
        <v>0.29296544580883499</v>
      </c>
      <c r="AT689" s="17">
        <v>0.18097104264827499</v>
      </c>
      <c r="AU689" s="17">
        <v>0.120962335464755</v>
      </c>
      <c r="AV689" s="17"/>
      <c r="AW689" s="17">
        <v>0.32854604546479499</v>
      </c>
      <c r="AX689" s="17">
        <v>0.27195217230972601</v>
      </c>
      <c r="AY689" s="17">
        <v>0.24300654596046301</v>
      </c>
      <c r="AZ689" s="17">
        <v>0.15122201459794099</v>
      </c>
      <c r="BA689" s="17">
        <v>0.117277042015588</v>
      </c>
      <c r="BB689" s="17"/>
      <c r="BC689" s="17">
        <v>0.13660485569452099</v>
      </c>
      <c r="BD689" s="17">
        <v>0.246924879655952</v>
      </c>
      <c r="BE689" s="17">
        <v>0.289013709260105</v>
      </c>
      <c r="BF689" s="17">
        <v>0.317220840890171</v>
      </c>
      <c r="BG689" s="17">
        <v>0.332535639355102</v>
      </c>
      <c r="BH689" s="17"/>
      <c r="BI689" s="17">
        <v>0.24745793068166799</v>
      </c>
      <c r="BJ689" s="17">
        <v>0.32785673892135803</v>
      </c>
      <c r="BK689" s="17"/>
      <c r="BL689" s="17">
        <v>0.25836297401694902</v>
      </c>
      <c r="BM689" s="17">
        <v>0.28125182453294501</v>
      </c>
      <c r="BN689" s="17">
        <v>0.24853810282935199</v>
      </c>
      <c r="BO689" s="17">
        <v>0.42752098497720997</v>
      </c>
      <c r="BP689" s="17"/>
      <c r="BQ689" s="17">
        <v>0.196439549505461</v>
      </c>
      <c r="BR689" s="17">
        <v>0.22054841210478501</v>
      </c>
      <c r="BS689" s="17">
        <v>0.243208751708586</v>
      </c>
      <c r="BT689" s="17">
        <v>0.18692298902542201</v>
      </c>
      <c r="BU689" s="17">
        <v>0.111112728953395</v>
      </c>
      <c r="BV689" s="17"/>
      <c r="BW689" s="17">
        <v>0.16103347920873301</v>
      </c>
      <c r="BX689" s="17">
        <v>0.14955617143643099</v>
      </c>
      <c r="BY689" s="17">
        <v>0.23449431350715899</v>
      </c>
      <c r="BZ689" s="17">
        <v>0.20465836868565901</v>
      </c>
      <c r="CA689" s="17">
        <v>8.4889489517552097E-2</v>
      </c>
      <c r="CB689" s="17"/>
      <c r="CC689" s="17">
        <v>0.17389542402675301</v>
      </c>
      <c r="CD689" s="17">
        <v>0.315702726377876</v>
      </c>
      <c r="CE689" s="17"/>
      <c r="CF689" s="17">
        <v>0.15164747483378599</v>
      </c>
      <c r="CG689" s="17"/>
      <c r="CH689" s="17">
        <v>0.142035191310904</v>
      </c>
    </row>
    <row r="690" spans="2:86" x14ac:dyDescent="0.35">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c r="CC690" s="17"/>
      <c r="CD690" s="17"/>
      <c r="CE690" s="17"/>
      <c r="CF690" s="17"/>
      <c r="CG690" s="17"/>
      <c r="CH690" s="17"/>
    </row>
    <row r="691" spans="2:86" x14ac:dyDescent="0.35">
      <c r="B691" s="6" t="s">
        <v>362</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c r="CD691" s="17"/>
      <c r="CE691" s="17"/>
      <c r="CF691" s="17"/>
      <c r="CG691" s="17"/>
      <c r="CH691" s="17"/>
    </row>
    <row r="692" spans="2:86" x14ac:dyDescent="0.35">
      <c r="B692" s="21" t="s">
        <v>123</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c r="BZ692" s="17"/>
      <c r="CA692" s="17"/>
      <c r="CB692" s="17"/>
      <c r="CC692" s="17"/>
      <c r="CD692" s="17"/>
      <c r="CE692" s="17"/>
      <c r="CF692" s="17"/>
      <c r="CG692" s="17"/>
      <c r="CH692" s="17"/>
    </row>
    <row r="693" spans="2:86" x14ac:dyDescent="0.35">
      <c r="B693" t="s">
        <v>76</v>
      </c>
      <c r="C693" s="17">
        <v>0.225699766489876</v>
      </c>
      <c r="D693" s="17">
        <v>0.25619748649759599</v>
      </c>
      <c r="E693" s="17">
        <v>0.19662405667500699</v>
      </c>
      <c r="F693" s="17"/>
      <c r="G693" s="17">
        <v>0.23243019309224899</v>
      </c>
      <c r="H693" s="17">
        <v>0.29154583095633202</v>
      </c>
      <c r="I693" s="17">
        <v>0.24926843390394801</v>
      </c>
      <c r="J693" s="17">
        <v>0.22007242577868</v>
      </c>
      <c r="K693" s="17">
        <v>0.18135967264261099</v>
      </c>
      <c r="L693" s="17">
        <v>0.18285697429376699</v>
      </c>
      <c r="M693" s="17"/>
      <c r="N693" s="17">
        <v>0.29938516276633198</v>
      </c>
      <c r="O693" s="17">
        <v>0.21259434163576399</v>
      </c>
      <c r="P693" s="17">
        <v>0.17146323522651599</v>
      </c>
      <c r="Q693" s="17">
        <v>0.20928292600325599</v>
      </c>
      <c r="R693" s="17"/>
      <c r="S693" s="17">
        <v>0.36473966062344298</v>
      </c>
      <c r="T693" s="17">
        <v>0.16074028314835201</v>
      </c>
      <c r="U693" s="17">
        <v>0.18561629725859899</v>
      </c>
      <c r="V693" s="17">
        <v>0.17569342688426701</v>
      </c>
      <c r="W693" s="17">
        <v>0.27876187172926098</v>
      </c>
      <c r="X693" s="17">
        <v>0.19389055641075501</v>
      </c>
      <c r="Y693" s="17">
        <v>0.246917412931003</v>
      </c>
      <c r="Z693" s="17">
        <v>0.25308481605386102</v>
      </c>
      <c r="AA693" s="17">
        <v>0.215913866404121</v>
      </c>
      <c r="AB693" s="17">
        <v>0.19857383223611</v>
      </c>
      <c r="AC693" s="17">
        <v>0.19868266439451401</v>
      </c>
      <c r="AD693" s="17">
        <v>0.15665043529792899</v>
      </c>
      <c r="AE693" s="17"/>
      <c r="AF693" s="17">
        <v>0.22579673171039999</v>
      </c>
      <c r="AG693" s="17">
        <v>0.230905371818386</v>
      </c>
      <c r="AH693" s="17">
        <v>0.23156660320041</v>
      </c>
      <c r="AI693" s="17">
        <v>0.18939522321972699</v>
      </c>
      <c r="AJ693" s="17">
        <v>0.26406677318385902</v>
      </c>
      <c r="AK693" s="17">
        <v>0.19685293923764999</v>
      </c>
      <c r="AL693" s="17">
        <v>0.161672820649022</v>
      </c>
      <c r="AM693" s="17">
        <v>0.16595160383985</v>
      </c>
      <c r="AN693" s="17">
        <v>0.169670649476554</v>
      </c>
      <c r="AO693" s="17">
        <v>0.25599723620797399</v>
      </c>
      <c r="AP693" s="17">
        <v>0.191706218707107</v>
      </c>
      <c r="AQ693" s="17">
        <v>0.30335765351256899</v>
      </c>
      <c r="AR693" s="17">
        <v>0.29758482057782099</v>
      </c>
      <c r="AS693" s="17">
        <v>0.251493923280386</v>
      </c>
      <c r="AT693" s="17">
        <v>0.47749158936242703</v>
      </c>
      <c r="AU693" s="17">
        <v>0.319418596706257</v>
      </c>
      <c r="AV693" s="17"/>
      <c r="AW693" s="17">
        <v>0.16812401793866399</v>
      </c>
      <c r="AX693" s="17">
        <v>0.204665835835659</v>
      </c>
      <c r="AY693" s="17">
        <v>0.26674171603669</v>
      </c>
      <c r="AZ693" s="17">
        <v>0.32145290669699</v>
      </c>
      <c r="BA693" s="17">
        <v>0.48779797204400099</v>
      </c>
      <c r="BB693" s="17"/>
      <c r="BC693" s="17">
        <v>0.34746190968964302</v>
      </c>
      <c r="BD693" s="17">
        <v>0.24519633143104599</v>
      </c>
      <c r="BE693" s="17">
        <v>0.200633933631338</v>
      </c>
      <c r="BF693" s="17">
        <v>0.15653169932813801</v>
      </c>
      <c r="BG693" s="17">
        <v>0.19862119577371101</v>
      </c>
      <c r="BH693" s="17"/>
      <c r="BI693" s="17">
        <v>0.21954405784029499</v>
      </c>
      <c r="BJ693" s="17">
        <v>0.25073547486731401</v>
      </c>
      <c r="BK693" s="17"/>
      <c r="BL693" s="17">
        <v>0.205594745750521</v>
      </c>
      <c r="BM693" s="17">
        <v>0.19665294135738201</v>
      </c>
      <c r="BN693" s="17">
        <v>0.251042047415655</v>
      </c>
      <c r="BO693" s="17">
        <v>0.154955198321511</v>
      </c>
      <c r="BP693" s="17"/>
      <c r="BQ693" s="17">
        <v>6.3941246594592605E-2</v>
      </c>
      <c r="BR693" s="17">
        <v>0.46372256963997699</v>
      </c>
      <c r="BS693" s="17">
        <v>0.13103670487595701</v>
      </c>
      <c r="BT693" s="17">
        <v>2.7779897349703601E-2</v>
      </c>
      <c r="BU693" s="17">
        <v>0.110441619237685</v>
      </c>
      <c r="BV693" s="17"/>
      <c r="BW693" s="17">
        <v>6.5917890018112699E-2</v>
      </c>
      <c r="BX693" s="17">
        <v>0.72150630177685504</v>
      </c>
      <c r="BY693" s="17">
        <v>0.13205993012943501</v>
      </c>
      <c r="BZ693" s="17">
        <v>4.0401955179736097E-2</v>
      </c>
      <c r="CA693" s="17">
        <v>8.89855952003928E-2</v>
      </c>
      <c r="CB693" s="17"/>
      <c r="CC693" s="17">
        <v>0.145251875930171</v>
      </c>
      <c r="CD693" s="17">
        <v>0.27281725447926097</v>
      </c>
      <c r="CE693" s="17"/>
      <c r="CF693" s="17">
        <v>0.73642201533076002</v>
      </c>
      <c r="CG693" s="17"/>
      <c r="CH693" s="17">
        <v>0.34117047001698902</v>
      </c>
    </row>
    <row r="694" spans="2:86" x14ac:dyDescent="0.35">
      <c r="B694" t="s">
        <v>75</v>
      </c>
      <c r="C694" s="17">
        <v>0.152635864179479</v>
      </c>
      <c r="D694" s="17">
        <v>0.154550503932044</v>
      </c>
      <c r="E694" s="17">
        <v>0.150652391957109</v>
      </c>
      <c r="F694" s="17"/>
      <c r="G694" s="17">
        <v>7.98558058437812E-2</v>
      </c>
      <c r="H694" s="17">
        <v>0.13587770651054501</v>
      </c>
      <c r="I694" s="17">
        <v>0.102244704468217</v>
      </c>
      <c r="J694" s="17">
        <v>0.169040806020751</v>
      </c>
      <c r="K694" s="17">
        <v>0.131100119947756</v>
      </c>
      <c r="L694" s="17">
        <v>0.25654837171342998</v>
      </c>
      <c r="M694" s="17"/>
      <c r="N694" s="17">
        <v>0.19365391100662999</v>
      </c>
      <c r="O694" s="17">
        <v>0.18947696590205301</v>
      </c>
      <c r="P694" s="17">
        <v>0.12751480533409301</v>
      </c>
      <c r="Q694" s="17">
        <v>9.1921660942040906E-2</v>
      </c>
      <c r="R694" s="17"/>
      <c r="S694" s="17">
        <v>0.15815734030859699</v>
      </c>
      <c r="T694" s="17">
        <v>0.24694052404866801</v>
      </c>
      <c r="U694" s="17">
        <v>0.118794359006042</v>
      </c>
      <c r="V694" s="17">
        <v>0.18637958971921001</v>
      </c>
      <c r="W694" s="17">
        <v>0.15722850090142901</v>
      </c>
      <c r="X694" s="17">
        <v>0.160150047124821</v>
      </c>
      <c r="Y694" s="17">
        <v>0.16484295877815799</v>
      </c>
      <c r="Z694" s="17">
        <v>0.13807096158877899</v>
      </c>
      <c r="AA694" s="17">
        <v>0.106063732935292</v>
      </c>
      <c r="AB694" s="17">
        <v>7.8729392109708196E-2</v>
      </c>
      <c r="AC694" s="17">
        <v>0.13752931911317601</v>
      </c>
      <c r="AD694" s="17">
        <v>7.9277616944719104E-2</v>
      </c>
      <c r="AE694" s="17"/>
      <c r="AF694" s="17">
        <v>0.114028982515698</v>
      </c>
      <c r="AG694" s="17">
        <v>4.7330372179610697E-2</v>
      </c>
      <c r="AH694" s="17">
        <v>0.150232810083781</v>
      </c>
      <c r="AI694" s="17">
        <v>9.9369524421754105E-2</v>
      </c>
      <c r="AJ694" s="17">
        <v>0.13629233328874599</v>
      </c>
      <c r="AK694" s="17">
        <v>0.13152037339661601</v>
      </c>
      <c r="AL694" s="17">
        <v>0.153519950900671</v>
      </c>
      <c r="AM694" s="17">
        <v>0.166602065900054</v>
      </c>
      <c r="AN694" s="17">
        <v>0.19996680750838</v>
      </c>
      <c r="AO694" s="17">
        <v>0.12399900482501</v>
      </c>
      <c r="AP694" s="17">
        <v>0.15798810022350099</v>
      </c>
      <c r="AQ694" s="17">
        <v>0.17961801867263499</v>
      </c>
      <c r="AR694" s="17">
        <v>0.20048216643360001</v>
      </c>
      <c r="AS694" s="17">
        <v>0.20622561636168299</v>
      </c>
      <c r="AT694" s="17">
        <v>0.14433727571226801</v>
      </c>
      <c r="AU694" s="17">
        <v>0.221782400181643</v>
      </c>
      <c r="AV694" s="17"/>
      <c r="AW694" s="17">
        <v>0.14967565567751201</v>
      </c>
      <c r="AX694" s="17">
        <v>0.12507517416354699</v>
      </c>
      <c r="AY694" s="17">
        <v>0.15392575834320599</v>
      </c>
      <c r="AZ694" s="17">
        <v>0.19388639783159201</v>
      </c>
      <c r="BA694" s="17">
        <v>0.10603048560448</v>
      </c>
      <c r="BB694" s="17"/>
      <c r="BC694" s="17">
        <v>0.12623335956524201</v>
      </c>
      <c r="BD694" s="17">
        <v>0.20411098969671199</v>
      </c>
      <c r="BE694" s="17">
        <v>0.14973048219443599</v>
      </c>
      <c r="BF694" s="17">
        <v>8.4319683980381199E-2</v>
      </c>
      <c r="BG694" s="17">
        <v>1.38956025105611E-2</v>
      </c>
      <c r="BH694" s="17"/>
      <c r="BI694" s="17">
        <v>0.164737535331898</v>
      </c>
      <c r="BJ694" s="17">
        <v>0.103417500040003</v>
      </c>
      <c r="BK694" s="17"/>
      <c r="BL694" s="17">
        <v>0.133132287114923</v>
      </c>
      <c r="BM694" s="17">
        <v>0.17590499759984199</v>
      </c>
      <c r="BN694" s="17">
        <v>0.14517329128932299</v>
      </c>
      <c r="BO694" s="17">
        <v>0.19255657130782999</v>
      </c>
      <c r="BP694" s="17"/>
      <c r="BQ694" s="17">
        <v>0.55408517405354896</v>
      </c>
      <c r="BR694" s="17">
        <v>7.2658343201536996E-2</v>
      </c>
      <c r="BS694" s="17">
        <v>4.87897920310182E-2</v>
      </c>
      <c r="BT694" s="17">
        <v>6.9876567048028998E-2</v>
      </c>
      <c r="BU694" s="17">
        <v>4.0525296233224303E-2</v>
      </c>
      <c r="BV694" s="17"/>
      <c r="BW694" s="17">
        <v>0.69105759549041901</v>
      </c>
      <c r="BX694" s="17">
        <v>2.9726184705401601E-2</v>
      </c>
      <c r="BY694" s="17">
        <v>4.7032772896890701E-2</v>
      </c>
      <c r="BZ694" s="17">
        <v>9.7817970575816302E-2</v>
      </c>
      <c r="CA694" s="17">
        <v>2.0692570923842302E-2</v>
      </c>
      <c r="CB694" s="17"/>
      <c r="CC694" s="17">
        <v>0.147694595758428</v>
      </c>
      <c r="CD694" s="17">
        <v>0.15552991340639299</v>
      </c>
      <c r="CE694" s="17"/>
      <c r="CF694" s="17">
        <v>3.3836499619809501E-2</v>
      </c>
      <c r="CG694" s="17"/>
      <c r="CH694" s="17">
        <v>9.8288316686034299E-2</v>
      </c>
    </row>
    <row r="695" spans="2:86" x14ac:dyDescent="0.35">
      <c r="B695" t="s">
        <v>77</v>
      </c>
      <c r="C695" s="17">
        <v>9.4820345418330898E-2</v>
      </c>
      <c r="D695" s="17">
        <v>9.7838169347813794E-2</v>
      </c>
      <c r="E695" s="17">
        <v>9.2158193982098902E-2</v>
      </c>
      <c r="F695" s="17"/>
      <c r="G695" s="17">
        <v>7.3144445287872298E-2</v>
      </c>
      <c r="H695" s="17">
        <v>7.7132721829042405E-2</v>
      </c>
      <c r="I695" s="17">
        <v>0.114613162447809</v>
      </c>
      <c r="J695" s="17">
        <v>9.5198102159146605E-2</v>
      </c>
      <c r="K695" s="17">
        <v>0.10533022046234999</v>
      </c>
      <c r="L695" s="17">
        <v>0.100151250191313</v>
      </c>
      <c r="M695" s="17"/>
      <c r="N695" s="17">
        <v>0.104602734979832</v>
      </c>
      <c r="O695" s="17">
        <v>9.1881037954069794E-2</v>
      </c>
      <c r="P695" s="17">
        <v>8.96115634351419E-2</v>
      </c>
      <c r="Q695" s="17">
        <v>9.2654535363293697E-2</v>
      </c>
      <c r="R695" s="17"/>
      <c r="S695" s="17">
        <v>8.9794784969786101E-2</v>
      </c>
      <c r="T695" s="17">
        <v>0.11809316115664401</v>
      </c>
      <c r="U695" s="17">
        <v>0.110526911134259</v>
      </c>
      <c r="V695" s="17">
        <v>4.9788416705931197E-2</v>
      </c>
      <c r="W695" s="17">
        <v>5.5527453303152598E-2</v>
      </c>
      <c r="X695" s="17">
        <v>0.115184534974998</v>
      </c>
      <c r="Y695" s="17">
        <v>0.13024638413428</v>
      </c>
      <c r="Z695" s="17">
        <v>9.9243948822657704E-2</v>
      </c>
      <c r="AA695" s="17">
        <v>9.2663597375819098E-2</v>
      </c>
      <c r="AB695" s="17">
        <v>0.13273050396887501</v>
      </c>
      <c r="AC695" s="17">
        <v>1.8263840310654401E-2</v>
      </c>
      <c r="AD695" s="17">
        <v>6.1885227911648799E-2</v>
      </c>
      <c r="AE695" s="17"/>
      <c r="AF695" s="17">
        <v>8.2347296051000302E-2</v>
      </c>
      <c r="AG695" s="17">
        <v>6.4408627448529002E-2</v>
      </c>
      <c r="AH695" s="17">
        <v>7.8880240663444207E-2</v>
      </c>
      <c r="AI695" s="17">
        <v>7.6727531922296199E-2</v>
      </c>
      <c r="AJ695" s="17">
        <v>5.8860489785335597E-2</v>
      </c>
      <c r="AK695" s="17">
        <v>7.9870729162286394E-2</v>
      </c>
      <c r="AL695" s="17">
        <v>9.7449166202029106E-2</v>
      </c>
      <c r="AM695" s="17">
        <v>0.104136505613787</v>
      </c>
      <c r="AN695" s="17">
        <v>0.15424343068355001</v>
      </c>
      <c r="AO695" s="17">
        <v>7.9039677417765394E-2</v>
      </c>
      <c r="AP695" s="17">
        <v>0.117599402686747</v>
      </c>
      <c r="AQ695" s="17">
        <v>5.4227405233849203E-2</v>
      </c>
      <c r="AR695" s="17">
        <v>9.5469883954233406E-2</v>
      </c>
      <c r="AS695" s="17">
        <v>7.6646039802663199E-2</v>
      </c>
      <c r="AT695" s="17">
        <v>0.124615133559715</v>
      </c>
      <c r="AU695" s="17">
        <v>0.16295245426668001</v>
      </c>
      <c r="AV695" s="17"/>
      <c r="AW695" s="17">
        <v>8.5972443689759898E-2</v>
      </c>
      <c r="AX695" s="17">
        <v>9.0919840994513904E-2</v>
      </c>
      <c r="AY695" s="17">
        <v>0.116901179461633</v>
      </c>
      <c r="AZ695" s="17">
        <v>8.0868991033030205E-2</v>
      </c>
      <c r="BA695" s="17">
        <v>4.8413663403002703E-2</v>
      </c>
      <c r="BB695" s="17"/>
      <c r="BC695" s="17">
        <v>0.101245203967108</v>
      </c>
      <c r="BD695" s="17">
        <v>9.7277476396071302E-2</v>
      </c>
      <c r="BE695" s="17">
        <v>9.0092490436201503E-2</v>
      </c>
      <c r="BF695" s="17">
        <v>9.2641337364850904E-2</v>
      </c>
      <c r="BG695" s="17">
        <v>0.109020754096638</v>
      </c>
      <c r="BH695" s="17"/>
      <c r="BI695" s="17">
        <v>9.4378566882909604E-2</v>
      </c>
      <c r="BJ695" s="17">
        <v>9.6617090392765406E-2</v>
      </c>
      <c r="BK695" s="17"/>
      <c r="BL695" s="17">
        <v>9.5676327023188304E-2</v>
      </c>
      <c r="BM695" s="17">
        <v>9.1437045622540694E-2</v>
      </c>
      <c r="BN695" s="17">
        <v>9.9509477718870795E-2</v>
      </c>
      <c r="BO695" s="17">
        <v>1.9309710279510901E-2</v>
      </c>
      <c r="BP695" s="17"/>
      <c r="BQ695" s="17">
        <v>4.6522655188778503E-2</v>
      </c>
      <c r="BR695" s="17">
        <v>9.5450060822445407E-2</v>
      </c>
      <c r="BS695" s="17">
        <v>0.45017935931361702</v>
      </c>
      <c r="BT695" s="17">
        <v>2.54919964360187E-2</v>
      </c>
      <c r="BU695" s="17">
        <v>4.4405002387593401E-2</v>
      </c>
      <c r="BV695" s="17"/>
      <c r="BW695" s="17">
        <v>5.1192313737227199E-2</v>
      </c>
      <c r="BX695" s="17">
        <v>4.53411534190888E-2</v>
      </c>
      <c r="BY695" s="17">
        <v>0.54848085628088605</v>
      </c>
      <c r="BZ695" s="17">
        <v>2.9379773315170499E-2</v>
      </c>
      <c r="CA695" s="17">
        <v>5.0082294921025797E-2</v>
      </c>
      <c r="CB695" s="17"/>
      <c r="CC695" s="17">
        <v>6.0427089103442598E-2</v>
      </c>
      <c r="CD695" s="17">
        <v>0.11496411587717099</v>
      </c>
      <c r="CE695" s="17"/>
      <c r="CF695" s="17">
        <v>4.3048031648464401E-2</v>
      </c>
      <c r="CG695" s="17"/>
      <c r="CH695" s="17">
        <v>7.0066007534136499E-2</v>
      </c>
    </row>
    <row r="696" spans="2:86" x14ac:dyDescent="0.35">
      <c r="B696" t="s">
        <v>79</v>
      </c>
      <c r="C696" s="17">
        <v>0.14670827175304199</v>
      </c>
      <c r="D696" s="17">
        <v>0.12590980200517399</v>
      </c>
      <c r="E696" s="17">
        <v>0.16503170593986899</v>
      </c>
      <c r="F696" s="17"/>
      <c r="G696" s="17">
        <v>0.32200108358427199</v>
      </c>
      <c r="H696" s="17">
        <v>0.168000864745317</v>
      </c>
      <c r="I696" s="17">
        <v>0.15383002720929401</v>
      </c>
      <c r="J696" s="17">
        <v>9.2405858501132102E-2</v>
      </c>
      <c r="K696" s="17">
        <v>0.117039664892615</v>
      </c>
      <c r="L696" s="17">
        <v>7.1362329939561903E-2</v>
      </c>
      <c r="M696" s="17"/>
      <c r="N696" s="17">
        <v>0.118900942635702</v>
      </c>
      <c r="O696" s="17">
        <v>0.12286030100331199</v>
      </c>
      <c r="P696" s="17">
        <v>0.20148809052588901</v>
      </c>
      <c r="Q696" s="17">
        <v>0.154509502433405</v>
      </c>
      <c r="R696" s="17"/>
      <c r="S696" s="17">
        <v>0.151154621636679</v>
      </c>
      <c r="T696" s="17">
        <v>0.14415448409592599</v>
      </c>
      <c r="U696" s="17">
        <v>0.160885720788223</v>
      </c>
      <c r="V696" s="17">
        <v>0.154243148765671</v>
      </c>
      <c r="W696" s="17">
        <v>9.7775738284072294E-2</v>
      </c>
      <c r="X696" s="17">
        <v>0.123162899889712</v>
      </c>
      <c r="Y696" s="17">
        <v>0.15543479883790601</v>
      </c>
      <c r="Z696" s="17">
        <v>5.4748021178648597E-2</v>
      </c>
      <c r="AA696" s="17">
        <v>0.15072326859212501</v>
      </c>
      <c r="AB696" s="17">
        <v>0.18001143279590101</v>
      </c>
      <c r="AC696" s="17">
        <v>0.180520989341591</v>
      </c>
      <c r="AD696" s="17">
        <v>0.189022371499356</v>
      </c>
      <c r="AE696" s="17"/>
      <c r="AF696" s="17">
        <v>0.173498813538709</v>
      </c>
      <c r="AG696" s="17">
        <v>0.152421525211898</v>
      </c>
      <c r="AH696" s="17">
        <v>0.14735668589524001</v>
      </c>
      <c r="AI696" s="17">
        <v>0.17959779543846</v>
      </c>
      <c r="AJ696" s="17">
        <v>0.16789692623053001</v>
      </c>
      <c r="AK696" s="17">
        <v>0.169085522023115</v>
      </c>
      <c r="AL696" s="17">
        <v>0.12541826408344101</v>
      </c>
      <c r="AM696" s="17">
        <v>0.16655530425746501</v>
      </c>
      <c r="AN696" s="17">
        <v>0.15250999233896401</v>
      </c>
      <c r="AO696" s="17">
        <v>0.164973561153337</v>
      </c>
      <c r="AP696" s="17">
        <v>0.147300599563607</v>
      </c>
      <c r="AQ696" s="17">
        <v>9.9492735334032495E-2</v>
      </c>
      <c r="AR696" s="17">
        <v>0.16211142114572999</v>
      </c>
      <c r="AS696" s="17">
        <v>8.0612174961885399E-2</v>
      </c>
      <c r="AT696" s="17">
        <v>6.3199329924424494E-2</v>
      </c>
      <c r="AU696" s="17">
        <v>0.107985356377303</v>
      </c>
      <c r="AV696" s="17"/>
      <c r="AW696" s="17">
        <v>0.15946002498470299</v>
      </c>
      <c r="AX696" s="17">
        <v>0.14168638056984501</v>
      </c>
      <c r="AY696" s="17">
        <v>0.162802852878628</v>
      </c>
      <c r="AZ696" s="17">
        <v>0.137762516318401</v>
      </c>
      <c r="BA696" s="17">
        <v>2.3065095525889E-2</v>
      </c>
      <c r="BB696" s="17"/>
      <c r="BC696" s="17">
        <v>0.18162687211126599</v>
      </c>
      <c r="BD696" s="17">
        <v>0.123504801780267</v>
      </c>
      <c r="BE696" s="17">
        <v>0.13869915436125499</v>
      </c>
      <c r="BF696" s="17">
        <v>0.1788590440626</v>
      </c>
      <c r="BG696" s="17">
        <v>0.23128958557631499</v>
      </c>
      <c r="BH696" s="17"/>
      <c r="BI696" s="17">
        <v>0.14573054092836599</v>
      </c>
      <c r="BJ696" s="17">
        <v>0.15068477311001799</v>
      </c>
      <c r="BK696" s="17"/>
      <c r="BL696" s="17">
        <v>0.190402478438949</v>
      </c>
      <c r="BM696" s="17">
        <v>0.144314162366975</v>
      </c>
      <c r="BN696" s="17">
        <v>0.13100750356041699</v>
      </c>
      <c r="BO696" s="17">
        <v>0.19643675142296199</v>
      </c>
      <c r="BP696" s="17"/>
      <c r="BQ696" s="17">
        <v>5.0589911410243299E-2</v>
      </c>
      <c r="BR696" s="17">
        <v>0.148888331921289</v>
      </c>
      <c r="BS696" s="17">
        <v>0.130934495804754</v>
      </c>
      <c r="BT696" s="17">
        <v>5.52935133009715E-2</v>
      </c>
      <c r="BU696" s="17">
        <v>0.598579923794062</v>
      </c>
      <c r="BV696" s="17"/>
      <c r="BW696" s="17">
        <v>5.8050880862967801E-2</v>
      </c>
      <c r="BX696" s="17">
        <v>8.1746296116302006E-2</v>
      </c>
      <c r="BY696" s="17">
        <v>0.114172668668739</v>
      </c>
      <c r="BZ696" s="17">
        <v>5.3575744998241803E-2</v>
      </c>
      <c r="CA696" s="17">
        <v>0.68641371522229799</v>
      </c>
      <c r="CB696" s="17"/>
      <c r="CC696" s="17">
        <v>8.1955945459299601E-2</v>
      </c>
      <c r="CD696" s="17">
        <v>0.18463303193262401</v>
      </c>
      <c r="CE696" s="17"/>
      <c r="CF696" s="17">
        <v>8.0272218900487802E-2</v>
      </c>
      <c r="CG696" s="17"/>
      <c r="CH696" s="17">
        <v>8.89340722765634E-2</v>
      </c>
    </row>
    <row r="697" spans="2:86" x14ac:dyDescent="0.35">
      <c r="B697" t="s">
        <v>78</v>
      </c>
      <c r="C697" s="17">
        <v>0.19434264124388601</v>
      </c>
      <c r="D697" s="17">
        <v>0.21777933150607301</v>
      </c>
      <c r="E697" s="17">
        <v>0.172060702641118</v>
      </c>
      <c r="F697" s="17"/>
      <c r="G697" s="17">
        <v>0.116408205316843</v>
      </c>
      <c r="H697" s="17">
        <v>0.13562889651816101</v>
      </c>
      <c r="I697" s="17">
        <v>0.22541229509451199</v>
      </c>
      <c r="J697" s="17">
        <v>0.20768806180871299</v>
      </c>
      <c r="K697" s="17">
        <v>0.25748511838184002</v>
      </c>
      <c r="L697" s="17">
        <v>0.21537168164741699</v>
      </c>
      <c r="M697" s="17"/>
      <c r="N697" s="17">
        <v>0.13314675447070501</v>
      </c>
      <c r="O697" s="17">
        <v>0.18368017446491899</v>
      </c>
      <c r="P697" s="17">
        <v>0.24718685742126001</v>
      </c>
      <c r="Q697" s="17">
        <v>0.22326337040534999</v>
      </c>
      <c r="R697" s="17"/>
      <c r="S697" s="17">
        <v>0.115805678803481</v>
      </c>
      <c r="T697" s="17">
        <v>0.17599364982148699</v>
      </c>
      <c r="U697" s="17">
        <v>0.25888703300299398</v>
      </c>
      <c r="V697" s="17">
        <v>0.27432309711678998</v>
      </c>
      <c r="W697" s="17">
        <v>0.26615816786801799</v>
      </c>
      <c r="X697" s="17">
        <v>0.18793429287386601</v>
      </c>
      <c r="Y697" s="17">
        <v>0.15964226865442299</v>
      </c>
      <c r="Z697" s="17">
        <v>0.29549962529490098</v>
      </c>
      <c r="AA697" s="17">
        <v>0.238970083744449</v>
      </c>
      <c r="AB697" s="17">
        <v>0.13481205061611701</v>
      </c>
      <c r="AC697" s="17">
        <v>0.17458759462023599</v>
      </c>
      <c r="AD697" s="17">
        <v>8.6703540182330605E-2</v>
      </c>
      <c r="AE697" s="17"/>
      <c r="AF697" s="17">
        <v>0.17789926431709299</v>
      </c>
      <c r="AG697" s="17">
        <v>0.19243512864043499</v>
      </c>
      <c r="AH697" s="17">
        <v>0.187837677669697</v>
      </c>
      <c r="AI697" s="17">
        <v>0.242720311616031</v>
      </c>
      <c r="AJ697" s="17">
        <v>0.178365077744818</v>
      </c>
      <c r="AK697" s="17">
        <v>0.21245390547402601</v>
      </c>
      <c r="AL697" s="17">
        <v>0.25827211581030202</v>
      </c>
      <c r="AM697" s="17">
        <v>0.22766266308295299</v>
      </c>
      <c r="AN697" s="17">
        <v>0.20725042114281</v>
      </c>
      <c r="AO697" s="17">
        <v>0.20044846993899301</v>
      </c>
      <c r="AP697" s="17">
        <v>0.192777821572158</v>
      </c>
      <c r="AQ697" s="17">
        <v>0.20145256201618</v>
      </c>
      <c r="AR697" s="17">
        <v>0.14611506711036901</v>
      </c>
      <c r="AS697" s="17">
        <v>0.17691652952551801</v>
      </c>
      <c r="AT697" s="17">
        <v>6.6205770406525893E-2</v>
      </c>
      <c r="AU697" s="17">
        <v>0.128565801120612</v>
      </c>
      <c r="AV697" s="17"/>
      <c r="AW697" s="17">
        <v>0.248522766386363</v>
      </c>
      <c r="AX697" s="17">
        <v>0.224147545725113</v>
      </c>
      <c r="AY697" s="17">
        <v>0.106047953002418</v>
      </c>
      <c r="AZ697" s="17">
        <v>0.155667399332446</v>
      </c>
      <c r="BA697" s="17">
        <v>0.25462233814913399</v>
      </c>
      <c r="BB697" s="17"/>
      <c r="BC697" s="17">
        <v>0.15546234197858499</v>
      </c>
      <c r="BD697" s="17">
        <v>0.171203474123307</v>
      </c>
      <c r="BE697" s="17">
        <v>0.22642905462617499</v>
      </c>
      <c r="BF697" s="17">
        <v>0.189720335119409</v>
      </c>
      <c r="BG697" s="17">
        <v>0.23610610719237399</v>
      </c>
      <c r="BH697" s="17"/>
      <c r="BI697" s="17">
        <v>0.19681538689843101</v>
      </c>
      <c r="BJ697" s="17">
        <v>0.18428580739698699</v>
      </c>
      <c r="BK697" s="17"/>
      <c r="BL697" s="17">
        <v>0.163191233219111</v>
      </c>
      <c r="BM697" s="17">
        <v>0.18526453622106601</v>
      </c>
      <c r="BN697" s="17">
        <v>0.21440449340201301</v>
      </c>
      <c r="BO697" s="17">
        <v>8.4971768246157903E-2</v>
      </c>
      <c r="BP697" s="17"/>
      <c r="BQ697" s="17">
        <v>0.17547981960509901</v>
      </c>
      <c r="BR697" s="17">
        <v>9.9985171401598794E-2</v>
      </c>
      <c r="BS697" s="17">
        <v>0.10068333766536799</v>
      </c>
      <c r="BT697" s="17">
        <v>0.71099039032449796</v>
      </c>
      <c r="BU697" s="17">
        <v>7.0974582850177007E-2</v>
      </c>
      <c r="BV697" s="17"/>
      <c r="BW697" s="17">
        <v>5.3795217042351198E-2</v>
      </c>
      <c r="BX697" s="17">
        <v>2.6202920769736501E-2</v>
      </c>
      <c r="BY697" s="17">
        <v>3.9027818809467499E-2</v>
      </c>
      <c r="BZ697" s="17">
        <v>0.689884125912823</v>
      </c>
      <c r="CA697" s="17">
        <v>4.0501896790055197E-2</v>
      </c>
      <c r="CB697" s="17"/>
      <c r="CC697" s="17">
        <v>0.46650070033775498</v>
      </c>
      <c r="CD697" s="17">
        <v>3.4942512895551101E-2</v>
      </c>
      <c r="CE697" s="17"/>
      <c r="CF697" s="17">
        <v>1.8195578266230701E-2</v>
      </c>
      <c r="CG697" s="17"/>
      <c r="CH697" s="17">
        <v>0.33769924011343899</v>
      </c>
    </row>
    <row r="698" spans="2:86" x14ac:dyDescent="0.35">
      <c r="B698" t="s">
        <v>231</v>
      </c>
      <c r="C698" s="17">
        <v>2.7709813731167099E-2</v>
      </c>
      <c r="D698" s="17">
        <v>2.5221715567247501E-2</v>
      </c>
      <c r="E698" s="17">
        <v>3.02186789120489E-2</v>
      </c>
      <c r="F698" s="17"/>
      <c r="G698" s="17">
        <v>3.85902917907665E-2</v>
      </c>
      <c r="H698" s="17">
        <v>2.3060008106061E-2</v>
      </c>
      <c r="I698" s="17">
        <v>3.1240609740255498E-2</v>
      </c>
      <c r="J698" s="17">
        <v>2.9443988192233501E-2</v>
      </c>
      <c r="K698" s="17">
        <v>2.07382740095267E-2</v>
      </c>
      <c r="L698" s="17">
        <v>2.4668513248236799E-2</v>
      </c>
      <c r="M698" s="17"/>
      <c r="N698" s="17">
        <v>1.6954608085898999E-2</v>
      </c>
      <c r="O698" s="17">
        <v>3.1853409955979101E-2</v>
      </c>
      <c r="P698" s="17">
        <v>3.2389797100476903E-2</v>
      </c>
      <c r="Q698" s="17">
        <v>2.7858599366681499E-2</v>
      </c>
      <c r="R698" s="17"/>
      <c r="S698" s="17">
        <v>1.00712338555687E-2</v>
      </c>
      <c r="T698" s="17">
        <v>6.8687863014690303E-3</v>
      </c>
      <c r="U698" s="17">
        <v>2.58257129088671E-2</v>
      </c>
      <c r="V698" s="17">
        <v>0</v>
      </c>
      <c r="W698" s="17">
        <v>2.30017240799298E-2</v>
      </c>
      <c r="X698" s="17">
        <v>1.11623223750291E-2</v>
      </c>
      <c r="Y698" s="17">
        <v>0</v>
      </c>
      <c r="Z698" s="17">
        <v>1.2827234192222601E-2</v>
      </c>
      <c r="AA698" s="17">
        <v>1.5149673826097901E-2</v>
      </c>
      <c r="AB698" s="17">
        <v>0.164019045471578</v>
      </c>
      <c r="AC698" s="17">
        <v>3.00792082028585E-2</v>
      </c>
      <c r="AD698" s="17">
        <v>7.4329831922623504E-2</v>
      </c>
      <c r="AE698" s="17"/>
      <c r="AF698" s="17">
        <v>0</v>
      </c>
      <c r="AG698" s="17">
        <v>1.4387797484433799E-2</v>
      </c>
      <c r="AH698" s="17">
        <v>1.8051499215493299E-2</v>
      </c>
      <c r="AI698" s="17">
        <v>7.1368380827648403E-2</v>
      </c>
      <c r="AJ698" s="17">
        <v>1.90076335089647E-2</v>
      </c>
      <c r="AK698" s="17">
        <v>2.6990681830210701E-2</v>
      </c>
      <c r="AL698" s="17">
        <v>3.4428965018287898E-2</v>
      </c>
      <c r="AM698" s="17">
        <v>1.0805265428026499E-2</v>
      </c>
      <c r="AN698" s="17">
        <v>0</v>
      </c>
      <c r="AO698" s="17">
        <v>2.0045747784519299E-2</v>
      </c>
      <c r="AP698" s="17">
        <v>5.9848313490951502E-2</v>
      </c>
      <c r="AQ698" s="17">
        <v>5.39331720540338E-2</v>
      </c>
      <c r="AR698" s="17">
        <v>9.1091094247925906E-3</v>
      </c>
      <c r="AS698" s="17">
        <v>1.95051723712245E-2</v>
      </c>
      <c r="AT698" s="17">
        <v>1.28039248950886E-2</v>
      </c>
      <c r="AU698" s="17">
        <v>1.36812299666905E-2</v>
      </c>
      <c r="AV698" s="17"/>
      <c r="AW698" s="17">
        <v>1.98189186198214E-2</v>
      </c>
      <c r="AX698" s="17">
        <v>3.3057762356101E-2</v>
      </c>
      <c r="AY698" s="17">
        <v>3.4915842212852502E-2</v>
      </c>
      <c r="AZ698" s="17">
        <v>2.8307876410571999E-3</v>
      </c>
      <c r="BA698" s="17">
        <v>0</v>
      </c>
      <c r="BB698" s="17"/>
      <c r="BC698" s="17">
        <v>9.7612744940095992E-3</v>
      </c>
      <c r="BD698" s="17">
        <v>2.8662452236856598E-2</v>
      </c>
      <c r="BE698" s="17">
        <v>2.8725357113257102E-2</v>
      </c>
      <c r="BF698" s="17">
        <v>3.2858282111134597E-2</v>
      </c>
      <c r="BG698" s="17">
        <v>4.1915820553008999E-2</v>
      </c>
      <c r="BH698" s="17"/>
      <c r="BI698" s="17">
        <v>2.83672540664614E-2</v>
      </c>
      <c r="BJ698" s="17">
        <v>2.50359567559655E-2</v>
      </c>
      <c r="BK698" s="17"/>
      <c r="BL698" s="17">
        <v>2.9503750423198399E-2</v>
      </c>
      <c r="BM698" s="17">
        <v>3.7704417393868601E-2</v>
      </c>
      <c r="BN698" s="17">
        <v>2.0556679569082501E-2</v>
      </c>
      <c r="BO698" s="17">
        <v>5.6319032144409302E-2</v>
      </c>
      <c r="BP698" s="17"/>
      <c r="BQ698" s="17">
        <v>7.2944011958494797E-3</v>
      </c>
      <c r="BR698" s="17">
        <v>1.43951838001756E-2</v>
      </c>
      <c r="BS698" s="17">
        <v>1.1153578249864999E-2</v>
      </c>
      <c r="BT698" s="17">
        <v>3.0921172007809701E-2</v>
      </c>
      <c r="BU698" s="17">
        <v>2.2961880238593E-2</v>
      </c>
      <c r="BV698" s="17"/>
      <c r="BW698" s="17">
        <v>1.1690121068869399E-2</v>
      </c>
      <c r="BX698" s="17">
        <v>1.12349252430522E-2</v>
      </c>
      <c r="BY698" s="17">
        <v>9.3284220658193997E-3</v>
      </c>
      <c r="BZ698" s="17">
        <v>1.5101294162492E-2</v>
      </c>
      <c r="CA698" s="17">
        <v>3.72094606993882E-2</v>
      </c>
      <c r="CB698" s="17"/>
      <c r="CC698" s="17">
        <v>1.8377103745253299E-2</v>
      </c>
      <c r="CD698" s="17">
        <v>3.3175884346696299E-2</v>
      </c>
      <c r="CE698" s="17"/>
      <c r="CF698" s="17">
        <v>7.3143482475404404E-3</v>
      </c>
      <c r="CG698" s="17"/>
      <c r="CH698" s="17">
        <v>1.4758769838025199E-2</v>
      </c>
    </row>
    <row r="699" spans="2:86" x14ac:dyDescent="0.35">
      <c r="B699" t="s">
        <v>232</v>
      </c>
      <c r="C699" s="17">
        <v>1.4055613120257E-2</v>
      </c>
      <c r="D699" s="17">
        <v>1.97714322951438E-2</v>
      </c>
      <c r="E699" s="17">
        <v>8.5225442869272493E-3</v>
      </c>
      <c r="F699" s="17"/>
      <c r="G699" s="17">
        <v>2.10754372789888E-2</v>
      </c>
      <c r="H699" s="17">
        <v>3.8825905684984903E-2</v>
      </c>
      <c r="I699" s="17">
        <v>4.8047295369093501E-3</v>
      </c>
      <c r="J699" s="17">
        <v>1.17105488676217E-2</v>
      </c>
      <c r="K699" s="17">
        <v>3.0917610407586002E-3</v>
      </c>
      <c r="L699" s="17">
        <v>6.0296020248830203E-3</v>
      </c>
      <c r="M699" s="17"/>
      <c r="N699" s="17">
        <v>1.7849432678823499E-2</v>
      </c>
      <c r="O699" s="17">
        <v>1.5637816200765799E-2</v>
      </c>
      <c r="P699" s="17">
        <v>1.7088639212925898E-2</v>
      </c>
      <c r="Q699" s="17">
        <v>5.7561787366893404E-3</v>
      </c>
      <c r="R699" s="17"/>
      <c r="S699" s="17">
        <v>1.6183933854626499E-2</v>
      </c>
      <c r="T699" s="17">
        <v>3.4328981032017902E-3</v>
      </c>
      <c r="U699" s="17">
        <v>4.9930385854238804E-3</v>
      </c>
      <c r="V699" s="17">
        <v>1.28410038926697E-2</v>
      </c>
      <c r="W699" s="17">
        <v>4.6118028377668003E-3</v>
      </c>
      <c r="X699" s="17">
        <v>2.93161904239902E-2</v>
      </c>
      <c r="Y699" s="17">
        <v>0</v>
      </c>
      <c r="Z699" s="17">
        <v>1.3074851018039501E-2</v>
      </c>
      <c r="AA699" s="17">
        <v>7.8416634772662704E-3</v>
      </c>
      <c r="AB699" s="17">
        <v>6.9097447208828697E-3</v>
      </c>
      <c r="AC699" s="17">
        <v>8.0957357941444E-2</v>
      </c>
      <c r="AD699" s="17">
        <v>2.59991777190129E-2</v>
      </c>
      <c r="AE699" s="17"/>
      <c r="AF699" s="17">
        <v>7.3562234927905507E-2</v>
      </c>
      <c r="AG699" s="17">
        <v>2.5050400730092001E-2</v>
      </c>
      <c r="AH699" s="17">
        <v>5.8004578804710704E-3</v>
      </c>
      <c r="AI699" s="17">
        <v>9.2311844045007904E-3</v>
      </c>
      <c r="AJ699" s="17">
        <v>1.95701486402441E-2</v>
      </c>
      <c r="AK699" s="17">
        <v>1.17747425740051E-2</v>
      </c>
      <c r="AL699" s="17">
        <v>2.21657842513963E-2</v>
      </c>
      <c r="AM699" s="17">
        <v>2.7840698507908001E-2</v>
      </c>
      <c r="AN699" s="17">
        <v>1.38735047388824E-2</v>
      </c>
      <c r="AO699" s="17">
        <v>1.30335368539224E-2</v>
      </c>
      <c r="AP699" s="17">
        <v>5.1051272092610097E-3</v>
      </c>
      <c r="AQ699" s="17">
        <v>0</v>
      </c>
      <c r="AR699" s="17">
        <v>1.5707921242570599E-2</v>
      </c>
      <c r="AS699" s="17">
        <v>1.90716003997401E-2</v>
      </c>
      <c r="AT699" s="17">
        <v>0</v>
      </c>
      <c r="AU699" s="17">
        <v>1.36909286080479E-2</v>
      </c>
      <c r="AV699" s="17"/>
      <c r="AW699" s="17">
        <v>8.6165818187062398E-3</v>
      </c>
      <c r="AX699" s="17">
        <v>1.50872802883282E-2</v>
      </c>
      <c r="AY699" s="17">
        <v>1.40335887120468E-2</v>
      </c>
      <c r="AZ699" s="17">
        <v>2.13225706532204E-2</v>
      </c>
      <c r="BA699" s="17">
        <v>2.1043294304499801E-2</v>
      </c>
      <c r="BB699" s="17"/>
      <c r="BC699" s="17">
        <v>2.6173087582376801E-2</v>
      </c>
      <c r="BD699" s="17">
        <v>1.4393886344965599E-2</v>
      </c>
      <c r="BE699" s="17">
        <v>7.7820941661614898E-3</v>
      </c>
      <c r="BF699" s="17">
        <v>1.7876003742648701E-2</v>
      </c>
      <c r="BG699" s="17">
        <v>2.3558906530095E-2</v>
      </c>
      <c r="BH699" s="17"/>
      <c r="BI699" s="17">
        <v>1.2172636429014399E-2</v>
      </c>
      <c r="BJ699" s="17">
        <v>2.1713814313172201E-2</v>
      </c>
      <c r="BK699" s="17"/>
      <c r="BL699" s="17">
        <v>7.2382320643775604E-3</v>
      </c>
      <c r="BM699" s="17">
        <v>1.3702269677871999E-2</v>
      </c>
      <c r="BN699" s="17">
        <v>1.6325791664892401E-2</v>
      </c>
      <c r="BO699" s="17">
        <v>1.98091359520512E-2</v>
      </c>
      <c r="BP699" s="17"/>
      <c r="BQ699" s="17">
        <v>4.6706083608507396E-3</v>
      </c>
      <c r="BR699" s="17">
        <v>1.39034727287563E-2</v>
      </c>
      <c r="BS699" s="17">
        <v>4.5117880402230802E-3</v>
      </c>
      <c r="BT699" s="17">
        <v>1.42624222817855E-2</v>
      </c>
      <c r="BU699" s="17">
        <v>2.63781472024439E-2</v>
      </c>
      <c r="BV699" s="17"/>
      <c r="BW699" s="17">
        <v>3.6756676127154002E-3</v>
      </c>
      <c r="BX699" s="17">
        <v>9.8367907358463593E-3</v>
      </c>
      <c r="BY699" s="17">
        <v>1.4716103780134699E-2</v>
      </c>
      <c r="BZ699" s="17">
        <v>7.1046735852610303E-3</v>
      </c>
      <c r="CA699" s="17">
        <v>2.1669259736408299E-2</v>
      </c>
      <c r="CB699" s="17"/>
      <c r="CC699" s="17">
        <v>1.16741157947227E-2</v>
      </c>
      <c r="CD699" s="17">
        <v>1.54504311925759E-2</v>
      </c>
      <c r="CE699" s="17"/>
      <c r="CF699" s="17">
        <v>7.0264909415041696E-3</v>
      </c>
      <c r="CG699" s="17"/>
      <c r="CH699" s="17">
        <v>1.35868976001028E-2</v>
      </c>
    </row>
    <row r="700" spans="2:86" x14ac:dyDescent="0.35">
      <c r="B700" t="s">
        <v>233</v>
      </c>
      <c r="C700" s="17">
        <v>0.14402768406396299</v>
      </c>
      <c r="D700" s="17">
        <v>0.102731558848909</v>
      </c>
      <c r="E700" s="17">
        <v>0.18473172560582199</v>
      </c>
      <c r="F700" s="17"/>
      <c r="G700" s="17">
        <v>0.116494537805228</v>
      </c>
      <c r="H700" s="17">
        <v>0.129928065649556</v>
      </c>
      <c r="I700" s="17">
        <v>0.118586037599057</v>
      </c>
      <c r="J700" s="17">
        <v>0.174440208671722</v>
      </c>
      <c r="K700" s="17">
        <v>0.183855168622543</v>
      </c>
      <c r="L700" s="17">
        <v>0.14301127694139101</v>
      </c>
      <c r="M700" s="17"/>
      <c r="N700" s="17">
        <v>0.115506453376076</v>
      </c>
      <c r="O700" s="17">
        <v>0.15201595288313699</v>
      </c>
      <c r="P700" s="17">
        <v>0.113257011743697</v>
      </c>
      <c r="Q700" s="17">
        <v>0.194753226749284</v>
      </c>
      <c r="R700" s="17"/>
      <c r="S700" s="17">
        <v>9.4092745947818399E-2</v>
      </c>
      <c r="T700" s="17">
        <v>0.143776213324252</v>
      </c>
      <c r="U700" s="17">
        <v>0.13447092731559299</v>
      </c>
      <c r="V700" s="17">
        <v>0.14673131691546301</v>
      </c>
      <c r="W700" s="17">
        <v>0.11693474099637</v>
      </c>
      <c r="X700" s="17">
        <v>0.179199155926828</v>
      </c>
      <c r="Y700" s="17">
        <v>0.14291617666423001</v>
      </c>
      <c r="Z700" s="17">
        <v>0.133450541850891</v>
      </c>
      <c r="AA700" s="17">
        <v>0.17267411364483001</v>
      </c>
      <c r="AB700" s="17">
        <v>0.104213998080828</v>
      </c>
      <c r="AC700" s="17">
        <v>0.179379026075525</v>
      </c>
      <c r="AD700" s="17">
        <v>0.32613179852238</v>
      </c>
      <c r="AE700" s="17"/>
      <c r="AF700" s="17">
        <v>0.15286667693919401</v>
      </c>
      <c r="AG700" s="17">
        <v>0.27306077648661498</v>
      </c>
      <c r="AH700" s="17">
        <v>0.180274025391464</v>
      </c>
      <c r="AI700" s="17">
        <v>0.131590048149582</v>
      </c>
      <c r="AJ700" s="17">
        <v>0.155940617617503</v>
      </c>
      <c r="AK700" s="17">
        <v>0.17145110630209101</v>
      </c>
      <c r="AL700" s="17">
        <v>0.147072933084851</v>
      </c>
      <c r="AM700" s="17">
        <v>0.13044589336995699</v>
      </c>
      <c r="AN700" s="17">
        <v>0.102485194110859</v>
      </c>
      <c r="AO700" s="17">
        <v>0.142462765818479</v>
      </c>
      <c r="AP700" s="17">
        <v>0.127674416546667</v>
      </c>
      <c r="AQ700" s="17">
        <v>0.107918453176701</v>
      </c>
      <c r="AR700" s="17">
        <v>7.3419610110882702E-2</v>
      </c>
      <c r="AS700" s="17">
        <v>0.16952894329689999</v>
      </c>
      <c r="AT700" s="17">
        <v>0.111346976139551</v>
      </c>
      <c r="AU700" s="17">
        <v>3.1923232772766097E-2</v>
      </c>
      <c r="AV700" s="17"/>
      <c r="AW700" s="17">
        <v>0.15980959088447</v>
      </c>
      <c r="AX700" s="17">
        <v>0.16536018006689299</v>
      </c>
      <c r="AY700" s="17">
        <v>0.14463110935252599</v>
      </c>
      <c r="AZ700" s="17">
        <v>8.6208430493263294E-2</v>
      </c>
      <c r="BA700" s="17">
        <v>5.9027150968993997E-2</v>
      </c>
      <c r="BB700" s="17"/>
      <c r="BC700" s="17">
        <v>5.2035950611769403E-2</v>
      </c>
      <c r="BD700" s="17">
        <v>0.115650587990775</v>
      </c>
      <c r="BE700" s="17">
        <v>0.157907433471176</v>
      </c>
      <c r="BF700" s="17">
        <v>0.247193614290838</v>
      </c>
      <c r="BG700" s="17">
        <v>0.14559202776729599</v>
      </c>
      <c r="BH700" s="17"/>
      <c r="BI700" s="17">
        <v>0.13825402162262601</v>
      </c>
      <c r="BJ700" s="17">
        <v>0.16750958312377501</v>
      </c>
      <c r="BK700" s="17"/>
      <c r="BL700" s="17">
        <v>0.175260945965731</v>
      </c>
      <c r="BM700" s="17">
        <v>0.155019629760454</v>
      </c>
      <c r="BN700" s="17">
        <v>0.121980715379747</v>
      </c>
      <c r="BO700" s="17">
        <v>0.27564183232556699</v>
      </c>
      <c r="BP700" s="17"/>
      <c r="BQ700" s="17">
        <v>9.7416183591038097E-2</v>
      </c>
      <c r="BR700" s="17">
        <v>9.0996866484221006E-2</v>
      </c>
      <c r="BS700" s="17">
        <v>0.12271094401919699</v>
      </c>
      <c r="BT700" s="17">
        <v>6.5384041251183606E-2</v>
      </c>
      <c r="BU700" s="17">
        <v>8.5733548056222006E-2</v>
      </c>
      <c r="BV700" s="17"/>
      <c r="BW700" s="17">
        <v>6.4620314167337101E-2</v>
      </c>
      <c r="BX700" s="17">
        <v>7.4405427233717097E-2</v>
      </c>
      <c r="BY700" s="17">
        <v>9.5181427368627294E-2</v>
      </c>
      <c r="BZ700" s="17">
        <v>6.6734462270459705E-2</v>
      </c>
      <c r="CA700" s="17">
        <v>5.4445206506589003E-2</v>
      </c>
      <c r="CB700" s="17"/>
      <c r="CC700" s="17">
        <v>6.8118573870928303E-2</v>
      </c>
      <c r="CD700" s="17">
        <v>0.18848685586972699</v>
      </c>
      <c r="CE700" s="17"/>
      <c r="CF700" s="17">
        <v>7.3884817045202805E-2</v>
      </c>
      <c r="CG700" s="17"/>
      <c r="CH700" s="17">
        <v>3.5496225934709302E-2</v>
      </c>
    </row>
    <row r="701" spans="2:86" x14ac:dyDescent="0.35">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c r="BZ701" s="17"/>
      <c r="CA701" s="17"/>
      <c r="CB701" s="17"/>
      <c r="CC701" s="17"/>
      <c r="CD701" s="17"/>
      <c r="CE701" s="17"/>
      <c r="CF701" s="17"/>
      <c r="CG701" s="17"/>
      <c r="CH701" s="17"/>
    </row>
    <row r="702" spans="2:86" x14ac:dyDescent="0.35">
      <c r="B702" s="6" t="s">
        <v>363</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c r="CB702" s="17"/>
      <c r="CC702" s="17"/>
      <c r="CD702" s="17"/>
      <c r="CE702" s="17"/>
      <c r="CF702" s="17"/>
      <c r="CG702" s="17"/>
      <c r="CH702" s="17"/>
    </row>
    <row r="703" spans="2:86" x14ac:dyDescent="0.35">
      <c r="B703" s="21" t="s">
        <v>123</v>
      </c>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c r="CC703" s="17"/>
      <c r="CD703" s="17"/>
      <c r="CE703" s="17"/>
      <c r="CF703" s="17"/>
      <c r="CG703" s="17"/>
      <c r="CH703" s="17"/>
    </row>
    <row r="704" spans="2:86" x14ac:dyDescent="0.35">
      <c r="B704" t="s">
        <v>76</v>
      </c>
      <c r="C704" s="17">
        <v>0.23901843181913601</v>
      </c>
      <c r="D704" s="17">
        <v>0.26340667961776199</v>
      </c>
      <c r="E704" s="17">
        <v>0.21594090738548199</v>
      </c>
      <c r="F704" s="17"/>
      <c r="G704" s="17">
        <v>0.26476068332453101</v>
      </c>
      <c r="H704" s="17">
        <v>0.30662441029381898</v>
      </c>
      <c r="I704" s="17">
        <v>0.26908454792418002</v>
      </c>
      <c r="J704" s="17">
        <v>0.23124805691403599</v>
      </c>
      <c r="K704" s="17">
        <v>0.198977436283368</v>
      </c>
      <c r="L704" s="17">
        <v>0.17572042428941501</v>
      </c>
      <c r="M704" s="17"/>
      <c r="N704" s="17">
        <v>0.31029614385969501</v>
      </c>
      <c r="O704" s="17">
        <v>0.20947091490883499</v>
      </c>
      <c r="P704" s="17">
        <v>0.20733575855854999</v>
      </c>
      <c r="Q704" s="17">
        <v>0.21930003079348601</v>
      </c>
      <c r="R704" s="17"/>
      <c r="S704" s="17">
        <v>0.34678567037283903</v>
      </c>
      <c r="T704" s="17">
        <v>0.18919349732761201</v>
      </c>
      <c r="U704" s="17">
        <v>0.23394873775399</v>
      </c>
      <c r="V704" s="17">
        <v>0.198920340424767</v>
      </c>
      <c r="W704" s="17">
        <v>0.2401412729713</v>
      </c>
      <c r="X704" s="17">
        <v>0.26526763092747502</v>
      </c>
      <c r="Y704" s="17">
        <v>0.25314579539012999</v>
      </c>
      <c r="Z704" s="17">
        <v>0.20758843819209399</v>
      </c>
      <c r="AA704" s="17">
        <v>0.223461805162946</v>
      </c>
      <c r="AB704" s="17">
        <v>0.20793686192226801</v>
      </c>
      <c r="AC704" s="17">
        <v>0.25112379912998301</v>
      </c>
      <c r="AD704" s="17">
        <v>0.139560207763987</v>
      </c>
      <c r="AE704" s="17"/>
      <c r="AF704" s="17">
        <v>0.28815927623508802</v>
      </c>
      <c r="AG704" s="17">
        <v>0.22647191030295399</v>
      </c>
      <c r="AH704" s="17">
        <v>0.20657675360585001</v>
      </c>
      <c r="AI704" s="17">
        <v>0.21144845279111599</v>
      </c>
      <c r="AJ704" s="17">
        <v>0.27762550041688799</v>
      </c>
      <c r="AK704" s="17">
        <v>0.214883283308755</v>
      </c>
      <c r="AL704" s="17">
        <v>0.21192661790071701</v>
      </c>
      <c r="AM704" s="17">
        <v>0.196739130440445</v>
      </c>
      <c r="AN704" s="17">
        <v>0.13523240524656899</v>
      </c>
      <c r="AO704" s="17">
        <v>0.20531207361312101</v>
      </c>
      <c r="AP704" s="17">
        <v>0.224055615325535</v>
      </c>
      <c r="AQ704" s="17">
        <v>0.30310284653656699</v>
      </c>
      <c r="AR704" s="17">
        <v>0.31255951945119897</v>
      </c>
      <c r="AS704" s="17">
        <v>0.24669599447464199</v>
      </c>
      <c r="AT704" s="17">
        <v>0.455670236019381</v>
      </c>
      <c r="AU704" s="17">
        <v>0.350972851699827</v>
      </c>
      <c r="AV704" s="17"/>
      <c r="AW704" s="17">
        <v>0.19331882717459101</v>
      </c>
      <c r="AX704" s="17">
        <v>0.21886442779822099</v>
      </c>
      <c r="AY704" s="17">
        <v>0.27931545466937002</v>
      </c>
      <c r="AZ704" s="17">
        <v>0.337089661555594</v>
      </c>
      <c r="BA704" s="17">
        <v>0.42932613381384599</v>
      </c>
      <c r="BB704" s="17"/>
      <c r="BC704" s="17">
        <v>0.35951040750456797</v>
      </c>
      <c r="BD704" s="17">
        <v>0.26624818027721903</v>
      </c>
      <c r="BE704" s="17">
        <v>0.20159574694562199</v>
      </c>
      <c r="BF704" s="17">
        <v>0.18954786594232401</v>
      </c>
      <c r="BG704" s="17">
        <v>0.18320634792787699</v>
      </c>
      <c r="BH704" s="17"/>
      <c r="BI704" s="17">
        <v>0.23324899355157699</v>
      </c>
      <c r="BJ704" s="17">
        <v>0.26248315086136398</v>
      </c>
      <c r="BK704" s="17"/>
      <c r="BL704" s="17">
        <v>0.26203196128517298</v>
      </c>
      <c r="BM704" s="17">
        <v>0.21425371357286599</v>
      </c>
      <c r="BN704" s="17">
        <v>0.24855742023945701</v>
      </c>
      <c r="BO704" s="17">
        <v>0.140239452047625</v>
      </c>
      <c r="BP704" s="17"/>
      <c r="BQ704" s="17">
        <v>9.2754643318187294E-2</v>
      </c>
      <c r="BR704" s="17">
        <v>0.47520434913225001</v>
      </c>
      <c r="BS704" s="17">
        <v>0.159094962560307</v>
      </c>
      <c r="BT704" s="17">
        <v>5.3713898003551003E-2</v>
      </c>
      <c r="BU704" s="17">
        <v>8.9553862603066497E-2</v>
      </c>
      <c r="BV704" s="17"/>
      <c r="BW704" s="17">
        <v>0.113108872189845</v>
      </c>
      <c r="BX704" s="17">
        <v>0.746544493416189</v>
      </c>
      <c r="BY704" s="17">
        <v>9.4056869174904106E-2</v>
      </c>
      <c r="BZ704" s="17">
        <v>4.3770845744661502E-2</v>
      </c>
      <c r="CA704" s="17">
        <v>0.11239345059031799</v>
      </c>
      <c r="CB704" s="17"/>
      <c r="CC704" s="17">
        <v>0.162975010225823</v>
      </c>
      <c r="CD704" s="17">
        <v>0.28355626840710102</v>
      </c>
      <c r="CE704" s="17"/>
      <c r="CF704" s="17">
        <v>0.755221143604207</v>
      </c>
      <c r="CG704" s="17"/>
      <c r="CH704" s="17">
        <v>0.36643775607134099</v>
      </c>
    </row>
    <row r="705" spans="2:86" x14ac:dyDescent="0.35">
      <c r="B705" t="s">
        <v>75</v>
      </c>
      <c r="C705" s="17">
        <v>0.155501989191553</v>
      </c>
      <c r="D705" s="17">
        <v>0.156790918514642</v>
      </c>
      <c r="E705" s="17">
        <v>0.15470601539350801</v>
      </c>
      <c r="F705" s="17"/>
      <c r="G705" s="17">
        <v>6.4879529897773E-2</v>
      </c>
      <c r="H705" s="17">
        <v>0.105854004927481</v>
      </c>
      <c r="I705" s="17">
        <v>0.13812792656474099</v>
      </c>
      <c r="J705" s="17">
        <v>0.17855758492593601</v>
      </c>
      <c r="K705" s="17">
        <v>0.115383338127337</v>
      </c>
      <c r="L705" s="17">
        <v>0.27821861628322098</v>
      </c>
      <c r="M705" s="17"/>
      <c r="N705" s="17">
        <v>0.178427281174108</v>
      </c>
      <c r="O705" s="17">
        <v>0.199546341430935</v>
      </c>
      <c r="P705" s="17">
        <v>0.127884260186378</v>
      </c>
      <c r="Q705" s="17">
        <v>0.10905657938951099</v>
      </c>
      <c r="R705" s="17"/>
      <c r="S705" s="17">
        <v>0.14528328920032599</v>
      </c>
      <c r="T705" s="17">
        <v>0.24811151685183599</v>
      </c>
      <c r="U705" s="17">
        <v>0.14208566171822701</v>
      </c>
      <c r="V705" s="17">
        <v>0.16758464796102501</v>
      </c>
      <c r="W705" s="17">
        <v>0.175076492710421</v>
      </c>
      <c r="X705" s="17">
        <v>0.13764217747304799</v>
      </c>
      <c r="Y705" s="17">
        <v>0.140716307746829</v>
      </c>
      <c r="Z705" s="17">
        <v>0.21930412127684901</v>
      </c>
      <c r="AA705" s="17">
        <v>0.114553733441788</v>
      </c>
      <c r="AB705" s="17">
        <v>7.3381964114846807E-2</v>
      </c>
      <c r="AC705" s="17">
        <v>0.158415468660874</v>
      </c>
      <c r="AD705" s="17">
        <v>0.15626011217715799</v>
      </c>
      <c r="AE705" s="17"/>
      <c r="AF705" s="17">
        <v>7.5093381106940596E-2</v>
      </c>
      <c r="AG705" s="17">
        <v>7.22395393678361E-2</v>
      </c>
      <c r="AH705" s="17">
        <v>0.16513288345046401</v>
      </c>
      <c r="AI705" s="17">
        <v>0.104193823413573</v>
      </c>
      <c r="AJ705" s="17">
        <v>0.13052306555306101</v>
      </c>
      <c r="AK705" s="17">
        <v>0.120670857188938</v>
      </c>
      <c r="AL705" s="17">
        <v>0.176131822149484</v>
      </c>
      <c r="AM705" s="17">
        <v>0.15105598852347901</v>
      </c>
      <c r="AN705" s="17">
        <v>0.20806556625953501</v>
      </c>
      <c r="AO705" s="17">
        <v>0.19519596136144701</v>
      </c>
      <c r="AP705" s="17">
        <v>0.15955950767218199</v>
      </c>
      <c r="AQ705" s="17">
        <v>0.15873926212546199</v>
      </c>
      <c r="AR705" s="17">
        <v>0.17963645217954699</v>
      </c>
      <c r="AS705" s="17">
        <v>0.15341696739442201</v>
      </c>
      <c r="AT705" s="17">
        <v>0.21978740488850301</v>
      </c>
      <c r="AU705" s="17">
        <v>0.192610314800228</v>
      </c>
      <c r="AV705" s="17"/>
      <c r="AW705" s="17">
        <v>0.16174984340146101</v>
      </c>
      <c r="AX705" s="17">
        <v>0.121288199348177</v>
      </c>
      <c r="AY705" s="17">
        <v>0.158649157759537</v>
      </c>
      <c r="AZ705" s="17">
        <v>0.166746212390085</v>
      </c>
      <c r="BA705" s="17">
        <v>0.109235905880732</v>
      </c>
      <c r="BB705" s="17"/>
      <c r="BC705" s="17">
        <v>0.14549116697822301</v>
      </c>
      <c r="BD705" s="17">
        <v>0.19858142711112001</v>
      </c>
      <c r="BE705" s="17">
        <v>0.15486752562352599</v>
      </c>
      <c r="BF705" s="17">
        <v>8.2437587026820899E-2</v>
      </c>
      <c r="BG705" s="17">
        <v>4.9596353214461403E-2</v>
      </c>
      <c r="BH705" s="17"/>
      <c r="BI705" s="17">
        <v>0.16636983451199899</v>
      </c>
      <c r="BJ705" s="17">
        <v>0.11130168316305</v>
      </c>
      <c r="BK705" s="17"/>
      <c r="BL705" s="17">
        <v>0.12476057534294201</v>
      </c>
      <c r="BM705" s="17">
        <v>0.17902683384273099</v>
      </c>
      <c r="BN705" s="17">
        <v>0.15219737964963401</v>
      </c>
      <c r="BO705" s="17">
        <v>0.18435821124495</v>
      </c>
      <c r="BP705" s="17"/>
      <c r="BQ705" s="17">
        <v>0.57659294368585601</v>
      </c>
      <c r="BR705" s="17">
        <v>6.0277333222950598E-2</v>
      </c>
      <c r="BS705" s="17">
        <v>8.3774776357409403E-2</v>
      </c>
      <c r="BT705" s="17">
        <v>5.4316904792512999E-2</v>
      </c>
      <c r="BU705" s="17">
        <v>5.3951386897440098E-2</v>
      </c>
      <c r="BV705" s="17"/>
      <c r="BW705" s="17">
        <v>0.70307373388119199</v>
      </c>
      <c r="BX705" s="17">
        <v>3.54047880062704E-2</v>
      </c>
      <c r="BY705" s="17">
        <v>7.8833622600176401E-2</v>
      </c>
      <c r="BZ705" s="17">
        <v>7.4533590100835503E-2</v>
      </c>
      <c r="CA705" s="17">
        <v>2.9187221916402498E-2</v>
      </c>
      <c r="CB705" s="17"/>
      <c r="CC705" s="17">
        <v>0.14991141279699299</v>
      </c>
      <c r="CD705" s="17">
        <v>0.15877633130657601</v>
      </c>
      <c r="CE705" s="17"/>
      <c r="CF705" s="17">
        <v>3.1804863840965897E-2</v>
      </c>
      <c r="CG705" s="17"/>
      <c r="CH705" s="17">
        <v>4.6095778612880299E-2</v>
      </c>
    </row>
    <row r="706" spans="2:86" x14ac:dyDescent="0.35">
      <c r="B706" t="s">
        <v>77</v>
      </c>
      <c r="C706" s="17">
        <v>8.7473895727018303E-2</v>
      </c>
      <c r="D706" s="17">
        <v>9.4871715679431604E-2</v>
      </c>
      <c r="E706" s="17">
        <v>8.0518061834030999E-2</v>
      </c>
      <c r="F706" s="17"/>
      <c r="G706" s="17">
        <v>5.9769460761023803E-2</v>
      </c>
      <c r="H706" s="17">
        <v>6.63950864472546E-2</v>
      </c>
      <c r="I706" s="17">
        <v>6.9869911050027406E-2</v>
      </c>
      <c r="J706" s="17">
        <v>0.103059312363717</v>
      </c>
      <c r="K706" s="17">
        <v>0.121807251677449</v>
      </c>
      <c r="L706" s="17">
        <v>0.101608172596345</v>
      </c>
      <c r="M706" s="17"/>
      <c r="N706" s="17">
        <v>9.2946493133499494E-2</v>
      </c>
      <c r="O706" s="17">
        <v>9.3378267792446595E-2</v>
      </c>
      <c r="P706" s="17">
        <v>7.3174379128868594E-2</v>
      </c>
      <c r="Q706" s="17">
        <v>8.8706309352160895E-2</v>
      </c>
      <c r="R706" s="17"/>
      <c r="S706" s="17">
        <v>8.3839414579577207E-2</v>
      </c>
      <c r="T706" s="17">
        <v>9.7787955037306695E-2</v>
      </c>
      <c r="U706" s="17">
        <v>0.112060380940342</v>
      </c>
      <c r="V706" s="17">
        <v>6.4438476369951994E-2</v>
      </c>
      <c r="W706" s="17">
        <v>8.4137167302712298E-2</v>
      </c>
      <c r="X706" s="17">
        <v>7.4876781928788896E-2</v>
      </c>
      <c r="Y706" s="17">
        <v>0.109181417250912</v>
      </c>
      <c r="Z706" s="17">
        <v>9.5780918708425006E-2</v>
      </c>
      <c r="AA706" s="17">
        <v>9.3500299737650394E-2</v>
      </c>
      <c r="AB706" s="17">
        <v>0.11439225153561799</v>
      </c>
      <c r="AC706" s="17">
        <v>1.8263840310654401E-2</v>
      </c>
      <c r="AD706" s="17">
        <v>5.18483968617999E-2</v>
      </c>
      <c r="AE706" s="17"/>
      <c r="AF706" s="17">
        <v>9.9779586723838104E-2</v>
      </c>
      <c r="AG706" s="17">
        <v>7.90458417887102E-2</v>
      </c>
      <c r="AH706" s="17">
        <v>9.4264011107913007E-2</v>
      </c>
      <c r="AI706" s="17">
        <v>7.4449184356087605E-2</v>
      </c>
      <c r="AJ706" s="17">
        <v>5.4022117079972502E-2</v>
      </c>
      <c r="AK706" s="17">
        <v>5.9655012291730897E-2</v>
      </c>
      <c r="AL706" s="17">
        <v>8.6049749094994896E-2</v>
      </c>
      <c r="AM706" s="17">
        <v>0.111207421090919</v>
      </c>
      <c r="AN706" s="17">
        <v>0.1323938300934</v>
      </c>
      <c r="AO706" s="17">
        <v>8.0162377884475999E-2</v>
      </c>
      <c r="AP706" s="17">
        <v>9.4451663671379596E-2</v>
      </c>
      <c r="AQ706" s="17">
        <v>8.4287435616289694E-2</v>
      </c>
      <c r="AR706" s="17">
        <v>7.6611111188647496E-2</v>
      </c>
      <c r="AS706" s="17">
        <v>9.5717640202403406E-2</v>
      </c>
      <c r="AT706" s="17">
        <v>5.4926896047421798E-2</v>
      </c>
      <c r="AU706" s="17">
        <v>0.135481635859908</v>
      </c>
      <c r="AV706" s="17"/>
      <c r="AW706" s="17">
        <v>6.7816076369278305E-2</v>
      </c>
      <c r="AX706" s="17">
        <v>9.3420004099728907E-2</v>
      </c>
      <c r="AY706" s="17">
        <v>0.106237655909593</v>
      </c>
      <c r="AZ706" s="17">
        <v>6.8899831588770805E-2</v>
      </c>
      <c r="BA706" s="17">
        <v>6.3829236098713604E-2</v>
      </c>
      <c r="BB706" s="17"/>
      <c r="BC706" s="17">
        <v>7.5344689895917999E-2</v>
      </c>
      <c r="BD706" s="17">
        <v>7.8516892344588807E-2</v>
      </c>
      <c r="BE706" s="17">
        <v>0.101624028849639</v>
      </c>
      <c r="BF706" s="17">
        <v>7.2912484884453801E-2</v>
      </c>
      <c r="BG706" s="17">
        <v>0.1306086628642</v>
      </c>
      <c r="BH706" s="17"/>
      <c r="BI706" s="17">
        <v>8.6233966801908604E-2</v>
      </c>
      <c r="BJ706" s="17">
        <v>9.2516775555306893E-2</v>
      </c>
      <c r="BK706" s="17"/>
      <c r="BL706" s="17">
        <v>7.9419847821184802E-2</v>
      </c>
      <c r="BM706" s="17">
        <v>9.4431274922382194E-2</v>
      </c>
      <c r="BN706" s="17">
        <v>9.0177727666981705E-2</v>
      </c>
      <c r="BO706" s="17">
        <v>0</v>
      </c>
      <c r="BP706" s="17"/>
      <c r="BQ706" s="17">
        <v>2.5935711125226201E-2</v>
      </c>
      <c r="BR706" s="17">
        <v>8.0081354910092495E-2</v>
      </c>
      <c r="BS706" s="17">
        <v>0.43074544281642502</v>
      </c>
      <c r="BT706" s="17">
        <v>3.2033265155521601E-2</v>
      </c>
      <c r="BU706" s="17">
        <v>4.90405643071943E-2</v>
      </c>
      <c r="BV706" s="17"/>
      <c r="BW706" s="17">
        <v>1.44398903380919E-2</v>
      </c>
      <c r="BX706" s="17">
        <v>2.65946295296163E-2</v>
      </c>
      <c r="BY706" s="17">
        <v>0.545660793839856</v>
      </c>
      <c r="BZ706" s="17">
        <v>2.8375098610949698E-2</v>
      </c>
      <c r="CA706" s="17">
        <v>5.1628332799946101E-2</v>
      </c>
      <c r="CB706" s="17"/>
      <c r="CC706" s="17">
        <v>4.5903045148283E-2</v>
      </c>
      <c r="CD706" s="17">
        <v>0.111821508066193</v>
      </c>
      <c r="CE706" s="17"/>
      <c r="CF706" s="17">
        <v>2.5891281263154101E-2</v>
      </c>
      <c r="CG706" s="17"/>
      <c r="CH706" s="17">
        <v>4.0447216696390703E-2</v>
      </c>
    </row>
    <row r="707" spans="2:86" x14ac:dyDescent="0.35">
      <c r="B707" t="s">
        <v>79</v>
      </c>
      <c r="C707" s="17">
        <v>0.132900763770575</v>
      </c>
      <c r="D707" s="17">
        <v>0.116410539567708</v>
      </c>
      <c r="E707" s="17">
        <v>0.14698133475337</v>
      </c>
      <c r="F707" s="17"/>
      <c r="G707" s="17">
        <v>0.26703931639671102</v>
      </c>
      <c r="H707" s="17">
        <v>0.17830545204838699</v>
      </c>
      <c r="I707" s="17">
        <v>0.137904456555794</v>
      </c>
      <c r="J707" s="17">
        <v>8.5515339932011103E-2</v>
      </c>
      <c r="K707" s="17">
        <v>9.6060357416209705E-2</v>
      </c>
      <c r="L707" s="17">
        <v>6.6154715884037193E-2</v>
      </c>
      <c r="M707" s="17"/>
      <c r="N707" s="17">
        <v>0.108193431493655</v>
      </c>
      <c r="O707" s="17">
        <v>0.115404047443494</v>
      </c>
      <c r="P707" s="17">
        <v>0.18523063732011699</v>
      </c>
      <c r="Q707" s="17">
        <v>0.13279418499638099</v>
      </c>
      <c r="R707" s="17"/>
      <c r="S707" s="17">
        <v>0.14091072058634699</v>
      </c>
      <c r="T707" s="17">
        <v>0.11962137409831899</v>
      </c>
      <c r="U707" s="17">
        <v>0.11669367592407</v>
      </c>
      <c r="V707" s="17">
        <v>0.18558398221948499</v>
      </c>
      <c r="W707" s="17">
        <v>0.106490209339912</v>
      </c>
      <c r="X707" s="17">
        <v>8.1604512177540695E-2</v>
      </c>
      <c r="Y707" s="17">
        <v>0.14414105056203999</v>
      </c>
      <c r="Z707" s="17">
        <v>5.0779747369420598E-2</v>
      </c>
      <c r="AA707" s="17">
        <v>0.149753683286862</v>
      </c>
      <c r="AB707" s="17">
        <v>0.16813555684675499</v>
      </c>
      <c r="AC707" s="17">
        <v>0.18498900213734701</v>
      </c>
      <c r="AD707" s="17">
        <v>7.8083471597110599E-2</v>
      </c>
      <c r="AE707" s="17"/>
      <c r="AF707" s="17">
        <v>0.173498813538709</v>
      </c>
      <c r="AG707" s="17">
        <v>0.14490089042291299</v>
      </c>
      <c r="AH707" s="17">
        <v>0.110024552454661</v>
      </c>
      <c r="AI707" s="17">
        <v>0.19293563065164099</v>
      </c>
      <c r="AJ707" s="17">
        <v>0.14816907354067499</v>
      </c>
      <c r="AK707" s="17">
        <v>0.18523716015035099</v>
      </c>
      <c r="AL707" s="17">
        <v>0.10116007720091801</v>
      </c>
      <c r="AM707" s="17">
        <v>0.14178640666616801</v>
      </c>
      <c r="AN707" s="17">
        <v>0.159963127891802</v>
      </c>
      <c r="AO707" s="17">
        <v>0.15641149473327301</v>
      </c>
      <c r="AP707" s="17">
        <v>0.113951356954546</v>
      </c>
      <c r="AQ707" s="17">
        <v>6.2991165010611402E-2</v>
      </c>
      <c r="AR707" s="17">
        <v>0.18611226941247599</v>
      </c>
      <c r="AS707" s="17">
        <v>0.10499730480505901</v>
      </c>
      <c r="AT707" s="17">
        <v>4.4224210061822498E-2</v>
      </c>
      <c r="AU707" s="17">
        <v>8.4475819601330104E-2</v>
      </c>
      <c r="AV707" s="17"/>
      <c r="AW707" s="17">
        <v>0.14629913654087701</v>
      </c>
      <c r="AX707" s="17">
        <v>0.12771330454772101</v>
      </c>
      <c r="AY707" s="17">
        <v>0.145585695718639</v>
      </c>
      <c r="AZ707" s="17">
        <v>0.14847175652661601</v>
      </c>
      <c r="BA707" s="17">
        <v>6.1125142917743402E-2</v>
      </c>
      <c r="BB707" s="17"/>
      <c r="BC707" s="17">
        <v>0.16021123972625001</v>
      </c>
      <c r="BD707" s="17">
        <v>0.100580935636378</v>
      </c>
      <c r="BE707" s="17">
        <v>0.12975261328995399</v>
      </c>
      <c r="BF707" s="17">
        <v>0.173956177992904</v>
      </c>
      <c r="BG707" s="17">
        <v>0.24786284722252</v>
      </c>
      <c r="BH707" s="17"/>
      <c r="BI707" s="17">
        <v>0.13183641618794001</v>
      </c>
      <c r="BJ707" s="17">
        <v>0.137229541691683</v>
      </c>
      <c r="BK707" s="17"/>
      <c r="BL707" s="17">
        <v>0.18603221565459899</v>
      </c>
      <c r="BM707" s="17">
        <v>0.129228083969882</v>
      </c>
      <c r="BN707" s="17">
        <v>0.113539471535638</v>
      </c>
      <c r="BO707" s="17">
        <v>0.20946072484137901</v>
      </c>
      <c r="BP707" s="17"/>
      <c r="BQ707" s="17">
        <v>2.84043628778636E-2</v>
      </c>
      <c r="BR707" s="17">
        <v>0.12990455920145599</v>
      </c>
      <c r="BS707" s="17">
        <v>0.13013385129621299</v>
      </c>
      <c r="BT707" s="17">
        <v>4.4058936198731101E-2</v>
      </c>
      <c r="BU707" s="17">
        <v>0.62503711246168903</v>
      </c>
      <c r="BV707" s="17"/>
      <c r="BW707" s="17">
        <v>4.6914746800627502E-2</v>
      </c>
      <c r="BX707" s="17">
        <v>4.9118060623525001E-2</v>
      </c>
      <c r="BY707" s="17">
        <v>0.118041093261609</v>
      </c>
      <c r="BZ707" s="17">
        <v>5.2829088749410003E-2</v>
      </c>
      <c r="CA707" s="17">
        <v>0.66554445355029901</v>
      </c>
      <c r="CB707" s="17"/>
      <c r="CC707" s="17">
        <v>8.0117445731797396E-2</v>
      </c>
      <c r="CD707" s="17">
        <v>0.16381540101499401</v>
      </c>
      <c r="CE707" s="17"/>
      <c r="CF707" s="17">
        <v>4.9260855058421898E-2</v>
      </c>
      <c r="CG707" s="17"/>
      <c r="CH707" s="17">
        <v>0.10121304070653001</v>
      </c>
    </row>
    <row r="708" spans="2:86" x14ac:dyDescent="0.35">
      <c r="B708" t="s">
        <v>78</v>
      </c>
      <c r="C708" s="17">
        <v>0.19741028376552699</v>
      </c>
      <c r="D708" s="17">
        <v>0.214788744767096</v>
      </c>
      <c r="E708" s="17">
        <v>0.18104615266680901</v>
      </c>
      <c r="F708" s="17"/>
      <c r="G708" s="17">
        <v>0.17263754162429201</v>
      </c>
      <c r="H708" s="17">
        <v>0.152114627167621</v>
      </c>
      <c r="I708" s="17">
        <v>0.226815586502955</v>
      </c>
      <c r="J708" s="17">
        <v>0.19148687174655901</v>
      </c>
      <c r="K708" s="17">
        <v>0.26069468373643401</v>
      </c>
      <c r="L708" s="17">
        <v>0.18918752896803301</v>
      </c>
      <c r="M708" s="17"/>
      <c r="N708" s="17">
        <v>0.150100370404781</v>
      </c>
      <c r="O708" s="17">
        <v>0.17805765378586999</v>
      </c>
      <c r="P708" s="17">
        <v>0.242486264098037</v>
      </c>
      <c r="Q708" s="17">
        <v>0.22863080742506101</v>
      </c>
      <c r="R708" s="17"/>
      <c r="S708" s="17">
        <v>0.12577544438743901</v>
      </c>
      <c r="T708" s="17">
        <v>0.19472858245606001</v>
      </c>
      <c r="U708" s="17">
        <v>0.26215217189842699</v>
      </c>
      <c r="V708" s="17">
        <v>0.241803951383742</v>
      </c>
      <c r="W708" s="17">
        <v>0.26169598637018598</v>
      </c>
      <c r="X708" s="17">
        <v>0.21149187376391801</v>
      </c>
      <c r="Y708" s="17">
        <v>0.17328108843536699</v>
      </c>
      <c r="Z708" s="17">
        <v>0.269518603743091</v>
      </c>
      <c r="AA708" s="17">
        <v>0.233404666617849</v>
      </c>
      <c r="AB708" s="17">
        <v>0.143490663490104</v>
      </c>
      <c r="AC708" s="17">
        <v>0.15634538092522601</v>
      </c>
      <c r="AD708" s="17">
        <v>0.11270271790134399</v>
      </c>
      <c r="AE708" s="17"/>
      <c r="AF708" s="17">
        <v>8.8552122629087696E-2</v>
      </c>
      <c r="AG708" s="17">
        <v>0.22876986610598901</v>
      </c>
      <c r="AH708" s="17">
        <v>0.21009200233314301</v>
      </c>
      <c r="AI708" s="17">
        <v>0.23179069890361401</v>
      </c>
      <c r="AJ708" s="17">
        <v>0.18079694144035599</v>
      </c>
      <c r="AK708" s="17">
        <v>0.215401622437498</v>
      </c>
      <c r="AL708" s="17">
        <v>0.26371257024787897</v>
      </c>
      <c r="AM708" s="17">
        <v>0.249455712380135</v>
      </c>
      <c r="AN708" s="17">
        <v>0.18015231210996799</v>
      </c>
      <c r="AO708" s="17">
        <v>0.17085036625712499</v>
      </c>
      <c r="AP708" s="17">
        <v>0.21112272083796699</v>
      </c>
      <c r="AQ708" s="17">
        <v>0.21780996552169299</v>
      </c>
      <c r="AR708" s="17">
        <v>0.13267551607662001</v>
      </c>
      <c r="AS708" s="17">
        <v>0.17073621345124201</v>
      </c>
      <c r="AT708" s="17">
        <v>7.9815685870106803E-2</v>
      </c>
      <c r="AU708" s="17">
        <v>0.15149288886606599</v>
      </c>
      <c r="AV708" s="17"/>
      <c r="AW708" s="17">
        <v>0.251635007221367</v>
      </c>
      <c r="AX708" s="17">
        <v>0.21203688540714599</v>
      </c>
      <c r="AY708" s="17">
        <v>0.13383159080417001</v>
      </c>
      <c r="AZ708" s="17">
        <v>0.148849015343267</v>
      </c>
      <c r="BA708" s="17">
        <v>0.24137988478845099</v>
      </c>
      <c r="BB708" s="17"/>
      <c r="BC708" s="17">
        <v>0.13379555641150401</v>
      </c>
      <c r="BD708" s="17">
        <v>0.18354408725534899</v>
      </c>
      <c r="BE708" s="17">
        <v>0.22221843986619999</v>
      </c>
      <c r="BF708" s="17">
        <v>0.20840447148296701</v>
      </c>
      <c r="BG708" s="17">
        <v>0.231601048876757</v>
      </c>
      <c r="BH708" s="17"/>
      <c r="BI708" s="17">
        <v>0.20252513807320799</v>
      </c>
      <c r="BJ708" s="17">
        <v>0.17660780461491099</v>
      </c>
      <c r="BK708" s="17"/>
      <c r="BL708" s="17">
        <v>0.14761263370735</v>
      </c>
      <c r="BM708" s="17">
        <v>0.188436088249995</v>
      </c>
      <c r="BN708" s="17">
        <v>0.22303911370891299</v>
      </c>
      <c r="BO708" s="17">
        <v>0.105450572783826</v>
      </c>
      <c r="BP708" s="17"/>
      <c r="BQ708" s="17">
        <v>0.15200096273865399</v>
      </c>
      <c r="BR708" s="17">
        <v>0.119350638379726</v>
      </c>
      <c r="BS708" s="17">
        <v>6.7968651071463798E-2</v>
      </c>
      <c r="BT708" s="17">
        <v>0.70853930942190801</v>
      </c>
      <c r="BU708" s="17">
        <v>7.0427449000085393E-2</v>
      </c>
      <c r="BV708" s="17"/>
      <c r="BW708" s="17">
        <v>4.6375213385144297E-2</v>
      </c>
      <c r="BX708" s="17">
        <v>3.7979831906776097E-2</v>
      </c>
      <c r="BY708" s="17">
        <v>1.8383020045954199E-2</v>
      </c>
      <c r="BZ708" s="17">
        <v>0.68714326552631499</v>
      </c>
      <c r="CA708" s="17">
        <v>5.1624465773082599E-2</v>
      </c>
      <c r="CB708" s="17"/>
      <c r="CC708" s="17">
        <v>0.45927097553795598</v>
      </c>
      <c r="CD708" s="17">
        <v>4.40412157435058E-2</v>
      </c>
      <c r="CE708" s="17"/>
      <c r="CF708" s="17">
        <v>3.3843136403924001E-2</v>
      </c>
      <c r="CG708" s="17"/>
      <c r="CH708" s="17">
        <v>0.33931072107237897</v>
      </c>
    </row>
    <row r="709" spans="2:86" x14ac:dyDescent="0.35">
      <c r="B709" t="s">
        <v>231</v>
      </c>
      <c r="C709" s="17">
        <v>2.85803048072658E-2</v>
      </c>
      <c r="D709" s="17">
        <v>2.84199167239753E-2</v>
      </c>
      <c r="E709" s="17">
        <v>2.8252758786411099E-2</v>
      </c>
      <c r="F709" s="17"/>
      <c r="G709" s="17">
        <v>4.0921760283187801E-2</v>
      </c>
      <c r="H709" s="17">
        <v>3.6199898349159598E-2</v>
      </c>
      <c r="I709" s="17">
        <v>3.1340837578245802E-2</v>
      </c>
      <c r="J709" s="17">
        <v>2.63345644751743E-2</v>
      </c>
      <c r="K709" s="17">
        <v>1.5121088571088501E-2</v>
      </c>
      <c r="L709" s="17">
        <v>2.28032846237139E-2</v>
      </c>
      <c r="M709" s="17"/>
      <c r="N709" s="17">
        <v>2.4995447358419399E-2</v>
      </c>
      <c r="O709" s="17">
        <v>3.2280086749760101E-2</v>
      </c>
      <c r="P709" s="17">
        <v>3.1307373515412899E-2</v>
      </c>
      <c r="Q709" s="17">
        <v>2.5034712235987199E-2</v>
      </c>
      <c r="R709" s="17"/>
      <c r="S709" s="17">
        <v>2.7938641723942701E-2</v>
      </c>
      <c r="T709" s="17">
        <v>3.49712847321247E-3</v>
      </c>
      <c r="U709" s="17">
        <v>5.0863129317189502E-3</v>
      </c>
      <c r="V709" s="17">
        <v>7.2689546899069304E-3</v>
      </c>
      <c r="W709" s="17">
        <v>5.9767879709200803E-3</v>
      </c>
      <c r="X709" s="17">
        <v>1.7300126451038698E-2</v>
      </c>
      <c r="Y709" s="17">
        <v>7.5146990107444996E-3</v>
      </c>
      <c r="Z709" s="17">
        <v>0</v>
      </c>
      <c r="AA709" s="17">
        <v>1.8841267545432999E-2</v>
      </c>
      <c r="AB709" s="17">
        <v>0.15951245508428399</v>
      </c>
      <c r="AC709" s="17">
        <v>0</v>
      </c>
      <c r="AD709" s="17">
        <v>0.13650368502483801</v>
      </c>
      <c r="AE709" s="17"/>
      <c r="AF709" s="17">
        <v>4.8487907899237299E-2</v>
      </c>
      <c r="AG709" s="17">
        <v>8.7949870489557793E-3</v>
      </c>
      <c r="AH709" s="17">
        <v>2.9545311422211801E-2</v>
      </c>
      <c r="AI709" s="17">
        <v>7.1368380827648403E-2</v>
      </c>
      <c r="AJ709" s="17">
        <v>2.2026181425274498E-2</v>
      </c>
      <c r="AK709" s="17">
        <v>2.71516027109313E-2</v>
      </c>
      <c r="AL709" s="17">
        <v>1.91025310837078E-2</v>
      </c>
      <c r="AM709" s="17">
        <v>0</v>
      </c>
      <c r="AN709" s="17">
        <v>1.34144225445674E-2</v>
      </c>
      <c r="AO709" s="17">
        <v>2.1752050315266402E-2</v>
      </c>
      <c r="AP709" s="17">
        <v>4.5739910590245403E-2</v>
      </c>
      <c r="AQ709" s="17">
        <v>4.9716417394637398E-2</v>
      </c>
      <c r="AR709" s="17">
        <v>0</v>
      </c>
      <c r="AS709" s="17">
        <v>2.0137973503961699E-2</v>
      </c>
      <c r="AT709" s="17">
        <v>1.78528253727759E-2</v>
      </c>
      <c r="AU709" s="17">
        <v>5.8592631672560201E-2</v>
      </c>
      <c r="AV709" s="17"/>
      <c r="AW709" s="17">
        <v>1.655351044384E-2</v>
      </c>
      <c r="AX709" s="17">
        <v>3.5171599035480797E-2</v>
      </c>
      <c r="AY709" s="17">
        <v>2.81942908405764E-2</v>
      </c>
      <c r="AZ709" s="17">
        <v>1.18892248842026E-2</v>
      </c>
      <c r="BA709" s="17">
        <v>1.50332512270195E-2</v>
      </c>
      <c r="BB709" s="17"/>
      <c r="BC709" s="17">
        <v>2.6414159361092902E-2</v>
      </c>
      <c r="BD709" s="17">
        <v>3.4584042829215803E-2</v>
      </c>
      <c r="BE709" s="17">
        <v>2.2477779702292099E-2</v>
      </c>
      <c r="BF709" s="17">
        <v>3.1677479430743498E-2</v>
      </c>
      <c r="BG709" s="17">
        <v>2.4663947108227401E-2</v>
      </c>
      <c r="BH709" s="17"/>
      <c r="BI709" s="17">
        <v>2.9002089409859998E-2</v>
      </c>
      <c r="BJ709" s="17">
        <v>2.6864876590993798E-2</v>
      </c>
      <c r="BK709" s="17"/>
      <c r="BL709" s="17">
        <v>2.2499754200458199E-2</v>
      </c>
      <c r="BM709" s="17">
        <v>3.3903215044942703E-2</v>
      </c>
      <c r="BN709" s="17">
        <v>2.7093477564707098E-2</v>
      </c>
      <c r="BO709" s="17">
        <v>4.55994918220652E-2</v>
      </c>
      <c r="BP709" s="17"/>
      <c r="BQ709" s="17">
        <v>1.94031098723119E-3</v>
      </c>
      <c r="BR709" s="17">
        <v>2.8564519259259499E-2</v>
      </c>
      <c r="BS709" s="17">
        <v>5.6872333219053304E-3</v>
      </c>
      <c r="BT709" s="17">
        <v>2.5894504545589E-2</v>
      </c>
      <c r="BU709" s="17">
        <v>1.70619788230797E-2</v>
      </c>
      <c r="BV709" s="17"/>
      <c r="BW709" s="17">
        <v>8.18918739378976E-3</v>
      </c>
      <c r="BX709" s="17">
        <v>2.6399045141776802E-2</v>
      </c>
      <c r="BY709" s="17">
        <v>1.5897571038648702E-2</v>
      </c>
      <c r="BZ709" s="17">
        <v>1.2205247447677399E-2</v>
      </c>
      <c r="CA709" s="17">
        <v>2.25806406993256E-2</v>
      </c>
      <c r="CB709" s="17"/>
      <c r="CC709" s="17">
        <v>2.11570684868106E-2</v>
      </c>
      <c r="CD709" s="17">
        <v>3.29280166706594E-2</v>
      </c>
      <c r="CE709" s="17"/>
      <c r="CF709" s="17">
        <v>2.6871773710344798E-2</v>
      </c>
      <c r="CG709" s="17"/>
      <c r="CH709" s="17">
        <v>4.2089960735884398E-2</v>
      </c>
    </row>
    <row r="710" spans="2:86" x14ac:dyDescent="0.35">
      <c r="B710" t="s">
        <v>232</v>
      </c>
      <c r="C710" s="17">
        <v>9.3510822702821805E-3</v>
      </c>
      <c r="D710" s="17">
        <v>9.2534751926462693E-3</v>
      </c>
      <c r="E710" s="17">
        <v>9.4740112037396997E-3</v>
      </c>
      <c r="F710" s="17"/>
      <c r="G710" s="17">
        <v>0</v>
      </c>
      <c r="H710" s="17">
        <v>1.9693023310532101E-2</v>
      </c>
      <c r="I710" s="17">
        <v>7.6484405823049797E-3</v>
      </c>
      <c r="J710" s="17">
        <v>2.00845903482109E-2</v>
      </c>
      <c r="K710" s="17">
        <v>3.0917610407586002E-3</v>
      </c>
      <c r="L710" s="17">
        <v>4.0020718050689397E-3</v>
      </c>
      <c r="M710" s="17"/>
      <c r="N710" s="17">
        <v>8.0328023151961803E-3</v>
      </c>
      <c r="O710" s="17">
        <v>1.27571315812996E-2</v>
      </c>
      <c r="P710" s="17">
        <v>3.9383938968293496E-3</v>
      </c>
      <c r="Q710" s="17">
        <v>1.20705077651177E-2</v>
      </c>
      <c r="R710" s="17"/>
      <c r="S710" s="17">
        <v>1.00373919928724E-2</v>
      </c>
      <c r="T710" s="17">
        <v>8.0685978221227504E-3</v>
      </c>
      <c r="U710" s="17">
        <v>5.11978837451836E-3</v>
      </c>
      <c r="V710" s="17">
        <v>0</v>
      </c>
      <c r="W710" s="17">
        <v>0</v>
      </c>
      <c r="X710" s="17">
        <v>1.09975789050569E-2</v>
      </c>
      <c r="Y710" s="17">
        <v>1.10746681092971E-2</v>
      </c>
      <c r="Z710" s="17">
        <v>0</v>
      </c>
      <c r="AA710" s="17">
        <v>0</v>
      </c>
      <c r="AB710" s="17">
        <v>1.6312124821975301E-2</v>
      </c>
      <c r="AC710" s="17">
        <v>6.2865143331047799E-2</v>
      </c>
      <c r="AD710" s="17">
        <v>0</v>
      </c>
      <c r="AE710" s="17"/>
      <c r="AF710" s="17">
        <v>3.6497963243795999E-2</v>
      </c>
      <c r="AG710" s="17">
        <v>1.5849755475623301E-2</v>
      </c>
      <c r="AH710" s="17">
        <v>0</v>
      </c>
      <c r="AI710" s="17">
        <v>9.2311844045007904E-3</v>
      </c>
      <c r="AJ710" s="17">
        <v>2.2142787321130199E-2</v>
      </c>
      <c r="AK710" s="17">
        <v>9.4213595220030699E-3</v>
      </c>
      <c r="AL710" s="17">
        <v>4.4669204263865104E-3</v>
      </c>
      <c r="AM710" s="17">
        <v>1.7489584684100098E-2</v>
      </c>
      <c r="AN710" s="17">
        <v>1.38735047388824E-2</v>
      </c>
      <c r="AO710" s="17">
        <v>9.2597821487463393E-3</v>
      </c>
      <c r="AP710" s="17">
        <v>1.4643370365844101E-2</v>
      </c>
      <c r="AQ710" s="17">
        <v>0</v>
      </c>
      <c r="AR710" s="17">
        <v>8.9581361417347492E-3</v>
      </c>
      <c r="AS710" s="17">
        <v>0</v>
      </c>
      <c r="AT710" s="17">
        <v>0</v>
      </c>
      <c r="AU710" s="17">
        <v>0</v>
      </c>
      <c r="AV710" s="17"/>
      <c r="AW710" s="17">
        <v>8.7323801210634506E-3</v>
      </c>
      <c r="AX710" s="17">
        <v>6.2833228907664103E-3</v>
      </c>
      <c r="AY710" s="17">
        <v>1.1191330090616101E-2</v>
      </c>
      <c r="AZ710" s="17">
        <v>1.62849019313532E-2</v>
      </c>
      <c r="BA710" s="17">
        <v>2.1043294304499801E-2</v>
      </c>
      <c r="BB710" s="17"/>
      <c r="BC710" s="17">
        <v>7.8310571288953707E-3</v>
      </c>
      <c r="BD710" s="17">
        <v>7.8677707493339608E-3</v>
      </c>
      <c r="BE710" s="17">
        <v>8.3238721996947099E-3</v>
      </c>
      <c r="BF710" s="17">
        <v>1.02727448993495E-2</v>
      </c>
      <c r="BG710" s="17">
        <v>3.74071967718086E-2</v>
      </c>
      <c r="BH710" s="17"/>
      <c r="BI710" s="17">
        <v>7.9103279077275008E-3</v>
      </c>
      <c r="BJ710" s="17">
        <v>1.52107335497323E-2</v>
      </c>
      <c r="BK710" s="17"/>
      <c r="BL710" s="17">
        <v>1.1930197524506201E-2</v>
      </c>
      <c r="BM710" s="17">
        <v>5.87051149305524E-3</v>
      </c>
      <c r="BN710" s="17">
        <v>9.8921334948982396E-3</v>
      </c>
      <c r="BO710" s="17">
        <v>1.98091359520512E-2</v>
      </c>
      <c r="BP710" s="17"/>
      <c r="BQ710" s="17">
        <v>2.6357178010223501E-3</v>
      </c>
      <c r="BR710" s="17">
        <v>8.9750853812868708E-3</v>
      </c>
      <c r="BS710" s="17">
        <v>0</v>
      </c>
      <c r="BT710" s="17">
        <v>9.1092769665042598E-3</v>
      </c>
      <c r="BU710" s="17">
        <v>2.2358387468508399E-2</v>
      </c>
      <c r="BV710" s="17"/>
      <c r="BW710" s="17">
        <v>2.8789404387669802E-3</v>
      </c>
      <c r="BX710" s="17">
        <v>7.05223425735954E-3</v>
      </c>
      <c r="BY710" s="17">
        <v>4.4917927806460501E-3</v>
      </c>
      <c r="BZ710" s="17">
        <v>9.9706918145246806E-3</v>
      </c>
      <c r="CA710" s="17">
        <v>8.3083037878660896E-3</v>
      </c>
      <c r="CB710" s="17"/>
      <c r="CC710" s="17">
        <v>5.8301150175085002E-3</v>
      </c>
      <c r="CD710" s="17">
        <v>1.14132759597545E-2</v>
      </c>
      <c r="CE710" s="17"/>
      <c r="CF710" s="17">
        <v>5.6731204273452497E-3</v>
      </c>
      <c r="CG710" s="17"/>
      <c r="CH710" s="17">
        <v>1.3881665020441501E-2</v>
      </c>
    </row>
    <row r="711" spans="2:86" x14ac:dyDescent="0.35">
      <c r="B711" t="s">
        <v>233</v>
      </c>
      <c r="C711" s="17">
        <v>0.14976324864864299</v>
      </c>
      <c r="D711" s="17">
        <v>0.116058009936738</v>
      </c>
      <c r="E711" s="17">
        <v>0.18308075797664899</v>
      </c>
      <c r="F711" s="17"/>
      <c r="G711" s="17">
        <v>0.129991707712482</v>
      </c>
      <c r="H711" s="17">
        <v>0.134813497455746</v>
      </c>
      <c r="I711" s="17">
        <v>0.119208293241752</v>
      </c>
      <c r="J711" s="17">
        <v>0.16371367929435601</v>
      </c>
      <c r="K711" s="17">
        <v>0.18886408314735501</v>
      </c>
      <c r="L711" s="17">
        <v>0.16230518555016599</v>
      </c>
      <c r="M711" s="17"/>
      <c r="N711" s="17">
        <v>0.127008030260646</v>
      </c>
      <c r="O711" s="17">
        <v>0.15910555630736101</v>
      </c>
      <c r="P711" s="17">
        <v>0.128642933295807</v>
      </c>
      <c r="Q711" s="17">
        <v>0.184406868042296</v>
      </c>
      <c r="R711" s="17"/>
      <c r="S711" s="17">
        <v>0.119429427156657</v>
      </c>
      <c r="T711" s="17">
        <v>0.13899134793353099</v>
      </c>
      <c r="U711" s="17">
        <v>0.122853270458707</v>
      </c>
      <c r="V711" s="17">
        <v>0.134399646951122</v>
      </c>
      <c r="W711" s="17">
        <v>0.126482083334548</v>
      </c>
      <c r="X711" s="17">
        <v>0.20081931837313399</v>
      </c>
      <c r="Y711" s="17">
        <v>0.16094497349468001</v>
      </c>
      <c r="Z711" s="17">
        <v>0.15702817071012001</v>
      </c>
      <c r="AA711" s="17">
        <v>0.166484544207472</v>
      </c>
      <c r="AB711" s="17">
        <v>0.11683812218415</v>
      </c>
      <c r="AC711" s="17">
        <v>0.16799736550486699</v>
      </c>
      <c r="AD711" s="17">
        <v>0.32504140867376302</v>
      </c>
      <c r="AE711" s="17"/>
      <c r="AF711" s="17">
        <v>0.18993094862330301</v>
      </c>
      <c r="AG711" s="17">
        <v>0.223927209487019</v>
      </c>
      <c r="AH711" s="17">
        <v>0.184364485625756</v>
      </c>
      <c r="AI711" s="17">
        <v>0.104582644651818</v>
      </c>
      <c r="AJ711" s="17">
        <v>0.16469433322264401</v>
      </c>
      <c r="AK711" s="17">
        <v>0.16757910238979401</v>
      </c>
      <c r="AL711" s="17">
        <v>0.13744971189591301</v>
      </c>
      <c r="AM711" s="17">
        <v>0.13226575621475301</v>
      </c>
      <c r="AN711" s="17">
        <v>0.15690483111527601</v>
      </c>
      <c r="AO711" s="17">
        <v>0.16105589368654499</v>
      </c>
      <c r="AP711" s="17">
        <v>0.13647585458229999</v>
      </c>
      <c r="AQ711" s="17">
        <v>0.12335290779473899</v>
      </c>
      <c r="AR711" s="17">
        <v>0.103446995549776</v>
      </c>
      <c r="AS711" s="17">
        <v>0.20829790616826899</v>
      </c>
      <c r="AT711" s="17">
        <v>0.12772274173998899</v>
      </c>
      <c r="AU711" s="17">
        <v>2.6373857500081699E-2</v>
      </c>
      <c r="AV711" s="17"/>
      <c r="AW711" s="17">
        <v>0.15389521872752299</v>
      </c>
      <c r="AX711" s="17">
        <v>0.18522225687276</v>
      </c>
      <c r="AY711" s="17">
        <v>0.13699482420749901</v>
      </c>
      <c r="AZ711" s="17">
        <v>0.101769395780111</v>
      </c>
      <c r="BA711" s="17">
        <v>5.9027150968993997E-2</v>
      </c>
      <c r="BB711" s="17"/>
      <c r="BC711" s="17">
        <v>9.1401722993548595E-2</v>
      </c>
      <c r="BD711" s="17">
        <v>0.130076663796795</v>
      </c>
      <c r="BE711" s="17">
        <v>0.15913999352307201</v>
      </c>
      <c r="BF711" s="17">
        <v>0.23079118834043899</v>
      </c>
      <c r="BG711" s="17">
        <v>9.5053596014148506E-2</v>
      </c>
      <c r="BH711" s="17"/>
      <c r="BI711" s="17">
        <v>0.14287323355577999</v>
      </c>
      <c r="BJ711" s="17">
        <v>0.17778543397295901</v>
      </c>
      <c r="BK711" s="17"/>
      <c r="BL711" s="17">
        <v>0.16571281446378699</v>
      </c>
      <c r="BM711" s="17">
        <v>0.15485027890414599</v>
      </c>
      <c r="BN711" s="17">
        <v>0.13550327613977101</v>
      </c>
      <c r="BO711" s="17">
        <v>0.29508241130810298</v>
      </c>
      <c r="BP711" s="17"/>
      <c r="BQ711" s="17">
        <v>0.119735347465959</v>
      </c>
      <c r="BR711" s="17">
        <v>9.7642160512978596E-2</v>
      </c>
      <c r="BS711" s="17">
        <v>0.12259508257627599</v>
      </c>
      <c r="BT711" s="17">
        <v>7.2333904915682298E-2</v>
      </c>
      <c r="BU711" s="17">
        <v>7.2569258438936898E-2</v>
      </c>
      <c r="BV711" s="17"/>
      <c r="BW711" s="17">
        <v>6.5019415572542497E-2</v>
      </c>
      <c r="BX711" s="17">
        <v>7.0906917118487206E-2</v>
      </c>
      <c r="BY711" s="17">
        <v>0.12463523725820599</v>
      </c>
      <c r="BZ711" s="17">
        <v>9.1172172005625995E-2</v>
      </c>
      <c r="CA711" s="17">
        <v>5.8733130882760401E-2</v>
      </c>
      <c r="CB711" s="17"/>
      <c r="CC711" s="17">
        <v>7.4834927054828596E-2</v>
      </c>
      <c r="CD711" s="17">
        <v>0.19364798283121501</v>
      </c>
      <c r="CE711" s="17"/>
      <c r="CF711" s="17">
        <v>7.1433825691636796E-2</v>
      </c>
      <c r="CG711" s="17"/>
      <c r="CH711" s="17">
        <v>5.05238610841535E-2</v>
      </c>
    </row>
    <row r="712" spans="2:86" x14ac:dyDescent="0.35">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c r="CB712" s="17"/>
      <c r="CC712" s="17"/>
      <c r="CD712" s="17"/>
      <c r="CE712" s="17"/>
      <c r="CF712" s="17"/>
      <c r="CG712" s="17"/>
      <c r="CH712" s="17"/>
    </row>
    <row r="713" spans="2:86" x14ac:dyDescent="0.35">
      <c r="B713" s="6" t="s">
        <v>364</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c r="CB713" s="17"/>
      <c r="CC713" s="17"/>
      <c r="CD713" s="17"/>
      <c r="CE713" s="17"/>
      <c r="CF713" s="17"/>
      <c r="CG713" s="17"/>
      <c r="CH713" s="17"/>
    </row>
    <row r="714" spans="2:86" x14ac:dyDescent="0.35">
      <c r="B714" s="21" t="s">
        <v>123</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c r="CB714" s="17"/>
      <c r="CC714" s="17"/>
      <c r="CD714" s="17"/>
      <c r="CE714" s="17"/>
      <c r="CF714" s="17"/>
      <c r="CG714" s="17"/>
      <c r="CH714" s="17"/>
    </row>
    <row r="715" spans="2:86" x14ac:dyDescent="0.35">
      <c r="B715" t="s">
        <v>76</v>
      </c>
      <c r="C715" s="17">
        <v>0.34671606122476201</v>
      </c>
      <c r="D715" s="17">
        <v>0.36344858021455301</v>
      </c>
      <c r="E715" s="17">
        <v>0.330406390609292</v>
      </c>
      <c r="F715" s="17"/>
      <c r="G715" s="17">
        <v>0.27840566573599101</v>
      </c>
      <c r="H715" s="17">
        <v>0.26516659083691102</v>
      </c>
      <c r="I715" s="17">
        <v>0.34893167897368499</v>
      </c>
      <c r="J715" s="17">
        <v>0.37265323475655399</v>
      </c>
      <c r="K715" s="17">
        <v>0.38995123418546102</v>
      </c>
      <c r="L715" s="17">
        <v>0.40646397356667302</v>
      </c>
      <c r="M715" s="17"/>
      <c r="N715" s="17">
        <v>0.34272692104668701</v>
      </c>
      <c r="O715" s="17">
        <v>0.34764946785242901</v>
      </c>
      <c r="P715" s="17">
        <v>0.319464687221588</v>
      </c>
      <c r="Q715" s="17">
        <v>0.37538094176688802</v>
      </c>
      <c r="R715" s="17"/>
      <c r="S715" s="17">
        <v>0.37511873314639499</v>
      </c>
      <c r="T715" s="17">
        <v>0.39053430679228501</v>
      </c>
      <c r="U715" s="17">
        <v>0.4158521427097</v>
      </c>
      <c r="V715" s="17">
        <v>0.36236100234966101</v>
      </c>
      <c r="W715" s="17">
        <v>0.34605691555143703</v>
      </c>
      <c r="X715" s="17">
        <v>0.35234748698065399</v>
      </c>
      <c r="Y715" s="17">
        <v>0.333898950356738</v>
      </c>
      <c r="Z715" s="17">
        <v>0.48740016929769597</v>
      </c>
      <c r="AA715" s="17">
        <v>0.26771546397277801</v>
      </c>
      <c r="AB715" s="17">
        <v>0.24618546055465801</v>
      </c>
      <c r="AC715" s="17">
        <v>0.362892503128803</v>
      </c>
      <c r="AD715" s="17">
        <v>0.190905167675822</v>
      </c>
      <c r="AE715" s="17"/>
      <c r="AF715" s="17">
        <v>0.22483747613953001</v>
      </c>
      <c r="AG715" s="17">
        <v>0.30481664457777702</v>
      </c>
      <c r="AH715" s="17">
        <v>0.29562275633801899</v>
      </c>
      <c r="AI715" s="17">
        <v>0.407371354398606</v>
      </c>
      <c r="AJ715" s="17">
        <v>0.33340926721542202</v>
      </c>
      <c r="AK715" s="17">
        <v>0.34425049299014399</v>
      </c>
      <c r="AL715" s="17">
        <v>0.35458163754308603</v>
      </c>
      <c r="AM715" s="17">
        <v>0.34980811128940897</v>
      </c>
      <c r="AN715" s="17">
        <v>0.34169370688095502</v>
      </c>
      <c r="AO715" s="17">
        <v>0.27894194793459698</v>
      </c>
      <c r="AP715" s="17">
        <v>0.37561212449007803</v>
      </c>
      <c r="AQ715" s="17">
        <v>0.41417094173924601</v>
      </c>
      <c r="AR715" s="17">
        <v>0.33467723726123999</v>
      </c>
      <c r="AS715" s="17">
        <v>0.38809735701533099</v>
      </c>
      <c r="AT715" s="17">
        <v>0.336909073655494</v>
      </c>
      <c r="AU715" s="17">
        <v>0.32410848192503799</v>
      </c>
      <c r="AV715" s="17"/>
      <c r="AW715" s="17">
        <v>0.399139388010119</v>
      </c>
      <c r="AX715" s="17">
        <v>0.33090701556654201</v>
      </c>
      <c r="AY715" s="17">
        <v>0.312247079484885</v>
      </c>
      <c r="AZ715" s="17">
        <v>0.29701153949418402</v>
      </c>
      <c r="BA715" s="17">
        <v>0.32335962016077302</v>
      </c>
      <c r="BB715" s="17"/>
      <c r="BC715" s="17">
        <v>0.33800599944364701</v>
      </c>
      <c r="BD715" s="17">
        <v>0.338031521442273</v>
      </c>
      <c r="BE715" s="17">
        <v>0.377166148640729</v>
      </c>
      <c r="BF715" s="17">
        <v>0.31280809622049299</v>
      </c>
      <c r="BG715" s="17">
        <v>0.28114399757844799</v>
      </c>
      <c r="BH715" s="17"/>
      <c r="BI715" s="17">
        <v>0.35746513408428798</v>
      </c>
      <c r="BJ715" s="17">
        <v>0.30299881130955703</v>
      </c>
      <c r="BK715" s="17"/>
      <c r="BL715" s="17">
        <v>0.290502682557647</v>
      </c>
      <c r="BM715" s="17">
        <v>0.34603146629731701</v>
      </c>
      <c r="BN715" s="17">
        <v>0.36875165028899098</v>
      </c>
      <c r="BO715" s="17">
        <v>0.286902575165702</v>
      </c>
      <c r="BP715" s="17"/>
      <c r="BQ715" s="17">
        <v>0.50136877788919199</v>
      </c>
      <c r="BR715" s="17">
        <v>0.31641025795351801</v>
      </c>
      <c r="BS715" s="17">
        <v>0.30765210426113399</v>
      </c>
      <c r="BT715" s="17">
        <v>0.41892131614432399</v>
      </c>
      <c r="BU715" s="17">
        <v>0.203358967450322</v>
      </c>
      <c r="BV715" s="17"/>
      <c r="BW715" s="17">
        <v>0.48857039143641601</v>
      </c>
      <c r="BX715" s="17">
        <v>0.359241746286459</v>
      </c>
      <c r="BY715" s="17">
        <v>0.28069169649810499</v>
      </c>
      <c r="BZ715" s="17">
        <v>0.47298857020401902</v>
      </c>
      <c r="CA715" s="17">
        <v>0.16257415493531599</v>
      </c>
      <c r="CB715" s="17"/>
      <c r="CC715" s="17">
        <v>0.47033482922784597</v>
      </c>
      <c r="CD715" s="17">
        <v>0.27431384189838798</v>
      </c>
      <c r="CE715" s="17"/>
      <c r="CF715" s="17">
        <v>0.37174035974554298</v>
      </c>
      <c r="CG715" s="17"/>
      <c r="CH715" s="17">
        <v>0.46321466758097102</v>
      </c>
    </row>
    <row r="716" spans="2:86" x14ac:dyDescent="0.35">
      <c r="B716" t="s">
        <v>75</v>
      </c>
      <c r="C716" s="17">
        <v>0.215340877070516</v>
      </c>
      <c r="D716" s="17">
        <v>0.20064134030230099</v>
      </c>
      <c r="E716" s="17">
        <v>0.22974749152472901</v>
      </c>
      <c r="F716" s="17"/>
      <c r="G716" s="17">
        <v>0.26245504438447198</v>
      </c>
      <c r="H716" s="17">
        <v>0.16721413518264699</v>
      </c>
      <c r="I716" s="17">
        <v>0.20248971469948401</v>
      </c>
      <c r="J716" s="17">
        <v>0.28300058982746701</v>
      </c>
      <c r="K716" s="17">
        <v>0.18319421371344199</v>
      </c>
      <c r="L716" s="17">
        <v>0.20021614523629</v>
      </c>
      <c r="M716" s="17"/>
      <c r="N716" s="17">
        <v>0.197510333433911</v>
      </c>
      <c r="O716" s="17">
        <v>0.24950590757056901</v>
      </c>
      <c r="P716" s="17">
        <v>0.23086414151521001</v>
      </c>
      <c r="Q716" s="17">
        <v>0.182469409879675</v>
      </c>
      <c r="R716" s="17"/>
      <c r="S716" s="17">
        <v>0.18284763661609901</v>
      </c>
      <c r="T716" s="17">
        <v>0.21681820644608499</v>
      </c>
      <c r="U716" s="17">
        <v>0.17266502479396301</v>
      </c>
      <c r="V716" s="17">
        <v>0.216206917155644</v>
      </c>
      <c r="W716" s="17">
        <v>0.19917777067904099</v>
      </c>
      <c r="X716" s="17">
        <v>0.18131841629193499</v>
      </c>
      <c r="Y716" s="17">
        <v>0.20869881348643099</v>
      </c>
      <c r="Z716" s="17">
        <v>0.18267292825940301</v>
      </c>
      <c r="AA716" s="17">
        <v>0.28931373207302002</v>
      </c>
      <c r="AB716" s="17">
        <v>0.30187759372849399</v>
      </c>
      <c r="AC716" s="17">
        <v>0.17541156693225099</v>
      </c>
      <c r="AD716" s="17">
        <v>0.20612835880726599</v>
      </c>
      <c r="AE716" s="17"/>
      <c r="AF716" s="17">
        <v>0.259609787687752</v>
      </c>
      <c r="AG716" s="17">
        <v>0.18189852569562401</v>
      </c>
      <c r="AH716" s="17">
        <v>0.24221751351753101</v>
      </c>
      <c r="AI716" s="17">
        <v>0.141985465929161</v>
      </c>
      <c r="AJ716" s="17">
        <v>0.180202687768657</v>
      </c>
      <c r="AK716" s="17">
        <v>0.23810255252922599</v>
      </c>
      <c r="AL716" s="17">
        <v>0.22115036889649001</v>
      </c>
      <c r="AM716" s="17">
        <v>0.22513408153061401</v>
      </c>
      <c r="AN716" s="17">
        <v>0.22439542198101201</v>
      </c>
      <c r="AO716" s="17">
        <v>0.28548903071409298</v>
      </c>
      <c r="AP716" s="17">
        <v>0.214029334721269</v>
      </c>
      <c r="AQ716" s="17">
        <v>0.20572285004560301</v>
      </c>
      <c r="AR716" s="17">
        <v>0.192929467682524</v>
      </c>
      <c r="AS716" s="17">
        <v>0.232235305412726</v>
      </c>
      <c r="AT716" s="17">
        <v>0.21486672760620501</v>
      </c>
      <c r="AU716" s="17">
        <v>0.240715972788314</v>
      </c>
      <c r="AV716" s="17"/>
      <c r="AW716" s="17">
        <v>0.24664118981177499</v>
      </c>
      <c r="AX716" s="17">
        <v>0.221245977907358</v>
      </c>
      <c r="AY716" s="17">
        <v>0.228837048606021</v>
      </c>
      <c r="AZ716" s="17">
        <v>0.194813780230497</v>
      </c>
      <c r="BA716" s="17">
        <v>9.2920491308706998E-2</v>
      </c>
      <c r="BB716" s="17"/>
      <c r="BC716" s="17">
        <v>0.239326412067452</v>
      </c>
      <c r="BD716" s="17">
        <v>0.200489807729962</v>
      </c>
      <c r="BE716" s="17">
        <v>0.191649047351971</v>
      </c>
      <c r="BF716" s="17">
        <v>0.28214745432379701</v>
      </c>
      <c r="BG716" s="17">
        <v>0.26732892207919501</v>
      </c>
      <c r="BH716" s="17"/>
      <c r="BI716" s="17">
        <v>0.210897624427754</v>
      </c>
      <c r="BJ716" s="17">
        <v>0.23341190410313001</v>
      </c>
      <c r="BK716" s="17"/>
      <c r="BL716" s="17">
        <v>0.216626695991152</v>
      </c>
      <c r="BM716" s="17">
        <v>0.24603990123430999</v>
      </c>
      <c r="BN716" s="17">
        <v>0.19338446592571401</v>
      </c>
      <c r="BO716" s="17">
        <v>0.337116823783849</v>
      </c>
      <c r="BP716" s="17"/>
      <c r="BQ716" s="17">
        <v>0.162621462660448</v>
      </c>
      <c r="BR716" s="17">
        <v>0.27721370273419799</v>
      </c>
      <c r="BS716" s="17">
        <v>0.14153601959075601</v>
      </c>
      <c r="BT716" s="17">
        <v>0.11497675564443301</v>
      </c>
      <c r="BU716" s="17">
        <v>0.25724968358739497</v>
      </c>
      <c r="BV716" s="17"/>
      <c r="BW716" s="17">
        <v>0.193594024312813</v>
      </c>
      <c r="BX716" s="17">
        <v>0.28107780716981601</v>
      </c>
      <c r="BY716" s="17">
        <v>0.25173471248896101</v>
      </c>
      <c r="BZ716" s="17">
        <v>0.123623835971179</v>
      </c>
      <c r="CA716" s="17">
        <v>0.30327587802240902</v>
      </c>
      <c r="CB716" s="17"/>
      <c r="CC716" s="17">
        <v>0.13865241823129901</v>
      </c>
      <c r="CD716" s="17">
        <v>0.26025650522610599</v>
      </c>
      <c r="CE716" s="17"/>
      <c r="CF716" s="17">
        <v>0.27420794602545001</v>
      </c>
      <c r="CG716" s="17"/>
      <c r="CH716" s="17">
        <v>0.17101245367441301</v>
      </c>
    </row>
    <row r="717" spans="2:86" x14ac:dyDescent="0.35">
      <c r="B717" t="s">
        <v>77</v>
      </c>
      <c r="C717" s="17">
        <v>5.1083042523486499E-2</v>
      </c>
      <c r="D717" s="17">
        <v>5.5295301249103999E-2</v>
      </c>
      <c r="E717" s="17">
        <v>4.71262314241256E-2</v>
      </c>
      <c r="F717" s="17"/>
      <c r="G717" s="17">
        <v>6.7493759641953199E-2</v>
      </c>
      <c r="H717" s="17">
        <v>9.0599485953964498E-2</v>
      </c>
      <c r="I717" s="17">
        <v>7.2959216351631703E-2</v>
      </c>
      <c r="J717" s="17">
        <v>2.8956176726596301E-2</v>
      </c>
      <c r="K717" s="17">
        <v>2.0471917934203301E-2</v>
      </c>
      <c r="L717" s="17">
        <v>2.8803395562139299E-2</v>
      </c>
      <c r="M717" s="17"/>
      <c r="N717" s="17">
        <v>6.6194146326645997E-2</v>
      </c>
      <c r="O717" s="17">
        <v>3.6918926631252097E-2</v>
      </c>
      <c r="P717" s="17">
        <v>5.2237895464872203E-2</v>
      </c>
      <c r="Q717" s="17">
        <v>4.8886124695766503E-2</v>
      </c>
      <c r="R717" s="17"/>
      <c r="S717" s="17">
        <v>9.4867363585352499E-2</v>
      </c>
      <c r="T717" s="17">
        <v>1.81253314739654E-2</v>
      </c>
      <c r="U717" s="17">
        <v>4.4821501342718902E-2</v>
      </c>
      <c r="V717" s="17">
        <v>6.7055778699792595E-2</v>
      </c>
      <c r="W717" s="17">
        <v>1.77810563285291E-2</v>
      </c>
      <c r="X717" s="17">
        <v>7.4732594205999606E-2</v>
      </c>
      <c r="Y717" s="17">
        <v>6.7277413620331905E-2</v>
      </c>
      <c r="Z717" s="17">
        <v>8.3637781040843295E-2</v>
      </c>
      <c r="AA717" s="17">
        <v>2.8174589060244799E-2</v>
      </c>
      <c r="AB717" s="17">
        <v>5.0296623071643197E-2</v>
      </c>
      <c r="AC717" s="17">
        <v>8.9302154342047798E-3</v>
      </c>
      <c r="AD717" s="17">
        <v>3.5662631289045101E-2</v>
      </c>
      <c r="AE717" s="17"/>
      <c r="AF717" s="17">
        <v>0.182349418524648</v>
      </c>
      <c r="AG717" s="17">
        <v>7.7927208514805696E-2</v>
      </c>
      <c r="AH717" s="17">
        <v>3.6592931578424401E-2</v>
      </c>
      <c r="AI717" s="17">
        <v>2.8840146025920999E-2</v>
      </c>
      <c r="AJ717" s="17">
        <v>6.4938648906537805E-2</v>
      </c>
      <c r="AK717" s="17">
        <v>3.03229883780987E-2</v>
      </c>
      <c r="AL717" s="17">
        <v>3.0633083923716799E-2</v>
      </c>
      <c r="AM717" s="17">
        <v>6.52654714302454E-2</v>
      </c>
      <c r="AN717" s="17">
        <v>7.9478184792749706E-2</v>
      </c>
      <c r="AO717" s="17">
        <v>5.5969558336808903E-2</v>
      </c>
      <c r="AP717" s="17">
        <v>4.26766832273065E-2</v>
      </c>
      <c r="AQ717" s="17">
        <v>4.2041373207242098E-2</v>
      </c>
      <c r="AR717" s="17">
        <v>6.7372121806929794E-2</v>
      </c>
      <c r="AS717" s="17">
        <v>0</v>
      </c>
      <c r="AT717" s="17">
        <v>5.2174938987116601E-2</v>
      </c>
      <c r="AU717" s="17">
        <v>9.5038475445169995E-2</v>
      </c>
      <c r="AV717" s="17"/>
      <c r="AW717" s="17">
        <v>3.7025557107954798E-2</v>
      </c>
      <c r="AX717" s="17">
        <v>4.9596572910768501E-2</v>
      </c>
      <c r="AY717" s="17">
        <v>5.1146532951111601E-2</v>
      </c>
      <c r="AZ717" s="17">
        <v>9.2312696429254201E-2</v>
      </c>
      <c r="BA717" s="17">
        <v>0.12663914429425099</v>
      </c>
      <c r="BB717" s="17"/>
      <c r="BC717" s="17">
        <v>0.116073568968136</v>
      </c>
      <c r="BD717" s="17">
        <v>5.1898806667394097E-2</v>
      </c>
      <c r="BE717" s="17">
        <v>3.7968539143933902E-2</v>
      </c>
      <c r="BF717" s="17">
        <v>4.56740328192351E-2</v>
      </c>
      <c r="BG717" s="17">
        <v>0</v>
      </c>
      <c r="BH717" s="17"/>
      <c r="BI717" s="17">
        <v>4.8784910611135497E-2</v>
      </c>
      <c r="BJ717" s="17">
        <v>6.0429709762914202E-2</v>
      </c>
      <c r="BK717" s="17"/>
      <c r="BL717" s="17">
        <v>6.10503757327088E-2</v>
      </c>
      <c r="BM717" s="17">
        <v>4.4911122377640798E-2</v>
      </c>
      <c r="BN717" s="17">
        <v>5.3130457397527801E-2</v>
      </c>
      <c r="BO717" s="17">
        <v>0</v>
      </c>
      <c r="BP717" s="17"/>
      <c r="BQ717" s="17">
        <v>5.4561417024649499E-2</v>
      </c>
      <c r="BR717" s="17">
        <v>4.3420062715652401E-2</v>
      </c>
      <c r="BS717" s="17">
        <v>0.16825922064888801</v>
      </c>
      <c r="BT717" s="17">
        <v>3.48751958446578E-2</v>
      </c>
      <c r="BU717" s="17">
        <v>4.7888107564376503E-2</v>
      </c>
      <c r="BV717" s="17"/>
      <c r="BW717" s="17">
        <v>4.5716760399931597E-2</v>
      </c>
      <c r="BX717" s="17">
        <v>3.7048697448005798E-2</v>
      </c>
      <c r="BY717" s="17">
        <v>0.16928496513073599</v>
      </c>
      <c r="BZ717" s="17">
        <v>3.7832212916461397E-2</v>
      </c>
      <c r="CA717" s="17">
        <v>3.4622318625995303E-2</v>
      </c>
      <c r="CB717" s="17"/>
      <c r="CC717" s="17">
        <v>4.2994020509824898E-2</v>
      </c>
      <c r="CD717" s="17">
        <v>5.5820698103053401E-2</v>
      </c>
      <c r="CE717" s="17"/>
      <c r="CF717" s="17">
        <v>2.70398480906461E-2</v>
      </c>
      <c r="CG717" s="17"/>
      <c r="CH717" s="17">
        <v>3.8877286910135797E-2</v>
      </c>
    </row>
    <row r="718" spans="2:86" x14ac:dyDescent="0.35">
      <c r="B718" t="s">
        <v>79</v>
      </c>
      <c r="C718" s="17">
        <v>8.8244936291550002E-2</v>
      </c>
      <c r="D718" s="17">
        <v>0.10456782541839001</v>
      </c>
      <c r="E718" s="17">
        <v>7.1208112491849093E-2</v>
      </c>
      <c r="F718" s="17"/>
      <c r="G718" s="17">
        <v>6.5685594778400497E-2</v>
      </c>
      <c r="H718" s="17">
        <v>0.101380695374341</v>
      </c>
      <c r="I718" s="17">
        <v>6.6572204555218006E-2</v>
      </c>
      <c r="J718" s="17">
        <v>7.5882566524796594E-2</v>
      </c>
      <c r="K718" s="17">
        <v>0.117478963133601</v>
      </c>
      <c r="L718" s="17">
        <v>0.10058444922606299</v>
      </c>
      <c r="M718" s="17"/>
      <c r="N718" s="17">
        <v>0.106099548918765</v>
      </c>
      <c r="O718" s="17">
        <v>9.2054015015637106E-2</v>
      </c>
      <c r="P718" s="17">
        <v>7.5234708510623402E-2</v>
      </c>
      <c r="Q718" s="17">
        <v>7.7155472718655499E-2</v>
      </c>
      <c r="R718" s="17"/>
      <c r="S718" s="17">
        <v>9.3020480811852504E-2</v>
      </c>
      <c r="T718" s="17">
        <v>0.10422439143274299</v>
      </c>
      <c r="U718" s="17">
        <v>5.6148073355187698E-2</v>
      </c>
      <c r="V718" s="17">
        <v>7.8428703032257296E-2</v>
      </c>
      <c r="W718" s="17">
        <v>8.5759214211759097E-2</v>
      </c>
      <c r="X718" s="17">
        <v>9.8960852668058097E-2</v>
      </c>
      <c r="Y718" s="17">
        <v>8.6652866775063397E-2</v>
      </c>
      <c r="Z718" s="17">
        <v>2.38216158291778E-2</v>
      </c>
      <c r="AA718" s="17">
        <v>8.1575321690775998E-2</v>
      </c>
      <c r="AB718" s="17">
        <v>0.130169924986479</v>
      </c>
      <c r="AC718" s="17">
        <v>8.5628715291147794E-2</v>
      </c>
      <c r="AD718" s="17">
        <v>7.7762353786019894E-2</v>
      </c>
      <c r="AE718" s="17"/>
      <c r="AF718" s="17">
        <v>3.5368623335572801E-2</v>
      </c>
      <c r="AG718" s="17">
        <v>7.0427037920994001E-2</v>
      </c>
      <c r="AH718" s="17">
        <v>0.102833435635902</v>
      </c>
      <c r="AI718" s="17">
        <v>7.4684089644304896E-2</v>
      </c>
      <c r="AJ718" s="17">
        <v>0.108998624765793</v>
      </c>
      <c r="AK718" s="17">
        <v>9.1099864880307094E-2</v>
      </c>
      <c r="AL718" s="17">
        <v>8.1914148588870694E-2</v>
      </c>
      <c r="AM718" s="17">
        <v>5.17691405741805E-2</v>
      </c>
      <c r="AN718" s="17">
        <v>7.1160974474239302E-2</v>
      </c>
      <c r="AO718" s="17">
        <v>0.105679179820359</v>
      </c>
      <c r="AP718" s="17">
        <v>9.5936911233564404E-2</v>
      </c>
      <c r="AQ718" s="17">
        <v>8.2732351156383305E-2</v>
      </c>
      <c r="AR718" s="17">
        <v>9.5928391799740498E-2</v>
      </c>
      <c r="AS718" s="17">
        <v>7.8976452968055694E-2</v>
      </c>
      <c r="AT718" s="17">
        <v>7.5516065952443007E-2</v>
      </c>
      <c r="AU718" s="17">
        <v>0.16287549701089499</v>
      </c>
      <c r="AV718" s="17"/>
      <c r="AW718" s="17">
        <v>7.6267559192144604E-2</v>
      </c>
      <c r="AX718" s="17">
        <v>7.8641947346197894E-2</v>
      </c>
      <c r="AY718" s="17">
        <v>9.39963388782874E-2</v>
      </c>
      <c r="AZ718" s="17">
        <v>0.113013860741664</v>
      </c>
      <c r="BA718" s="17">
        <v>9.4320872766402594E-2</v>
      </c>
      <c r="BB718" s="17"/>
      <c r="BC718" s="17">
        <v>7.8530664954525098E-2</v>
      </c>
      <c r="BD718" s="17">
        <v>9.61548838601647E-2</v>
      </c>
      <c r="BE718" s="17">
        <v>0.10127395582153</v>
      </c>
      <c r="BF718" s="17">
        <v>4.47965596762896E-2</v>
      </c>
      <c r="BG718" s="17">
        <v>8.0273157377462601E-2</v>
      </c>
      <c r="BH718" s="17"/>
      <c r="BI718" s="17">
        <v>8.7262517924872898E-2</v>
      </c>
      <c r="BJ718" s="17">
        <v>9.2240502217893997E-2</v>
      </c>
      <c r="BK718" s="17"/>
      <c r="BL718" s="17">
        <v>0.10538513917654101</v>
      </c>
      <c r="BM718" s="17">
        <v>9.6719319634894704E-2</v>
      </c>
      <c r="BN718" s="17">
        <v>7.9240145997803199E-2</v>
      </c>
      <c r="BO718" s="17">
        <v>5.5799537339030002E-2</v>
      </c>
      <c r="BP718" s="17"/>
      <c r="BQ718" s="17">
        <v>0.11897786955603901</v>
      </c>
      <c r="BR718" s="17">
        <v>7.5208500919592899E-2</v>
      </c>
      <c r="BS718" s="17">
        <v>0.13335060912621299</v>
      </c>
      <c r="BT718" s="17">
        <v>7.0273379109136405E-2</v>
      </c>
      <c r="BU718" s="17">
        <v>0.17568503146487</v>
      </c>
      <c r="BV718" s="17"/>
      <c r="BW718" s="17">
        <v>0.113196197735198</v>
      </c>
      <c r="BX718" s="17">
        <v>6.0045761142620301E-2</v>
      </c>
      <c r="BY718" s="17">
        <v>7.8591777260996101E-2</v>
      </c>
      <c r="BZ718" s="17">
        <v>8.8866952001724106E-2</v>
      </c>
      <c r="CA718" s="17">
        <v>0.176642356847999</v>
      </c>
      <c r="CB718" s="17"/>
      <c r="CC718" s="17">
        <v>9.1723711125268406E-2</v>
      </c>
      <c r="CD718" s="17">
        <v>8.6207454260571803E-2</v>
      </c>
      <c r="CE718" s="17"/>
      <c r="CF718" s="17">
        <v>5.7604384424585701E-2</v>
      </c>
      <c r="CG718" s="17"/>
      <c r="CH718" s="17">
        <v>9.3310060102079803E-2</v>
      </c>
    </row>
    <row r="719" spans="2:86" x14ac:dyDescent="0.35">
      <c r="B719" t="s">
        <v>78</v>
      </c>
      <c r="C719" s="17">
        <v>0.141665674427285</v>
      </c>
      <c r="D719" s="17">
        <v>0.157056233451145</v>
      </c>
      <c r="E719" s="17">
        <v>0.12707507149848299</v>
      </c>
      <c r="F719" s="17"/>
      <c r="G719" s="17">
        <v>0.12630522573754399</v>
      </c>
      <c r="H719" s="17">
        <v>0.168898786351241</v>
      </c>
      <c r="I719" s="17">
        <v>0.142477436372657</v>
      </c>
      <c r="J719" s="17">
        <v>0.13210793929603401</v>
      </c>
      <c r="K719" s="17">
        <v>0.141477665819811</v>
      </c>
      <c r="L719" s="17">
        <v>0.136948969826553</v>
      </c>
      <c r="M719" s="17"/>
      <c r="N719" s="17">
        <v>0.14770664816557399</v>
      </c>
      <c r="O719" s="17">
        <v>0.126793014686608</v>
      </c>
      <c r="P719" s="17">
        <v>0.16987962826952899</v>
      </c>
      <c r="Q719" s="17">
        <v>0.126914034934481</v>
      </c>
      <c r="R719" s="17"/>
      <c r="S719" s="17">
        <v>9.6857247836826296E-2</v>
      </c>
      <c r="T719" s="17">
        <v>0.13207611760809401</v>
      </c>
      <c r="U719" s="17">
        <v>0.192994661717247</v>
      </c>
      <c r="V719" s="17">
        <v>0.12534917128454001</v>
      </c>
      <c r="W719" s="17">
        <v>0.176348387096078</v>
      </c>
      <c r="X719" s="17">
        <v>0.14914302751762401</v>
      </c>
      <c r="Y719" s="17">
        <v>0.169553675081626</v>
      </c>
      <c r="Z719" s="17">
        <v>8.8471955057221899E-2</v>
      </c>
      <c r="AA719" s="17">
        <v>0.187080981419875</v>
      </c>
      <c r="AB719" s="17">
        <v>7.6164298255511506E-2</v>
      </c>
      <c r="AC719" s="17">
        <v>0.185015288739621</v>
      </c>
      <c r="AD719" s="17">
        <v>0.15606367453077599</v>
      </c>
      <c r="AE719" s="17"/>
      <c r="AF719" s="17">
        <v>0.106028905649463</v>
      </c>
      <c r="AG719" s="17">
        <v>0.11010704625811001</v>
      </c>
      <c r="AH719" s="17">
        <v>0.167820047158624</v>
      </c>
      <c r="AI719" s="17">
        <v>0.14905105172111999</v>
      </c>
      <c r="AJ719" s="17">
        <v>0.14399216042731899</v>
      </c>
      <c r="AK719" s="17">
        <v>9.6654912897660705E-2</v>
      </c>
      <c r="AL719" s="17">
        <v>0.17431375361822199</v>
      </c>
      <c r="AM719" s="17">
        <v>0.173377574141451</v>
      </c>
      <c r="AN719" s="17">
        <v>0.185754867956505</v>
      </c>
      <c r="AO719" s="17">
        <v>0.135335822981797</v>
      </c>
      <c r="AP719" s="17">
        <v>0.118552489401114</v>
      </c>
      <c r="AQ719" s="17">
        <v>0.110426809714723</v>
      </c>
      <c r="AR719" s="17">
        <v>0.246533527712953</v>
      </c>
      <c r="AS719" s="17">
        <v>6.6281310687675898E-2</v>
      </c>
      <c r="AT719" s="17">
        <v>0.16619908115749699</v>
      </c>
      <c r="AU719" s="17">
        <v>7.8828398792773605E-2</v>
      </c>
      <c r="AV719" s="17"/>
      <c r="AW719" s="17">
        <v>9.5942477284843203E-2</v>
      </c>
      <c r="AX719" s="17">
        <v>0.14489681226107201</v>
      </c>
      <c r="AY719" s="17">
        <v>0.15404794721660101</v>
      </c>
      <c r="AZ719" s="17">
        <v>0.18976268390883499</v>
      </c>
      <c r="BA719" s="17">
        <v>0.113437439059834</v>
      </c>
      <c r="BB719" s="17"/>
      <c r="BC719" s="17">
        <v>9.9326344775306497E-2</v>
      </c>
      <c r="BD719" s="17">
        <v>0.15432697706856999</v>
      </c>
      <c r="BE719" s="17">
        <v>0.144229210395692</v>
      </c>
      <c r="BF719" s="17">
        <v>0.12700409071648799</v>
      </c>
      <c r="BG719" s="17">
        <v>0.177869009221192</v>
      </c>
      <c r="BH719" s="17"/>
      <c r="BI719" s="17">
        <v>0.14004309216897701</v>
      </c>
      <c r="BJ719" s="17">
        <v>0.148264832793914</v>
      </c>
      <c r="BK719" s="17"/>
      <c r="BL719" s="17">
        <v>0.142679063033265</v>
      </c>
      <c r="BM719" s="17">
        <v>0.12840433547962199</v>
      </c>
      <c r="BN719" s="17">
        <v>0.15145501558348401</v>
      </c>
      <c r="BO719" s="17">
        <v>6.9090781108258698E-2</v>
      </c>
      <c r="BP719" s="17"/>
      <c r="BQ719" s="17">
        <v>6.2583665896750504E-2</v>
      </c>
      <c r="BR719" s="17">
        <v>0.16883487056436</v>
      </c>
      <c r="BS719" s="17">
        <v>0.153919050610414</v>
      </c>
      <c r="BT719" s="17">
        <v>0.24184493994562201</v>
      </c>
      <c r="BU719" s="17">
        <v>0.169084089503198</v>
      </c>
      <c r="BV719" s="17"/>
      <c r="BW719" s="17">
        <v>7.2751010373524994E-2</v>
      </c>
      <c r="BX719" s="17">
        <v>0.15440468551459499</v>
      </c>
      <c r="BY719" s="17">
        <v>0.13504964182227799</v>
      </c>
      <c r="BZ719" s="17">
        <v>0.19174623497634599</v>
      </c>
      <c r="CA719" s="17">
        <v>0.20365666651710099</v>
      </c>
      <c r="CB719" s="17"/>
      <c r="CC719" s="17">
        <v>0.14790230138862001</v>
      </c>
      <c r="CD719" s="17">
        <v>0.13801294725320401</v>
      </c>
      <c r="CE719" s="17"/>
      <c r="CF719" s="17">
        <v>0.158304856465044</v>
      </c>
      <c r="CG719" s="17"/>
      <c r="CH719" s="17">
        <v>0.16208735574024499</v>
      </c>
    </row>
    <row r="720" spans="2:86" x14ac:dyDescent="0.35">
      <c r="B720" t="s">
        <v>231</v>
      </c>
      <c r="C720" s="17">
        <v>2.4166797320772201E-2</v>
      </c>
      <c r="D720" s="17">
        <v>2.6189119962846001E-2</v>
      </c>
      <c r="E720" s="17">
        <v>2.2266053344579699E-2</v>
      </c>
      <c r="F720" s="17"/>
      <c r="G720" s="17">
        <v>5.1436053286341099E-2</v>
      </c>
      <c r="H720" s="17">
        <v>2.38529890718184E-2</v>
      </c>
      <c r="I720" s="17">
        <v>4.0503523643888602E-2</v>
      </c>
      <c r="J720" s="17">
        <v>7.2760460286148297E-3</v>
      </c>
      <c r="K720" s="17">
        <v>8.0686516604395794E-3</v>
      </c>
      <c r="L720" s="17">
        <v>1.75810067907444E-2</v>
      </c>
      <c r="M720" s="17"/>
      <c r="N720" s="17">
        <v>2.5561685138453801E-2</v>
      </c>
      <c r="O720" s="17">
        <v>1.3966127487804901E-2</v>
      </c>
      <c r="P720" s="17">
        <v>3.2825044161664298E-2</v>
      </c>
      <c r="Q720" s="17">
        <v>2.3929754736110899E-2</v>
      </c>
      <c r="R720" s="17"/>
      <c r="S720" s="17">
        <v>2.1361544934634099E-2</v>
      </c>
      <c r="T720" s="17">
        <v>1.7548337142371698E-2</v>
      </c>
      <c r="U720" s="17">
        <v>2.1818055936024299E-2</v>
      </c>
      <c r="V720" s="17">
        <v>1.28410038926697E-2</v>
      </c>
      <c r="W720" s="17">
        <v>2.5939828999843598E-2</v>
      </c>
      <c r="X720" s="17">
        <v>2.0588317177096901E-2</v>
      </c>
      <c r="Y720" s="17">
        <v>5.7594210125847404E-3</v>
      </c>
      <c r="Z720" s="17">
        <v>2.58106042614181E-2</v>
      </c>
      <c r="AA720" s="17">
        <v>3.0405755336942301E-3</v>
      </c>
      <c r="AB720" s="17">
        <v>7.6842569066079794E-2</v>
      </c>
      <c r="AC720" s="17">
        <v>2.10922483517152E-2</v>
      </c>
      <c r="AD720" s="17">
        <v>8.3769866589065003E-2</v>
      </c>
      <c r="AE720" s="17"/>
      <c r="AF720" s="17">
        <v>8.8552122629087696E-2</v>
      </c>
      <c r="AG720" s="17">
        <v>1.90399176960038E-2</v>
      </c>
      <c r="AH720" s="17">
        <v>7.7353904355260102E-3</v>
      </c>
      <c r="AI720" s="17">
        <v>5.9689366778140303E-2</v>
      </c>
      <c r="AJ720" s="17">
        <v>2.65452130550866E-2</v>
      </c>
      <c r="AK720" s="17">
        <v>1.3234407478927301E-2</v>
      </c>
      <c r="AL720" s="17">
        <v>2.6938164054179099E-2</v>
      </c>
      <c r="AM720" s="17">
        <v>1.8632444871564999E-2</v>
      </c>
      <c r="AN720" s="17">
        <v>0</v>
      </c>
      <c r="AO720" s="17">
        <v>3.20398546557875E-2</v>
      </c>
      <c r="AP720" s="17">
        <v>4.34177637831221E-2</v>
      </c>
      <c r="AQ720" s="17">
        <v>0</v>
      </c>
      <c r="AR720" s="17">
        <v>0</v>
      </c>
      <c r="AS720" s="17">
        <v>5.5959144419746601E-2</v>
      </c>
      <c r="AT720" s="17">
        <v>1.3452084286753201E-2</v>
      </c>
      <c r="AU720" s="17">
        <v>5.4081629593932798E-2</v>
      </c>
      <c r="AV720" s="17"/>
      <c r="AW720" s="17">
        <v>1.3401100886187E-2</v>
      </c>
      <c r="AX720" s="17">
        <v>2.1699890421393898E-2</v>
      </c>
      <c r="AY720" s="17">
        <v>3.5759750143184499E-2</v>
      </c>
      <c r="AZ720" s="17">
        <v>1.01084354742321E-2</v>
      </c>
      <c r="BA720" s="17">
        <v>3.0551316750814999E-2</v>
      </c>
      <c r="BB720" s="17"/>
      <c r="BC720" s="17">
        <v>3.10078505540725E-2</v>
      </c>
      <c r="BD720" s="17">
        <v>2.9455738759427599E-2</v>
      </c>
      <c r="BE720" s="17">
        <v>2.2678619429138201E-2</v>
      </c>
      <c r="BF720" s="17">
        <v>9.6436175004342099E-3</v>
      </c>
      <c r="BG720" s="17">
        <v>2.4663947108227401E-2</v>
      </c>
      <c r="BH720" s="17"/>
      <c r="BI720" s="17">
        <v>2.8365514454063299E-2</v>
      </c>
      <c r="BJ720" s="17">
        <v>7.0903137358025803E-3</v>
      </c>
      <c r="BK720" s="17"/>
      <c r="BL720" s="17">
        <v>2.3181285400501898E-2</v>
      </c>
      <c r="BM720" s="17">
        <v>1.8564820509361101E-2</v>
      </c>
      <c r="BN720" s="17">
        <v>2.8511037903642698E-2</v>
      </c>
      <c r="BO720" s="17">
        <v>0</v>
      </c>
      <c r="BP720" s="17"/>
      <c r="BQ720" s="17">
        <v>1.9057383635028801E-2</v>
      </c>
      <c r="BR720" s="17">
        <v>2.0535457401943701E-2</v>
      </c>
      <c r="BS720" s="17">
        <v>2.0782779802286801E-2</v>
      </c>
      <c r="BT720" s="17">
        <v>4.04215550231121E-2</v>
      </c>
      <c r="BU720" s="17">
        <v>5.1471957092765697E-2</v>
      </c>
      <c r="BV720" s="17"/>
      <c r="BW720" s="17">
        <v>2.0732231266064501E-2</v>
      </c>
      <c r="BX720" s="17">
        <v>1.74591885586582E-2</v>
      </c>
      <c r="BY720" s="17">
        <v>1.7452156038220801E-2</v>
      </c>
      <c r="BZ720" s="17">
        <v>2.3429666884524199E-2</v>
      </c>
      <c r="CA720" s="17">
        <v>4.8304360759996903E-2</v>
      </c>
      <c r="CB720" s="17"/>
      <c r="CC720" s="17">
        <v>3.3357191032528599E-2</v>
      </c>
      <c r="CD720" s="17">
        <v>1.87840798583419E-2</v>
      </c>
      <c r="CE720" s="17"/>
      <c r="CF720" s="17">
        <v>1.9873314819303801E-2</v>
      </c>
      <c r="CG720" s="17"/>
      <c r="CH720" s="17">
        <v>2.6731155213132199E-2</v>
      </c>
    </row>
    <row r="721" spans="2:86" x14ac:dyDescent="0.35">
      <c r="B721" t="s">
        <v>232</v>
      </c>
      <c r="C721" s="17">
        <v>1.11335733265704E-2</v>
      </c>
      <c r="D721" s="17">
        <v>1.29499468170812E-2</v>
      </c>
      <c r="E721" s="17">
        <v>9.3950453200144102E-3</v>
      </c>
      <c r="F721" s="17"/>
      <c r="G721" s="17">
        <v>2.2543031483051101E-2</v>
      </c>
      <c r="H721" s="17">
        <v>2.15396013266866E-2</v>
      </c>
      <c r="I721" s="17">
        <v>7.77545515733441E-3</v>
      </c>
      <c r="J721" s="17">
        <v>5.5177527350861602E-3</v>
      </c>
      <c r="K721" s="17">
        <v>8.8163326266606605E-3</v>
      </c>
      <c r="L721" s="17">
        <v>3.9507475201443001E-3</v>
      </c>
      <c r="M721" s="17"/>
      <c r="N721" s="17">
        <v>1.49056771996341E-2</v>
      </c>
      <c r="O721" s="17">
        <v>5.0919212577021401E-3</v>
      </c>
      <c r="P721" s="17">
        <v>1.57036923371155E-2</v>
      </c>
      <c r="Q721" s="17">
        <v>9.4103831526172899E-3</v>
      </c>
      <c r="R721" s="17"/>
      <c r="S721" s="17">
        <v>2.60246727464905E-2</v>
      </c>
      <c r="T721" s="17">
        <v>4.6769831879313597E-3</v>
      </c>
      <c r="U721" s="17">
        <v>3.8272261208198198E-3</v>
      </c>
      <c r="V721" s="17">
        <v>5.4410588619099899E-3</v>
      </c>
      <c r="W721" s="17">
        <v>3.5671887425463199E-2</v>
      </c>
      <c r="X721" s="17">
        <v>8.9364432275180396E-3</v>
      </c>
      <c r="Y721" s="17">
        <v>0</v>
      </c>
      <c r="Z721" s="17">
        <v>0</v>
      </c>
      <c r="AA721" s="17">
        <v>7.6975318311648701E-3</v>
      </c>
      <c r="AB721" s="17">
        <v>0</v>
      </c>
      <c r="AC721" s="17">
        <v>3.8895552007177203E-2</v>
      </c>
      <c r="AD721" s="17">
        <v>0</v>
      </c>
      <c r="AE721" s="17"/>
      <c r="AF721" s="17">
        <v>3.6497963243795999E-2</v>
      </c>
      <c r="AG721" s="17">
        <v>0</v>
      </c>
      <c r="AH721" s="17">
        <v>0</v>
      </c>
      <c r="AI721" s="17">
        <v>2.14075803547632E-2</v>
      </c>
      <c r="AJ721" s="17">
        <v>0</v>
      </c>
      <c r="AK721" s="17">
        <v>9.0528806725039997E-3</v>
      </c>
      <c r="AL721" s="17">
        <v>1.5211408942465801E-2</v>
      </c>
      <c r="AM721" s="17">
        <v>1.4402262910398001E-2</v>
      </c>
      <c r="AN721" s="17">
        <v>2.7957199344969999E-2</v>
      </c>
      <c r="AO721" s="17">
        <v>0</v>
      </c>
      <c r="AP721" s="17">
        <v>5.1051272092610097E-3</v>
      </c>
      <c r="AQ721" s="17">
        <v>5.6802102318493503E-3</v>
      </c>
      <c r="AR721" s="17">
        <v>8.7648857638851999E-3</v>
      </c>
      <c r="AS721" s="17">
        <v>1.9947450308561401E-2</v>
      </c>
      <c r="AT721" s="17">
        <v>1.28039248950886E-2</v>
      </c>
      <c r="AU721" s="17">
        <v>2.66821255291298E-2</v>
      </c>
      <c r="AV721" s="17"/>
      <c r="AW721" s="17">
        <v>4.79401897275223E-3</v>
      </c>
      <c r="AX721" s="17">
        <v>1.26186415791127E-2</v>
      </c>
      <c r="AY721" s="17">
        <v>1.17650877349248E-2</v>
      </c>
      <c r="AZ721" s="17">
        <v>1.44256809801793E-2</v>
      </c>
      <c r="BA721" s="17">
        <v>4.5268597117471103E-2</v>
      </c>
      <c r="BB721" s="17"/>
      <c r="BC721" s="17">
        <v>2.9588423022113002E-2</v>
      </c>
      <c r="BD721" s="17">
        <v>1.06818200820822E-2</v>
      </c>
      <c r="BE721" s="17">
        <v>7.4385260763523203E-3</v>
      </c>
      <c r="BF721" s="17">
        <v>6.1888200105504497E-3</v>
      </c>
      <c r="BG721" s="17">
        <v>1.8402343812763199E-2</v>
      </c>
      <c r="BH721" s="17"/>
      <c r="BI721" s="17">
        <v>1.20808494047731E-2</v>
      </c>
      <c r="BJ721" s="17">
        <v>7.2809336067844602E-3</v>
      </c>
      <c r="BK721" s="17"/>
      <c r="BL721" s="17">
        <v>1.31983641623514E-2</v>
      </c>
      <c r="BM721" s="17">
        <v>1.1681710513860299E-2</v>
      </c>
      <c r="BN721" s="17">
        <v>7.2289121931868204E-3</v>
      </c>
      <c r="BO721" s="17">
        <v>8.0334902631287702E-2</v>
      </c>
      <c r="BP721" s="17"/>
      <c r="BQ721" s="17">
        <v>6.6881933269586904E-3</v>
      </c>
      <c r="BR721" s="17">
        <v>1.37696514033167E-2</v>
      </c>
      <c r="BS721" s="17">
        <v>0</v>
      </c>
      <c r="BT721" s="17">
        <v>0</v>
      </c>
      <c r="BU721" s="17">
        <v>3.6951354492888E-2</v>
      </c>
      <c r="BV721" s="17"/>
      <c r="BW721" s="17">
        <v>5.62764689515367E-3</v>
      </c>
      <c r="BX721" s="17">
        <v>1.5830347023358199E-2</v>
      </c>
      <c r="BY721" s="17">
        <v>4.4917927806460501E-3</v>
      </c>
      <c r="BZ721" s="17">
        <v>1.81391353121716E-3</v>
      </c>
      <c r="CA721" s="17">
        <v>2.9726060305751398E-2</v>
      </c>
      <c r="CB721" s="17"/>
      <c r="CC721" s="17">
        <v>1.17777851603137E-2</v>
      </c>
      <c r="CD721" s="17">
        <v>1.07562651942149E-2</v>
      </c>
      <c r="CE721" s="17"/>
      <c r="CF721" s="17">
        <v>1.80192492358421E-2</v>
      </c>
      <c r="CG721" s="17"/>
      <c r="CH721" s="17">
        <v>1.6135426389934399E-2</v>
      </c>
    </row>
    <row r="722" spans="2:86" x14ac:dyDescent="0.35">
      <c r="B722" t="s">
        <v>233</v>
      </c>
      <c r="C722" s="17">
        <v>0.121649037815057</v>
      </c>
      <c r="D722" s="17">
        <v>7.9851652584579894E-2</v>
      </c>
      <c r="E722" s="17">
        <v>0.16277560378692699</v>
      </c>
      <c r="F722" s="17"/>
      <c r="G722" s="17">
        <v>0.12567562495224699</v>
      </c>
      <c r="H722" s="17">
        <v>0.161347715902391</v>
      </c>
      <c r="I722" s="17">
        <v>0.118290770246101</v>
      </c>
      <c r="J722" s="17">
        <v>9.4605694104850396E-2</v>
      </c>
      <c r="K722" s="17">
        <v>0.13054102092638101</v>
      </c>
      <c r="L722" s="17">
        <v>0.105451312271393</v>
      </c>
      <c r="M722" s="17"/>
      <c r="N722" s="17">
        <v>9.9295039770329593E-2</v>
      </c>
      <c r="O722" s="17">
        <v>0.12802061949799801</v>
      </c>
      <c r="P722" s="17">
        <v>0.10379020251939799</v>
      </c>
      <c r="Q722" s="17">
        <v>0.155853878115806</v>
      </c>
      <c r="R722" s="17"/>
      <c r="S722" s="17">
        <v>0.10990232032235001</v>
      </c>
      <c r="T722" s="17">
        <v>0.11599632591652401</v>
      </c>
      <c r="U722" s="17">
        <v>9.1873314024339403E-2</v>
      </c>
      <c r="V722" s="17">
        <v>0.13231636472352601</v>
      </c>
      <c r="W722" s="17">
        <v>0.113264939707849</v>
      </c>
      <c r="X722" s="17">
        <v>0.113972861931114</v>
      </c>
      <c r="Y722" s="17">
        <v>0.12815885966722401</v>
      </c>
      <c r="Z722" s="17">
        <v>0.10818494625423999</v>
      </c>
      <c r="AA722" s="17">
        <v>0.13540180441844801</v>
      </c>
      <c r="AB722" s="17">
        <v>0.118463530337134</v>
      </c>
      <c r="AC722" s="17">
        <v>0.12213391011508</v>
      </c>
      <c r="AD722" s="17">
        <v>0.24970794732200599</v>
      </c>
      <c r="AE722" s="17"/>
      <c r="AF722" s="17">
        <v>6.6755702790151403E-2</v>
      </c>
      <c r="AG722" s="17">
        <v>0.23578361933668601</v>
      </c>
      <c r="AH722" s="17">
        <v>0.14717792533597199</v>
      </c>
      <c r="AI722" s="17">
        <v>0.11697094514798401</v>
      </c>
      <c r="AJ722" s="17">
        <v>0.14191339786118301</v>
      </c>
      <c r="AK722" s="17">
        <v>0.177281900173131</v>
      </c>
      <c r="AL722" s="17">
        <v>9.5257434432970703E-2</v>
      </c>
      <c r="AM722" s="17">
        <v>0.101610913252137</v>
      </c>
      <c r="AN722" s="17">
        <v>6.9559644569569895E-2</v>
      </c>
      <c r="AO722" s="17">
        <v>0.10654460555655799</v>
      </c>
      <c r="AP722" s="17">
        <v>0.104669565934285</v>
      </c>
      <c r="AQ722" s="17">
        <v>0.13922546390495399</v>
      </c>
      <c r="AR722" s="17">
        <v>5.3794367972727103E-2</v>
      </c>
      <c r="AS722" s="17">
        <v>0.15850297918790399</v>
      </c>
      <c r="AT722" s="17">
        <v>0.12807810345940199</v>
      </c>
      <c r="AU722" s="17">
        <v>1.7669418914747E-2</v>
      </c>
      <c r="AV722" s="17"/>
      <c r="AW722" s="17">
        <v>0.12678870873422499</v>
      </c>
      <c r="AX722" s="17">
        <v>0.14039314200755501</v>
      </c>
      <c r="AY722" s="17">
        <v>0.112200214984984</v>
      </c>
      <c r="AZ722" s="17">
        <v>8.8551322741153293E-2</v>
      </c>
      <c r="BA722" s="17">
        <v>0.173502518541747</v>
      </c>
      <c r="BB722" s="17"/>
      <c r="BC722" s="17">
        <v>6.8140736214748698E-2</v>
      </c>
      <c r="BD722" s="17">
        <v>0.118960444390127</v>
      </c>
      <c r="BE722" s="17">
        <v>0.11759595314065401</v>
      </c>
      <c r="BF722" s="17">
        <v>0.171737328732712</v>
      </c>
      <c r="BG722" s="17">
        <v>0.15031862282271199</v>
      </c>
      <c r="BH722" s="17"/>
      <c r="BI722" s="17">
        <v>0.115100356924136</v>
      </c>
      <c r="BJ722" s="17">
        <v>0.14828299247000401</v>
      </c>
      <c r="BK722" s="17"/>
      <c r="BL722" s="17">
        <v>0.14737639394583199</v>
      </c>
      <c r="BM722" s="17">
        <v>0.10764732395299401</v>
      </c>
      <c r="BN722" s="17">
        <v>0.11829831470965101</v>
      </c>
      <c r="BO722" s="17">
        <v>0.17075537997187301</v>
      </c>
      <c r="BP722" s="17"/>
      <c r="BQ722" s="17">
        <v>7.4141230010933701E-2</v>
      </c>
      <c r="BR722" s="17">
        <v>8.4607496307418401E-2</v>
      </c>
      <c r="BS722" s="17">
        <v>7.4500215960308799E-2</v>
      </c>
      <c r="BT722" s="17">
        <v>7.86868582887148E-2</v>
      </c>
      <c r="BU722" s="17">
        <v>5.8310808844185401E-2</v>
      </c>
      <c r="BV722" s="17"/>
      <c r="BW722" s="17">
        <v>5.9811737580898E-2</v>
      </c>
      <c r="BX722" s="17">
        <v>7.4891766856487102E-2</v>
      </c>
      <c r="BY722" s="17">
        <v>6.2703257980056701E-2</v>
      </c>
      <c r="BZ722" s="17">
        <v>5.9698613514528202E-2</v>
      </c>
      <c r="CA722" s="17">
        <v>4.1198203985432003E-2</v>
      </c>
      <c r="CB722" s="17"/>
      <c r="CC722" s="17">
        <v>6.3257743324299107E-2</v>
      </c>
      <c r="CD722" s="17">
        <v>0.155848208206121</v>
      </c>
      <c r="CE722" s="17"/>
      <c r="CF722" s="17">
        <v>7.3210041193584999E-2</v>
      </c>
      <c r="CG722" s="17"/>
      <c r="CH722" s="17">
        <v>2.8631594389088699E-2</v>
      </c>
    </row>
    <row r="723" spans="2:86" x14ac:dyDescent="0.35">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c r="BZ723" s="17"/>
      <c r="CA723" s="17"/>
      <c r="CB723" s="17"/>
      <c r="CC723" s="17"/>
      <c r="CD723" s="17"/>
      <c r="CE723" s="17"/>
      <c r="CF723" s="17"/>
      <c r="CG723" s="17"/>
      <c r="CH723" s="17"/>
    </row>
    <row r="724" spans="2:86" x14ac:dyDescent="0.35">
      <c r="B724" s="6" t="s">
        <v>365</v>
      </c>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c r="CB724" s="17"/>
      <c r="CC724" s="17"/>
      <c r="CD724" s="17"/>
      <c r="CE724" s="17"/>
      <c r="CF724" s="17"/>
      <c r="CG724" s="17"/>
      <c r="CH724" s="17"/>
    </row>
    <row r="725" spans="2:86" x14ac:dyDescent="0.35">
      <c r="B725" s="21" t="s">
        <v>123</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c r="CC725" s="17"/>
      <c r="CD725" s="17"/>
      <c r="CE725" s="17"/>
      <c r="CF725" s="17"/>
      <c r="CG725" s="17"/>
      <c r="CH725" s="17"/>
    </row>
    <row r="726" spans="2:86" x14ac:dyDescent="0.35">
      <c r="B726" t="s">
        <v>76</v>
      </c>
      <c r="C726" s="17">
        <v>0.34406026244735799</v>
      </c>
      <c r="D726" s="17">
        <v>0.368529109522099</v>
      </c>
      <c r="E726" s="17">
        <v>0.321215631671736</v>
      </c>
      <c r="F726" s="17"/>
      <c r="G726" s="17">
        <v>0.27795828825959901</v>
      </c>
      <c r="H726" s="17">
        <v>0.31833903807816</v>
      </c>
      <c r="I726" s="17">
        <v>0.33909496102871201</v>
      </c>
      <c r="J726" s="17">
        <v>0.36160161412487601</v>
      </c>
      <c r="K726" s="17">
        <v>0.37708779310669199</v>
      </c>
      <c r="L726" s="17">
        <v>0.37645626509765501</v>
      </c>
      <c r="M726" s="17"/>
      <c r="N726" s="17">
        <v>0.45404256640898799</v>
      </c>
      <c r="O726" s="17">
        <v>0.362637623105657</v>
      </c>
      <c r="P726" s="17">
        <v>0.28529871597621098</v>
      </c>
      <c r="Q726" s="17">
        <v>0.26042156207835498</v>
      </c>
      <c r="R726" s="17"/>
      <c r="S726" s="17">
        <v>0.45453789630227598</v>
      </c>
      <c r="T726" s="17">
        <v>0.34643013792608801</v>
      </c>
      <c r="U726" s="17">
        <v>0.37401325742770902</v>
      </c>
      <c r="V726" s="17">
        <v>0.28106954156212399</v>
      </c>
      <c r="W726" s="17">
        <v>0.398817833509852</v>
      </c>
      <c r="X726" s="17">
        <v>0.32910991412934798</v>
      </c>
      <c r="Y726" s="17">
        <v>0.35251846574259499</v>
      </c>
      <c r="Z726" s="17">
        <v>0.30568424600972499</v>
      </c>
      <c r="AA726" s="17">
        <v>0.33597675518334602</v>
      </c>
      <c r="AB726" s="17">
        <v>0.27572291221969603</v>
      </c>
      <c r="AC726" s="17">
        <v>0.33207884566772999</v>
      </c>
      <c r="AD726" s="17">
        <v>0.12838378251951699</v>
      </c>
      <c r="AE726" s="17"/>
      <c r="AF726" s="17">
        <v>0.18476216505611001</v>
      </c>
      <c r="AG726" s="17">
        <v>0.311462603085844</v>
      </c>
      <c r="AH726" s="17">
        <v>0.26165916097564301</v>
      </c>
      <c r="AI726" s="17">
        <v>0.240594921662585</v>
      </c>
      <c r="AJ726" s="17">
        <v>0.34583805877463802</v>
      </c>
      <c r="AK726" s="17">
        <v>0.29689966722998301</v>
      </c>
      <c r="AL726" s="17">
        <v>0.33092798109001298</v>
      </c>
      <c r="AM726" s="17">
        <v>0.31211093154590602</v>
      </c>
      <c r="AN726" s="17">
        <v>0.35058567365272297</v>
      </c>
      <c r="AO726" s="17">
        <v>0.42864124585077201</v>
      </c>
      <c r="AP726" s="17">
        <v>0.34477517802041902</v>
      </c>
      <c r="AQ726" s="17">
        <v>0.42544636493737498</v>
      </c>
      <c r="AR726" s="17">
        <v>0.39540748799838799</v>
      </c>
      <c r="AS726" s="17">
        <v>0.47445275509729601</v>
      </c>
      <c r="AT726" s="17">
        <v>0.35165490482303402</v>
      </c>
      <c r="AU726" s="17">
        <v>0.49391705877305198</v>
      </c>
      <c r="AV726" s="17"/>
      <c r="AW726" s="17">
        <v>0.27766211798239199</v>
      </c>
      <c r="AX726" s="17">
        <v>0.32832176717617401</v>
      </c>
      <c r="AY726" s="17">
        <v>0.397995329945876</v>
      </c>
      <c r="AZ726" s="17">
        <v>0.40420358635021503</v>
      </c>
      <c r="BA726" s="17">
        <v>0.55890182018112</v>
      </c>
      <c r="BB726" s="17"/>
      <c r="BC726" s="17">
        <v>0.46164028733991602</v>
      </c>
      <c r="BD726" s="17">
        <v>0.38117194850216002</v>
      </c>
      <c r="BE726" s="17">
        <v>0.320494672672748</v>
      </c>
      <c r="BF726" s="17">
        <v>0.25271468612764397</v>
      </c>
      <c r="BG726" s="17">
        <v>0.22133132474756501</v>
      </c>
      <c r="BH726" s="17"/>
      <c r="BI726" s="17">
        <v>0.34665451072370701</v>
      </c>
      <c r="BJ726" s="17">
        <v>0.333509268727119</v>
      </c>
      <c r="BK726" s="17"/>
      <c r="BL726" s="17">
        <v>0.29753622291911902</v>
      </c>
      <c r="BM726" s="17">
        <v>0.397839965702172</v>
      </c>
      <c r="BN726" s="17">
        <v>0.33867414662212603</v>
      </c>
      <c r="BO726" s="17">
        <v>0.16581540743062001</v>
      </c>
      <c r="BP726" s="17"/>
      <c r="BQ726" s="17">
        <v>0.28562374859481798</v>
      </c>
      <c r="BR726" s="17">
        <v>0.54106943971154497</v>
      </c>
      <c r="BS726" s="17">
        <v>0.32584734783017</v>
      </c>
      <c r="BT726" s="17">
        <v>0.18357045116621101</v>
      </c>
      <c r="BU726" s="17">
        <v>0.16550481240880499</v>
      </c>
      <c r="BV726" s="17"/>
      <c r="BW726" s="17">
        <v>0.25007578065313202</v>
      </c>
      <c r="BX726" s="17">
        <v>0.77722664414109099</v>
      </c>
      <c r="BY726" s="17">
        <v>0.26792172533221298</v>
      </c>
      <c r="BZ726" s="17">
        <v>0.195569205139006</v>
      </c>
      <c r="CA726" s="17">
        <v>0.166470593418519</v>
      </c>
      <c r="CB726" s="17"/>
      <c r="CC726" s="17">
        <v>0.28840141148355503</v>
      </c>
      <c r="CD726" s="17">
        <v>0.37665906924694298</v>
      </c>
      <c r="CE726" s="17"/>
      <c r="CF726" s="17">
        <v>0.78759677510436898</v>
      </c>
      <c r="CG726" s="17"/>
      <c r="CH726" s="17">
        <v>0.442447791273126</v>
      </c>
    </row>
    <row r="727" spans="2:86" x14ac:dyDescent="0.35">
      <c r="B727" t="s">
        <v>75</v>
      </c>
      <c r="C727" s="17">
        <v>0.125655005965635</v>
      </c>
      <c r="D727" s="17">
        <v>0.121600084030153</v>
      </c>
      <c r="E727" s="17">
        <v>0.12998248372981799</v>
      </c>
      <c r="F727" s="17"/>
      <c r="G727" s="17">
        <v>5.4521523717297203E-2</v>
      </c>
      <c r="H727" s="17">
        <v>0.13240779811761</v>
      </c>
      <c r="I727" s="17">
        <v>0.118161386411073</v>
      </c>
      <c r="J727" s="17">
        <v>0.15307641353060999</v>
      </c>
      <c r="K727" s="17">
        <v>8.0445982281068695E-2</v>
      </c>
      <c r="L727" s="17">
        <v>0.181440850845007</v>
      </c>
      <c r="M727" s="17"/>
      <c r="N727" s="17">
        <v>0.13823677823159899</v>
      </c>
      <c r="O727" s="17">
        <v>0.122930496390094</v>
      </c>
      <c r="P727" s="17">
        <v>0.135080560433431</v>
      </c>
      <c r="Q727" s="17">
        <v>0.106183348423006</v>
      </c>
      <c r="R727" s="17"/>
      <c r="S727" s="17">
        <v>0.112638773892015</v>
      </c>
      <c r="T727" s="17">
        <v>0.19798482895146399</v>
      </c>
      <c r="U727" s="17">
        <v>9.4216497814817904E-2</v>
      </c>
      <c r="V727" s="17">
        <v>0.16214595741500301</v>
      </c>
      <c r="W727" s="17">
        <v>0.107974301782159</v>
      </c>
      <c r="X727" s="17">
        <v>0.135923252704029</v>
      </c>
      <c r="Y727" s="17">
        <v>9.2034638923756698E-2</v>
      </c>
      <c r="Z727" s="17">
        <v>0.116674019430533</v>
      </c>
      <c r="AA727" s="17">
        <v>0.108509714344296</v>
      </c>
      <c r="AB727" s="17">
        <v>8.5483280724106103E-2</v>
      </c>
      <c r="AC727" s="17">
        <v>0.113878863392103</v>
      </c>
      <c r="AD727" s="17">
        <v>0.16251257340768299</v>
      </c>
      <c r="AE727" s="17"/>
      <c r="AF727" s="17">
        <v>0.16364550373602799</v>
      </c>
      <c r="AG727" s="17">
        <v>4.9468301851272801E-2</v>
      </c>
      <c r="AH727" s="17">
        <v>0.12450101587780101</v>
      </c>
      <c r="AI727" s="17">
        <v>8.7256081360867405E-2</v>
      </c>
      <c r="AJ727" s="17">
        <v>0.112493412566412</v>
      </c>
      <c r="AK727" s="17">
        <v>0.116264071604814</v>
      </c>
      <c r="AL727" s="17">
        <v>0.118678413275366</v>
      </c>
      <c r="AM727" s="17">
        <v>0.13835479360807601</v>
      </c>
      <c r="AN727" s="17">
        <v>0.12495495504597499</v>
      </c>
      <c r="AO727" s="17">
        <v>0.147735485397507</v>
      </c>
      <c r="AP727" s="17">
        <v>0.137564023975003</v>
      </c>
      <c r="AQ727" s="17">
        <v>8.1647758184024505E-2</v>
      </c>
      <c r="AR727" s="17">
        <v>0.142666642746856</v>
      </c>
      <c r="AS727" s="17">
        <v>0.156667586862098</v>
      </c>
      <c r="AT727" s="17">
        <v>0.161022250281252</v>
      </c>
      <c r="AU727" s="17">
        <v>0.17882747039079799</v>
      </c>
      <c r="AV727" s="17"/>
      <c r="AW727" s="17">
        <v>0.13857149847320999</v>
      </c>
      <c r="AX727" s="17">
        <v>0.11463385978862101</v>
      </c>
      <c r="AY727" s="17">
        <v>0.11121666316617</v>
      </c>
      <c r="AZ727" s="17">
        <v>0.14323092005559801</v>
      </c>
      <c r="BA727" s="17">
        <v>0.11562901805996099</v>
      </c>
      <c r="BB727" s="17"/>
      <c r="BC727" s="17">
        <v>9.4203515014355005E-2</v>
      </c>
      <c r="BD727" s="17">
        <v>0.14976664257598099</v>
      </c>
      <c r="BE727" s="17">
        <v>0.12991899393619499</v>
      </c>
      <c r="BF727" s="17">
        <v>9.4523697810558499E-2</v>
      </c>
      <c r="BG727" s="17">
        <v>5.6782401226760003E-2</v>
      </c>
      <c r="BH727" s="17"/>
      <c r="BI727" s="17">
        <v>0.13555916757643599</v>
      </c>
      <c r="BJ727" s="17">
        <v>8.5374070670246896E-2</v>
      </c>
      <c r="BK727" s="17"/>
      <c r="BL727" s="17">
        <v>0.127790232066644</v>
      </c>
      <c r="BM727" s="17">
        <v>0.127868705496929</v>
      </c>
      <c r="BN727" s="17">
        <v>0.124607841870075</v>
      </c>
      <c r="BO727" s="17">
        <v>0.105116983430186</v>
      </c>
      <c r="BP727" s="17"/>
      <c r="BQ727" s="17">
        <v>0.41412450860856098</v>
      </c>
      <c r="BR727" s="17">
        <v>5.6804197025507798E-2</v>
      </c>
      <c r="BS727" s="17">
        <v>5.67828150893206E-2</v>
      </c>
      <c r="BT727" s="17">
        <v>8.8015323008002397E-2</v>
      </c>
      <c r="BU727" s="17">
        <v>5.5993967824760398E-2</v>
      </c>
      <c r="BV727" s="17"/>
      <c r="BW727" s="17">
        <v>0.53063420934453698</v>
      </c>
      <c r="BX727" s="17">
        <v>1.8264732263836899E-2</v>
      </c>
      <c r="BY727" s="17">
        <v>5.1899350460422197E-2</v>
      </c>
      <c r="BZ727" s="17">
        <v>9.43844643708181E-2</v>
      </c>
      <c r="CA727" s="17">
        <v>5.1249996865800403E-2</v>
      </c>
      <c r="CB727" s="17"/>
      <c r="CC727" s="17">
        <v>0.138301605206894</v>
      </c>
      <c r="CD727" s="17">
        <v>0.118248025077623</v>
      </c>
      <c r="CE727" s="17"/>
      <c r="CF727" s="17">
        <v>1.8572394021320701E-2</v>
      </c>
      <c r="CG727" s="17"/>
      <c r="CH727" s="17">
        <v>7.59087272624797E-2</v>
      </c>
    </row>
    <row r="728" spans="2:86" x14ac:dyDescent="0.35">
      <c r="B728" t="s">
        <v>77</v>
      </c>
      <c r="C728" s="17">
        <v>8.0962629028115199E-2</v>
      </c>
      <c r="D728" s="17">
        <v>8.3711603319276906E-2</v>
      </c>
      <c r="E728" s="17">
        <v>7.8521596596170695E-2</v>
      </c>
      <c r="F728" s="17"/>
      <c r="G728" s="17">
        <v>5.8938080391540297E-2</v>
      </c>
      <c r="H728" s="17">
        <v>8.1685694608735399E-2</v>
      </c>
      <c r="I728" s="17">
        <v>7.9699719647817205E-2</v>
      </c>
      <c r="J728" s="17">
        <v>6.7610488703594304E-2</v>
      </c>
      <c r="K728" s="17">
        <v>0.110579024652443</v>
      </c>
      <c r="L728" s="17">
        <v>8.7011123563982301E-2</v>
      </c>
      <c r="M728" s="17"/>
      <c r="N728" s="17">
        <v>8.8585833039794698E-2</v>
      </c>
      <c r="O728" s="17">
        <v>9.1431433941688706E-2</v>
      </c>
      <c r="P728" s="17">
        <v>7.1378941385808095E-2</v>
      </c>
      <c r="Q728" s="17">
        <v>7.0923357742840004E-2</v>
      </c>
      <c r="R728" s="17"/>
      <c r="S728" s="17">
        <v>8.0896461605083E-2</v>
      </c>
      <c r="T728" s="17">
        <v>8.53283771049691E-2</v>
      </c>
      <c r="U728" s="17">
        <v>9.6698120533086407E-2</v>
      </c>
      <c r="V728" s="17">
        <v>6.6978022752969102E-2</v>
      </c>
      <c r="W728" s="17">
        <v>4.0042235316270797E-2</v>
      </c>
      <c r="X728" s="17">
        <v>9.8963544361449204E-2</v>
      </c>
      <c r="Y728" s="17">
        <v>9.9475892918514303E-2</v>
      </c>
      <c r="Z728" s="17">
        <v>5.2746352306979501E-2</v>
      </c>
      <c r="AA728" s="17">
        <v>7.9058177333914195E-2</v>
      </c>
      <c r="AB728" s="17">
        <v>0.10146524444492799</v>
      </c>
      <c r="AC728" s="17">
        <v>2.63940517935023E-2</v>
      </c>
      <c r="AD728" s="17">
        <v>0.12813419274072499</v>
      </c>
      <c r="AE728" s="17"/>
      <c r="AF728" s="17">
        <v>9.9779586723838104E-2</v>
      </c>
      <c r="AG728" s="17">
        <v>7.1588916300861297E-2</v>
      </c>
      <c r="AH728" s="17">
        <v>0.10030533560395501</v>
      </c>
      <c r="AI728" s="17">
        <v>5.54463125530738E-2</v>
      </c>
      <c r="AJ728" s="17">
        <v>5.2953540332479503E-2</v>
      </c>
      <c r="AK728" s="17">
        <v>6.9158696776666501E-2</v>
      </c>
      <c r="AL728" s="17">
        <v>7.0460315738084006E-2</v>
      </c>
      <c r="AM728" s="17">
        <v>0.120334892016654</v>
      </c>
      <c r="AN728" s="17">
        <v>8.4954238531417994E-2</v>
      </c>
      <c r="AO728" s="17">
        <v>6.0339471220942902E-2</v>
      </c>
      <c r="AP728" s="17">
        <v>8.2075598729757407E-2</v>
      </c>
      <c r="AQ728" s="17">
        <v>6.6494824247461906E-2</v>
      </c>
      <c r="AR728" s="17">
        <v>7.6129334526498504E-2</v>
      </c>
      <c r="AS728" s="17">
        <v>9.9111853746025699E-2</v>
      </c>
      <c r="AT728" s="17">
        <v>9.7192872166628697E-2</v>
      </c>
      <c r="AU728" s="17">
        <v>0.12261570456962299</v>
      </c>
      <c r="AV728" s="17"/>
      <c r="AW728" s="17">
        <v>6.5498048736703798E-2</v>
      </c>
      <c r="AX728" s="17">
        <v>7.2547264479926293E-2</v>
      </c>
      <c r="AY728" s="17">
        <v>0.10412734105805101</v>
      </c>
      <c r="AZ728" s="17">
        <v>7.9721483972341703E-2</v>
      </c>
      <c r="BA728" s="17">
        <v>0.114627615303391</v>
      </c>
      <c r="BB728" s="17"/>
      <c r="BC728" s="17">
        <v>8.9027311402602005E-2</v>
      </c>
      <c r="BD728" s="17">
        <v>8.9087600998219899E-2</v>
      </c>
      <c r="BE728" s="17">
        <v>6.2050327755721703E-2</v>
      </c>
      <c r="BF728" s="17">
        <v>8.2436697907736903E-2</v>
      </c>
      <c r="BG728" s="17">
        <v>0.16871798203764801</v>
      </c>
      <c r="BH728" s="17"/>
      <c r="BI728" s="17">
        <v>8.0300177843057305E-2</v>
      </c>
      <c r="BJ728" s="17">
        <v>8.3656865488530893E-2</v>
      </c>
      <c r="BK728" s="17"/>
      <c r="BL728" s="17">
        <v>9.1002988762105497E-2</v>
      </c>
      <c r="BM728" s="17">
        <v>6.1032221660567203E-2</v>
      </c>
      <c r="BN728" s="17">
        <v>9.0779665737078297E-2</v>
      </c>
      <c r="BO728" s="17">
        <v>1.9309710279510901E-2</v>
      </c>
      <c r="BP728" s="17"/>
      <c r="BQ728" s="17">
        <v>4.9747204896592297E-2</v>
      </c>
      <c r="BR728" s="17">
        <v>7.4341031573333993E-2</v>
      </c>
      <c r="BS728" s="17">
        <v>0.33217344912660202</v>
      </c>
      <c r="BT728" s="17">
        <v>2.38665703571843E-2</v>
      </c>
      <c r="BU728" s="17">
        <v>8.1090626002940203E-2</v>
      </c>
      <c r="BV728" s="17"/>
      <c r="BW728" s="17">
        <v>5.0416347522538298E-2</v>
      </c>
      <c r="BX728" s="17">
        <v>3.2960970617997701E-2</v>
      </c>
      <c r="BY728" s="17">
        <v>0.46752983447134799</v>
      </c>
      <c r="BZ728" s="17">
        <v>2.57507559185986E-2</v>
      </c>
      <c r="CA728" s="17">
        <v>5.58879993835995E-2</v>
      </c>
      <c r="CB728" s="17"/>
      <c r="CC728" s="17">
        <v>5.1406995893979103E-2</v>
      </c>
      <c r="CD728" s="17">
        <v>9.8273054193120796E-2</v>
      </c>
      <c r="CE728" s="17"/>
      <c r="CF728" s="17">
        <v>3.0477839550923799E-2</v>
      </c>
      <c r="CG728" s="17"/>
      <c r="CH728" s="17">
        <v>6.1368741066568998E-2</v>
      </c>
    </row>
    <row r="729" spans="2:86" x14ac:dyDescent="0.35">
      <c r="B729" t="s">
        <v>79</v>
      </c>
      <c r="C729" s="17">
        <v>0.125364115239948</v>
      </c>
      <c r="D729" s="17">
        <v>0.118250076417723</v>
      </c>
      <c r="E729" s="17">
        <v>0.13129586667561199</v>
      </c>
      <c r="F729" s="17"/>
      <c r="G729" s="17">
        <v>0.280313241035062</v>
      </c>
      <c r="H729" s="17">
        <v>0.15478539146645101</v>
      </c>
      <c r="I729" s="17">
        <v>0.13269366237393501</v>
      </c>
      <c r="J729" s="17">
        <v>7.0519612168091994E-2</v>
      </c>
      <c r="K729" s="17">
        <v>9.10387610689532E-2</v>
      </c>
      <c r="L729" s="17">
        <v>6.02950046251014E-2</v>
      </c>
      <c r="M729" s="17"/>
      <c r="N729" s="17">
        <v>9.7423028659984104E-2</v>
      </c>
      <c r="O729" s="17">
        <v>0.13089163962199499</v>
      </c>
      <c r="P729" s="17">
        <v>0.14054231265546399</v>
      </c>
      <c r="Q729" s="17">
        <v>0.13743796258524399</v>
      </c>
      <c r="R729" s="17"/>
      <c r="S729" s="17">
        <v>0.14116847634912799</v>
      </c>
      <c r="T729" s="17">
        <v>9.4280003114074598E-2</v>
      </c>
      <c r="U729" s="17">
        <v>0.12544318474458199</v>
      </c>
      <c r="V729" s="17">
        <v>0.12852315453912899</v>
      </c>
      <c r="W729" s="17">
        <v>0.12602734125338499</v>
      </c>
      <c r="X729" s="17">
        <v>0.126150049494996</v>
      </c>
      <c r="Y729" s="17">
        <v>0.141119334008244</v>
      </c>
      <c r="Z729" s="17">
        <v>5.5455009150099002E-2</v>
      </c>
      <c r="AA729" s="17">
        <v>0.12814538379597301</v>
      </c>
      <c r="AB729" s="17">
        <v>0.13025941691521001</v>
      </c>
      <c r="AC729" s="17">
        <v>0.15178193683185701</v>
      </c>
      <c r="AD729" s="17">
        <v>0.15506527962133099</v>
      </c>
      <c r="AE729" s="17"/>
      <c r="AF729" s="17">
        <v>0.24281400081611501</v>
      </c>
      <c r="AG729" s="17">
        <v>9.8156617052201994E-2</v>
      </c>
      <c r="AH729" s="17">
        <v>0.12087014157456701</v>
      </c>
      <c r="AI729" s="17">
        <v>0.182374907076189</v>
      </c>
      <c r="AJ729" s="17">
        <v>0.157899352012044</v>
      </c>
      <c r="AK729" s="17">
        <v>0.13040808063731099</v>
      </c>
      <c r="AL729" s="17">
        <v>0.111673386113323</v>
      </c>
      <c r="AM729" s="17">
        <v>0.123837411863866</v>
      </c>
      <c r="AN729" s="17">
        <v>0.149394687747155</v>
      </c>
      <c r="AO729" s="17">
        <v>0.145250821510024</v>
      </c>
      <c r="AP729" s="17">
        <v>0.10112443181873799</v>
      </c>
      <c r="AQ729" s="17">
        <v>8.4221347492445295E-2</v>
      </c>
      <c r="AR729" s="17">
        <v>0.20475168387262099</v>
      </c>
      <c r="AS729" s="17">
        <v>7.48996734184975E-2</v>
      </c>
      <c r="AT729" s="17">
        <v>6.4214603254017497E-2</v>
      </c>
      <c r="AU729" s="17">
        <v>6.6397748653132596E-2</v>
      </c>
      <c r="AV729" s="17"/>
      <c r="AW729" s="17">
        <v>0.119181863476234</v>
      </c>
      <c r="AX729" s="17">
        <v>0.14097794434866101</v>
      </c>
      <c r="AY729" s="17">
        <v>0.135970855857727</v>
      </c>
      <c r="AZ729" s="17">
        <v>0.126990083606867</v>
      </c>
      <c r="BA729" s="17">
        <v>3.6025705760801802E-2</v>
      </c>
      <c r="BB729" s="17"/>
      <c r="BC729" s="17">
        <v>0.14726133175776601</v>
      </c>
      <c r="BD729" s="17">
        <v>0.10003935169155299</v>
      </c>
      <c r="BE729" s="17">
        <v>0.12606660454038801</v>
      </c>
      <c r="BF729" s="17">
        <v>0.161794775608887</v>
      </c>
      <c r="BG729" s="17">
        <v>0.16065782906468701</v>
      </c>
      <c r="BH729" s="17"/>
      <c r="BI729" s="17">
        <v>0.119302389725238</v>
      </c>
      <c r="BJ729" s="17">
        <v>0.150017587470262</v>
      </c>
      <c r="BK729" s="17"/>
      <c r="BL729" s="17">
        <v>0.14655707302036799</v>
      </c>
      <c r="BM729" s="17">
        <v>0.103206103306626</v>
      </c>
      <c r="BN729" s="17">
        <v>0.122928765999003</v>
      </c>
      <c r="BO729" s="17">
        <v>0.29314345153150001</v>
      </c>
      <c r="BP729" s="17"/>
      <c r="BQ729" s="17">
        <v>2.7725039087428401E-2</v>
      </c>
      <c r="BR729" s="17">
        <v>0.11723375048892801</v>
      </c>
      <c r="BS729" s="17">
        <v>0.100339576335063</v>
      </c>
      <c r="BT729" s="17">
        <v>5.2448464836704498E-2</v>
      </c>
      <c r="BU729" s="17">
        <v>0.543305646224303</v>
      </c>
      <c r="BV729" s="17"/>
      <c r="BW729" s="17">
        <v>4.4261534609608202E-2</v>
      </c>
      <c r="BX729" s="17">
        <v>5.8323807054291701E-2</v>
      </c>
      <c r="BY729" s="17">
        <v>7.0416696434096607E-2</v>
      </c>
      <c r="BZ729" s="17">
        <v>4.7939562840484E-2</v>
      </c>
      <c r="CA729" s="17">
        <v>0.63425378351086403</v>
      </c>
      <c r="CB729" s="17"/>
      <c r="CC729" s="17">
        <v>6.7386302740435694E-2</v>
      </c>
      <c r="CD729" s="17">
        <v>0.159321113553896</v>
      </c>
      <c r="CE729" s="17"/>
      <c r="CF729" s="17">
        <v>5.5180765541508303E-2</v>
      </c>
      <c r="CG729" s="17"/>
      <c r="CH729" s="17">
        <v>4.4426212187752098E-2</v>
      </c>
    </row>
    <row r="730" spans="2:86" x14ac:dyDescent="0.35">
      <c r="B730" t="s">
        <v>78</v>
      </c>
      <c r="C730" s="17">
        <v>0.15468111141354099</v>
      </c>
      <c r="D730" s="17">
        <v>0.17689676629849499</v>
      </c>
      <c r="E730" s="17">
        <v>0.13347245558245499</v>
      </c>
      <c r="F730" s="17"/>
      <c r="G730" s="17">
        <v>0.12211523659475799</v>
      </c>
      <c r="H730" s="17">
        <v>0.13676464842029901</v>
      </c>
      <c r="I730" s="17">
        <v>0.18834790676291699</v>
      </c>
      <c r="J730" s="17">
        <v>0.17125552238546801</v>
      </c>
      <c r="K730" s="17">
        <v>0.15790618017147401</v>
      </c>
      <c r="L730" s="17">
        <v>0.147875209490787</v>
      </c>
      <c r="M730" s="17"/>
      <c r="N730" s="17">
        <v>9.8272814026797203E-2</v>
      </c>
      <c r="O730" s="17">
        <v>0.12711826098880599</v>
      </c>
      <c r="P730" s="17">
        <v>0.20846515744258601</v>
      </c>
      <c r="Q730" s="17">
        <v>0.19491413588627099</v>
      </c>
      <c r="R730" s="17"/>
      <c r="S730" s="17">
        <v>0.10193034974371</v>
      </c>
      <c r="T730" s="17">
        <v>0.139228674397057</v>
      </c>
      <c r="U730" s="17">
        <v>0.18800658575837501</v>
      </c>
      <c r="V730" s="17">
        <v>0.17499688597395699</v>
      </c>
      <c r="W730" s="17">
        <v>0.21410219881013201</v>
      </c>
      <c r="X730" s="17">
        <v>0.12890440203248499</v>
      </c>
      <c r="Y730" s="17">
        <v>0.174463414516803</v>
      </c>
      <c r="Z730" s="17">
        <v>0.26486887130285802</v>
      </c>
      <c r="AA730" s="17">
        <v>0.20084145990308899</v>
      </c>
      <c r="AB730" s="17">
        <v>9.4540158536034202E-2</v>
      </c>
      <c r="AC730" s="17">
        <v>0.128054954496402</v>
      </c>
      <c r="AD730" s="17">
        <v>0.113453154244744</v>
      </c>
      <c r="AE730" s="17"/>
      <c r="AF730" s="17">
        <v>3.40819239015724E-2</v>
      </c>
      <c r="AG730" s="17">
        <v>0.196891460815315</v>
      </c>
      <c r="AH730" s="17">
        <v>0.16371589162252001</v>
      </c>
      <c r="AI730" s="17">
        <v>0.219816474957097</v>
      </c>
      <c r="AJ730" s="17">
        <v>0.18670939984211901</v>
      </c>
      <c r="AK730" s="17">
        <v>0.17762430561312301</v>
      </c>
      <c r="AL730" s="17">
        <v>0.185141027447323</v>
      </c>
      <c r="AM730" s="17">
        <v>0.173872242096587</v>
      </c>
      <c r="AN730" s="17">
        <v>0.121598030784449</v>
      </c>
      <c r="AO730" s="17">
        <v>0.13469667827096901</v>
      </c>
      <c r="AP730" s="17">
        <v>0.132345772644199</v>
      </c>
      <c r="AQ730" s="17">
        <v>0.18865693172779699</v>
      </c>
      <c r="AR730" s="17">
        <v>0.13014532441333801</v>
      </c>
      <c r="AS730" s="17">
        <v>4.2311603841719302E-2</v>
      </c>
      <c r="AT730" s="17">
        <v>9.5760416878289401E-2</v>
      </c>
      <c r="AU730" s="17">
        <v>0.10985384048668401</v>
      </c>
      <c r="AV730" s="17"/>
      <c r="AW730" s="17">
        <v>0.19870421052998899</v>
      </c>
      <c r="AX730" s="17">
        <v>0.15888390616006801</v>
      </c>
      <c r="AY730" s="17">
        <v>0.10310815930349899</v>
      </c>
      <c r="AZ730" s="17">
        <v>0.10789799039844</v>
      </c>
      <c r="BA730" s="17">
        <v>0.111048787696232</v>
      </c>
      <c r="BB730" s="17"/>
      <c r="BC730" s="17">
        <v>9.6780189156895305E-2</v>
      </c>
      <c r="BD730" s="17">
        <v>0.14678432273483999</v>
      </c>
      <c r="BE730" s="17">
        <v>0.171534768666527</v>
      </c>
      <c r="BF730" s="17">
        <v>0.16473709637617401</v>
      </c>
      <c r="BG730" s="17">
        <v>0.197700230641387</v>
      </c>
      <c r="BH730" s="17"/>
      <c r="BI730" s="17">
        <v>0.151792969384235</v>
      </c>
      <c r="BJ730" s="17">
        <v>0.16642739209614699</v>
      </c>
      <c r="BK730" s="17"/>
      <c r="BL730" s="17">
        <v>0.112368351703237</v>
      </c>
      <c r="BM730" s="17">
        <v>0.16186702204423301</v>
      </c>
      <c r="BN730" s="17">
        <v>0.167471994575109</v>
      </c>
      <c r="BO730" s="17">
        <v>0.102077165511789</v>
      </c>
      <c r="BP730" s="17"/>
      <c r="BQ730" s="17">
        <v>0.122090528422862</v>
      </c>
      <c r="BR730" s="17">
        <v>9.9476234637789596E-2</v>
      </c>
      <c r="BS730" s="17">
        <v>4.7401572692154101E-2</v>
      </c>
      <c r="BT730" s="17">
        <v>0.54432629279753397</v>
      </c>
      <c r="BU730" s="17">
        <v>4.3430003748878801E-2</v>
      </c>
      <c r="BV730" s="17"/>
      <c r="BW730" s="17">
        <v>4.3256003443233701E-2</v>
      </c>
      <c r="BX730" s="17">
        <v>2.9720505177784701E-2</v>
      </c>
      <c r="BY730" s="17">
        <v>2.2605608758930699E-2</v>
      </c>
      <c r="BZ730" s="17">
        <v>0.55069426014897505</v>
      </c>
      <c r="CA730" s="17">
        <v>9.3575179301539704E-3</v>
      </c>
      <c r="CB730" s="17"/>
      <c r="CC730" s="17">
        <v>0.36132567057051801</v>
      </c>
      <c r="CD730" s="17">
        <v>3.3651554685455103E-2</v>
      </c>
      <c r="CE730" s="17"/>
      <c r="CF730" s="17">
        <v>3.1557722792086497E-2</v>
      </c>
      <c r="CG730" s="17"/>
      <c r="CH730" s="17">
        <v>0.29828251076871098</v>
      </c>
    </row>
    <row r="731" spans="2:86" x14ac:dyDescent="0.35">
      <c r="B731" t="s">
        <v>231</v>
      </c>
      <c r="C731" s="17">
        <v>2.6052156489997699E-2</v>
      </c>
      <c r="D731" s="17">
        <v>2.9169446201697799E-2</v>
      </c>
      <c r="E731" s="17">
        <v>2.2070751776052298E-2</v>
      </c>
      <c r="F731" s="17"/>
      <c r="G731" s="17">
        <v>3.4039845957983303E-2</v>
      </c>
      <c r="H731" s="17">
        <v>2.8545865051472399E-2</v>
      </c>
      <c r="I731" s="17">
        <v>2.49218533152782E-2</v>
      </c>
      <c r="J731" s="17">
        <v>2.1137657565551499E-2</v>
      </c>
      <c r="K731" s="17">
        <v>1.86160424933858E-2</v>
      </c>
      <c r="L731" s="17">
        <v>2.86212964907285E-2</v>
      </c>
      <c r="M731" s="17"/>
      <c r="N731" s="17">
        <v>2.1196177389973501E-2</v>
      </c>
      <c r="O731" s="17">
        <v>2.0568420094568701E-2</v>
      </c>
      <c r="P731" s="17">
        <v>2.1027404706664001E-2</v>
      </c>
      <c r="Q731" s="17">
        <v>3.9716561064091598E-2</v>
      </c>
      <c r="R731" s="17"/>
      <c r="S731" s="17">
        <v>1.7289908612083099E-2</v>
      </c>
      <c r="T731" s="17">
        <v>9.8478392606070296E-3</v>
      </c>
      <c r="U731" s="17">
        <v>0</v>
      </c>
      <c r="V731" s="17">
        <v>3.78178626220841E-2</v>
      </c>
      <c r="W731" s="17">
        <v>0</v>
      </c>
      <c r="X731" s="17">
        <v>4.7671692748166199E-3</v>
      </c>
      <c r="Y731" s="17">
        <v>0</v>
      </c>
      <c r="Z731" s="17">
        <v>1.2983370069195499E-2</v>
      </c>
      <c r="AA731" s="17">
        <v>0</v>
      </c>
      <c r="AB731" s="17">
        <v>0.19241924155286</v>
      </c>
      <c r="AC731" s="17">
        <v>1.2387516639545199E-2</v>
      </c>
      <c r="AD731" s="17">
        <v>0</v>
      </c>
      <c r="AE731" s="17"/>
      <c r="AF731" s="17">
        <v>4.8487907899237299E-2</v>
      </c>
      <c r="AG731" s="17">
        <v>2.5050400730092001E-2</v>
      </c>
      <c r="AH731" s="17">
        <v>2.5786889651019301E-2</v>
      </c>
      <c r="AI731" s="17">
        <v>8.3225732602554003E-2</v>
      </c>
      <c r="AJ731" s="17">
        <v>2.4952958487650698E-2</v>
      </c>
      <c r="AK731" s="17">
        <v>2.3393080632648399E-2</v>
      </c>
      <c r="AL731" s="17">
        <v>6.3971163482974599E-3</v>
      </c>
      <c r="AM731" s="17">
        <v>1.38413120636557E-2</v>
      </c>
      <c r="AN731" s="17">
        <v>4.3149844392581099E-2</v>
      </c>
      <c r="AO731" s="17">
        <v>0</v>
      </c>
      <c r="AP731" s="17">
        <v>2.4141914736665399E-2</v>
      </c>
      <c r="AQ731" s="17">
        <v>3.1766643985782703E-2</v>
      </c>
      <c r="AR731" s="17">
        <v>8.6902389978313396E-3</v>
      </c>
      <c r="AS731" s="17">
        <v>0</v>
      </c>
      <c r="AT731" s="17">
        <v>0.108229746651404</v>
      </c>
      <c r="AU731" s="17">
        <v>7.1805838818164497E-3</v>
      </c>
      <c r="AV731" s="17"/>
      <c r="AW731" s="17">
        <v>2.47738864938284E-2</v>
      </c>
      <c r="AX731" s="17">
        <v>3.1973950114901097E-2</v>
      </c>
      <c r="AY731" s="17">
        <v>2.5996854845272501E-2</v>
      </c>
      <c r="AZ731" s="17">
        <v>1.88956224430477E-2</v>
      </c>
      <c r="BA731" s="17">
        <v>0</v>
      </c>
      <c r="BB731" s="17"/>
      <c r="BC731" s="17">
        <v>2.8850421456586301E-2</v>
      </c>
      <c r="BD731" s="17">
        <v>2.40306187193042E-2</v>
      </c>
      <c r="BE731" s="17">
        <v>2.8150532941321301E-2</v>
      </c>
      <c r="BF731" s="17">
        <v>2.1201549951229599E-2</v>
      </c>
      <c r="BG731" s="17">
        <v>3.6722148829898403E-2</v>
      </c>
      <c r="BH731" s="17"/>
      <c r="BI731" s="17">
        <v>2.8586702922928399E-2</v>
      </c>
      <c r="BJ731" s="17">
        <v>1.5743974446936902E-2</v>
      </c>
      <c r="BK731" s="17"/>
      <c r="BL731" s="17">
        <v>3.8597510529696601E-2</v>
      </c>
      <c r="BM731" s="17">
        <v>2.7130928694785401E-2</v>
      </c>
      <c r="BN731" s="17">
        <v>2.22955215919436E-2</v>
      </c>
      <c r="BO731" s="17">
        <v>0</v>
      </c>
      <c r="BP731" s="17"/>
      <c r="BQ731" s="17">
        <v>1.8454819763309802E-2</v>
      </c>
      <c r="BR731" s="17">
        <v>1.86479958330453E-2</v>
      </c>
      <c r="BS731" s="17">
        <v>2.86037713577302E-2</v>
      </c>
      <c r="BT731" s="17">
        <v>1.1966684668550999E-2</v>
      </c>
      <c r="BU731" s="17">
        <v>2.1125758883826101E-2</v>
      </c>
      <c r="BV731" s="17"/>
      <c r="BW731" s="17">
        <v>1.0750126372198601E-2</v>
      </c>
      <c r="BX731" s="17">
        <v>1.42238733391481E-2</v>
      </c>
      <c r="BY731" s="17">
        <v>1.11883204768138E-2</v>
      </c>
      <c r="BZ731" s="17">
        <v>1.7172934825386399E-2</v>
      </c>
      <c r="CA731" s="17">
        <v>9.3218276151164799E-3</v>
      </c>
      <c r="CB731" s="17"/>
      <c r="CC731" s="17">
        <v>2.21603410569923E-2</v>
      </c>
      <c r="CD731" s="17">
        <v>2.8331552079437699E-2</v>
      </c>
      <c r="CE731" s="17"/>
      <c r="CF731" s="17">
        <v>1.30131100387872E-2</v>
      </c>
      <c r="CG731" s="17"/>
      <c r="CH731" s="17">
        <v>3.7131102847118298E-2</v>
      </c>
    </row>
    <row r="732" spans="2:86" x14ac:dyDescent="0.35">
      <c r="B732" t="s">
        <v>232</v>
      </c>
      <c r="C732" s="17">
        <v>1.816987327867E-2</v>
      </c>
      <c r="D732" s="17">
        <v>2.3858866428516399E-2</v>
      </c>
      <c r="E732" s="17">
        <v>1.2106438156764101E-2</v>
      </c>
      <c r="F732" s="17"/>
      <c r="G732" s="17">
        <v>5.5130449503120599E-2</v>
      </c>
      <c r="H732" s="17">
        <v>2.0746372987606499E-2</v>
      </c>
      <c r="I732" s="17">
        <v>1.8052203006887198E-2</v>
      </c>
      <c r="J732" s="17">
        <v>8.0448302164547805E-3</v>
      </c>
      <c r="K732" s="17">
        <v>5.6507828511097704E-3</v>
      </c>
      <c r="L732" s="17">
        <v>8.2738029877824602E-3</v>
      </c>
      <c r="M732" s="17"/>
      <c r="N732" s="17">
        <v>1.33327483343372E-2</v>
      </c>
      <c r="O732" s="17">
        <v>1.5607461425063999E-2</v>
      </c>
      <c r="P732" s="17">
        <v>2.36185793467245E-2</v>
      </c>
      <c r="Q732" s="17">
        <v>2.1409374192640999E-2</v>
      </c>
      <c r="R732" s="17"/>
      <c r="S732" s="17">
        <v>1.46796385827478E-2</v>
      </c>
      <c r="T732" s="17">
        <v>0</v>
      </c>
      <c r="U732" s="17">
        <v>4.9949431772590902E-3</v>
      </c>
      <c r="V732" s="17">
        <v>4.2897902482319603E-2</v>
      </c>
      <c r="W732" s="17">
        <v>1.3935706484020099E-2</v>
      </c>
      <c r="X732" s="17">
        <v>2.75600876808192E-2</v>
      </c>
      <c r="Y732" s="17">
        <v>5.5512455252457902E-3</v>
      </c>
      <c r="Z732" s="17">
        <v>9.0023014819231705E-3</v>
      </c>
      <c r="AA732" s="17">
        <v>4.0165820102055902E-3</v>
      </c>
      <c r="AB732" s="17">
        <v>1.3033728576113301E-2</v>
      </c>
      <c r="AC732" s="17">
        <v>8.2723282651324004E-2</v>
      </c>
      <c r="AD732" s="17">
        <v>6.1885227911648799E-2</v>
      </c>
      <c r="AE732" s="17"/>
      <c r="AF732" s="17">
        <v>7.3562234927905507E-2</v>
      </c>
      <c r="AG732" s="17">
        <v>1.90399176960038E-2</v>
      </c>
      <c r="AH732" s="17">
        <v>3.7584217711924901E-3</v>
      </c>
      <c r="AI732" s="17">
        <v>1.0556959923863201E-2</v>
      </c>
      <c r="AJ732" s="17">
        <v>0</v>
      </c>
      <c r="AK732" s="17">
        <v>1.9239946673247299E-2</v>
      </c>
      <c r="AL732" s="17">
        <v>5.10338577685817E-2</v>
      </c>
      <c r="AM732" s="17">
        <v>1.2191233550670101E-2</v>
      </c>
      <c r="AN732" s="17">
        <v>2.9979591967549801E-2</v>
      </c>
      <c r="AO732" s="17">
        <v>7.50355329840241E-3</v>
      </c>
      <c r="AP732" s="17">
        <v>3.3204634108935198E-2</v>
      </c>
      <c r="AQ732" s="17">
        <v>1.4915361215155701E-2</v>
      </c>
      <c r="AR732" s="17">
        <v>8.4316443813108998E-3</v>
      </c>
      <c r="AS732" s="17">
        <v>2.7478658351386201E-2</v>
      </c>
      <c r="AT732" s="17">
        <v>2.6873320916690899E-2</v>
      </c>
      <c r="AU732" s="17">
        <v>0</v>
      </c>
      <c r="AV732" s="17"/>
      <c r="AW732" s="17">
        <v>1.5287713019059001E-2</v>
      </c>
      <c r="AX732" s="17">
        <v>5.2963612194390601E-3</v>
      </c>
      <c r="AY732" s="17">
        <v>1.55818148069987E-2</v>
      </c>
      <c r="AZ732" s="17">
        <v>5.10525541041831E-2</v>
      </c>
      <c r="BA732" s="17">
        <v>4.7627873581719299E-2</v>
      </c>
      <c r="BB732" s="17"/>
      <c r="BC732" s="17">
        <v>4.1669613200099799E-2</v>
      </c>
      <c r="BD732" s="17">
        <v>1.2945229547898399E-2</v>
      </c>
      <c r="BE732" s="17">
        <v>1.5968653239077299E-2</v>
      </c>
      <c r="BF732" s="17">
        <v>1.33556707667067E-2</v>
      </c>
      <c r="BG732" s="17">
        <v>4.3396255296802799E-2</v>
      </c>
      <c r="BH732" s="17"/>
      <c r="BI732" s="17">
        <v>1.82721924975837E-2</v>
      </c>
      <c r="BJ732" s="17">
        <v>1.7753733680135501E-2</v>
      </c>
      <c r="BK732" s="17"/>
      <c r="BL732" s="17">
        <v>4.3342084201705898E-2</v>
      </c>
      <c r="BM732" s="17">
        <v>5.87754801861859E-3</v>
      </c>
      <c r="BN732" s="17">
        <v>1.6089919463803001E-2</v>
      </c>
      <c r="BO732" s="17">
        <v>1.98091359520512E-2</v>
      </c>
      <c r="BP732" s="17"/>
      <c r="BQ732" s="17">
        <v>1.0601648835649201E-2</v>
      </c>
      <c r="BR732" s="17">
        <v>1.30795570262488E-2</v>
      </c>
      <c r="BS732" s="17">
        <v>2.79521099683765E-2</v>
      </c>
      <c r="BT732" s="17">
        <v>3.09189348199728E-2</v>
      </c>
      <c r="BU732" s="17">
        <v>2.5531762302934899E-2</v>
      </c>
      <c r="BV732" s="17"/>
      <c r="BW732" s="17">
        <v>1.2238743626369101E-2</v>
      </c>
      <c r="BX732" s="17">
        <v>1.6092703117556902E-2</v>
      </c>
      <c r="BY732" s="17">
        <v>1.9897463343648801E-2</v>
      </c>
      <c r="BZ732" s="17">
        <v>7.2726459443461398E-3</v>
      </c>
      <c r="CA732" s="17">
        <v>2.8309797462800702E-2</v>
      </c>
      <c r="CB732" s="17"/>
      <c r="CC732" s="17">
        <v>1.11123203656206E-2</v>
      </c>
      <c r="CD732" s="17">
        <v>2.23034081955149E-2</v>
      </c>
      <c r="CE732" s="17"/>
      <c r="CF732" s="17">
        <v>1.1824368218629399E-2</v>
      </c>
      <c r="CG732" s="17"/>
      <c r="CH732" s="17">
        <v>9.9504634642713797E-3</v>
      </c>
    </row>
    <row r="733" spans="2:86" x14ac:dyDescent="0.35">
      <c r="B733" t="s">
        <v>233</v>
      </c>
      <c r="C733" s="17">
        <v>0.12505484613673601</v>
      </c>
      <c r="D733" s="17">
        <v>7.7984047782038296E-2</v>
      </c>
      <c r="E733" s="17">
        <v>0.171334775811392</v>
      </c>
      <c r="F733" s="17"/>
      <c r="G733" s="17">
        <v>0.11698333454064</v>
      </c>
      <c r="H733" s="17">
        <v>0.126725191269666</v>
      </c>
      <c r="I733" s="17">
        <v>9.9028307453380204E-2</v>
      </c>
      <c r="J733" s="17">
        <v>0.14675386130535401</v>
      </c>
      <c r="K733" s="17">
        <v>0.158675433374874</v>
      </c>
      <c r="L733" s="17">
        <v>0.11002644689895701</v>
      </c>
      <c r="M733" s="17"/>
      <c r="N733" s="17">
        <v>8.8910053908526299E-2</v>
      </c>
      <c r="O733" s="17">
        <v>0.128814664432126</v>
      </c>
      <c r="P733" s="17">
        <v>0.114588328053111</v>
      </c>
      <c r="Q733" s="17">
        <v>0.16899369802755099</v>
      </c>
      <c r="R733" s="17"/>
      <c r="S733" s="17">
        <v>7.6858494912957404E-2</v>
      </c>
      <c r="T733" s="17">
        <v>0.12690013924574001</v>
      </c>
      <c r="U733" s="17">
        <v>0.116627410544171</v>
      </c>
      <c r="V733" s="17">
        <v>0.105570672652414</v>
      </c>
      <c r="W733" s="17">
        <v>9.9100382844180698E-2</v>
      </c>
      <c r="X733" s="17">
        <v>0.148621580322057</v>
      </c>
      <c r="Y733" s="17">
        <v>0.134837008364842</v>
      </c>
      <c r="Z733" s="17">
        <v>0.18258583024868599</v>
      </c>
      <c r="AA733" s="17">
        <v>0.14345192742917601</v>
      </c>
      <c r="AB733" s="17">
        <v>0.107076017031053</v>
      </c>
      <c r="AC733" s="17">
        <v>0.15270054852753601</v>
      </c>
      <c r="AD733" s="17">
        <v>0.25056578955435099</v>
      </c>
      <c r="AE733" s="17"/>
      <c r="AF733" s="17">
        <v>0.15286667693919401</v>
      </c>
      <c r="AG733" s="17">
        <v>0.228341782468409</v>
      </c>
      <c r="AH733" s="17">
        <v>0.199403142923302</v>
      </c>
      <c r="AI733" s="17">
        <v>0.120728609863771</v>
      </c>
      <c r="AJ733" s="17">
        <v>0.119153277984656</v>
      </c>
      <c r="AK733" s="17">
        <v>0.167012150832206</v>
      </c>
      <c r="AL733" s="17">
        <v>0.12568790221901199</v>
      </c>
      <c r="AM733" s="17">
        <v>0.105457183254585</v>
      </c>
      <c r="AN733" s="17">
        <v>9.5382977878149006E-2</v>
      </c>
      <c r="AO733" s="17">
        <v>7.5832744451382605E-2</v>
      </c>
      <c r="AP733" s="17">
        <v>0.14476844596628299</v>
      </c>
      <c r="AQ733" s="17">
        <v>0.10685076820995799</v>
      </c>
      <c r="AR733" s="17">
        <v>3.3777643063157198E-2</v>
      </c>
      <c r="AS733" s="17">
        <v>0.12507786868297699</v>
      </c>
      <c r="AT733" s="17">
        <v>9.5051885028682406E-2</v>
      </c>
      <c r="AU733" s="17">
        <v>2.1207593244893401E-2</v>
      </c>
      <c r="AV733" s="17"/>
      <c r="AW733" s="17">
        <v>0.16032066128858399</v>
      </c>
      <c r="AX733" s="17">
        <v>0.14736494671221001</v>
      </c>
      <c r="AY733" s="17">
        <v>0.106002981016406</v>
      </c>
      <c r="AZ733" s="17">
        <v>6.8007759069307394E-2</v>
      </c>
      <c r="BA733" s="17">
        <v>1.6139179416774799E-2</v>
      </c>
      <c r="BB733" s="17"/>
      <c r="BC733" s="17">
        <v>4.0567330671779998E-2</v>
      </c>
      <c r="BD733" s="17">
        <v>9.6174285230042705E-2</v>
      </c>
      <c r="BE733" s="17">
        <v>0.14581544624802201</v>
      </c>
      <c r="BF733" s="17">
        <v>0.20923582545106301</v>
      </c>
      <c r="BG733" s="17">
        <v>0.114691828155251</v>
      </c>
      <c r="BH733" s="17"/>
      <c r="BI733" s="17">
        <v>0.11953188932681399</v>
      </c>
      <c r="BJ733" s="17">
        <v>0.14751710742062299</v>
      </c>
      <c r="BK733" s="17"/>
      <c r="BL733" s="17">
        <v>0.14280553679712399</v>
      </c>
      <c r="BM733" s="17">
        <v>0.115177505076069</v>
      </c>
      <c r="BN733" s="17">
        <v>0.117152144140863</v>
      </c>
      <c r="BO733" s="17">
        <v>0.29472814586434298</v>
      </c>
      <c r="BP733" s="17"/>
      <c r="BQ733" s="17">
        <v>7.1632501790778694E-2</v>
      </c>
      <c r="BR733" s="17">
        <v>7.9347793703601302E-2</v>
      </c>
      <c r="BS733" s="17">
        <v>8.0899357600583297E-2</v>
      </c>
      <c r="BT733" s="17">
        <v>6.4887278345839905E-2</v>
      </c>
      <c r="BU733" s="17">
        <v>6.4017422603552102E-2</v>
      </c>
      <c r="BV733" s="17"/>
      <c r="BW733" s="17">
        <v>5.8367254428383197E-2</v>
      </c>
      <c r="BX733" s="17">
        <v>5.3186764288293401E-2</v>
      </c>
      <c r="BY733" s="17">
        <v>8.8541000722526297E-2</v>
      </c>
      <c r="BZ733" s="17">
        <v>6.1216170812385798E-2</v>
      </c>
      <c r="CA733" s="17">
        <v>4.51484838131457E-2</v>
      </c>
      <c r="CB733" s="17"/>
      <c r="CC733" s="17">
        <v>5.9905352682004802E-2</v>
      </c>
      <c r="CD733" s="17">
        <v>0.16321222296801</v>
      </c>
      <c r="CE733" s="17"/>
      <c r="CF733" s="17">
        <v>5.17770247323747E-2</v>
      </c>
      <c r="CG733" s="17"/>
      <c r="CH733" s="17">
        <v>3.0484451129972601E-2</v>
      </c>
    </row>
    <row r="734" spans="2:86" x14ac:dyDescent="0.35">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c r="CC734" s="17"/>
      <c r="CD734" s="17"/>
      <c r="CE734" s="17"/>
      <c r="CF734" s="17"/>
      <c r="CG734" s="17"/>
      <c r="CH734" s="17"/>
    </row>
    <row r="735" spans="2:86" x14ac:dyDescent="0.35">
      <c r="B735" s="6" t="s">
        <v>366</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c r="CB735" s="17"/>
      <c r="CC735" s="17"/>
      <c r="CD735" s="17"/>
      <c r="CE735" s="17"/>
      <c r="CF735" s="17"/>
      <c r="CG735" s="17"/>
      <c r="CH735" s="17"/>
    </row>
    <row r="736" spans="2:86" x14ac:dyDescent="0.35">
      <c r="B736" s="21" t="s">
        <v>123</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c r="CB736" s="17"/>
      <c r="CC736" s="17"/>
      <c r="CD736" s="17"/>
      <c r="CE736" s="17"/>
      <c r="CF736" s="17"/>
      <c r="CG736" s="17"/>
      <c r="CH736" s="17"/>
    </row>
    <row r="737" spans="2:86" x14ac:dyDescent="0.35">
      <c r="B737" t="s">
        <v>76</v>
      </c>
      <c r="C737" s="17">
        <v>0.234980265966485</v>
      </c>
      <c r="D737" s="17">
        <v>0.27396716671051402</v>
      </c>
      <c r="E737" s="17">
        <v>0.19765241245319901</v>
      </c>
      <c r="F737" s="17"/>
      <c r="G737" s="17">
        <v>0.23413844242107701</v>
      </c>
      <c r="H737" s="17">
        <v>0.27562149821863702</v>
      </c>
      <c r="I737" s="17">
        <v>0.292206351230545</v>
      </c>
      <c r="J737" s="17">
        <v>0.22420155569598099</v>
      </c>
      <c r="K737" s="17">
        <v>0.19497345386041601</v>
      </c>
      <c r="L737" s="17">
        <v>0.19159738897285</v>
      </c>
      <c r="M737" s="17"/>
      <c r="N737" s="17">
        <v>0.28691858350459898</v>
      </c>
      <c r="O737" s="17">
        <v>0.23015760793322301</v>
      </c>
      <c r="P737" s="17">
        <v>0.20976409815010399</v>
      </c>
      <c r="Q737" s="17">
        <v>0.20797251718606199</v>
      </c>
      <c r="R737" s="17"/>
      <c r="S737" s="17">
        <v>0.34824312406695002</v>
      </c>
      <c r="T737" s="17">
        <v>0.17139939042410801</v>
      </c>
      <c r="U737" s="17">
        <v>0.18912630020719101</v>
      </c>
      <c r="V737" s="17">
        <v>0.19180998949957101</v>
      </c>
      <c r="W737" s="17">
        <v>0.23137879852606799</v>
      </c>
      <c r="X737" s="17">
        <v>0.23459654254195</v>
      </c>
      <c r="Y737" s="17">
        <v>0.25313376255200398</v>
      </c>
      <c r="Z737" s="17">
        <v>0.16651253395927401</v>
      </c>
      <c r="AA737" s="17">
        <v>0.247890004016286</v>
      </c>
      <c r="AB737" s="17">
        <v>0.222934479821702</v>
      </c>
      <c r="AC737" s="17">
        <v>0.30052116301099102</v>
      </c>
      <c r="AD737" s="17">
        <v>0.16572735739320801</v>
      </c>
      <c r="AE737" s="17"/>
      <c r="AF737" s="17">
        <v>0.22933787405863301</v>
      </c>
      <c r="AG737" s="17">
        <v>0.25090084108725202</v>
      </c>
      <c r="AH737" s="17">
        <v>0.21152058077674801</v>
      </c>
      <c r="AI737" s="17">
        <v>0.17654513401244601</v>
      </c>
      <c r="AJ737" s="17">
        <v>0.270271752180681</v>
      </c>
      <c r="AK737" s="17">
        <v>0.199183033267395</v>
      </c>
      <c r="AL737" s="17">
        <v>0.22734532508268299</v>
      </c>
      <c r="AM737" s="17">
        <v>0.172842628499567</v>
      </c>
      <c r="AN737" s="17">
        <v>0.19428856842110601</v>
      </c>
      <c r="AO737" s="17">
        <v>0.198768938671634</v>
      </c>
      <c r="AP737" s="17">
        <v>0.24000735006888399</v>
      </c>
      <c r="AQ737" s="17">
        <v>0.23895501912103601</v>
      </c>
      <c r="AR737" s="17">
        <v>0.31566698858122899</v>
      </c>
      <c r="AS737" s="17">
        <v>0.22723828204437799</v>
      </c>
      <c r="AT737" s="17">
        <v>0.32345647929967603</v>
      </c>
      <c r="AU737" s="17">
        <v>0.39435995080032898</v>
      </c>
      <c r="AV737" s="17"/>
      <c r="AW737" s="17">
        <v>0.19605910273257901</v>
      </c>
      <c r="AX737" s="17">
        <v>0.214176261352406</v>
      </c>
      <c r="AY737" s="17">
        <v>0.27626474221506703</v>
      </c>
      <c r="AZ737" s="17">
        <v>0.29993203792898598</v>
      </c>
      <c r="BA737" s="17">
        <v>0.38870846016974597</v>
      </c>
      <c r="BB737" s="17"/>
      <c r="BC737" s="17">
        <v>0.319556131077946</v>
      </c>
      <c r="BD737" s="17">
        <v>0.26620210644064501</v>
      </c>
      <c r="BE737" s="17">
        <v>0.214812665238277</v>
      </c>
      <c r="BF737" s="17">
        <v>0.16209926924538701</v>
      </c>
      <c r="BG737" s="17">
        <v>0.16451538985853001</v>
      </c>
      <c r="BH737" s="17"/>
      <c r="BI737" s="17">
        <v>0.23273074845484501</v>
      </c>
      <c r="BJ737" s="17">
        <v>0.24412921495308099</v>
      </c>
      <c r="BK737" s="17"/>
      <c r="BL737" s="17">
        <v>0.225359276340377</v>
      </c>
      <c r="BM737" s="17">
        <v>0.21852336024442201</v>
      </c>
      <c r="BN737" s="17">
        <v>0.25042678934180701</v>
      </c>
      <c r="BO737" s="17">
        <v>0.15464702496313701</v>
      </c>
      <c r="BP737" s="17"/>
      <c r="BQ737" s="17">
        <v>0.10890120712648101</v>
      </c>
      <c r="BR737" s="17">
        <v>0.449151274491431</v>
      </c>
      <c r="BS737" s="17">
        <v>0.14140986221139801</v>
      </c>
      <c r="BT737" s="17">
        <v>6.0497496424218797E-2</v>
      </c>
      <c r="BU737" s="17">
        <v>0.10272338003320999</v>
      </c>
      <c r="BV737" s="17"/>
      <c r="BW737" s="17">
        <v>8.4874994231233805E-2</v>
      </c>
      <c r="BX737" s="17">
        <v>0.68841142169582803</v>
      </c>
      <c r="BY737" s="17">
        <v>9.3220299617346805E-2</v>
      </c>
      <c r="BZ737" s="17">
        <v>8.0968296642992196E-2</v>
      </c>
      <c r="CA737" s="17">
        <v>0.11003438238975299</v>
      </c>
      <c r="CB737" s="17"/>
      <c r="CC737" s="17">
        <v>0.17689373687693</v>
      </c>
      <c r="CD737" s="17">
        <v>0.26900093845001</v>
      </c>
      <c r="CE737" s="17"/>
      <c r="CF737" s="17">
        <v>0.71757213597227398</v>
      </c>
      <c r="CG737" s="17"/>
      <c r="CH737" s="17">
        <v>0.36060799614723099</v>
      </c>
    </row>
    <row r="738" spans="2:86" x14ac:dyDescent="0.35">
      <c r="B738" t="s">
        <v>75</v>
      </c>
      <c r="C738" s="17">
        <v>0.13316339955592499</v>
      </c>
      <c r="D738" s="17">
        <v>0.128267718157345</v>
      </c>
      <c r="E738" s="17">
        <v>0.13776442172124001</v>
      </c>
      <c r="F738" s="17"/>
      <c r="G738" s="17">
        <v>6.2771421955635495E-2</v>
      </c>
      <c r="H738" s="17">
        <v>0.13612432271358499</v>
      </c>
      <c r="I738" s="17">
        <v>0.114290471628867</v>
      </c>
      <c r="J738" s="17">
        <v>0.14480208545804099</v>
      </c>
      <c r="K738" s="17">
        <v>9.7782076568601203E-2</v>
      </c>
      <c r="L738" s="17">
        <v>0.207018821525422</v>
      </c>
      <c r="M738" s="17"/>
      <c r="N738" s="17">
        <v>0.15859800725394799</v>
      </c>
      <c r="O738" s="17">
        <v>0.157285012456364</v>
      </c>
      <c r="P738" s="17">
        <v>0.13395609814347301</v>
      </c>
      <c r="Q738" s="17">
        <v>7.9547692694995994E-2</v>
      </c>
      <c r="R738" s="17"/>
      <c r="S738" s="17">
        <v>0.122495486324446</v>
      </c>
      <c r="T738" s="17">
        <v>0.23044653779147001</v>
      </c>
      <c r="U738" s="17">
        <v>0.123491661666413</v>
      </c>
      <c r="V738" s="17">
        <v>0.15977597808145799</v>
      </c>
      <c r="W738" s="17">
        <v>0.15287687268988401</v>
      </c>
      <c r="X738" s="17">
        <v>0.10875180757917</v>
      </c>
      <c r="Y738" s="17">
        <v>8.5274368482180299E-2</v>
      </c>
      <c r="Z738" s="17">
        <v>0.15160535473949099</v>
      </c>
      <c r="AA738" s="17">
        <v>0.111570621444548</v>
      </c>
      <c r="AB738" s="17">
        <v>7.1590887310001003E-2</v>
      </c>
      <c r="AC738" s="17">
        <v>9.3501546483431494E-2</v>
      </c>
      <c r="AD738" s="17">
        <v>0.167942430721358</v>
      </c>
      <c r="AE738" s="17"/>
      <c r="AF738" s="17">
        <v>0.109175305008513</v>
      </c>
      <c r="AG738" s="17">
        <v>3.5741653105937299E-2</v>
      </c>
      <c r="AH738" s="17">
        <v>0.14551786073593001</v>
      </c>
      <c r="AI738" s="17">
        <v>9.3227789125170296E-2</v>
      </c>
      <c r="AJ738" s="17">
        <v>9.8511626030517094E-2</v>
      </c>
      <c r="AK738" s="17">
        <v>0.126264706838569</v>
      </c>
      <c r="AL738" s="17">
        <v>0.122676990247318</v>
      </c>
      <c r="AM738" s="17">
        <v>0.17671238052077101</v>
      </c>
      <c r="AN738" s="17">
        <v>0.11698510890607899</v>
      </c>
      <c r="AO738" s="17">
        <v>0.20284760796605</v>
      </c>
      <c r="AP738" s="17">
        <v>0.113581239716307</v>
      </c>
      <c r="AQ738" s="17">
        <v>0.14990681241790599</v>
      </c>
      <c r="AR738" s="17">
        <v>0.130979268920699</v>
      </c>
      <c r="AS738" s="17">
        <v>9.0854501057112902E-2</v>
      </c>
      <c r="AT738" s="17">
        <v>0.20555082583946799</v>
      </c>
      <c r="AU738" s="17">
        <v>0.20222455843781501</v>
      </c>
      <c r="AV738" s="17"/>
      <c r="AW738" s="17">
        <v>0.12858805650772001</v>
      </c>
      <c r="AX738" s="17">
        <v>0.111869045055809</v>
      </c>
      <c r="AY738" s="17">
        <v>0.12936826648359701</v>
      </c>
      <c r="AZ738" s="17">
        <v>0.16801422431663801</v>
      </c>
      <c r="BA738" s="17">
        <v>0.121162792113073</v>
      </c>
      <c r="BB738" s="17"/>
      <c r="BC738" s="17">
        <v>0.13367049650429599</v>
      </c>
      <c r="BD738" s="17">
        <v>0.171307475861391</v>
      </c>
      <c r="BE738" s="17">
        <v>0.12687456896237101</v>
      </c>
      <c r="BF738" s="17">
        <v>7.5368920070111506E-2</v>
      </c>
      <c r="BG738" s="17">
        <v>4.2044330724386098E-2</v>
      </c>
      <c r="BH738" s="17"/>
      <c r="BI738" s="17">
        <v>0.141560211781493</v>
      </c>
      <c r="BJ738" s="17">
        <v>9.9012962271383995E-2</v>
      </c>
      <c r="BK738" s="17"/>
      <c r="BL738" s="17">
        <v>0.11212268448394</v>
      </c>
      <c r="BM738" s="17">
        <v>0.15400121001345701</v>
      </c>
      <c r="BN738" s="17">
        <v>0.13001636222893101</v>
      </c>
      <c r="BO738" s="17">
        <v>0.11376695065796399</v>
      </c>
      <c r="BP738" s="17"/>
      <c r="BQ738" s="17">
        <v>0.44528670034895801</v>
      </c>
      <c r="BR738" s="17">
        <v>7.2100539500101299E-2</v>
      </c>
      <c r="BS738" s="17">
        <v>7.3660813833364994E-2</v>
      </c>
      <c r="BT738" s="17">
        <v>5.7969835645903599E-2</v>
      </c>
      <c r="BU738" s="17">
        <v>8.4633103174348703E-2</v>
      </c>
      <c r="BV738" s="17"/>
      <c r="BW738" s="17">
        <v>0.58589181879598695</v>
      </c>
      <c r="BX738" s="17">
        <v>5.2546394389104599E-2</v>
      </c>
      <c r="BY738" s="17">
        <v>9.0577615770212797E-2</v>
      </c>
      <c r="BZ738" s="17">
        <v>6.3064953138004601E-2</v>
      </c>
      <c r="CA738" s="17">
        <v>5.34121869901805E-2</v>
      </c>
      <c r="CB738" s="17"/>
      <c r="CC738" s="17">
        <v>0.112744717117472</v>
      </c>
      <c r="CD738" s="17">
        <v>0.14512240827398301</v>
      </c>
      <c r="CE738" s="17"/>
      <c r="CF738" s="17">
        <v>4.75405849046708E-2</v>
      </c>
      <c r="CG738" s="17"/>
      <c r="CH738" s="17">
        <v>5.1834077385493303E-2</v>
      </c>
    </row>
    <row r="739" spans="2:86" x14ac:dyDescent="0.35">
      <c r="B739" t="s">
        <v>77</v>
      </c>
      <c r="C739" s="17">
        <v>9.1688751682683006E-2</v>
      </c>
      <c r="D739" s="17">
        <v>0.100469174565672</v>
      </c>
      <c r="E739" s="17">
        <v>8.3396937156282797E-2</v>
      </c>
      <c r="F739" s="17"/>
      <c r="G739" s="17">
        <v>7.2777810247118102E-2</v>
      </c>
      <c r="H739" s="17">
        <v>9.2942111197957505E-2</v>
      </c>
      <c r="I739" s="17">
        <v>6.51682149724849E-2</v>
      </c>
      <c r="J739" s="17">
        <v>8.4989306099492096E-2</v>
      </c>
      <c r="K739" s="17">
        <v>0.12042066161717099</v>
      </c>
      <c r="L739" s="17">
        <v>0.110939208133727</v>
      </c>
      <c r="M739" s="17"/>
      <c r="N739" s="17">
        <v>9.6668458910861704E-2</v>
      </c>
      <c r="O739" s="17">
        <v>8.6032636567612397E-2</v>
      </c>
      <c r="P739" s="17">
        <v>8.4689676531136293E-2</v>
      </c>
      <c r="Q739" s="17">
        <v>9.9085723742746101E-2</v>
      </c>
      <c r="R739" s="17"/>
      <c r="S739" s="17">
        <v>0.10443967317948399</v>
      </c>
      <c r="T739" s="17">
        <v>0.112141123780261</v>
      </c>
      <c r="U739" s="17">
        <v>0.10942692534467301</v>
      </c>
      <c r="V739" s="17">
        <v>5.8299109496153301E-2</v>
      </c>
      <c r="W739" s="17">
        <v>8.3404695165661499E-2</v>
      </c>
      <c r="X739" s="17">
        <v>8.4683305601823897E-2</v>
      </c>
      <c r="Y739" s="17">
        <v>0.103878712205935</v>
      </c>
      <c r="Z739" s="17">
        <v>9.1297099462825798E-2</v>
      </c>
      <c r="AA739" s="17">
        <v>7.7466514844975798E-2</v>
      </c>
      <c r="AB739" s="17">
        <v>0.11069764274777701</v>
      </c>
      <c r="AC739" s="17">
        <v>4.4361104849702397E-2</v>
      </c>
      <c r="AD739" s="17">
        <v>7.8426672741606904E-2</v>
      </c>
      <c r="AE739" s="17"/>
      <c r="AF739" s="17">
        <v>9.2628338543733202E-2</v>
      </c>
      <c r="AG739" s="17">
        <v>0.109993978245913</v>
      </c>
      <c r="AH739" s="17">
        <v>9.4889952996421001E-2</v>
      </c>
      <c r="AI739" s="17">
        <v>8.1940515996796998E-2</v>
      </c>
      <c r="AJ739" s="17">
        <v>9.9163424439977998E-2</v>
      </c>
      <c r="AK739" s="17">
        <v>7.8686178553380406E-2</v>
      </c>
      <c r="AL739" s="17">
        <v>7.4793767772273007E-2</v>
      </c>
      <c r="AM739" s="17">
        <v>0.1166334807934</v>
      </c>
      <c r="AN739" s="17">
        <v>0.122969822540632</v>
      </c>
      <c r="AO739" s="17">
        <v>9.1416130850562702E-2</v>
      </c>
      <c r="AP739" s="17">
        <v>0.10985587250384</v>
      </c>
      <c r="AQ739" s="17">
        <v>6.0720632280473898E-2</v>
      </c>
      <c r="AR739" s="17">
        <v>9.34206784978346E-2</v>
      </c>
      <c r="AS739" s="17">
        <v>9.9804992681515797E-2</v>
      </c>
      <c r="AT739" s="17">
        <v>7.3010433729253907E-2</v>
      </c>
      <c r="AU739" s="17">
        <v>9.11546244959371E-2</v>
      </c>
      <c r="AV739" s="17"/>
      <c r="AW739" s="17">
        <v>8.8837234112924504E-2</v>
      </c>
      <c r="AX739" s="17">
        <v>9.0844480889291396E-2</v>
      </c>
      <c r="AY739" s="17">
        <v>9.8811848749168305E-2</v>
      </c>
      <c r="AZ739" s="17">
        <v>8.8001219979178605E-2</v>
      </c>
      <c r="BA739" s="17">
        <v>7.6636011184286104E-2</v>
      </c>
      <c r="BB739" s="17"/>
      <c r="BC739" s="17">
        <v>9.4761248500027706E-2</v>
      </c>
      <c r="BD739" s="17">
        <v>9.61653280114525E-2</v>
      </c>
      <c r="BE739" s="17">
        <v>8.4176692997928501E-2</v>
      </c>
      <c r="BF739" s="17">
        <v>8.6029428850966594E-2</v>
      </c>
      <c r="BG739" s="17">
        <v>0.14063404614024499</v>
      </c>
      <c r="BH739" s="17"/>
      <c r="BI739" s="17">
        <v>8.9668548626449601E-2</v>
      </c>
      <c r="BJ739" s="17">
        <v>9.9905062339704004E-2</v>
      </c>
      <c r="BK739" s="17"/>
      <c r="BL739" s="17">
        <v>0.115028082795847</v>
      </c>
      <c r="BM739" s="17">
        <v>7.56983942844945E-2</v>
      </c>
      <c r="BN739" s="17">
        <v>9.6131149631967505E-2</v>
      </c>
      <c r="BO739" s="17">
        <v>0</v>
      </c>
      <c r="BP739" s="17"/>
      <c r="BQ739" s="17">
        <v>6.8104237317096195E-2</v>
      </c>
      <c r="BR739" s="17">
        <v>8.2662576986749697E-2</v>
      </c>
      <c r="BS739" s="17">
        <v>0.38853987822964098</v>
      </c>
      <c r="BT739" s="17">
        <v>2.0077059895505001E-2</v>
      </c>
      <c r="BU739" s="17">
        <v>3.9733077032454898E-2</v>
      </c>
      <c r="BV739" s="17"/>
      <c r="BW739" s="17">
        <v>7.7080908987719299E-2</v>
      </c>
      <c r="BX739" s="17">
        <v>4.7110849916012998E-2</v>
      </c>
      <c r="BY739" s="17">
        <v>0.487447667972427</v>
      </c>
      <c r="BZ739" s="17">
        <v>3.59019284805209E-2</v>
      </c>
      <c r="CA739" s="17">
        <v>4.5577306436401697E-2</v>
      </c>
      <c r="CB739" s="17"/>
      <c r="CC739" s="17">
        <v>6.4145463486182899E-2</v>
      </c>
      <c r="CD739" s="17">
        <v>0.107820567467506</v>
      </c>
      <c r="CE739" s="17"/>
      <c r="CF739" s="17">
        <v>3.8504319958376797E-2</v>
      </c>
      <c r="CG739" s="17"/>
      <c r="CH739" s="17">
        <v>6.4562561333064206E-2</v>
      </c>
    </row>
    <row r="740" spans="2:86" x14ac:dyDescent="0.35">
      <c r="B740" t="s">
        <v>79</v>
      </c>
      <c r="C740" s="17">
        <v>0.14222958530400501</v>
      </c>
      <c r="D740" s="17">
        <v>0.12783018676837801</v>
      </c>
      <c r="E740" s="17">
        <v>0.15531690649191199</v>
      </c>
      <c r="F740" s="17"/>
      <c r="G740" s="17">
        <v>0.31616262246726001</v>
      </c>
      <c r="H740" s="17">
        <v>0.15284374670565901</v>
      </c>
      <c r="I740" s="17">
        <v>0.135370257331069</v>
      </c>
      <c r="J740" s="17">
        <v>0.112351327620619</v>
      </c>
      <c r="K740" s="17">
        <v>0.10561507512011201</v>
      </c>
      <c r="L740" s="17">
        <v>7.2628234056941202E-2</v>
      </c>
      <c r="M740" s="17"/>
      <c r="N740" s="17">
        <v>0.121076711914131</v>
      </c>
      <c r="O740" s="17">
        <v>0.133036408433272</v>
      </c>
      <c r="P740" s="17">
        <v>0.18907975490614201</v>
      </c>
      <c r="Q740" s="17">
        <v>0.133146992572057</v>
      </c>
      <c r="R740" s="17"/>
      <c r="S740" s="17">
        <v>0.13729291445691599</v>
      </c>
      <c r="T740" s="17">
        <v>0.110548410899938</v>
      </c>
      <c r="U740" s="17">
        <v>0.17930155619542201</v>
      </c>
      <c r="V740" s="17">
        <v>0.197763847290503</v>
      </c>
      <c r="W740" s="17">
        <v>0.110110408645426</v>
      </c>
      <c r="X740" s="17">
        <v>0.12657694454989701</v>
      </c>
      <c r="Y740" s="17">
        <v>0.17652080538050599</v>
      </c>
      <c r="Z740" s="17">
        <v>0.10276602022525901</v>
      </c>
      <c r="AA740" s="17">
        <v>0.14434546621078401</v>
      </c>
      <c r="AB740" s="17">
        <v>0.132498864506256</v>
      </c>
      <c r="AC740" s="17">
        <v>0.180619706814167</v>
      </c>
      <c r="AD740" s="17">
        <v>7.8090904911069597E-2</v>
      </c>
      <c r="AE740" s="17"/>
      <c r="AF740" s="17">
        <v>0.37290138859172201</v>
      </c>
      <c r="AG740" s="17">
        <v>0.12699631267671899</v>
      </c>
      <c r="AH740" s="17">
        <v>0.11977636452730001</v>
      </c>
      <c r="AI740" s="17">
        <v>0.14397920987246501</v>
      </c>
      <c r="AJ740" s="17">
        <v>0.148509681853631</v>
      </c>
      <c r="AK740" s="17">
        <v>0.16566248340894499</v>
      </c>
      <c r="AL740" s="17">
        <v>0.104495726541896</v>
      </c>
      <c r="AM740" s="17">
        <v>0.147367936172103</v>
      </c>
      <c r="AN740" s="17">
        <v>0.20230715169043401</v>
      </c>
      <c r="AO740" s="17">
        <v>0.17331613053254799</v>
      </c>
      <c r="AP740" s="17">
        <v>0.11950931673870201</v>
      </c>
      <c r="AQ740" s="17">
        <v>0.120538049735353</v>
      </c>
      <c r="AR740" s="17">
        <v>0.210786177120173</v>
      </c>
      <c r="AS740" s="17">
        <v>0.18701262206580599</v>
      </c>
      <c r="AT740" s="17">
        <v>5.5783303080078603E-2</v>
      </c>
      <c r="AU740" s="17">
        <v>0.105966201295821</v>
      </c>
      <c r="AV740" s="17"/>
      <c r="AW740" s="17">
        <v>0.15287697842494399</v>
      </c>
      <c r="AX740" s="17">
        <v>0.130412530731052</v>
      </c>
      <c r="AY740" s="17">
        <v>0.164639361073844</v>
      </c>
      <c r="AZ740" s="17">
        <v>0.160647313543444</v>
      </c>
      <c r="BA740" s="17">
        <v>4.69407431419833E-2</v>
      </c>
      <c r="BB740" s="17"/>
      <c r="BC740" s="17">
        <v>0.15367283863560199</v>
      </c>
      <c r="BD740" s="17">
        <v>0.107882384966178</v>
      </c>
      <c r="BE740" s="17">
        <v>0.15022470127624199</v>
      </c>
      <c r="BF740" s="17">
        <v>0.174164120907771</v>
      </c>
      <c r="BG740" s="17">
        <v>0.24748505822543099</v>
      </c>
      <c r="BH740" s="17"/>
      <c r="BI740" s="17">
        <v>0.13973236896858299</v>
      </c>
      <c r="BJ740" s="17">
        <v>0.152385943164322</v>
      </c>
      <c r="BK740" s="17"/>
      <c r="BL740" s="17">
        <v>0.161802464705882</v>
      </c>
      <c r="BM740" s="17">
        <v>0.14540331281355401</v>
      </c>
      <c r="BN740" s="17">
        <v>0.133517003434443</v>
      </c>
      <c r="BO740" s="17">
        <v>0.150488542966525</v>
      </c>
      <c r="BP740" s="17"/>
      <c r="BQ740" s="17">
        <v>5.8961033433681698E-2</v>
      </c>
      <c r="BR740" s="17">
        <v>0.13913234732275401</v>
      </c>
      <c r="BS740" s="17">
        <v>0.14925032685227901</v>
      </c>
      <c r="BT740" s="17">
        <v>7.30717899243052E-2</v>
      </c>
      <c r="BU740" s="17">
        <v>0.54224521401300796</v>
      </c>
      <c r="BV740" s="17"/>
      <c r="BW740" s="17">
        <v>7.4440073292872402E-2</v>
      </c>
      <c r="BX740" s="17">
        <v>7.8941535824469805E-2</v>
      </c>
      <c r="BY740" s="17">
        <v>0.115035334486709</v>
      </c>
      <c r="BZ740" s="17">
        <v>6.2622435133131399E-2</v>
      </c>
      <c r="CA740" s="17">
        <v>0.61812050263124596</v>
      </c>
      <c r="CB740" s="17"/>
      <c r="CC740" s="17">
        <v>7.9975079755028794E-2</v>
      </c>
      <c r="CD740" s="17">
        <v>0.17869139800140699</v>
      </c>
      <c r="CE740" s="17"/>
      <c r="CF740" s="17">
        <v>6.8989986549776394E-2</v>
      </c>
      <c r="CG740" s="17"/>
      <c r="CH740" s="17">
        <v>7.80307860644813E-2</v>
      </c>
    </row>
    <row r="741" spans="2:86" x14ac:dyDescent="0.35">
      <c r="B741" t="s">
        <v>78</v>
      </c>
      <c r="C741" s="17">
        <v>0.180701814659808</v>
      </c>
      <c r="D741" s="17">
        <v>0.20814083283801901</v>
      </c>
      <c r="E741" s="17">
        <v>0.15447587464034501</v>
      </c>
      <c r="F741" s="17"/>
      <c r="G741" s="17">
        <v>0.103020173390206</v>
      </c>
      <c r="H741" s="17">
        <v>0.144208833075985</v>
      </c>
      <c r="I741" s="17">
        <v>0.20335100706829301</v>
      </c>
      <c r="J741" s="17">
        <v>0.18188950439875101</v>
      </c>
      <c r="K741" s="17">
        <v>0.22212047788783501</v>
      </c>
      <c r="L741" s="17">
        <v>0.21477372654917901</v>
      </c>
      <c r="M741" s="17"/>
      <c r="N741" s="17">
        <v>0.138448615744693</v>
      </c>
      <c r="O741" s="17">
        <v>0.16834060694939301</v>
      </c>
      <c r="P741" s="17">
        <v>0.22575867593905499</v>
      </c>
      <c r="Q741" s="17">
        <v>0.199073164572073</v>
      </c>
      <c r="R741" s="17"/>
      <c r="S741" s="17">
        <v>0.11754763530485</v>
      </c>
      <c r="T741" s="17">
        <v>0.17805091052474201</v>
      </c>
      <c r="U741" s="17">
        <v>0.23124354726566801</v>
      </c>
      <c r="V741" s="17">
        <v>0.24422566249308</v>
      </c>
      <c r="W741" s="17">
        <v>0.22837167753718701</v>
      </c>
      <c r="X741" s="17">
        <v>0.17990390747530099</v>
      </c>
      <c r="Y741" s="17">
        <v>0.190113953701113</v>
      </c>
      <c r="Z741" s="17">
        <v>0.212788169990065</v>
      </c>
      <c r="AA741" s="17">
        <v>0.21981394991894199</v>
      </c>
      <c r="AB741" s="17">
        <v>0.13472206140141901</v>
      </c>
      <c r="AC741" s="17">
        <v>0.101142460212734</v>
      </c>
      <c r="AD741" s="17">
        <v>0.11270271790134399</v>
      </c>
      <c r="AE741" s="17"/>
      <c r="AF741" s="17">
        <v>5.5639156079342202E-2</v>
      </c>
      <c r="AG741" s="17">
        <v>0.111884648203425</v>
      </c>
      <c r="AH741" s="17">
        <v>0.15872321569439199</v>
      </c>
      <c r="AI741" s="17">
        <v>0.20392787739632001</v>
      </c>
      <c r="AJ741" s="17">
        <v>0.19870244046820901</v>
      </c>
      <c r="AK741" s="17">
        <v>0.211770590522457</v>
      </c>
      <c r="AL741" s="17">
        <v>0.25928137887741698</v>
      </c>
      <c r="AM741" s="17">
        <v>0.19297147833995601</v>
      </c>
      <c r="AN741" s="17">
        <v>0.19112310899930601</v>
      </c>
      <c r="AO741" s="17">
        <v>0.16544150169234101</v>
      </c>
      <c r="AP741" s="17">
        <v>0.18990826527381699</v>
      </c>
      <c r="AQ741" s="17">
        <v>0.24644700635411099</v>
      </c>
      <c r="AR741" s="17">
        <v>0.1155465218896</v>
      </c>
      <c r="AS741" s="17">
        <v>0.16987640528398301</v>
      </c>
      <c r="AT741" s="17">
        <v>0.13153109491908599</v>
      </c>
      <c r="AU741" s="17">
        <v>0.105488392495953</v>
      </c>
      <c r="AV741" s="17"/>
      <c r="AW741" s="17">
        <v>0.22396908536493801</v>
      </c>
      <c r="AX741" s="17">
        <v>0.188528267051319</v>
      </c>
      <c r="AY741" s="17">
        <v>0.11834437819703</v>
      </c>
      <c r="AZ741" s="17">
        <v>0.15229290834449399</v>
      </c>
      <c r="BA741" s="17">
        <v>0.27727535197304598</v>
      </c>
      <c r="BB741" s="17"/>
      <c r="BC741" s="17">
        <v>0.14489977670187401</v>
      </c>
      <c r="BD741" s="17">
        <v>0.16204701109824801</v>
      </c>
      <c r="BE741" s="17">
        <v>0.200020075748885</v>
      </c>
      <c r="BF741" s="17">
        <v>0.19189650333403499</v>
      </c>
      <c r="BG741" s="17">
        <v>0.23585138470712999</v>
      </c>
      <c r="BH741" s="17"/>
      <c r="BI741" s="17">
        <v>0.18635971722966499</v>
      </c>
      <c r="BJ741" s="17">
        <v>0.15769071929606901</v>
      </c>
      <c r="BK741" s="17"/>
      <c r="BL741" s="17">
        <v>0.148025111988421</v>
      </c>
      <c r="BM741" s="17">
        <v>0.18109865501098801</v>
      </c>
      <c r="BN741" s="17">
        <v>0.19485896408331799</v>
      </c>
      <c r="BO741" s="17">
        <v>0.103754664372227</v>
      </c>
      <c r="BP741" s="17"/>
      <c r="BQ741" s="17">
        <v>0.16579326749753201</v>
      </c>
      <c r="BR741" s="17">
        <v>0.108792089226799</v>
      </c>
      <c r="BS741" s="17">
        <v>7.3341845691330995E-2</v>
      </c>
      <c r="BT741" s="17">
        <v>0.65405658729068505</v>
      </c>
      <c r="BU741" s="17">
        <v>4.4675045317384199E-2</v>
      </c>
      <c r="BV741" s="17"/>
      <c r="BW741" s="17">
        <v>6.7533789635672303E-2</v>
      </c>
      <c r="BX741" s="17">
        <v>3.63925842254001E-2</v>
      </c>
      <c r="BY741" s="17">
        <v>2.9388255838075601E-2</v>
      </c>
      <c r="BZ741" s="17">
        <v>0.62693928636660501</v>
      </c>
      <c r="CA741" s="17">
        <v>2.36771860393995E-2</v>
      </c>
      <c r="CB741" s="17"/>
      <c r="CC741" s="17">
        <v>0.42988382685912002</v>
      </c>
      <c r="CD741" s="17">
        <v>3.4758516640596301E-2</v>
      </c>
      <c r="CE741" s="17"/>
      <c r="CF741" s="17">
        <v>3.41926174481735E-2</v>
      </c>
      <c r="CG741" s="17"/>
      <c r="CH741" s="17">
        <v>0.333662414276512</v>
      </c>
    </row>
    <row r="742" spans="2:86" x14ac:dyDescent="0.35">
      <c r="B742" t="s">
        <v>231</v>
      </c>
      <c r="C742" s="17">
        <v>3.22264517477827E-2</v>
      </c>
      <c r="D742" s="17">
        <v>2.98886151107692E-2</v>
      </c>
      <c r="E742" s="17">
        <v>3.4602158084670799E-2</v>
      </c>
      <c r="F742" s="17"/>
      <c r="G742" s="17">
        <v>2.6712833377983702E-2</v>
      </c>
      <c r="H742" s="17">
        <v>3.4061247075401098E-2</v>
      </c>
      <c r="I742" s="17">
        <v>3.7552967109489598E-2</v>
      </c>
      <c r="J742" s="17">
        <v>4.03047648511696E-2</v>
      </c>
      <c r="K742" s="17">
        <v>2.1717554143099099E-2</v>
      </c>
      <c r="L742" s="17">
        <v>3.05442412805247E-2</v>
      </c>
      <c r="M742" s="17"/>
      <c r="N742" s="17">
        <v>3.7511954608898203E-2</v>
      </c>
      <c r="O742" s="17">
        <v>3.1760269732443197E-2</v>
      </c>
      <c r="P742" s="17">
        <v>2.30105172771609E-2</v>
      </c>
      <c r="Q742" s="17">
        <v>3.2109982369432702E-2</v>
      </c>
      <c r="R742" s="17"/>
      <c r="S742" s="17">
        <v>2.7996974025571698E-2</v>
      </c>
      <c r="T742" s="17">
        <v>2.4823948530601901E-2</v>
      </c>
      <c r="U742" s="17">
        <v>5.0863129317189502E-3</v>
      </c>
      <c r="V742" s="17">
        <v>0</v>
      </c>
      <c r="W742" s="17">
        <v>1.03154063966562E-2</v>
      </c>
      <c r="X742" s="17">
        <v>9.4189812273294902E-3</v>
      </c>
      <c r="Y742" s="17">
        <v>1.66025601044794E-2</v>
      </c>
      <c r="Z742" s="17">
        <v>1.2827234192222601E-2</v>
      </c>
      <c r="AA742" s="17">
        <v>2.2599219110628899E-2</v>
      </c>
      <c r="AB742" s="17">
        <v>0.19224634873060301</v>
      </c>
      <c r="AC742" s="17">
        <v>1.2324424002907199E-2</v>
      </c>
      <c r="AD742" s="17">
        <v>2.6222596622603699E-2</v>
      </c>
      <c r="AE742" s="17"/>
      <c r="AF742" s="17">
        <v>0</v>
      </c>
      <c r="AG742" s="17">
        <v>0</v>
      </c>
      <c r="AH742" s="17">
        <v>4.4352911512872802E-2</v>
      </c>
      <c r="AI742" s="17">
        <v>0.109236084208492</v>
      </c>
      <c r="AJ742" s="17">
        <v>1.2279857660415901E-2</v>
      </c>
      <c r="AK742" s="17">
        <v>2.70299712295606E-2</v>
      </c>
      <c r="AL742" s="17">
        <v>4.0294483111637303E-2</v>
      </c>
      <c r="AM742" s="17">
        <v>2.8695589578436001E-2</v>
      </c>
      <c r="AN742" s="17">
        <v>1.33682069199907E-2</v>
      </c>
      <c r="AO742" s="17">
        <v>9.2597821487463393E-3</v>
      </c>
      <c r="AP742" s="17">
        <v>4.3790080777387302E-2</v>
      </c>
      <c r="AQ742" s="17">
        <v>3.94664327275722E-2</v>
      </c>
      <c r="AR742" s="17">
        <v>1.52421423650295E-2</v>
      </c>
      <c r="AS742" s="17">
        <v>2.0082650843044801E-2</v>
      </c>
      <c r="AT742" s="17">
        <v>1.8811877655257402E-2</v>
      </c>
      <c r="AU742" s="17">
        <v>3.2872004818072002E-2</v>
      </c>
      <c r="AV742" s="17"/>
      <c r="AW742" s="17">
        <v>1.96782985692175E-2</v>
      </c>
      <c r="AX742" s="17">
        <v>4.11453303681392E-2</v>
      </c>
      <c r="AY742" s="17">
        <v>2.9534774111039198E-2</v>
      </c>
      <c r="AZ742" s="17">
        <v>1.52504449304559E-2</v>
      </c>
      <c r="BA742" s="17">
        <v>1.5216239221852199E-2</v>
      </c>
      <c r="BB742" s="17"/>
      <c r="BC742" s="17">
        <v>2.9565198955085099E-2</v>
      </c>
      <c r="BD742" s="17">
        <v>3.0172269726727E-2</v>
      </c>
      <c r="BE742" s="17">
        <v>3.1926718519532701E-2</v>
      </c>
      <c r="BF742" s="17">
        <v>3.8778987292522799E-2</v>
      </c>
      <c r="BG742" s="17">
        <v>3.7713051448724E-2</v>
      </c>
      <c r="BH742" s="17"/>
      <c r="BI742" s="17">
        <v>3.2713997819597301E-2</v>
      </c>
      <c r="BJ742" s="17">
        <v>3.02435669217852E-2</v>
      </c>
      <c r="BK742" s="17"/>
      <c r="BL742" s="17">
        <v>3.1067411177940402E-2</v>
      </c>
      <c r="BM742" s="17">
        <v>2.7280497501270699E-2</v>
      </c>
      <c r="BN742" s="17">
        <v>3.4251248721592999E-2</v>
      </c>
      <c r="BO742" s="17">
        <v>5.6319032144409302E-2</v>
      </c>
      <c r="BP742" s="17"/>
      <c r="BQ742" s="17">
        <v>7.4477872498355698E-3</v>
      </c>
      <c r="BR742" s="17">
        <v>2.5506753152637798E-2</v>
      </c>
      <c r="BS742" s="17">
        <v>2.4074305686578E-2</v>
      </c>
      <c r="BT742" s="17">
        <v>4.1116349121057601E-3</v>
      </c>
      <c r="BU742" s="17">
        <v>3.5069473466168899E-2</v>
      </c>
      <c r="BV742" s="17"/>
      <c r="BW742" s="17">
        <v>1.5032901297052601E-2</v>
      </c>
      <c r="BX742" s="17">
        <v>1.94296217723306E-2</v>
      </c>
      <c r="BY742" s="17">
        <v>2.65932718153069E-2</v>
      </c>
      <c r="BZ742" s="17">
        <v>6.7299374923359898E-3</v>
      </c>
      <c r="CA742" s="17">
        <v>3.0371779060853098E-2</v>
      </c>
      <c r="CB742" s="17"/>
      <c r="CC742" s="17">
        <v>1.49277380997085E-2</v>
      </c>
      <c r="CD742" s="17">
        <v>4.2358127381216901E-2</v>
      </c>
      <c r="CE742" s="17"/>
      <c r="CF742" s="17">
        <v>1.8938670504277999E-2</v>
      </c>
      <c r="CG742" s="17"/>
      <c r="CH742" s="17">
        <v>2.7398317404202101E-2</v>
      </c>
    </row>
    <row r="743" spans="2:86" x14ac:dyDescent="0.35">
      <c r="B743" t="s">
        <v>232</v>
      </c>
      <c r="C743" s="17">
        <v>1.8336233333154001E-2</v>
      </c>
      <c r="D743" s="17">
        <v>1.8570841017742298E-2</v>
      </c>
      <c r="E743" s="17">
        <v>1.8161792315479899E-2</v>
      </c>
      <c r="F743" s="17"/>
      <c r="G743" s="17">
        <v>4.6822908535318397E-2</v>
      </c>
      <c r="H743" s="17">
        <v>3.0990446260147402E-2</v>
      </c>
      <c r="I743" s="17">
        <v>1.0512736497498801E-2</v>
      </c>
      <c r="J743" s="17">
        <v>1.00260306456798E-2</v>
      </c>
      <c r="K743" s="17">
        <v>9.4783219816069499E-3</v>
      </c>
      <c r="L743" s="17">
        <v>8.19823085923462E-3</v>
      </c>
      <c r="M743" s="17"/>
      <c r="N743" s="17">
        <v>1.8057303341009901E-2</v>
      </c>
      <c r="O743" s="17">
        <v>1.23063632688975E-2</v>
      </c>
      <c r="P743" s="17">
        <v>1.3031749332315001E-2</v>
      </c>
      <c r="Q743" s="17">
        <v>2.97231783788998E-2</v>
      </c>
      <c r="R743" s="17"/>
      <c r="S743" s="17">
        <v>1.7804044519391E-2</v>
      </c>
      <c r="T743" s="17">
        <v>7.98282988858353E-3</v>
      </c>
      <c r="U743" s="17">
        <v>3.8272261208198198E-3</v>
      </c>
      <c r="V743" s="17">
        <v>5.5817565557952104E-3</v>
      </c>
      <c r="W743" s="17">
        <v>1.89888681223307E-2</v>
      </c>
      <c r="X743" s="17">
        <v>2.69274499612366E-2</v>
      </c>
      <c r="Y743" s="17">
        <v>0</v>
      </c>
      <c r="Z743" s="17">
        <v>6.1905427730584502E-2</v>
      </c>
      <c r="AA743" s="17">
        <v>3.8888419870612102E-3</v>
      </c>
      <c r="AB743" s="17">
        <v>1.6294398423583899E-2</v>
      </c>
      <c r="AC743" s="17">
        <v>8.8821942190010703E-2</v>
      </c>
      <c r="AD743" s="17">
        <v>4.8107235300019799E-2</v>
      </c>
      <c r="AE743" s="17"/>
      <c r="AF743" s="17">
        <v>3.6497963243795999E-2</v>
      </c>
      <c r="AG743" s="17">
        <v>5.0566443275398998E-2</v>
      </c>
      <c r="AH743" s="17">
        <v>5.8004578804710704E-3</v>
      </c>
      <c r="AI743" s="17">
        <v>6.15897111561848E-2</v>
      </c>
      <c r="AJ743" s="17">
        <v>1.53522553066971E-2</v>
      </c>
      <c r="AK743" s="17">
        <v>1.32220999611157E-2</v>
      </c>
      <c r="AL743" s="17">
        <v>1.49594893009078E-2</v>
      </c>
      <c r="AM743" s="17">
        <v>1.42374724347108E-2</v>
      </c>
      <c r="AN743" s="17">
        <v>3.4497547798193799E-2</v>
      </c>
      <c r="AO743" s="17">
        <v>0</v>
      </c>
      <c r="AP743" s="17">
        <v>2.12837721614355E-2</v>
      </c>
      <c r="AQ743" s="17">
        <v>0</v>
      </c>
      <c r="AR743" s="17">
        <v>1.8611318260464901E-2</v>
      </c>
      <c r="AS743" s="17">
        <v>2.06242042976338E-2</v>
      </c>
      <c r="AT743" s="17">
        <v>1.28039248950886E-2</v>
      </c>
      <c r="AU743" s="17">
        <v>1.00930994715484E-2</v>
      </c>
      <c r="AV743" s="17"/>
      <c r="AW743" s="17">
        <v>9.7690056323603298E-3</v>
      </c>
      <c r="AX743" s="17">
        <v>2.1849710009291999E-2</v>
      </c>
      <c r="AY743" s="17">
        <v>2.4462880050916801E-2</v>
      </c>
      <c r="AZ743" s="17">
        <v>1.44012200456937E-2</v>
      </c>
      <c r="BA743" s="17">
        <v>1.50332512270195E-2</v>
      </c>
      <c r="BB743" s="17"/>
      <c r="BC743" s="17">
        <v>6.0077377486849798E-2</v>
      </c>
      <c r="BD743" s="17">
        <v>1.74198492149381E-2</v>
      </c>
      <c r="BE743" s="17">
        <v>1.1420229871552201E-2</v>
      </c>
      <c r="BF743" s="17">
        <v>1.12734197365032E-2</v>
      </c>
      <c r="BG743" s="17">
        <v>0</v>
      </c>
      <c r="BH743" s="17"/>
      <c r="BI743" s="17">
        <v>1.70017971862849E-2</v>
      </c>
      <c r="BJ743" s="17">
        <v>2.3763480807512401E-2</v>
      </c>
      <c r="BK743" s="17"/>
      <c r="BL743" s="17">
        <v>2.3131093656057498E-2</v>
      </c>
      <c r="BM743" s="17">
        <v>1.97048691525256E-2</v>
      </c>
      <c r="BN743" s="17">
        <v>1.33655804059925E-2</v>
      </c>
      <c r="BO743" s="17">
        <v>8.0334902631287702E-2</v>
      </c>
      <c r="BP743" s="17"/>
      <c r="BQ743" s="17">
        <v>6.2057116889996699E-3</v>
      </c>
      <c r="BR743" s="17">
        <v>1.0836255682141799E-2</v>
      </c>
      <c r="BS743" s="17">
        <v>2.6430838218135601E-2</v>
      </c>
      <c r="BT743" s="17">
        <v>3.4882822523359697E-2</v>
      </c>
      <c r="BU743" s="17">
        <v>7.1507770818733205E-2</v>
      </c>
      <c r="BV743" s="17"/>
      <c r="BW743" s="17">
        <v>7.3163985289943804E-3</v>
      </c>
      <c r="BX743" s="17">
        <v>9.9121084258645391E-3</v>
      </c>
      <c r="BY743" s="17">
        <v>1.3662392771367901E-2</v>
      </c>
      <c r="BZ743" s="17">
        <v>1.4185353686545299E-2</v>
      </c>
      <c r="CA743" s="17">
        <v>5.4421994137083499E-2</v>
      </c>
      <c r="CB743" s="17"/>
      <c r="CC743" s="17">
        <v>1.7239155082021101E-2</v>
      </c>
      <c r="CD743" s="17">
        <v>1.89787805890426E-2</v>
      </c>
      <c r="CE743" s="17"/>
      <c r="CF743" s="17">
        <v>9.0137741436760906E-3</v>
      </c>
      <c r="CG743" s="17"/>
      <c r="CH743" s="17">
        <v>0</v>
      </c>
    </row>
    <row r="744" spans="2:86" x14ac:dyDescent="0.35">
      <c r="B744" t="s">
        <v>233</v>
      </c>
      <c r="C744" s="17">
        <v>0.166673497750157</v>
      </c>
      <c r="D744" s="17">
        <v>0.112865464831561</v>
      </c>
      <c r="E744" s="17">
        <v>0.21862949713686899</v>
      </c>
      <c r="F744" s="17"/>
      <c r="G744" s="17">
        <v>0.137593787605401</v>
      </c>
      <c r="H744" s="17">
        <v>0.13320779475262901</v>
      </c>
      <c r="I744" s="17">
        <v>0.14154799416175301</v>
      </c>
      <c r="J744" s="17">
        <v>0.201435425230267</v>
      </c>
      <c r="K744" s="17">
        <v>0.22789237882115901</v>
      </c>
      <c r="L744" s="17">
        <v>0.164300148622122</v>
      </c>
      <c r="M744" s="17"/>
      <c r="N744" s="17">
        <v>0.14272036472186</v>
      </c>
      <c r="O744" s="17">
        <v>0.18108109465879499</v>
      </c>
      <c r="P744" s="17">
        <v>0.12070942972061501</v>
      </c>
      <c r="Q744" s="17">
        <v>0.219340748483735</v>
      </c>
      <c r="R744" s="17"/>
      <c r="S744" s="17">
        <v>0.124180148122391</v>
      </c>
      <c r="T744" s="17">
        <v>0.164606848160296</v>
      </c>
      <c r="U744" s="17">
        <v>0.15849647026809399</v>
      </c>
      <c r="V744" s="17">
        <v>0.14254365658344001</v>
      </c>
      <c r="W744" s="17">
        <v>0.16455327291678701</v>
      </c>
      <c r="X744" s="17">
        <v>0.22914106106329199</v>
      </c>
      <c r="Y744" s="17">
        <v>0.17447583757378199</v>
      </c>
      <c r="Z744" s="17">
        <v>0.200298159700279</v>
      </c>
      <c r="AA744" s="17">
        <v>0.172425382466774</v>
      </c>
      <c r="AB744" s="17">
        <v>0.119015317058658</v>
      </c>
      <c r="AC744" s="17">
        <v>0.17870765243605599</v>
      </c>
      <c r="AD744" s="17">
        <v>0.32278008440879002</v>
      </c>
      <c r="AE744" s="17"/>
      <c r="AF744" s="17">
        <v>0.103819974474261</v>
      </c>
      <c r="AG744" s="17">
        <v>0.31391612340535302</v>
      </c>
      <c r="AH744" s="17">
        <v>0.21941865587586501</v>
      </c>
      <c r="AI744" s="17">
        <v>0.12955367823212499</v>
      </c>
      <c r="AJ744" s="17">
        <v>0.15720896205987001</v>
      </c>
      <c r="AK744" s="17">
        <v>0.178180936218579</v>
      </c>
      <c r="AL744" s="17">
        <v>0.15615283906586699</v>
      </c>
      <c r="AM744" s="17">
        <v>0.150539033661056</v>
      </c>
      <c r="AN744" s="17">
        <v>0.124460484724257</v>
      </c>
      <c r="AO744" s="17">
        <v>0.15894990813811699</v>
      </c>
      <c r="AP744" s="17">
        <v>0.16206410275962699</v>
      </c>
      <c r="AQ744" s="17">
        <v>0.14396604736354801</v>
      </c>
      <c r="AR744" s="17">
        <v>9.9746904364969705E-2</v>
      </c>
      <c r="AS744" s="17">
        <v>0.184506341726525</v>
      </c>
      <c r="AT744" s="17">
        <v>0.179052060582091</v>
      </c>
      <c r="AU744" s="17">
        <v>5.7841168184523797E-2</v>
      </c>
      <c r="AV744" s="17"/>
      <c r="AW744" s="17">
        <v>0.180222238655316</v>
      </c>
      <c r="AX744" s="17">
        <v>0.20117437454269099</v>
      </c>
      <c r="AY744" s="17">
        <v>0.158573749119337</v>
      </c>
      <c r="AZ744" s="17">
        <v>0.10146063091111</v>
      </c>
      <c r="BA744" s="17">
        <v>5.9027150968993997E-2</v>
      </c>
      <c r="BB744" s="17"/>
      <c r="BC744" s="17">
        <v>6.3796932138319704E-2</v>
      </c>
      <c r="BD744" s="17">
        <v>0.14880357468041999</v>
      </c>
      <c r="BE744" s="17">
        <v>0.180544347385211</v>
      </c>
      <c r="BF744" s="17">
        <v>0.26038935056270401</v>
      </c>
      <c r="BG744" s="17">
        <v>0.131756738895553</v>
      </c>
      <c r="BH744" s="17"/>
      <c r="BI744" s="17">
        <v>0.160232609933082</v>
      </c>
      <c r="BJ744" s="17">
        <v>0.19286905024614201</v>
      </c>
      <c r="BK744" s="17"/>
      <c r="BL744" s="17">
        <v>0.18346387485153501</v>
      </c>
      <c r="BM744" s="17">
        <v>0.17828970097928901</v>
      </c>
      <c r="BN744" s="17">
        <v>0.14743290215194799</v>
      </c>
      <c r="BO744" s="17">
        <v>0.34068888226444999</v>
      </c>
      <c r="BP744" s="17"/>
      <c r="BQ744" s="17">
        <v>0.13930005533741599</v>
      </c>
      <c r="BR744" s="17">
        <v>0.111818163637385</v>
      </c>
      <c r="BS744" s="17">
        <v>0.123292129277273</v>
      </c>
      <c r="BT744" s="17">
        <v>9.5332773383916394E-2</v>
      </c>
      <c r="BU744" s="17">
        <v>7.9412936144691901E-2</v>
      </c>
      <c r="BV744" s="17"/>
      <c r="BW744" s="17">
        <v>8.7829115230467894E-2</v>
      </c>
      <c r="BX744" s="17">
        <v>6.7255483750989595E-2</v>
      </c>
      <c r="BY744" s="17">
        <v>0.144075161728554</v>
      </c>
      <c r="BZ744" s="17">
        <v>0.109587809059865</v>
      </c>
      <c r="CA744" s="17">
        <v>6.43846623150824E-2</v>
      </c>
      <c r="CB744" s="17"/>
      <c r="CC744" s="17">
        <v>0.104190282723537</v>
      </c>
      <c r="CD744" s="17">
        <v>0.203269263196238</v>
      </c>
      <c r="CE744" s="17"/>
      <c r="CF744" s="17">
        <v>6.5247910518773794E-2</v>
      </c>
      <c r="CG744" s="17"/>
      <c r="CH744" s="17">
        <v>8.3903847389016906E-2</v>
      </c>
    </row>
    <row r="745" spans="2:86" x14ac:dyDescent="0.35">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c r="CB745" s="17"/>
      <c r="CC745" s="17"/>
      <c r="CD745" s="17"/>
      <c r="CE745" s="17"/>
      <c r="CF745" s="17"/>
      <c r="CG745" s="17"/>
      <c r="CH745" s="17"/>
    </row>
    <row r="746" spans="2:86" x14ac:dyDescent="0.35">
      <c r="B746" s="6" t="s">
        <v>367</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c r="BV746" s="17"/>
      <c r="BW746" s="17"/>
      <c r="BX746" s="17"/>
      <c r="BY746" s="17"/>
      <c r="BZ746" s="17"/>
      <c r="CA746" s="17"/>
      <c r="CB746" s="17"/>
      <c r="CC746" s="17"/>
      <c r="CD746" s="17"/>
      <c r="CE746" s="17"/>
      <c r="CF746" s="17"/>
      <c r="CG746" s="17"/>
      <c r="CH746" s="17"/>
    </row>
    <row r="747" spans="2:86" x14ac:dyDescent="0.35">
      <c r="B747" s="21" t="s">
        <v>123</v>
      </c>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c r="BZ747" s="17"/>
      <c r="CA747" s="17"/>
      <c r="CB747" s="17"/>
      <c r="CC747" s="17"/>
      <c r="CD747" s="17"/>
      <c r="CE747" s="17"/>
      <c r="CF747" s="17"/>
      <c r="CG747" s="17"/>
      <c r="CH747" s="17"/>
    </row>
    <row r="748" spans="2:86" x14ac:dyDescent="0.35">
      <c r="B748" t="s">
        <v>76</v>
      </c>
      <c r="C748" s="17">
        <v>0.24695911783500701</v>
      </c>
      <c r="D748" s="17">
        <v>0.28062328329317698</v>
      </c>
      <c r="E748" s="17">
        <v>0.21485815643825101</v>
      </c>
      <c r="F748" s="17"/>
      <c r="G748" s="17">
        <v>0.259780707468593</v>
      </c>
      <c r="H748" s="17">
        <v>0.291937322216267</v>
      </c>
      <c r="I748" s="17">
        <v>0.27676775489802702</v>
      </c>
      <c r="J748" s="17">
        <v>0.24071752758977799</v>
      </c>
      <c r="K748" s="17">
        <v>0.21486197185842301</v>
      </c>
      <c r="L748" s="17">
        <v>0.20426730389324599</v>
      </c>
      <c r="M748" s="17"/>
      <c r="N748" s="17">
        <v>0.32069631624168699</v>
      </c>
      <c r="O748" s="17">
        <v>0.22306637244899</v>
      </c>
      <c r="P748" s="17">
        <v>0.232218275711497</v>
      </c>
      <c r="Q748" s="17">
        <v>0.20711901276861999</v>
      </c>
      <c r="R748" s="17"/>
      <c r="S748" s="17">
        <v>0.34407678230864902</v>
      </c>
      <c r="T748" s="17">
        <v>0.200820981861772</v>
      </c>
      <c r="U748" s="17">
        <v>0.249926382951075</v>
      </c>
      <c r="V748" s="17">
        <v>0.198925229510694</v>
      </c>
      <c r="W748" s="17">
        <v>0.29581247114801201</v>
      </c>
      <c r="X748" s="17">
        <v>0.23473181717958</v>
      </c>
      <c r="Y748" s="17">
        <v>0.26345243090527998</v>
      </c>
      <c r="Z748" s="17">
        <v>0.277207789821039</v>
      </c>
      <c r="AA748" s="17">
        <v>0.22652385180656001</v>
      </c>
      <c r="AB748" s="17">
        <v>0.193934986268194</v>
      </c>
      <c r="AC748" s="17">
        <v>0.24221911289383299</v>
      </c>
      <c r="AD748" s="17">
        <v>0.21135599520762399</v>
      </c>
      <c r="AE748" s="17"/>
      <c r="AF748" s="17">
        <v>7.4500844277406705E-2</v>
      </c>
      <c r="AG748" s="17">
        <v>0.28077422629508603</v>
      </c>
      <c r="AH748" s="17">
        <v>0.18825585586435101</v>
      </c>
      <c r="AI748" s="17">
        <v>0.17534511686357199</v>
      </c>
      <c r="AJ748" s="17">
        <v>0.30565797798099698</v>
      </c>
      <c r="AK748" s="17">
        <v>0.18392283406392201</v>
      </c>
      <c r="AL748" s="17">
        <v>0.218317231654792</v>
      </c>
      <c r="AM748" s="17">
        <v>0.186259769183614</v>
      </c>
      <c r="AN748" s="17">
        <v>0.21883965228397101</v>
      </c>
      <c r="AO748" s="17">
        <v>0.30780730361973402</v>
      </c>
      <c r="AP748" s="17">
        <v>0.29488612134581299</v>
      </c>
      <c r="AQ748" s="17">
        <v>0.31688242453406201</v>
      </c>
      <c r="AR748" s="17">
        <v>0.33277169942990698</v>
      </c>
      <c r="AS748" s="17">
        <v>0.259614334298366</v>
      </c>
      <c r="AT748" s="17">
        <v>0.27153384490332999</v>
      </c>
      <c r="AU748" s="17">
        <v>0.33091814527359698</v>
      </c>
      <c r="AV748" s="17"/>
      <c r="AW748" s="17">
        <v>0.21220344795444801</v>
      </c>
      <c r="AX748" s="17">
        <v>0.23778650920525601</v>
      </c>
      <c r="AY748" s="17">
        <v>0.27871710945002098</v>
      </c>
      <c r="AZ748" s="17">
        <v>0.304265789527845</v>
      </c>
      <c r="BA748" s="17">
        <v>0.41402494408811202</v>
      </c>
      <c r="BB748" s="17"/>
      <c r="BC748" s="17">
        <v>0.346688626649307</v>
      </c>
      <c r="BD748" s="17">
        <v>0.27767579218459998</v>
      </c>
      <c r="BE748" s="17">
        <v>0.215575372585741</v>
      </c>
      <c r="BF748" s="17">
        <v>0.195847241747302</v>
      </c>
      <c r="BG748" s="17">
        <v>0.161642285839629</v>
      </c>
      <c r="BH748" s="17"/>
      <c r="BI748" s="17">
        <v>0.24829182361656499</v>
      </c>
      <c r="BJ748" s="17">
        <v>0.24153890788041699</v>
      </c>
      <c r="BK748" s="17"/>
      <c r="BL748" s="17">
        <v>0.21265240823784401</v>
      </c>
      <c r="BM748" s="17">
        <v>0.247824132273122</v>
      </c>
      <c r="BN748" s="17">
        <v>0.25873735462160302</v>
      </c>
      <c r="BO748" s="17">
        <v>0.23388481930140001</v>
      </c>
      <c r="BP748" s="17"/>
      <c r="BQ748" s="17">
        <v>0.15832563472741401</v>
      </c>
      <c r="BR748" s="17">
        <v>0.44290959121205098</v>
      </c>
      <c r="BS748" s="17">
        <v>0.14988770256800099</v>
      </c>
      <c r="BT748" s="17">
        <v>0.123395300352811</v>
      </c>
      <c r="BU748" s="17">
        <v>0.101316946406681</v>
      </c>
      <c r="BV748" s="17"/>
      <c r="BW748" s="17">
        <v>0.128584117138027</v>
      </c>
      <c r="BX748" s="17">
        <v>0.68058249321395903</v>
      </c>
      <c r="BY748" s="17">
        <v>9.7424430333304904E-2</v>
      </c>
      <c r="BZ748" s="17">
        <v>0.121874646471471</v>
      </c>
      <c r="CA748" s="17">
        <v>0.132917467556015</v>
      </c>
      <c r="CB748" s="17"/>
      <c r="CC748" s="17">
        <v>0.20276709796947501</v>
      </c>
      <c r="CD748" s="17">
        <v>0.27284192160716503</v>
      </c>
      <c r="CE748" s="17"/>
      <c r="CF748" s="17">
        <v>0.70257690404732898</v>
      </c>
      <c r="CG748" s="17"/>
      <c r="CH748" s="17">
        <v>0.30141133797430197</v>
      </c>
    </row>
    <row r="749" spans="2:86" x14ac:dyDescent="0.35">
      <c r="B749" t="s">
        <v>75</v>
      </c>
      <c r="C749" s="17">
        <v>0.13181613719277099</v>
      </c>
      <c r="D749" s="17">
        <v>0.129682524530504</v>
      </c>
      <c r="E749" s="17">
        <v>0.13428799513444201</v>
      </c>
      <c r="F749" s="17"/>
      <c r="G749" s="17">
        <v>6.6111662916532005E-2</v>
      </c>
      <c r="H749" s="17">
        <v>0.12638441033964201</v>
      </c>
      <c r="I749" s="17">
        <v>0.120943732311301</v>
      </c>
      <c r="J749" s="17">
        <v>0.16004129090671301</v>
      </c>
      <c r="K749" s="17">
        <v>9.1666408968214194E-2</v>
      </c>
      <c r="L749" s="17">
        <v>0.192606259093559</v>
      </c>
      <c r="M749" s="17"/>
      <c r="N749" s="17">
        <v>0.167587866522597</v>
      </c>
      <c r="O749" s="17">
        <v>0.14576888097308399</v>
      </c>
      <c r="P749" s="17">
        <v>0.105356318436663</v>
      </c>
      <c r="Q749" s="17">
        <v>9.8322610485512094E-2</v>
      </c>
      <c r="R749" s="17"/>
      <c r="S749" s="17">
        <v>0.12795694020208001</v>
      </c>
      <c r="T749" s="17">
        <v>0.18719828357281901</v>
      </c>
      <c r="U749" s="17">
        <v>0.107116225242905</v>
      </c>
      <c r="V749" s="17">
        <v>0.15229941060317601</v>
      </c>
      <c r="W749" s="17">
        <v>0.15917096173081199</v>
      </c>
      <c r="X749" s="17">
        <v>9.5428928465885896E-2</v>
      </c>
      <c r="Y749" s="17">
        <v>0.122526738080317</v>
      </c>
      <c r="Z749" s="17">
        <v>0.115765971720872</v>
      </c>
      <c r="AA749" s="17">
        <v>0.13818548136619299</v>
      </c>
      <c r="AB749" s="17">
        <v>0.113573183655635</v>
      </c>
      <c r="AC749" s="17">
        <v>9.0378328334423094E-2</v>
      </c>
      <c r="AD749" s="17">
        <v>0.105768577619144</v>
      </c>
      <c r="AE749" s="17"/>
      <c r="AF749" s="17">
        <v>0.11662864625346001</v>
      </c>
      <c r="AG749" s="17">
        <v>7.8877530052135506E-2</v>
      </c>
      <c r="AH749" s="17">
        <v>0.150164712184779</v>
      </c>
      <c r="AI749" s="17">
        <v>9.6695657233714594E-2</v>
      </c>
      <c r="AJ749" s="17">
        <v>8.7537935428720001E-2</v>
      </c>
      <c r="AK749" s="17">
        <v>0.117414617164063</v>
      </c>
      <c r="AL749" s="17">
        <v>0.135074676475884</v>
      </c>
      <c r="AM749" s="17">
        <v>0.16986573516574199</v>
      </c>
      <c r="AN749" s="17">
        <v>0.13518654785189199</v>
      </c>
      <c r="AO749" s="17">
        <v>0.186033578291109</v>
      </c>
      <c r="AP749" s="17">
        <v>0.110493578982246</v>
      </c>
      <c r="AQ749" s="17">
        <v>0.12433344683797699</v>
      </c>
      <c r="AR749" s="17">
        <v>0.14679166893365</v>
      </c>
      <c r="AS749" s="17">
        <v>0.115693106878243</v>
      </c>
      <c r="AT749" s="17">
        <v>0.16292323557438801</v>
      </c>
      <c r="AU749" s="17">
        <v>0.192793526817189</v>
      </c>
      <c r="AV749" s="17"/>
      <c r="AW749" s="17">
        <v>0.12505338321629</v>
      </c>
      <c r="AX749" s="17">
        <v>0.118177232462467</v>
      </c>
      <c r="AY749" s="17">
        <v>0.121391493682816</v>
      </c>
      <c r="AZ749" s="17">
        <v>0.186389716244592</v>
      </c>
      <c r="BA749" s="17">
        <v>9.62297973213012E-2</v>
      </c>
      <c r="BB749" s="17"/>
      <c r="BC749" s="17">
        <v>0.14655810920391399</v>
      </c>
      <c r="BD749" s="17">
        <v>0.15003354320036899</v>
      </c>
      <c r="BE749" s="17">
        <v>0.13265737861751301</v>
      </c>
      <c r="BF749" s="17">
        <v>0.104085283765433</v>
      </c>
      <c r="BG749" s="17">
        <v>0</v>
      </c>
      <c r="BH749" s="17"/>
      <c r="BI749" s="17">
        <v>0.14022921808394401</v>
      </c>
      <c r="BJ749" s="17">
        <v>9.7599534078924202E-2</v>
      </c>
      <c r="BK749" s="17"/>
      <c r="BL749" s="17">
        <v>0.123443363739778</v>
      </c>
      <c r="BM749" s="17">
        <v>0.13335304001876</v>
      </c>
      <c r="BN749" s="17">
        <v>0.13176287708811901</v>
      </c>
      <c r="BO749" s="17">
        <v>0.18143956995992599</v>
      </c>
      <c r="BP749" s="17"/>
      <c r="BQ749" s="17">
        <v>0.42760804862605301</v>
      </c>
      <c r="BR749" s="17">
        <v>6.8388931089082602E-2</v>
      </c>
      <c r="BS749" s="17">
        <v>5.7818778031699297E-2</v>
      </c>
      <c r="BT749" s="17">
        <v>7.2419582512181793E-2</v>
      </c>
      <c r="BU749" s="17">
        <v>6.2602510799986105E-2</v>
      </c>
      <c r="BV749" s="17"/>
      <c r="BW749" s="17">
        <v>0.56294499120017205</v>
      </c>
      <c r="BX749" s="17">
        <v>3.5608998521510303E-2</v>
      </c>
      <c r="BY749" s="17">
        <v>7.9678046813993902E-2</v>
      </c>
      <c r="BZ749" s="17">
        <v>7.2912389519959903E-2</v>
      </c>
      <c r="CA749" s="17">
        <v>4.2893093163754101E-2</v>
      </c>
      <c r="CB749" s="17"/>
      <c r="CC749" s="17">
        <v>0.135077310770992</v>
      </c>
      <c r="CD749" s="17">
        <v>0.129906101940958</v>
      </c>
      <c r="CE749" s="17"/>
      <c r="CF749" s="17">
        <v>3.3300683362635197E-2</v>
      </c>
      <c r="CG749" s="17"/>
      <c r="CH749" s="17">
        <v>0.103364676604925</v>
      </c>
    </row>
    <row r="750" spans="2:86" x14ac:dyDescent="0.35">
      <c r="B750" t="s">
        <v>77</v>
      </c>
      <c r="C750" s="17">
        <v>7.4272429819708899E-2</v>
      </c>
      <c r="D750" s="17">
        <v>8.7421674900401397E-2</v>
      </c>
      <c r="E750" s="17">
        <v>6.1667968474363503E-2</v>
      </c>
      <c r="F750" s="17"/>
      <c r="G750" s="17">
        <v>5.3758024310478603E-2</v>
      </c>
      <c r="H750" s="17">
        <v>6.1446621469634602E-2</v>
      </c>
      <c r="I750" s="17">
        <v>6.4797422675854296E-2</v>
      </c>
      <c r="J750" s="17">
        <v>7.8912030931734697E-2</v>
      </c>
      <c r="K750" s="17">
        <v>0.10878666947721601</v>
      </c>
      <c r="L750" s="17">
        <v>7.9100906207305505E-2</v>
      </c>
      <c r="M750" s="17"/>
      <c r="N750" s="17">
        <v>6.9610419539272397E-2</v>
      </c>
      <c r="O750" s="17">
        <v>8.4507861336051898E-2</v>
      </c>
      <c r="P750" s="17">
        <v>7.5267868974222094E-2</v>
      </c>
      <c r="Q750" s="17">
        <v>6.8380745128169801E-2</v>
      </c>
      <c r="R750" s="17"/>
      <c r="S750" s="17">
        <v>8.3389803501709797E-2</v>
      </c>
      <c r="T750" s="17">
        <v>9.6811104327077097E-2</v>
      </c>
      <c r="U750" s="17">
        <v>0.106381716330776</v>
      </c>
      <c r="V750" s="17">
        <v>5.7583866958906403E-2</v>
      </c>
      <c r="W750" s="17">
        <v>5.8809029057706803E-2</v>
      </c>
      <c r="X750" s="17">
        <v>5.9299578520231197E-2</v>
      </c>
      <c r="Y750" s="17">
        <v>8.6355177459917401E-2</v>
      </c>
      <c r="Z750" s="17">
        <v>6.9203080750695603E-2</v>
      </c>
      <c r="AA750" s="17">
        <v>6.0159640811232998E-2</v>
      </c>
      <c r="AB750" s="17">
        <v>7.7907526327819707E-2</v>
      </c>
      <c r="AC750" s="17">
        <v>1.8108268753856498E-2</v>
      </c>
      <c r="AD750" s="17">
        <v>8.8346237832588395E-2</v>
      </c>
      <c r="AE750" s="17"/>
      <c r="AF750" s="17">
        <v>0.12823554021247499</v>
      </c>
      <c r="AG750" s="17">
        <v>6.4408627448529002E-2</v>
      </c>
      <c r="AH750" s="17">
        <v>9.7451292449326904E-2</v>
      </c>
      <c r="AI750" s="17">
        <v>4.8654699940925E-2</v>
      </c>
      <c r="AJ750" s="17">
        <v>5.0632647021564003E-2</v>
      </c>
      <c r="AK750" s="17">
        <v>6.9138755546406E-2</v>
      </c>
      <c r="AL750" s="17">
        <v>6.7130607047295704E-2</v>
      </c>
      <c r="AM750" s="17">
        <v>9.1044641996955805E-2</v>
      </c>
      <c r="AN750" s="17">
        <v>9.9704867016149196E-2</v>
      </c>
      <c r="AO750" s="17">
        <v>6.9189779741816906E-2</v>
      </c>
      <c r="AP750" s="17">
        <v>6.3110139288711994E-2</v>
      </c>
      <c r="AQ750" s="17">
        <v>7.4863016296260201E-2</v>
      </c>
      <c r="AR750" s="17">
        <v>7.6973590098822403E-2</v>
      </c>
      <c r="AS750" s="17">
        <v>6.7663647560736201E-2</v>
      </c>
      <c r="AT750" s="17">
        <v>5.57220476794573E-2</v>
      </c>
      <c r="AU750" s="17">
        <v>0.131362103394321</v>
      </c>
      <c r="AV750" s="17"/>
      <c r="AW750" s="17">
        <v>7.4562110503409398E-2</v>
      </c>
      <c r="AX750" s="17">
        <v>6.2130449246339099E-2</v>
      </c>
      <c r="AY750" s="17">
        <v>7.0347941710865405E-2</v>
      </c>
      <c r="AZ750" s="17">
        <v>7.2460531587062199E-2</v>
      </c>
      <c r="BA750" s="17">
        <v>9.6109535521115105E-2</v>
      </c>
      <c r="BB750" s="17"/>
      <c r="BC750" s="17">
        <v>4.9099996673119699E-2</v>
      </c>
      <c r="BD750" s="17">
        <v>8.6568672225126403E-2</v>
      </c>
      <c r="BE750" s="17">
        <v>6.2552790814036099E-2</v>
      </c>
      <c r="BF750" s="17">
        <v>8.4973379871016705E-2</v>
      </c>
      <c r="BG750" s="17">
        <v>0.105668502069499</v>
      </c>
      <c r="BH750" s="17"/>
      <c r="BI750" s="17">
        <v>7.0287463587187099E-2</v>
      </c>
      <c r="BJ750" s="17">
        <v>9.0479573167557503E-2</v>
      </c>
      <c r="BK750" s="17"/>
      <c r="BL750" s="17">
        <v>9.3341032048244704E-2</v>
      </c>
      <c r="BM750" s="17">
        <v>6.8709573218198594E-2</v>
      </c>
      <c r="BN750" s="17">
        <v>7.3867500175786499E-2</v>
      </c>
      <c r="BO750" s="17">
        <v>0</v>
      </c>
      <c r="BP750" s="17"/>
      <c r="BQ750" s="17">
        <v>4.2792248057986898E-2</v>
      </c>
      <c r="BR750" s="17">
        <v>6.9236854840190501E-2</v>
      </c>
      <c r="BS750" s="17">
        <v>0.39132635403871302</v>
      </c>
      <c r="BT750" s="17">
        <v>2.9620770980925901E-2</v>
      </c>
      <c r="BU750" s="17">
        <v>2.0791330462187799E-2</v>
      </c>
      <c r="BV750" s="17"/>
      <c r="BW750" s="17">
        <v>3.9157828987415703E-2</v>
      </c>
      <c r="BX750" s="17">
        <v>2.65558688442743E-2</v>
      </c>
      <c r="BY750" s="17">
        <v>0.46774142690425902</v>
      </c>
      <c r="BZ750" s="17">
        <v>2.93478824711964E-2</v>
      </c>
      <c r="CA750" s="17">
        <v>1.6737797529328899E-2</v>
      </c>
      <c r="CB750" s="17"/>
      <c r="CC750" s="17">
        <v>4.3259017140532798E-2</v>
      </c>
      <c r="CD750" s="17">
        <v>9.2436661215390306E-2</v>
      </c>
      <c r="CE750" s="17"/>
      <c r="CF750" s="17">
        <v>2.4619821036653701E-2</v>
      </c>
      <c r="CG750" s="17"/>
      <c r="CH750" s="17">
        <v>3.06429238270545E-2</v>
      </c>
    </row>
    <row r="751" spans="2:86" x14ac:dyDescent="0.35">
      <c r="B751" t="s">
        <v>79</v>
      </c>
      <c r="C751" s="17">
        <v>0.183290298526395</v>
      </c>
      <c r="D751" s="17">
        <v>0.15711812018170701</v>
      </c>
      <c r="E751" s="17">
        <v>0.20798161018299399</v>
      </c>
      <c r="F751" s="17"/>
      <c r="G751" s="17">
        <v>0.28413983765870399</v>
      </c>
      <c r="H751" s="17">
        <v>0.181988833978005</v>
      </c>
      <c r="I751" s="17">
        <v>0.17734224867520701</v>
      </c>
      <c r="J751" s="17">
        <v>0.14998175312322601</v>
      </c>
      <c r="K751" s="17">
        <v>0.17669584002878</v>
      </c>
      <c r="L751" s="17">
        <v>0.153776091668723</v>
      </c>
      <c r="M751" s="17"/>
      <c r="N751" s="17">
        <v>0.15610974205963801</v>
      </c>
      <c r="O751" s="17">
        <v>0.194441745654621</v>
      </c>
      <c r="P751" s="17">
        <v>0.207953873039468</v>
      </c>
      <c r="Q751" s="17">
        <v>0.17941188394271801</v>
      </c>
      <c r="R751" s="17"/>
      <c r="S751" s="17">
        <v>0.18701361130428101</v>
      </c>
      <c r="T751" s="17">
        <v>0.18079643665335399</v>
      </c>
      <c r="U751" s="17">
        <v>0.195294598324287</v>
      </c>
      <c r="V751" s="17">
        <v>0.21445023491307399</v>
      </c>
      <c r="W751" s="17">
        <v>0.15621841384572299</v>
      </c>
      <c r="X751" s="17">
        <v>0.17988794662524099</v>
      </c>
      <c r="Y751" s="17">
        <v>0.16814318085685501</v>
      </c>
      <c r="Z751" s="17">
        <v>0.131104508560975</v>
      </c>
      <c r="AA751" s="17">
        <v>0.19676060989451499</v>
      </c>
      <c r="AB751" s="17">
        <v>0.196464918213965</v>
      </c>
      <c r="AC751" s="17">
        <v>0.20797470801434501</v>
      </c>
      <c r="AD751" s="17">
        <v>0.10410268487303299</v>
      </c>
      <c r="AE751" s="17"/>
      <c r="AF751" s="17">
        <v>0.27464615534555598</v>
      </c>
      <c r="AG751" s="17">
        <v>0.15456353416506599</v>
      </c>
      <c r="AH751" s="17">
        <v>0.193350361469148</v>
      </c>
      <c r="AI751" s="17">
        <v>0.16968937788297001</v>
      </c>
      <c r="AJ751" s="17">
        <v>0.202082447228315</v>
      </c>
      <c r="AK751" s="17">
        <v>0.21307099987217801</v>
      </c>
      <c r="AL751" s="17">
        <v>0.183201212336976</v>
      </c>
      <c r="AM751" s="17">
        <v>0.17790196934712901</v>
      </c>
      <c r="AN751" s="17">
        <v>0.22998809429456199</v>
      </c>
      <c r="AO751" s="17">
        <v>0.141406729748321</v>
      </c>
      <c r="AP751" s="17">
        <v>0.164158705574763</v>
      </c>
      <c r="AQ751" s="17">
        <v>0.122630480976678</v>
      </c>
      <c r="AR751" s="17">
        <v>0.24766169710555999</v>
      </c>
      <c r="AS751" s="17">
        <v>0.19513386086923301</v>
      </c>
      <c r="AT751" s="17">
        <v>0.17089153766425699</v>
      </c>
      <c r="AU751" s="17">
        <v>0.16153339963184701</v>
      </c>
      <c r="AV751" s="17"/>
      <c r="AW751" s="17">
        <v>0.190584954947872</v>
      </c>
      <c r="AX751" s="17">
        <v>0.15837185767839901</v>
      </c>
      <c r="AY751" s="17">
        <v>0.21801603923414201</v>
      </c>
      <c r="AZ751" s="17">
        <v>0.198708455070782</v>
      </c>
      <c r="BA751" s="17">
        <v>0.110860518269995</v>
      </c>
      <c r="BB751" s="17"/>
      <c r="BC751" s="17">
        <v>0.17280558570744001</v>
      </c>
      <c r="BD751" s="17">
        <v>0.16971722977357301</v>
      </c>
      <c r="BE751" s="17">
        <v>0.18597500037767201</v>
      </c>
      <c r="BF751" s="17">
        <v>0.18339690162088801</v>
      </c>
      <c r="BG751" s="17">
        <v>0.33266238579627799</v>
      </c>
      <c r="BH751" s="17"/>
      <c r="BI751" s="17">
        <v>0.17972136252043899</v>
      </c>
      <c r="BJ751" s="17">
        <v>0.197805417117807</v>
      </c>
      <c r="BK751" s="17"/>
      <c r="BL751" s="17">
        <v>0.18047336238491499</v>
      </c>
      <c r="BM751" s="17">
        <v>0.19487376500276499</v>
      </c>
      <c r="BN751" s="17">
        <v>0.179078973691533</v>
      </c>
      <c r="BO751" s="17">
        <v>0.15908908577765399</v>
      </c>
      <c r="BP751" s="17"/>
      <c r="BQ751" s="17">
        <v>0.104215469189361</v>
      </c>
      <c r="BR751" s="17">
        <v>0.18151624917887901</v>
      </c>
      <c r="BS751" s="17">
        <v>0.176553714297916</v>
      </c>
      <c r="BT751" s="17">
        <v>0.10426366471755399</v>
      </c>
      <c r="BU751" s="17">
        <v>0.58350022601979401</v>
      </c>
      <c r="BV751" s="17"/>
      <c r="BW751" s="17">
        <v>0.102395678823488</v>
      </c>
      <c r="BX751" s="17">
        <v>0.11822787269097</v>
      </c>
      <c r="BY751" s="17">
        <v>0.19362007613745999</v>
      </c>
      <c r="BZ751" s="17">
        <v>0.11172775912965401</v>
      </c>
      <c r="CA751" s="17">
        <v>0.64271779956109998</v>
      </c>
      <c r="CB751" s="17"/>
      <c r="CC751" s="17">
        <v>0.12507799722312399</v>
      </c>
      <c r="CD751" s="17">
        <v>0.21738463447987499</v>
      </c>
      <c r="CE751" s="17"/>
      <c r="CF751" s="17">
        <v>0.10887015866899601</v>
      </c>
      <c r="CG751" s="17"/>
      <c r="CH751" s="17">
        <v>0.14060307796579599</v>
      </c>
    </row>
    <row r="752" spans="2:86" x14ac:dyDescent="0.35">
      <c r="B752" t="s">
        <v>78</v>
      </c>
      <c r="C752" s="17">
        <v>0.158496308409696</v>
      </c>
      <c r="D752" s="17">
        <v>0.18202658701899699</v>
      </c>
      <c r="E752" s="17">
        <v>0.13601678820733501</v>
      </c>
      <c r="F752" s="17"/>
      <c r="G752" s="17">
        <v>0.12712159034739601</v>
      </c>
      <c r="H752" s="17">
        <v>0.14370161277085899</v>
      </c>
      <c r="I752" s="17">
        <v>0.19662458771623101</v>
      </c>
      <c r="J752" s="17">
        <v>0.15208183168291001</v>
      </c>
      <c r="K752" s="17">
        <v>0.176500783991444</v>
      </c>
      <c r="L752" s="17">
        <v>0.15351542363373299</v>
      </c>
      <c r="M752" s="17"/>
      <c r="N752" s="17">
        <v>0.117352317468375</v>
      </c>
      <c r="O752" s="17">
        <v>0.13698593227456099</v>
      </c>
      <c r="P752" s="17">
        <v>0.21073683390387499</v>
      </c>
      <c r="Q752" s="17">
        <v>0.17868558031282999</v>
      </c>
      <c r="R752" s="17"/>
      <c r="S752" s="17">
        <v>0.13158455054584001</v>
      </c>
      <c r="T752" s="17">
        <v>0.13970408092676201</v>
      </c>
      <c r="U752" s="17">
        <v>0.18817338392549099</v>
      </c>
      <c r="V752" s="17">
        <v>0.231846184964797</v>
      </c>
      <c r="W752" s="17">
        <v>0.17668493392481399</v>
      </c>
      <c r="X752" s="17">
        <v>0.12237639639541401</v>
      </c>
      <c r="Y752" s="17">
        <v>0.15094338189738499</v>
      </c>
      <c r="Z752" s="17">
        <v>0.18697187693189399</v>
      </c>
      <c r="AA752" s="17">
        <v>0.20238501965327299</v>
      </c>
      <c r="AB752" s="17">
        <v>0.110105229157883</v>
      </c>
      <c r="AC752" s="17">
        <v>0.118780018108937</v>
      </c>
      <c r="AD752" s="17">
        <v>0.165385095793848</v>
      </c>
      <c r="AE752" s="17"/>
      <c r="AF752" s="17">
        <v>0.14419127870842999</v>
      </c>
      <c r="AG752" s="17">
        <v>0.118399323139717</v>
      </c>
      <c r="AH752" s="17">
        <v>0.132967058471783</v>
      </c>
      <c r="AI752" s="17">
        <v>0.209013639124106</v>
      </c>
      <c r="AJ752" s="17">
        <v>0.153156045654914</v>
      </c>
      <c r="AK752" s="17">
        <v>0.16321703541193799</v>
      </c>
      <c r="AL752" s="17">
        <v>0.21328832909012799</v>
      </c>
      <c r="AM752" s="17">
        <v>0.21800836172725599</v>
      </c>
      <c r="AN752" s="17">
        <v>0.156802763758982</v>
      </c>
      <c r="AO752" s="17">
        <v>9.07535241390586E-2</v>
      </c>
      <c r="AP752" s="17">
        <v>0.16400949135920501</v>
      </c>
      <c r="AQ752" s="17">
        <v>0.186313939813432</v>
      </c>
      <c r="AR752" s="17">
        <v>0.10542334934336001</v>
      </c>
      <c r="AS752" s="17">
        <v>0.173995967177349</v>
      </c>
      <c r="AT752" s="17">
        <v>0.18649176318735999</v>
      </c>
      <c r="AU752" s="17">
        <v>0.108391577097893</v>
      </c>
      <c r="AV752" s="17"/>
      <c r="AW752" s="17">
        <v>0.19094501761501501</v>
      </c>
      <c r="AX752" s="17">
        <v>0.17046435169671201</v>
      </c>
      <c r="AY752" s="17">
        <v>0.11895241826752501</v>
      </c>
      <c r="AZ752" s="17">
        <v>0.104587651105428</v>
      </c>
      <c r="BA752" s="17">
        <v>0.17335367780446401</v>
      </c>
      <c r="BB752" s="17"/>
      <c r="BC752" s="17">
        <v>0.124626754565078</v>
      </c>
      <c r="BD752" s="17">
        <v>0.14106055603033599</v>
      </c>
      <c r="BE752" s="17">
        <v>0.18937315394031301</v>
      </c>
      <c r="BF752" s="17">
        <v>0.14016140205899</v>
      </c>
      <c r="BG752" s="17">
        <v>0.195649900102629</v>
      </c>
      <c r="BH752" s="17"/>
      <c r="BI752" s="17">
        <v>0.16439043585968299</v>
      </c>
      <c r="BJ752" s="17">
        <v>0.13452446952362601</v>
      </c>
      <c r="BK752" s="17"/>
      <c r="BL752" s="17">
        <v>0.155149097950147</v>
      </c>
      <c r="BM752" s="17">
        <v>0.13976385662211099</v>
      </c>
      <c r="BN752" s="17">
        <v>0.17273442375582099</v>
      </c>
      <c r="BO752" s="17">
        <v>8.4971768246157903E-2</v>
      </c>
      <c r="BP752" s="17"/>
      <c r="BQ752" s="17">
        <v>0.13157918559373</v>
      </c>
      <c r="BR752" s="17">
        <v>0.10357596134939299</v>
      </c>
      <c r="BS752" s="17">
        <v>5.6469846283132202E-2</v>
      </c>
      <c r="BT752" s="17">
        <v>0.52025324585128996</v>
      </c>
      <c r="BU752" s="17">
        <v>0.10475200116302801</v>
      </c>
      <c r="BV752" s="17"/>
      <c r="BW752" s="17">
        <v>5.2667131217332998E-2</v>
      </c>
      <c r="BX752" s="17">
        <v>4.3637151499205898E-2</v>
      </c>
      <c r="BY752" s="17">
        <v>1.8087587543886199E-2</v>
      </c>
      <c r="BZ752" s="17">
        <v>0.53904740159605002</v>
      </c>
      <c r="CA752" s="17">
        <v>4.9002001622088703E-2</v>
      </c>
      <c r="CB752" s="17"/>
      <c r="CC752" s="17">
        <v>0.370217591451867</v>
      </c>
      <c r="CD752" s="17">
        <v>3.4493367606255203E-2</v>
      </c>
      <c r="CE752" s="17"/>
      <c r="CF752" s="17">
        <v>4.5156597717871803E-2</v>
      </c>
      <c r="CG752" s="17"/>
      <c r="CH752" s="17">
        <v>0.33254426058063802</v>
      </c>
    </row>
    <row r="753" spans="2:86" x14ac:dyDescent="0.35">
      <c r="B753" t="s">
        <v>231</v>
      </c>
      <c r="C753" s="17">
        <v>2.97370272662719E-2</v>
      </c>
      <c r="D753" s="17">
        <v>2.5586694077108799E-2</v>
      </c>
      <c r="E753" s="17">
        <v>3.3304383594606198E-2</v>
      </c>
      <c r="F753" s="17"/>
      <c r="G753" s="17">
        <v>5.9503490834510703E-2</v>
      </c>
      <c r="H753" s="17">
        <v>2.1644164828530901E-2</v>
      </c>
      <c r="I753" s="17">
        <v>2.93005079865616E-2</v>
      </c>
      <c r="J753" s="17">
        <v>2.45033463449305E-2</v>
      </c>
      <c r="K753" s="17">
        <v>1.2111098633632E-2</v>
      </c>
      <c r="L753" s="17">
        <v>3.2991376282475698E-2</v>
      </c>
      <c r="M753" s="17"/>
      <c r="N753" s="17">
        <v>2.14233865177943E-2</v>
      </c>
      <c r="O753" s="17">
        <v>3.0159963647010402E-2</v>
      </c>
      <c r="P753" s="17">
        <v>3.8209783416412998E-2</v>
      </c>
      <c r="Q753" s="17">
        <v>3.10577762446657E-2</v>
      </c>
      <c r="R753" s="17"/>
      <c r="S753" s="17">
        <v>7.6196975620238501E-3</v>
      </c>
      <c r="T753" s="17">
        <v>1.37957837317224E-2</v>
      </c>
      <c r="U753" s="17">
        <v>9.17766128557276E-3</v>
      </c>
      <c r="V753" s="17">
        <v>7.2801232282641501E-3</v>
      </c>
      <c r="W753" s="17">
        <v>1.3935706484020099E-2</v>
      </c>
      <c r="X753" s="17">
        <v>4.2422605777454998E-2</v>
      </c>
      <c r="Y753" s="17">
        <v>1.04121272896683E-2</v>
      </c>
      <c r="Z753" s="17">
        <v>2.5875111496604201E-2</v>
      </c>
      <c r="AA753" s="17">
        <v>7.8845220589972998E-3</v>
      </c>
      <c r="AB753" s="17">
        <v>0.187080004025661</v>
      </c>
      <c r="AC753" s="17">
        <v>2.13113838540504E-2</v>
      </c>
      <c r="AD753" s="17">
        <v>0</v>
      </c>
      <c r="AE753" s="17"/>
      <c r="AF753" s="17">
        <v>0</v>
      </c>
      <c r="AG753" s="17">
        <v>0</v>
      </c>
      <c r="AH753" s="17">
        <v>3.7593625010864599E-2</v>
      </c>
      <c r="AI753" s="17">
        <v>0.10567910950576501</v>
      </c>
      <c r="AJ753" s="17">
        <v>2.1501208258513801E-2</v>
      </c>
      <c r="AK753" s="17">
        <v>3.8650768593324197E-2</v>
      </c>
      <c r="AL753" s="17">
        <v>1.6524949889271501E-2</v>
      </c>
      <c r="AM753" s="17">
        <v>1.1049297671435299E-2</v>
      </c>
      <c r="AN753" s="17">
        <v>1.6106087228667298E-2</v>
      </c>
      <c r="AO753" s="17">
        <v>2.75887645591745E-2</v>
      </c>
      <c r="AP753" s="17">
        <v>4.4849997347409E-2</v>
      </c>
      <c r="AQ753" s="17">
        <v>3.1208228105519101E-2</v>
      </c>
      <c r="AR753" s="17">
        <v>9.1091094247925906E-3</v>
      </c>
      <c r="AS753" s="17">
        <v>0</v>
      </c>
      <c r="AT753" s="17">
        <v>5.0283670224012297E-2</v>
      </c>
      <c r="AU753" s="17">
        <v>1.8009416016686101E-2</v>
      </c>
      <c r="AV753" s="17"/>
      <c r="AW753" s="17">
        <v>2.1674843550399302E-2</v>
      </c>
      <c r="AX753" s="17">
        <v>3.8394504253739997E-2</v>
      </c>
      <c r="AY753" s="17">
        <v>2.6763736052917798E-2</v>
      </c>
      <c r="AZ753" s="17">
        <v>2.6819904637410501E-2</v>
      </c>
      <c r="BA753" s="17">
        <v>1.50332512270195E-2</v>
      </c>
      <c r="BB753" s="17"/>
      <c r="BC753" s="17">
        <v>5.0248227593263098E-2</v>
      </c>
      <c r="BD753" s="17">
        <v>2.7003694027078001E-2</v>
      </c>
      <c r="BE753" s="17">
        <v>2.7606518466712301E-2</v>
      </c>
      <c r="BF753" s="17">
        <v>2.7798446619479101E-2</v>
      </c>
      <c r="BG753" s="17">
        <v>2.4663947108227401E-2</v>
      </c>
      <c r="BH753" s="17"/>
      <c r="BI753" s="17">
        <v>2.9876518518347401E-2</v>
      </c>
      <c r="BJ753" s="17">
        <v>2.9169706344024798E-2</v>
      </c>
      <c r="BK753" s="17"/>
      <c r="BL753" s="17">
        <v>3.9988140316114501E-2</v>
      </c>
      <c r="BM753" s="17">
        <v>2.08817573256205E-2</v>
      </c>
      <c r="BN753" s="17">
        <v>3.03078917054499E-2</v>
      </c>
      <c r="BO753" s="17">
        <v>4.55994918220652E-2</v>
      </c>
      <c r="BP753" s="17"/>
      <c r="BQ753" s="17">
        <v>9.1475408158569801E-3</v>
      </c>
      <c r="BR753" s="17">
        <v>2.1845123943747699E-2</v>
      </c>
      <c r="BS753" s="17">
        <v>2.6900437097361299E-2</v>
      </c>
      <c r="BT753" s="17">
        <v>2.7049153721212998E-2</v>
      </c>
      <c r="BU753" s="17">
        <v>0</v>
      </c>
      <c r="BV753" s="17"/>
      <c r="BW753" s="17">
        <v>2.81983931574241E-2</v>
      </c>
      <c r="BX753" s="17">
        <v>1.9910242017030799E-2</v>
      </c>
      <c r="BY753" s="17">
        <v>1.09173619127032E-2</v>
      </c>
      <c r="BZ753" s="17">
        <v>8.2551436556151797E-3</v>
      </c>
      <c r="CA753" s="17">
        <v>1.68063297124291E-2</v>
      </c>
      <c r="CB753" s="17"/>
      <c r="CC753" s="17">
        <v>2.0622409468084399E-2</v>
      </c>
      <c r="CD753" s="17">
        <v>3.5075363568765901E-2</v>
      </c>
      <c r="CE753" s="17"/>
      <c r="CF753" s="17">
        <v>1.5996469557590699E-2</v>
      </c>
      <c r="CG753" s="17"/>
      <c r="CH753" s="17">
        <v>1.9333414546927701E-2</v>
      </c>
    </row>
    <row r="754" spans="2:86" x14ac:dyDescent="0.35">
      <c r="B754" t="s">
        <v>232</v>
      </c>
      <c r="C754" s="17">
        <v>1.4615023873321699E-2</v>
      </c>
      <c r="D754" s="17">
        <v>1.23554766964795E-2</v>
      </c>
      <c r="E754" s="17">
        <v>1.6862145904004502E-2</v>
      </c>
      <c r="F754" s="17"/>
      <c r="G754" s="17">
        <v>2.5242169920652899E-2</v>
      </c>
      <c r="H754" s="17">
        <v>2.9883320573465499E-2</v>
      </c>
      <c r="I754" s="17">
        <v>9.4650008025487092E-3</v>
      </c>
      <c r="J754" s="17">
        <v>8.9491146040925305E-3</v>
      </c>
      <c r="K754" s="17">
        <v>5.7636148513806598E-3</v>
      </c>
      <c r="L754" s="17">
        <v>9.8729156756706803E-3</v>
      </c>
      <c r="M754" s="17"/>
      <c r="N754" s="17">
        <v>5.8231936917566996E-3</v>
      </c>
      <c r="O754" s="17">
        <v>2.1376137123201602E-2</v>
      </c>
      <c r="P754" s="17">
        <v>1.30529820913065E-2</v>
      </c>
      <c r="Q754" s="17">
        <v>1.85701596486967E-2</v>
      </c>
      <c r="R754" s="17"/>
      <c r="S754" s="17">
        <v>1.12205287415558E-2</v>
      </c>
      <c r="T754" s="17">
        <v>8.0659016023358603E-3</v>
      </c>
      <c r="U754" s="17">
        <v>4.9930385854238804E-3</v>
      </c>
      <c r="V754" s="17">
        <v>0</v>
      </c>
      <c r="W754" s="17">
        <v>5.3707023434857899E-3</v>
      </c>
      <c r="X754" s="17">
        <v>2.8955517361574999E-2</v>
      </c>
      <c r="Y754" s="17">
        <v>7.5146990107444996E-3</v>
      </c>
      <c r="Z754" s="17">
        <v>0</v>
      </c>
      <c r="AA754" s="17">
        <v>5.4617251540770304E-3</v>
      </c>
      <c r="AB754" s="17">
        <v>1.5500954376921301E-2</v>
      </c>
      <c r="AC754" s="17">
        <v>7.5430385726430196E-2</v>
      </c>
      <c r="AD754" s="17">
        <v>7.4987643422634004E-2</v>
      </c>
      <c r="AE754" s="17"/>
      <c r="AF754" s="17">
        <v>7.3562234927905507E-2</v>
      </c>
      <c r="AG754" s="17">
        <v>3.9594093463833399E-2</v>
      </c>
      <c r="AH754" s="17">
        <v>5.8004578804710704E-3</v>
      </c>
      <c r="AI754" s="17">
        <v>2.91019892008277E-2</v>
      </c>
      <c r="AJ754" s="17">
        <v>7.18152612261187E-3</v>
      </c>
      <c r="AK754" s="17">
        <v>1.34231124025534E-2</v>
      </c>
      <c r="AL754" s="17">
        <v>2.7821924526858301E-2</v>
      </c>
      <c r="AM754" s="17">
        <v>1.19619332853339E-2</v>
      </c>
      <c r="AN754" s="17">
        <v>6.6266197746915603E-3</v>
      </c>
      <c r="AO754" s="17">
        <v>0</v>
      </c>
      <c r="AP754" s="17">
        <v>5.1051272092610097E-3</v>
      </c>
      <c r="AQ754" s="17">
        <v>1.08084005473289E-2</v>
      </c>
      <c r="AR754" s="17">
        <v>0</v>
      </c>
      <c r="AS754" s="17">
        <v>1.90716003997401E-2</v>
      </c>
      <c r="AT754" s="17">
        <v>0</v>
      </c>
      <c r="AU754" s="17">
        <v>5.0351638941287498E-3</v>
      </c>
      <c r="AV754" s="17"/>
      <c r="AW754" s="17">
        <v>5.4876305079347302E-3</v>
      </c>
      <c r="AX754" s="17">
        <v>2.1084653152295199E-2</v>
      </c>
      <c r="AY754" s="17">
        <v>1.8825223294026101E-2</v>
      </c>
      <c r="AZ754" s="17">
        <v>9.7365153544288E-3</v>
      </c>
      <c r="BA754" s="17">
        <v>1.50906213253227E-2</v>
      </c>
      <c r="BB754" s="17"/>
      <c r="BC754" s="17">
        <v>3.6981736755372502E-2</v>
      </c>
      <c r="BD754" s="17">
        <v>9.4248750586350804E-3</v>
      </c>
      <c r="BE754" s="17">
        <v>1.2230565976643E-2</v>
      </c>
      <c r="BF754" s="17">
        <v>1.59703284787477E-2</v>
      </c>
      <c r="BG754" s="17">
        <v>1.8402343812763199E-2</v>
      </c>
      <c r="BH754" s="17"/>
      <c r="BI754" s="17">
        <v>1.33741506090555E-2</v>
      </c>
      <c r="BJ754" s="17">
        <v>1.9661744396659402E-2</v>
      </c>
      <c r="BK754" s="17"/>
      <c r="BL754" s="17">
        <v>6.9028599954335003E-3</v>
      </c>
      <c r="BM754" s="17">
        <v>2.33817129484791E-2</v>
      </c>
      <c r="BN754" s="17">
        <v>1.23413641199833E-2</v>
      </c>
      <c r="BO754" s="17">
        <v>1.98091359520512E-2</v>
      </c>
      <c r="BP754" s="17"/>
      <c r="BQ754" s="17">
        <v>0</v>
      </c>
      <c r="BR754" s="17">
        <v>1.42580046076971E-2</v>
      </c>
      <c r="BS754" s="17">
        <v>0</v>
      </c>
      <c r="BT754" s="17">
        <v>8.1348425110030903E-3</v>
      </c>
      <c r="BU754" s="17">
        <v>2.35975184189572E-2</v>
      </c>
      <c r="BV754" s="17"/>
      <c r="BW754" s="17">
        <v>0</v>
      </c>
      <c r="BX754" s="17">
        <v>9.3248323175381901E-3</v>
      </c>
      <c r="BY754" s="17">
        <v>1.09987346272605E-2</v>
      </c>
      <c r="BZ754" s="17">
        <v>3.7447544288466399E-3</v>
      </c>
      <c r="CA754" s="17">
        <v>3.1518078781979597E-2</v>
      </c>
      <c r="CB754" s="17"/>
      <c r="CC754" s="17">
        <v>1.01714647856822E-2</v>
      </c>
      <c r="CD754" s="17">
        <v>1.7217569949860401E-2</v>
      </c>
      <c r="CE754" s="17"/>
      <c r="CF754" s="17">
        <v>1.0614200520318799E-2</v>
      </c>
      <c r="CG754" s="17"/>
      <c r="CH754" s="17">
        <v>1.52862100222081E-2</v>
      </c>
    </row>
    <row r="755" spans="2:86" x14ac:dyDescent="0.35">
      <c r="B755" t="s">
        <v>233</v>
      </c>
      <c r="C755" s="17">
        <v>0.16081365707682799</v>
      </c>
      <c r="D755" s="17">
        <v>0.12518563930162499</v>
      </c>
      <c r="E755" s="17">
        <v>0.19502095206400399</v>
      </c>
      <c r="F755" s="17"/>
      <c r="G755" s="17">
        <v>0.124342516543132</v>
      </c>
      <c r="H755" s="17">
        <v>0.14301371382359601</v>
      </c>
      <c r="I755" s="17">
        <v>0.12475874493427</v>
      </c>
      <c r="J755" s="17">
        <v>0.184813104816614</v>
      </c>
      <c r="K755" s="17">
        <v>0.21361361219090999</v>
      </c>
      <c r="L755" s="17">
        <v>0.17386972354528801</v>
      </c>
      <c r="M755" s="17"/>
      <c r="N755" s="17">
        <v>0.14139675795887999</v>
      </c>
      <c r="O755" s="17">
        <v>0.16369310654248101</v>
      </c>
      <c r="P755" s="17">
        <v>0.117204064426555</v>
      </c>
      <c r="Q755" s="17">
        <v>0.21845223146878801</v>
      </c>
      <c r="R755" s="17"/>
      <c r="S755" s="17">
        <v>0.10713808583386</v>
      </c>
      <c r="T755" s="17">
        <v>0.17280742732415699</v>
      </c>
      <c r="U755" s="17">
        <v>0.13893699335446899</v>
      </c>
      <c r="V755" s="17">
        <v>0.13761494982108899</v>
      </c>
      <c r="W755" s="17">
        <v>0.13399778146542701</v>
      </c>
      <c r="X755" s="17">
        <v>0.236897209674618</v>
      </c>
      <c r="Y755" s="17">
        <v>0.190652264499833</v>
      </c>
      <c r="Z755" s="17">
        <v>0.193871660717919</v>
      </c>
      <c r="AA755" s="17">
        <v>0.16263914925515199</v>
      </c>
      <c r="AB755" s="17">
        <v>0.10543319797392101</v>
      </c>
      <c r="AC755" s="17">
        <v>0.225797794314125</v>
      </c>
      <c r="AD755" s="17">
        <v>0.25005376525112899</v>
      </c>
      <c r="AE755" s="17"/>
      <c r="AF755" s="17">
        <v>0.18823530027476601</v>
      </c>
      <c r="AG755" s="17">
        <v>0.26338266543563299</v>
      </c>
      <c r="AH755" s="17">
        <v>0.194416636669276</v>
      </c>
      <c r="AI755" s="17">
        <v>0.16582041024812</v>
      </c>
      <c r="AJ755" s="17">
        <v>0.17225021230436399</v>
      </c>
      <c r="AK755" s="17">
        <v>0.20116187694561499</v>
      </c>
      <c r="AL755" s="17">
        <v>0.138641068978795</v>
      </c>
      <c r="AM755" s="17">
        <v>0.13390829162253401</v>
      </c>
      <c r="AN755" s="17">
        <v>0.13674536779108501</v>
      </c>
      <c r="AO755" s="17">
        <v>0.17722031990078499</v>
      </c>
      <c r="AP755" s="17">
        <v>0.153386838892592</v>
      </c>
      <c r="AQ755" s="17">
        <v>0.13296006288874301</v>
      </c>
      <c r="AR755" s="17">
        <v>8.12688856639074E-2</v>
      </c>
      <c r="AS755" s="17">
        <v>0.168827482816332</v>
      </c>
      <c r="AT755" s="17">
        <v>0.10215390076719499</v>
      </c>
      <c r="AU755" s="17">
        <v>5.1956667874336997E-2</v>
      </c>
      <c r="AV755" s="17"/>
      <c r="AW755" s="17">
        <v>0.17948861170463101</v>
      </c>
      <c r="AX755" s="17">
        <v>0.193590442304792</v>
      </c>
      <c r="AY755" s="17">
        <v>0.146986038307687</v>
      </c>
      <c r="AZ755" s="17">
        <v>9.7031436472451105E-2</v>
      </c>
      <c r="BA755" s="17">
        <v>7.9297654442670604E-2</v>
      </c>
      <c r="BB755" s="17"/>
      <c r="BC755" s="17">
        <v>7.2990962852506405E-2</v>
      </c>
      <c r="BD755" s="17">
        <v>0.13851563750028201</v>
      </c>
      <c r="BE755" s="17">
        <v>0.17402921922136999</v>
      </c>
      <c r="BF755" s="17">
        <v>0.24776701583814301</v>
      </c>
      <c r="BG755" s="17">
        <v>0.161310635270976</v>
      </c>
      <c r="BH755" s="17"/>
      <c r="BI755" s="17">
        <v>0.15382902720477801</v>
      </c>
      <c r="BJ755" s="17">
        <v>0.189220647490984</v>
      </c>
      <c r="BK755" s="17"/>
      <c r="BL755" s="17">
        <v>0.18804973532752201</v>
      </c>
      <c r="BM755" s="17">
        <v>0.17121216259094299</v>
      </c>
      <c r="BN755" s="17">
        <v>0.14116961484170401</v>
      </c>
      <c r="BO755" s="17">
        <v>0.27520612894074598</v>
      </c>
      <c r="BP755" s="17"/>
      <c r="BQ755" s="17">
        <v>0.126331872989598</v>
      </c>
      <c r="BR755" s="17">
        <v>9.8269283778958799E-2</v>
      </c>
      <c r="BS755" s="17">
        <v>0.14104316768317801</v>
      </c>
      <c r="BT755" s="17">
        <v>0.114863439353021</v>
      </c>
      <c r="BU755" s="17">
        <v>0.10343946672936601</v>
      </c>
      <c r="BV755" s="17"/>
      <c r="BW755" s="17">
        <v>8.6051859476139497E-2</v>
      </c>
      <c r="BX755" s="17">
        <v>6.6152540895511203E-2</v>
      </c>
      <c r="BY755" s="17">
        <v>0.121532335727132</v>
      </c>
      <c r="BZ755" s="17">
        <v>0.113090022727207</v>
      </c>
      <c r="CA755" s="17">
        <v>6.7407432073305004E-2</v>
      </c>
      <c r="CB755" s="17"/>
      <c r="CC755" s="17">
        <v>9.2807111190242E-2</v>
      </c>
      <c r="CD755" s="17">
        <v>0.20064437963173101</v>
      </c>
      <c r="CE755" s="17"/>
      <c r="CF755" s="17">
        <v>5.8865165088604801E-2</v>
      </c>
      <c r="CG755" s="17"/>
      <c r="CH755" s="17">
        <v>5.6814098478149798E-2</v>
      </c>
    </row>
    <row r="756" spans="2:86" x14ac:dyDescent="0.3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c r="CB756" s="17"/>
      <c r="CC756" s="17"/>
      <c r="CD756" s="17"/>
      <c r="CE756" s="17"/>
      <c r="CF756" s="17"/>
      <c r="CG756" s="17"/>
      <c r="CH756" s="17"/>
    </row>
    <row r="757" spans="2:86" x14ac:dyDescent="0.35">
      <c r="B757" s="6" t="s">
        <v>368</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c r="CB757" s="17"/>
      <c r="CC757" s="17"/>
      <c r="CD757" s="17"/>
      <c r="CE757" s="17"/>
      <c r="CF757" s="17"/>
      <c r="CG757" s="17"/>
      <c r="CH757" s="17"/>
    </row>
    <row r="758" spans="2:86" x14ac:dyDescent="0.35">
      <c r="B758" s="21" t="s">
        <v>123</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c r="CB758" s="17"/>
      <c r="CC758" s="17"/>
      <c r="CD758" s="17"/>
      <c r="CE758" s="17"/>
      <c r="CF758" s="17"/>
      <c r="CG758" s="17"/>
      <c r="CH758" s="17"/>
    </row>
    <row r="759" spans="2:86" x14ac:dyDescent="0.35">
      <c r="B759" t="s">
        <v>76</v>
      </c>
      <c r="C759" s="17">
        <v>0.20298635342358001</v>
      </c>
      <c r="D759" s="17">
        <v>0.22470896734495599</v>
      </c>
      <c r="E759" s="17">
        <v>0.18240182035093</v>
      </c>
      <c r="F759" s="17"/>
      <c r="G759" s="17">
        <v>0.21025674653929799</v>
      </c>
      <c r="H759" s="17">
        <v>0.275146848391982</v>
      </c>
      <c r="I759" s="17">
        <v>0.22721675243431799</v>
      </c>
      <c r="J759" s="17">
        <v>0.197021388855009</v>
      </c>
      <c r="K759" s="17">
        <v>0.148052033144877</v>
      </c>
      <c r="L759" s="17">
        <v>0.16148858219199999</v>
      </c>
      <c r="M759" s="17"/>
      <c r="N759" s="17">
        <v>0.264082965701398</v>
      </c>
      <c r="O759" s="17">
        <v>0.17812963628758</v>
      </c>
      <c r="P759" s="17">
        <v>0.18078354970255001</v>
      </c>
      <c r="Q759" s="17">
        <v>0.18401535608687</v>
      </c>
      <c r="R759" s="17"/>
      <c r="S759" s="17">
        <v>0.32463907108866602</v>
      </c>
      <c r="T759" s="17">
        <v>0.16366299811141399</v>
      </c>
      <c r="U759" s="17">
        <v>0.159588866415414</v>
      </c>
      <c r="V759" s="17">
        <v>0.15449979850244799</v>
      </c>
      <c r="W759" s="17">
        <v>0.209539677596665</v>
      </c>
      <c r="X759" s="17">
        <v>0.20673245025071299</v>
      </c>
      <c r="Y759" s="17">
        <v>0.16706867361445099</v>
      </c>
      <c r="Z759" s="17">
        <v>0.17069197134487701</v>
      </c>
      <c r="AA759" s="17">
        <v>0.20389154739298501</v>
      </c>
      <c r="AB759" s="17">
        <v>0.197889127254328</v>
      </c>
      <c r="AC759" s="17">
        <v>0.239305105547827</v>
      </c>
      <c r="AD759" s="17">
        <v>0.13043810358398</v>
      </c>
      <c r="AE759" s="17"/>
      <c r="AF759" s="17">
        <v>0.14194020047559</v>
      </c>
      <c r="AG759" s="17">
        <v>0.18403509488165701</v>
      </c>
      <c r="AH759" s="17">
        <v>0.203059058828545</v>
      </c>
      <c r="AI759" s="17">
        <v>0.15461626948999699</v>
      </c>
      <c r="AJ759" s="17">
        <v>0.21982974205228001</v>
      </c>
      <c r="AK759" s="17">
        <v>0.20040221985396101</v>
      </c>
      <c r="AL759" s="17">
        <v>0.159421464469955</v>
      </c>
      <c r="AM759" s="17">
        <v>0.16688958560226599</v>
      </c>
      <c r="AN759" s="17">
        <v>0.190885434115591</v>
      </c>
      <c r="AO759" s="17">
        <v>0.16166371259390599</v>
      </c>
      <c r="AP759" s="17">
        <v>0.205577275657918</v>
      </c>
      <c r="AQ759" s="17">
        <v>0.23437767649014801</v>
      </c>
      <c r="AR759" s="17">
        <v>0.28465607985768698</v>
      </c>
      <c r="AS759" s="17">
        <v>0.14902226785514999</v>
      </c>
      <c r="AT759" s="17">
        <v>0.40920780935544798</v>
      </c>
      <c r="AU759" s="17">
        <v>0.28456356783466802</v>
      </c>
      <c r="AV759" s="17"/>
      <c r="AW759" s="17">
        <v>0.14959335914841099</v>
      </c>
      <c r="AX759" s="17">
        <v>0.18888440845253501</v>
      </c>
      <c r="AY759" s="17">
        <v>0.24990685956665901</v>
      </c>
      <c r="AZ759" s="17">
        <v>0.27616164490487899</v>
      </c>
      <c r="BA759" s="17">
        <v>0.30788816982967199</v>
      </c>
      <c r="BB759" s="17"/>
      <c r="BC759" s="17">
        <v>0.34127893197204301</v>
      </c>
      <c r="BD759" s="17">
        <v>0.21055504240737899</v>
      </c>
      <c r="BE759" s="17">
        <v>0.189501583875408</v>
      </c>
      <c r="BF759" s="17">
        <v>0.12986353650926599</v>
      </c>
      <c r="BG759" s="17">
        <v>0.14070764357957499</v>
      </c>
      <c r="BH759" s="17"/>
      <c r="BI759" s="17">
        <v>0.205032230608167</v>
      </c>
      <c r="BJ759" s="17">
        <v>0.194665624245978</v>
      </c>
      <c r="BK759" s="17"/>
      <c r="BL759" s="17">
        <v>0.17906878357633699</v>
      </c>
      <c r="BM759" s="17">
        <v>0.18738503164557499</v>
      </c>
      <c r="BN759" s="17">
        <v>0.224782290596578</v>
      </c>
      <c r="BO759" s="17">
        <v>7.6619580200564405E-2</v>
      </c>
      <c r="BP759" s="17"/>
      <c r="BQ759" s="17">
        <v>6.6335621824617899E-2</v>
      </c>
      <c r="BR759" s="17">
        <v>0.41195084135638599</v>
      </c>
      <c r="BS759" s="17">
        <v>9.2015471818823302E-2</v>
      </c>
      <c r="BT759" s="17">
        <v>3.3243516214318897E-2</v>
      </c>
      <c r="BU759" s="17">
        <v>0.104804077150374</v>
      </c>
      <c r="BV759" s="17"/>
      <c r="BW759" s="17">
        <v>7.3923341724470099E-2</v>
      </c>
      <c r="BX759" s="17">
        <v>0.66220525051196799</v>
      </c>
      <c r="BY759" s="17">
        <v>0.10675801239157</v>
      </c>
      <c r="BZ759" s="17">
        <v>3.4559522436779302E-2</v>
      </c>
      <c r="CA759" s="17">
        <v>8.7105700644601602E-2</v>
      </c>
      <c r="CB759" s="17"/>
      <c r="CC759" s="17">
        <v>0.14383363687342399</v>
      </c>
      <c r="CD759" s="17">
        <v>0.23763148075010601</v>
      </c>
      <c r="CE759" s="17"/>
      <c r="CF759" s="17">
        <v>0.68182526770043705</v>
      </c>
      <c r="CG759" s="17"/>
      <c r="CH759" s="17">
        <v>0.28912790311685799</v>
      </c>
    </row>
    <row r="760" spans="2:86" x14ac:dyDescent="0.35">
      <c r="B760" t="s">
        <v>75</v>
      </c>
      <c r="C760" s="17">
        <v>0.187222476928494</v>
      </c>
      <c r="D760" s="17">
        <v>0.20542207227975101</v>
      </c>
      <c r="E760" s="17">
        <v>0.17002726517019201</v>
      </c>
      <c r="F760" s="17"/>
      <c r="G760" s="17">
        <v>0.12557367382844301</v>
      </c>
      <c r="H760" s="17">
        <v>0.130676142189181</v>
      </c>
      <c r="I760" s="17">
        <v>0.17462896883758799</v>
      </c>
      <c r="J760" s="17">
        <v>0.20567060247264099</v>
      </c>
      <c r="K760" s="17">
        <v>0.18989173665063799</v>
      </c>
      <c r="L760" s="17">
        <v>0.26752135905438801</v>
      </c>
      <c r="M760" s="17"/>
      <c r="N760" s="17">
        <v>0.25238192133933501</v>
      </c>
      <c r="O760" s="17">
        <v>0.209567836071961</v>
      </c>
      <c r="P760" s="17">
        <v>0.13824956509441999</v>
      </c>
      <c r="Q760" s="17">
        <v>0.13351667058255201</v>
      </c>
      <c r="R760" s="17"/>
      <c r="S760" s="17">
        <v>0.19247272714584701</v>
      </c>
      <c r="T760" s="17">
        <v>0.25774579991610203</v>
      </c>
      <c r="U760" s="17">
        <v>0.16329462764988401</v>
      </c>
      <c r="V760" s="17">
        <v>0.17105977732416699</v>
      </c>
      <c r="W760" s="17">
        <v>0.25448279714886801</v>
      </c>
      <c r="X760" s="17">
        <v>0.14997510883694701</v>
      </c>
      <c r="Y760" s="17">
        <v>0.20538985961395601</v>
      </c>
      <c r="Z760" s="17">
        <v>0.196307794356092</v>
      </c>
      <c r="AA760" s="17">
        <v>0.15640586002747101</v>
      </c>
      <c r="AB760" s="17">
        <v>0.11011526875413399</v>
      </c>
      <c r="AC760" s="17">
        <v>0.212026422803333</v>
      </c>
      <c r="AD760" s="17">
        <v>0.16747033361077701</v>
      </c>
      <c r="AE760" s="17"/>
      <c r="AF760" s="17">
        <v>0.11662864625346001</v>
      </c>
      <c r="AG760" s="17">
        <v>0.112161368016774</v>
      </c>
      <c r="AH760" s="17">
        <v>0.16178553885626701</v>
      </c>
      <c r="AI760" s="17">
        <v>0.14980921281946</v>
      </c>
      <c r="AJ760" s="17">
        <v>0.14424893033705899</v>
      </c>
      <c r="AK760" s="17">
        <v>0.16564895376519301</v>
      </c>
      <c r="AL760" s="17">
        <v>0.19278662675523101</v>
      </c>
      <c r="AM760" s="17">
        <v>0.17951153516747501</v>
      </c>
      <c r="AN760" s="17">
        <v>0.225669213032406</v>
      </c>
      <c r="AO760" s="17">
        <v>0.229505870338201</v>
      </c>
      <c r="AP760" s="17">
        <v>0.215753361326259</v>
      </c>
      <c r="AQ760" s="17">
        <v>0.24054863729390299</v>
      </c>
      <c r="AR760" s="17">
        <v>0.22045119370607499</v>
      </c>
      <c r="AS760" s="17">
        <v>0.24813319793170799</v>
      </c>
      <c r="AT760" s="17">
        <v>0.19150166089985099</v>
      </c>
      <c r="AU760" s="17">
        <v>0.23927088875604799</v>
      </c>
      <c r="AV760" s="17"/>
      <c r="AW760" s="17">
        <v>0.18763062755399901</v>
      </c>
      <c r="AX760" s="17">
        <v>0.16153913763449601</v>
      </c>
      <c r="AY760" s="17">
        <v>0.175401440017694</v>
      </c>
      <c r="AZ760" s="17">
        <v>0.25870756069887102</v>
      </c>
      <c r="BA760" s="17">
        <v>0.215482764238177</v>
      </c>
      <c r="BB760" s="17"/>
      <c r="BC760" s="17">
        <v>0.18032815906021901</v>
      </c>
      <c r="BD760" s="17">
        <v>0.22804464378634801</v>
      </c>
      <c r="BE760" s="17">
        <v>0.183581570974929</v>
      </c>
      <c r="BF760" s="17">
        <v>0.12525784440927001</v>
      </c>
      <c r="BG760" s="17">
        <v>8.0313326919123199E-2</v>
      </c>
      <c r="BH760" s="17"/>
      <c r="BI760" s="17">
        <v>0.19196756020756101</v>
      </c>
      <c r="BJ760" s="17">
        <v>0.16792388305994399</v>
      </c>
      <c r="BK760" s="17"/>
      <c r="BL760" s="17">
        <v>0.19056869910405899</v>
      </c>
      <c r="BM760" s="17">
        <v>0.20416493629650601</v>
      </c>
      <c r="BN760" s="17">
        <v>0.17350254023167999</v>
      </c>
      <c r="BO760" s="17">
        <v>0.27117983077077101</v>
      </c>
      <c r="BP760" s="17"/>
      <c r="BQ760" s="17">
        <v>0.55413444050168903</v>
      </c>
      <c r="BR760" s="17">
        <v>0.127732350797823</v>
      </c>
      <c r="BS760" s="17">
        <v>0.126736598910002</v>
      </c>
      <c r="BT760" s="17">
        <v>6.1977116163458003E-2</v>
      </c>
      <c r="BU760" s="17">
        <v>8.0800436171616599E-2</v>
      </c>
      <c r="BV760" s="17"/>
      <c r="BW760" s="17">
        <v>0.69502171177181304</v>
      </c>
      <c r="BX760" s="17">
        <v>9.1819427771057394E-2</v>
      </c>
      <c r="BY760" s="17">
        <v>0.11646746493275301</v>
      </c>
      <c r="BZ760" s="17">
        <v>9.5727979733760807E-2</v>
      </c>
      <c r="CA760" s="17">
        <v>0.105461901967161</v>
      </c>
      <c r="CB760" s="17"/>
      <c r="CC760" s="17">
        <v>0.157781286156008</v>
      </c>
      <c r="CD760" s="17">
        <v>0.20446587439938599</v>
      </c>
      <c r="CE760" s="17"/>
      <c r="CF760" s="17">
        <v>8.2323645053474795E-2</v>
      </c>
      <c r="CG760" s="17"/>
      <c r="CH760" s="17">
        <v>0.112140352226718</v>
      </c>
    </row>
    <row r="761" spans="2:86" x14ac:dyDescent="0.35">
      <c r="B761" t="s">
        <v>77</v>
      </c>
      <c r="C761" s="17">
        <v>8.7637846015164098E-2</v>
      </c>
      <c r="D761" s="17">
        <v>9.0959190930492803E-2</v>
      </c>
      <c r="E761" s="17">
        <v>8.3640055876384997E-2</v>
      </c>
      <c r="F761" s="17"/>
      <c r="G761" s="17">
        <v>8.5113070042753203E-2</v>
      </c>
      <c r="H761" s="17">
        <v>8.3487029833240994E-2</v>
      </c>
      <c r="I761" s="17">
        <v>8.3230065407609799E-2</v>
      </c>
      <c r="J761" s="17">
        <v>9.1212360769544504E-2</v>
      </c>
      <c r="K761" s="17">
        <v>9.3909030411320205E-2</v>
      </c>
      <c r="L761" s="17">
        <v>8.9159220715274198E-2</v>
      </c>
      <c r="M761" s="17"/>
      <c r="N761" s="17">
        <v>7.2729486077275293E-2</v>
      </c>
      <c r="O761" s="17">
        <v>0.113442171148826</v>
      </c>
      <c r="P761" s="17">
        <v>8.0717808854391795E-2</v>
      </c>
      <c r="Q761" s="17">
        <v>8.3693112078676399E-2</v>
      </c>
      <c r="R761" s="17"/>
      <c r="S761" s="17">
        <v>8.8497085410212895E-2</v>
      </c>
      <c r="T761" s="17">
        <v>8.3327577449204202E-2</v>
      </c>
      <c r="U761" s="17">
        <v>0.11983053170098</v>
      </c>
      <c r="V761" s="17">
        <v>7.1261544810128599E-2</v>
      </c>
      <c r="W761" s="17">
        <v>3.5194929877076002E-2</v>
      </c>
      <c r="X761" s="17">
        <v>9.1674741288171893E-2</v>
      </c>
      <c r="Y761" s="17">
        <v>0.133568764391364</v>
      </c>
      <c r="Z761" s="17">
        <v>0.14986299725259999</v>
      </c>
      <c r="AA761" s="17">
        <v>8.3890150657408E-2</v>
      </c>
      <c r="AB761" s="17">
        <v>9.9021967552867907E-2</v>
      </c>
      <c r="AC761" s="17">
        <v>2.6184783136102899E-2</v>
      </c>
      <c r="AD761" s="17">
        <v>5.2394981352977203E-2</v>
      </c>
      <c r="AE761" s="17"/>
      <c r="AF761" s="17">
        <v>0.17873931269277499</v>
      </c>
      <c r="AG761" s="17">
        <v>9.3719282642256402E-2</v>
      </c>
      <c r="AH761" s="17">
        <v>0.13010097390970399</v>
      </c>
      <c r="AI761" s="17">
        <v>4.5862591223521099E-2</v>
      </c>
      <c r="AJ761" s="17">
        <v>6.8285213993678595E-2</v>
      </c>
      <c r="AK761" s="17">
        <v>5.8681661181791397E-2</v>
      </c>
      <c r="AL761" s="17">
        <v>7.6887425829942097E-2</v>
      </c>
      <c r="AM761" s="17">
        <v>0.107664584409004</v>
      </c>
      <c r="AN761" s="17">
        <v>0.116490659703477</v>
      </c>
      <c r="AO761" s="17">
        <v>8.8886917650227701E-2</v>
      </c>
      <c r="AP761" s="17">
        <v>0.115593927549193</v>
      </c>
      <c r="AQ761" s="17">
        <v>5.3057095518836403E-2</v>
      </c>
      <c r="AR761" s="17">
        <v>6.82325277069325E-2</v>
      </c>
      <c r="AS761" s="17">
        <v>5.5912486177967603E-2</v>
      </c>
      <c r="AT761" s="17">
        <v>5.5042232849273301E-2</v>
      </c>
      <c r="AU761" s="17">
        <v>0.12741903566306201</v>
      </c>
      <c r="AV761" s="17"/>
      <c r="AW761" s="17">
        <v>8.3973968119923706E-2</v>
      </c>
      <c r="AX761" s="17">
        <v>8.6402487626323202E-2</v>
      </c>
      <c r="AY761" s="17">
        <v>0.112249417731162</v>
      </c>
      <c r="AZ761" s="17">
        <v>5.8255477108449499E-2</v>
      </c>
      <c r="BA761" s="17">
        <v>6.7753430877677295E-2</v>
      </c>
      <c r="BB761" s="17"/>
      <c r="BC761" s="17">
        <v>9.4776568279238305E-2</v>
      </c>
      <c r="BD761" s="17">
        <v>8.5336783521645504E-2</v>
      </c>
      <c r="BE761" s="17">
        <v>7.8701117874198895E-2</v>
      </c>
      <c r="BF761" s="17">
        <v>9.9103303727777703E-2</v>
      </c>
      <c r="BG761" s="17">
        <v>0.13752887305209999</v>
      </c>
      <c r="BH761" s="17"/>
      <c r="BI761" s="17">
        <v>9.0325742615106799E-2</v>
      </c>
      <c r="BJ761" s="17">
        <v>7.6705977849270704E-2</v>
      </c>
      <c r="BK761" s="17"/>
      <c r="BL761" s="17">
        <v>9.0253162707385898E-2</v>
      </c>
      <c r="BM761" s="17">
        <v>7.9819259944149498E-2</v>
      </c>
      <c r="BN761" s="17">
        <v>9.1830988824363205E-2</v>
      </c>
      <c r="BO761" s="17">
        <v>6.6046126295051202E-2</v>
      </c>
      <c r="BP761" s="17"/>
      <c r="BQ761" s="17">
        <v>5.0708828166178603E-2</v>
      </c>
      <c r="BR761" s="17">
        <v>7.6839712390365994E-2</v>
      </c>
      <c r="BS761" s="17">
        <v>0.42125128591557398</v>
      </c>
      <c r="BT761" s="17">
        <v>3.8595734522378203E-2</v>
      </c>
      <c r="BU761" s="17">
        <v>4.0301460158874099E-2</v>
      </c>
      <c r="BV761" s="17"/>
      <c r="BW761" s="17">
        <v>5.0480183055997503E-2</v>
      </c>
      <c r="BX761" s="17">
        <v>4.7986953828031101E-2</v>
      </c>
      <c r="BY761" s="17">
        <v>0.50367960800323397</v>
      </c>
      <c r="BZ761" s="17">
        <v>2.9391448263592398E-2</v>
      </c>
      <c r="CA761" s="17">
        <v>3.7608356328611099E-2</v>
      </c>
      <c r="CB761" s="17"/>
      <c r="CC761" s="17">
        <v>5.35382275016048E-2</v>
      </c>
      <c r="CD761" s="17">
        <v>0.107609635885314</v>
      </c>
      <c r="CE761" s="17"/>
      <c r="CF761" s="17">
        <v>4.3978287923931998E-2</v>
      </c>
      <c r="CG761" s="17"/>
      <c r="CH761" s="17">
        <v>3.7251379914750797E-2</v>
      </c>
    </row>
    <row r="762" spans="2:86" x14ac:dyDescent="0.35">
      <c r="B762" t="s">
        <v>79</v>
      </c>
      <c r="C762" s="17">
        <v>0.118206832878023</v>
      </c>
      <c r="D762" s="17">
        <v>0.108424954113352</v>
      </c>
      <c r="E762" s="17">
        <v>0.12671935609799401</v>
      </c>
      <c r="F762" s="17"/>
      <c r="G762" s="17">
        <v>0.27446353232923798</v>
      </c>
      <c r="H762" s="17">
        <v>0.14134875721243001</v>
      </c>
      <c r="I762" s="17">
        <v>0.11036359508688599</v>
      </c>
      <c r="J762" s="17">
        <v>7.3200907557710707E-2</v>
      </c>
      <c r="K762" s="17">
        <v>8.7255134869484094E-2</v>
      </c>
      <c r="L762" s="17">
        <v>5.9441372393555597E-2</v>
      </c>
      <c r="M762" s="17"/>
      <c r="N762" s="17">
        <v>9.3704656730492497E-2</v>
      </c>
      <c r="O762" s="17">
        <v>0.106323310325852</v>
      </c>
      <c r="P762" s="17">
        <v>0.17566016792018099</v>
      </c>
      <c r="Q762" s="17">
        <v>0.10741476639754</v>
      </c>
      <c r="R762" s="17"/>
      <c r="S762" s="17">
        <v>0.13409321440691799</v>
      </c>
      <c r="T762" s="17">
        <v>0.12892153992989999</v>
      </c>
      <c r="U762" s="17">
        <v>0.117928176484854</v>
      </c>
      <c r="V762" s="17">
        <v>0.12877038685724801</v>
      </c>
      <c r="W762" s="17">
        <v>9.3802088066488903E-2</v>
      </c>
      <c r="X762" s="17">
        <v>0.11262621272776301</v>
      </c>
      <c r="Y762" s="17">
        <v>0.115304942318293</v>
      </c>
      <c r="Z762" s="17">
        <v>0</v>
      </c>
      <c r="AA762" s="17">
        <v>0.11585060715107801</v>
      </c>
      <c r="AB762" s="17">
        <v>0.13751364432339899</v>
      </c>
      <c r="AC762" s="17">
        <v>0.159242345102693</v>
      </c>
      <c r="AD762" s="17">
        <v>8.7453976525731197E-2</v>
      </c>
      <c r="AE762" s="17"/>
      <c r="AF762" s="17">
        <v>0.331366123445203</v>
      </c>
      <c r="AG762" s="17">
        <v>0.120099450349394</v>
      </c>
      <c r="AH762" s="17">
        <v>0.11519539139999201</v>
      </c>
      <c r="AI762" s="17">
        <v>0.119468440982736</v>
      </c>
      <c r="AJ762" s="17">
        <v>0.11597284349428801</v>
      </c>
      <c r="AK762" s="17">
        <v>0.16746039668840601</v>
      </c>
      <c r="AL762" s="17">
        <v>0.102184761033682</v>
      </c>
      <c r="AM762" s="17">
        <v>0.12426376341562501</v>
      </c>
      <c r="AN762" s="17">
        <v>0.14306027272469199</v>
      </c>
      <c r="AO762" s="17">
        <v>0.117157007152025</v>
      </c>
      <c r="AP762" s="17">
        <v>7.3860211019210406E-2</v>
      </c>
      <c r="AQ762" s="17">
        <v>6.1746709884215503E-2</v>
      </c>
      <c r="AR762" s="17">
        <v>0.16387093217129201</v>
      </c>
      <c r="AS762" s="17">
        <v>8.0612174961885399E-2</v>
      </c>
      <c r="AT762" s="17">
        <v>3.5106849576410103E-2</v>
      </c>
      <c r="AU762" s="17">
        <v>0.102076809086166</v>
      </c>
      <c r="AV762" s="17"/>
      <c r="AW762" s="17">
        <v>0.132874926162664</v>
      </c>
      <c r="AX762" s="17">
        <v>0.111970295663606</v>
      </c>
      <c r="AY762" s="17">
        <v>0.13004173282453499</v>
      </c>
      <c r="AZ762" s="17">
        <v>0.11398270244886601</v>
      </c>
      <c r="BA762" s="17">
        <v>3.85165814970687E-2</v>
      </c>
      <c r="BB762" s="17"/>
      <c r="BC762" s="17">
        <v>0.12653003474479199</v>
      </c>
      <c r="BD762" s="17">
        <v>0.10919003437790301</v>
      </c>
      <c r="BE762" s="17">
        <v>0.108120991483837</v>
      </c>
      <c r="BF762" s="17">
        <v>0.14124940112201601</v>
      </c>
      <c r="BG762" s="17">
        <v>0.198683366771887</v>
      </c>
      <c r="BH762" s="17"/>
      <c r="BI762" s="17">
        <v>0.11498866964674501</v>
      </c>
      <c r="BJ762" s="17">
        <v>0.13129533344809999</v>
      </c>
      <c r="BK762" s="17"/>
      <c r="BL762" s="17">
        <v>0.115838321543158</v>
      </c>
      <c r="BM762" s="17">
        <v>0.12802303158645001</v>
      </c>
      <c r="BN762" s="17">
        <v>0.11048215725194099</v>
      </c>
      <c r="BO762" s="17">
        <v>0.19643675142296199</v>
      </c>
      <c r="BP762" s="17"/>
      <c r="BQ762" s="17">
        <v>2.66126004173711E-2</v>
      </c>
      <c r="BR762" s="17">
        <v>0.11424468696225901</v>
      </c>
      <c r="BS762" s="17">
        <v>9.8421276096310698E-2</v>
      </c>
      <c r="BT762" s="17">
        <v>3.86477683313418E-2</v>
      </c>
      <c r="BU762" s="17">
        <v>0.54182690840063996</v>
      </c>
      <c r="BV762" s="17"/>
      <c r="BW762" s="17">
        <v>3.6712434553780399E-2</v>
      </c>
      <c r="BX762" s="17">
        <v>7.13790676934314E-2</v>
      </c>
      <c r="BY762" s="17">
        <v>8.0216996752034198E-2</v>
      </c>
      <c r="BZ762" s="17">
        <v>3.2739032028193199E-2</v>
      </c>
      <c r="CA762" s="17">
        <v>0.59676205637315305</v>
      </c>
      <c r="CB762" s="17"/>
      <c r="CC762" s="17">
        <v>5.4185161191101401E-2</v>
      </c>
      <c r="CD762" s="17">
        <v>0.15570365629728</v>
      </c>
      <c r="CE762" s="17"/>
      <c r="CF762" s="17">
        <v>6.8891522420028897E-2</v>
      </c>
      <c r="CG762" s="17"/>
      <c r="CH762" s="17">
        <v>6.8450296752800496E-2</v>
      </c>
    </row>
    <row r="763" spans="2:86" x14ac:dyDescent="0.35">
      <c r="B763" t="s">
        <v>78</v>
      </c>
      <c r="C763" s="17">
        <v>0.21246087573588299</v>
      </c>
      <c r="D763" s="17">
        <v>0.23211106873423901</v>
      </c>
      <c r="E763" s="17">
        <v>0.193356981345676</v>
      </c>
      <c r="F763" s="17"/>
      <c r="G763" s="17">
        <v>0.13650403699036701</v>
      </c>
      <c r="H763" s="17">
        <v>0.184966032212005</v>
      </c>
      <c r="I763" s="17">
        <v>0.24759481762733301</v>
      </c>
      <c r="J763" s="17">
        <v>0.210342241567884</v>
      </c>
      <c r="K763" s="17">
        <v>0.26079433537059898</v>
      </c>
      <c r="L763" s="17">
        <v>0.22598936448402801</v>
      </c>
      <c r="M763" s="17"/>
      <c r="N763" s="17">
        <v>0.157457419711269</v>
      </c>
      <c r="O763" s="17">
        <v>0.19831507206975801</v>
      </c>
      <c r="P763" s="17">
        <v>0.26917458419419199</v>
      </c>
      <c r="Q763" s="17">
        <v>0.23645453009137701</v>
      </c>
      <c r="R763" s="17"/>
      <c r="S763" s="17">
        <v>0.14832710681724301</v>
      </c>
      <c r="T763" s="17">
        <v>0.18655615913585799</v>
      </c>
      <c r="U763" s="17">
        <v>0.25133109584038599</v>
      </c>
      <c r="V763" s="17">
        <v>0.29119289590196501</v>
      </c>
      <c r="W763" s="17">
        <v>0.27646566501622</v>
      </c>
      <c r="X763" s="17">
        <v>0.216289531069987</v>
      </c>
      <c r="Y763" s="17">
        <v>0.208489244869976</v>
      </c>
      <c r="Z763" s="17">
        <v>0.34068439371361697</v>
      </c>
      <c r="AA763" s="17">
        <v>0.24647530915773599</v>
      </c>
      <c r="AB763" s="17">
        <v>0.17007653683202101</v>
      </c>
      <c r="AC763" s="17">
        <v>0.124848047219518</v>
      </c>
      <c r="AD763" s="17">
        <v>0.112532723768208</v>
      </c>
      <c r="AE763" s="17"/>
      <c r="AF763" s="17">
        <v>5.5639156079342202E-2</v>
      </c>
      <c r="AG763" s="17">
        <v>0.196069802127149</v>
      </c>
      <c r="AH763" s="17">
        <v>0.16194648344964199</v>
      </c>
      <c r="AI763" s="17">
        <v>0.27046663650402503</v>
      </c>
      <c r="AJ763" s="17">
        <v>0.23855625789268201</v>
      </c>
      <c r="AK763" s="17">
        <v>0.22574170103428701</v>
      </c>
      <c r="AL763" s="17">
        <v>0.27267113522131903</v>
      </c>
      <c r="AM763" s="17">
        <v>0.26083213111227099</v>
      </c>
      <c r="AN763" s="17">
        <v>0.171319686835429</v>
      </c>
      <c r="AO763" s="17">
        <v>0.21576524996541099</v>
      </c>
      <c r="AP763" s="17">
        <v>0.23152520459752701</v>
      </c>
      <c r="AQ763" s="17">
        <v>0.23615221191376801</v>
      </c>
      <c r="AR763" s="17">
        <v>0.15407790068387001</v>
      </c>
      <c r="AS763" s="17">
        <v>0.25877503410802699</v>
      </c>
      <c r="AT763" s="17">
        <v>0.15012400654660699</v>
      </c>
      <c r="AU763" s="17">
        <v>0.16122451970800999</v>
      </c>
      <c r="AV763" s="17"/>
      <c r="AW763" s="17">
        <v>0.24373311819334401</v>
      </c>
      <c r="AX763" s="17">
        <v>0.24611660885768699</v>
      </c>
      <c r="AY763" s="17">
        <v>0.141987724264212</v>
      </c>
      <c r="AZ763" s="17">
        <v>0.176720357163452</v>
      </c>
      <c r="BA763" s="17">
        <v>0.25164271139292799</v>
      </c>
      <c r="BB763" s="17"/>
      <c r="BC763" s="17">
        <v>0.15882540622933899</v>
      </c>
      <c r="BD763" s="17">
        <v>0.18732462772227201</v>
      </c>
      <c r="BE763" s="17">
        <v>0.252731414492814</v>
      </c>
      <c r="BF763" s="17">
        <v>0.20596898567455399</v>
      </c>
      <c r="BG763" s="17">
        <v>0.241614388912367</v>
      </c>
      <c r="BH763" s="17"/>
      <c r="BI763" s="17">
        <v>0.212367205486929</v>
      </c>
      <c r="BJ763" s="17">
        <v>0.21284183935355</v>
      </c>
      <c r="BK763" s="17"/>
      <c r="BL763" s="17">
        <v>0.181286990373353</v>
      </c>
      <c r="BM763" s="17">
        <v>0.20164009341348199</v>
      </c>
      <c r="BN763" s="17">
        <v>0.23326292414571601</v>
      </c>
      <c r="BO763" s="17">
        <v>0.107812607471127</v>
      </c>
      <c r="BP763" s="17"/>
      <c r="BQ763" s="17">
        <v>0.18547167191910599</v>
      </c>
      <c r="BR763" s="17">
        <v>0.13889080793201</v>
      </c>
      <c r="BS763" s="17">
        <v>8.0499985254062406E-2</v>
      </c>
      <c r="BT763" s="17">
        <v>0.72987150560874003</v>
      </c>
      <c r="BU763" s="17">
        <v>9.52491015757439E-2</v>
      </c>
      <c r="BV763" s="17"/>
      <c r="BW763" s="17">
        <v>8.3161686012175703E-2</v>
      </c>
      <c r="BX763" s="17">
        <v>3.8834868407911803E-2</v>
      </c>
      <c r="BY763" s="17">
        <v>5.2000757306887802E-2</v>
      </c>
      <c r="BZ763" s="17">
        <v>0.70506760171804395</v>
      </c>
      <c r="CA763" s="17">
        <v>5.84396066973163E-2</v>
      </c>
      <c r="CB763" s="17"/>
      <c r="CC763" s="17">
        <v>0.49240821341223201</v>
      </c>
      <c r="CD763" s="17">
        <v>4.8498648400208302E-2</v>
      </c>
      <c r="CE763" s="17"/>
      <c r="CF763" s="17">
        <v>3.8969117004197702E-2</v>
      </c>
      <c r="CG763" s="17"/>
      <c r="CH763" s="17">
        <v>0.41014222014305202</v>
      </c>
    </row>
    <row r="764" spans="2:86" x14ac:dyDescent="0.35">
      <c r="B764" t="s">
        <v>231</v>
      </c>
      <c r="C764" s="17">
        <v>2.3539731882571399E-2</v>
      </c>
      <c r="D764" s="17">
        <v>1.8255890241353899E-2</v>
      </c>
      <c r="E764" s="17">
        <v>2.8762974289901599E-2</v>
      </c>
      <c r="F764" s="17"/>
      <c r="G764" s="17">
        <v>3.44538103885597E-2</v>
      </c>
      <c r="H764" s="17">
        <v>1.82769268279733E-2</v>
      </c>
      <c r="I764" s="17">
        <v>2.3749375370449698E-2</v>
      </c>
      <c r="J764" s="17">
        <v>2.5868218006260799E-2</v>
      </c>
      <c r="K764" s="17">
        <v>1.7507588232824702E-2</v>
      </c>
      <c r="L764" s="17">
        <v>2.2559056071003201E-2</v>
      </c>
      <c r="M764" s="17"/>
      <c r="N764" s="17">
        <v>2.3745542665709399E-2</v>
      </c>
      <c r="O764" s="17">
        <v>1.54058911152763E-2</v>
      </c>
      <c r="P764" s="17">
        <v>2.6211600321013901E-2</v>
      </c>
      <c r="Q764" s="17">
        <v>2.96137242640005E-2</v>
      </c>
      <c r="R764" s="17"/>
      <c r="S764" s="17">
        <v>1.23731448457463E-2</v>
      </c>
      <c r="T764" s="17">
        <v>3.3164493740050799E-3</v>
      </c>
      <c r="U764" s="17">
        <v>2.2102761483790801E-2</v>
      </c>
      <c r="V764" s="17">
        <v>7.2689546899069304E-3</v>
      </c>
      <c r="W764" s="17">
        <v>5.7036035588894198E-3</v>
      </c>
      <c r="X764" s="17">
        <v>2.5590088636967E-2</v>
      </c>
      <c r="Y764" s="17">
        <v>1.04121272896683E-2</v>
      </c>
      <c r="Z764" s="17">
        <v>9.0023014819231705E-3</v>
      </c>
      <c r="AA764" s="17">
        <v>8.0466539315504296E-3</v>
      </c>
      <c r="AB764" s="17">
        <v>0.13204288638474701</v>
      </c>
      <c r="AC764" s="17">
        <v>0</v>
      </c>
      <c r="AD764" s="17">
        <v>7.5081399887736905E-2</v>
      </c>
      <c r="AE764" s="17"/>
      <c r="AF764" s="17">
        <v>0</v>
      </c>
      <c r="AG764" s="17">
        <v>3.3754330897498901E-2</v>
      </c>
      <c r="AH764" s="17">
        <v>2.5786889651019301E-2</v>
      </c>
      <c r="AI764" s="17">
        <v>6.3181481613640594E-2</v>
      </c>
      <c r="AJ764" s="17">
        <v>1.9899841796723699E-2</v>
      </c>
      <c r="AK764" s="17">
        <v>8.6943625603999406E-3</v>
      </c>
      <c r="AL764" s="17">
        <v>2.8165746718662801E-2</v>
      </c>
      <c r="AM764" s="17">
        <v>1.1049297671435299E-2</v>
      </c>
      <c r="AN764" s="17">
        <v>1.2544160340842899E-2</v>
      </c>
      <c r="AO764" s="17">
        <v>2.7549301082921699E-2</v>
      </c>
      <c r="AP764" s="17">
        <v>2.96931262702127E-2</v>
      </c>
      <c r="AQ764" s="17">
        <v>3.1766643985782703E-2</v>
      </c>
      <c r="AR764" s="17">
        <v>8.7035603946643003E-3</v>
      </c>
      <c r="AS764" s="17">
        <v>1.90716003997401E-2</v>
      </c>
      <c r="AT764" s="17">
        <v>3.1294699032421901E-2</v>
      </c>
      <c r="AU764" s="17">
        <v>1.8540491443304701E-2</v>
      </c>
      <c r="AV764" s="17"/>
      <c r="AW764" s="17">
        <v>1.21555791160889E-2</v>
      </c>
      <c r="AX764" s="17">
        <v>2.18034506477566E-2</v>
      </c>
      <c r="AY764" s="17">
        <v>2.2806525342505098E-2</v>
      </c>
      <c r="AZ764" s="17">
        <v>2.5861073298048199E-2</v>
      </c>
      <c r="BA764" s="17">
        <v>1.9847329592099401E-2</v>
      </c>
      <c r="BB764" s="17"/>
      <c r="BC764" s="17">
        <v>1.84512285610362E-2</v>
      </c>
      <c r="BD764" s="17">
        <v>2.72128191008424E-2</v>
      </c>
      <c r="BE764" s="17">
        <v>1.7934118505615701E-2</v>
      </c>
      <c r="BF764" s="17">
        <v>2.5161796178786E-2</v>
      </c>
      <c r="BG764" s="17">
        <v>5.4964924893505601E-2</v>
      </c>
      <c r="BH764" s="17"/>
      <c r="BI764" s="17">
        <v>2.3482871741940001E-2</v>
      </c>
      <c r="BJ764" s="17">
        <v>2.3770986150793701E-2</v>
      </c>
      <c r="BK764" s="17"/>
      <c r="BL764" s="17">
        <v>3.11097854841298E-2</v>
      </c>
      <c r="BM764" s="17">
        <v>2.91878187464528E-2</v>
      </c>
      <c r="BN764" s="17">
        <v>1.89318745121888E-2</v>
      </c>
      <c r="BO764" s="17">
        <v>0</v>
      </c>
      <c r="BP764" s="17"/>
      <c r="BQ764" s="17">
        <v>3.8566649293681901E-3</v>
      </c>
      <c r="BR764" s="17">
        <v>2.17425851472706E-2</v>
      </c>
      <c r="BS764" s="17">
        <v>5.6872333219053304E-3</v>
      </c>
      <c r="BT764" s="17">
        <v>2.1341133092911399E-2</v>
      </c>
      <c r="BU764" s="17">
        <v>3.4780245914137801E-2</v>
      </c>
      <c r="BV764" s="17"/>
      <c r="BW764" s="17">
        <v>7.5228928616446001E-3</v>
      </c>
      <c r="BX764" s="17">
        <v>1.51856910401174E-2</v>
      </c>
      <c r="BY764" s="17">
        <v>1.39913098451761E-2</v>
      </c>
      <c r="BZ764" s="17">
        <v>6.0416860879488003E-3</v>
      </c>
      <c r="CA764" s="17">
        <v>3.6872847170296298E-2</v>
      </c>
      <c r="CB764" s="17"/>
      <c r="CC764" s="17">
        <v>1.86964017911385E-2</v>
      </c>
      <c r="CD764" s="17">
        <v>2.6376419654295599E-2</v>
      </c>
      <c r="CE764" s="17"/>
      <c r="CF764" s="17">
        <v>1.0642006324080499E-2</v>
      </c>
      <c r="CG764" s="17"/>
      <c r="CH764" s="17">
        <v>2.9987442488507099E-2</v>
      </c>
    </row>
    <row r="765" spans="2:86" x14ac:dyDescent="0.35">
      <c r="B765" t="s">
        <v>232</v>
      </c>
      <c r="C765" s="17">
        <v>1.0236161114963E-2</v>
      </c>
      <c r="D765" s="17">
        <v>6.3028217865066403E-3</v>
      </c>
      <c r="E765" s="17">
        <v>1.4102779997286499E-2</v>
      </c>
      <c r="F765" s="17"/>
      <c r="G765" s="17">
        <v>1.05904257337649E-2</v>
      </c>
      <c r="H765" s="17">
        <v>1.7664789618767999E-2</v>
      </c>
      <c r="I765" s="17">
        <v>4.6180352846702096E-3</v>
      </c>
      <c r="J765" s="17">
        <v>1.0668124307150801E-2</v>
      </c>
      <c r="K765" s="17">
        <v>5.8714786903553504E-3</v>
      </c>
      <c r="L765" s="17">
        <v>1.109875523606E-2</v>
      </c>
      <c r="M765" s="17"/>
      <c r="N765" s="17">
        <v>6.4455824515689004E-3</v>
      </c>
      <c r="O765" s="17">
        <v>1.50047820600838E-2</v>
      </c>
      <c r="P765" s="17">
        <v>2.0348840335336002E-3</v>
      </c>
      <c r="Q765" s="17">
        <v>1.6669633409080498E-2</v>
      </c>
      <c r="R765" s="17"/>
      <c r="S765" s="17">
        <v>0</v>
      </c>
      <c r="T765" s="17">
        <v>1.0318429719380399E-2</v>
      </c>
      <c r="U765" s="17">
        <v>4.8887638896803398E-3</v>
      </c>
      <c r="V765" s="17">
        <v>0</v>
      </c>
      <c r="W765" s="17">
        <v>0</v>
      </c>
      <c r="X765" s="17">
        <v>1.4242315281931799E-2</v>
      </c>
      <c r="Y765" s="17">
        <v>5.5512455252457902E-3</v>
      </c>
      <c r="Z765" s="17">
        <v>0</v>
      </c>
      <c r="AA765" s="17">
        <v>4.0165820102055902E-3</v>
      </c>
      <c r="AB765" s="17">
        <v>3.1586417796160497E-2</v>
      </c>
      <c r="AC765" s="17">
        <v>5.3982872338188E-2</v>
      </c>
      <c r="AD765" s="17">
        <v>2.6222596622603699E-2</v>
      </c>
      <c r="AE765" s="17"/>
      <c r="AF765" s="17">
        <v>7.3562234927905507E-2</v>
      </c>
      <c r="AG765" s="17">
        <v>0</v>
      </c>
      <c r="AH765" s="17">
        <v>0</v>
      </c>
      <c r="AI765" s="17">
        <v>4.3624573550580498E-2</v>
      </c>
      <c r="AJ765" s="17">
        <v>0</v>
      </c>
      <c r="AK765" s="17">
        <v>8.0612774883585796E-3</v>
      </c>
      <c r="AL765" s="17">
        <v>2.3727800887157299E-2</v>
      </c>
      <c r="AM765" s="17">
        <v>6.3002794210055696E-3</v>
      </c>
      <c r="AN765" s="17">
        <v>1.38735047388824E-2</v>
      </c>
      <c r="AO765" s="17">
        <v>1.8083312034877799E-2</v>
      </c>
      <c r="AP765" s="17">
        <v>5.1051272092610097E-3</v>
      </c>
      <c r="AQ765" s="17">
        <v>1.47651368415449E-2</v>
      </c>
      <c r="AR765" s="17">
        <v>0</v>
      </c>
      <c r="AS765" s="17">
        <v>0</v>
      </c>
      <c r="AT765" s="17">
        <v>0</v>
      </c>
      <c r="AU765" s="17">
        <v>0</v>
      </c>
      <c r="AV765" s="17"/>
      <c r="AW765" s="17">
        <v>1.3102384427770499E-2</v>
      </c>
      <c r="AX765" s="17">
        <v>5.2963612194390601E-3</v>
      </c>
      <c r="AY765" s="17">
        <v>1.6872666568468302E-2</v>
      </c>
      <c r="AZ765" s="17">
        <v>4.3934278837262902E-3</v>
      </c>
      <c r="BA765" s="17">
        <v>2.1043294304499801E-2</v>
      </c>
      <c r="BB765" s="17"/>
      <c r="BC765" s="17">
        <v>1.77087050899403E-2</v>
      </c>
      <c r="BD765" s="17">
        <v>5.4227569536570699E-3</v>
      </c>
      <c r="BE765" s="17">
        <v>1.0587647842368699E-2</v>
      </c>
      <c r="BF765" s="17">
        <v>1.49402245496106E-2</v>
      </c>
      <c r="BG765" s="17">
        <v>1.3505263206873799E-2</v>
      </c>
      <c r="BH765" s="17"/>
      <c r="BI765" s="17">
        <v>9.9779443443678301E-3</v>
      </c>
      <c r="BJ765" s="17">
        <v>1.12863472324011E-2</v>
      </c>
      <c r="BK765" s="17"/>
      <c r="BL765" s="17">
        <v>2.2570389287555202E-2</v>
      </c>
      <c r="BM765" s="17">
        <v>1.6328945423204799E-3</v>
      </c>
      <c r="BN765" s="17">
        <v>1.02268361486277E-2</v>
      </c>
      <c r="BO765" s="17">
        <v>1.98091359520512E-2</v>
      </c>
      <c r="BP765" s="17"/>
      <c r="BQ765" s="17">
        <v>0</v>
      </c>
      <c r="BR765" s="17">
        <v>3.79623868043928E-3</v>
      </c>
      <c r="BS765" s="17">
        <v>3.8537446380615403E-2</v>
      </c>
      <c r="BT765" s="17">
        <v>7.1960221758357304E-3</v>
      </c>
      <c r="BU765" s="17">
        <v>2.15562635700439E-2</v>
      </c>
      <c r="BV765" s="17"/>
      <c r="BW765" s="17">
        <v>0</v>
      </c>
      <c r="BX765" s="17">
        <v>2.1318750547080199E-3</v>
      </c>
      <c r="BY765" s="17">
        <v>4.4917927806460501E-3</v>
      </c>
      <c r="BZ765" s="17">
        <v>9.4686684956673296E-3</v>
      </c>
      <c r="CA765" s="17">
        <v>1.3821424133675301E-2</v>
      </c>
      <c r="CB765" s="17"/>
      <c r="CC765" s="17">
        <v>5.8942329252389498E-3</v>
      </c>
      <c r="CD765" s="17">
        <v>1.2779183037685301E-2</v>
      </c>
      <c r="CE765" s="17"/>
      <c r="CF765" s="17">
        <v>2.4266548227765399E-3</v>
      </c>
      <c r="CG765" s="17"/>
      <c r="CH765" s="17">
        <v>4.7779094839288903E-3</v>
      </c>
    </row>
    <row r="766" spans="2:86" x14ac:dyDescent="0.35">
      <c r="B766" t="s">
        <v>233</v>
      </c>
      <c r="C766" s="17">
        <v>0.157709722021322</v>
      </c>
      <c r="D766" s="17">
        <v>0.11381503456934799</v>
      </c>
      <c r="E766" s="17">
        <v>0.200988766871635</v>
      </c>
      <c r="F766" s="17"/>
      <c r="G766" s="17">
        <v>0.123044704147576</v>
      </c>
      <c r="H766" s="17">
        <v>0.14843347371442001</v>
      </c>
      <c r="I766" s="17">
        <v>0.128598389951145</v>
      </c>
      <c r="J766" s="17">
        <v>0.18601615646379799</v>
      </c>
      <c r="K766" s="17">
        <v>0.19671866262990201</v>
      </c>
      <c r="L766" s="17">
        <v>0.16274228985369099</v>
      </c>
      <c r="M766" s="17"/>
      <c r="N766" s="17">
        <v>0.12945242532295201</v>
      </c>
      <c r="O766" s="17">
        <v>0.16381130092066301</v>
      </c>
      <c r="P766" s="17">
        <v>0.127167839879717</v>
      </c>
      <c r="Q766" s="17">
        <v>0.20862220708990301</v>
      </c>
      <c r="R766" s="17"/>
      <c r="S766" s="17">
        <v>9.9597650285366005E-2</v>
      </c>
      <c r="T766" s="17">
        <v>0.166151046364136</v>
      </c>
      <c r="U766" s="17">
        <v>0.16103517653501101</v>
      </c>
      <c r="V766" s="17">
        <v>0.175946641914137</v>
      </c>
      <c r="W766" s="17">
        <v>0.124811238735794</v>
      </c>
      <c r="X766" s="17">
        <v>0.182869551907518</v>
      </c>
      <c r="Y766" s="17">
        <v>0.15421514237704601</v>
      </c>
      <c r="Z766" s="17">
        <v>0.133450541850891</v>
      </c>
      <c r="AA766" s="17">
        <v>0.18142328967156601</v>
      </c>
      <c r="AB766" s="17">
        <v>0.121754151102343</v>
      </c>
      <c r="AC766" s="17">
        <v>0.184410423852338</v>
      </c>
      <c r="AD766" s="17">
        <v>0.348405884647986</v>
      </c>
      <c r="AE766" s="17"/>
      <c r="AF766" s="17">
        <v>0.102124326125724</v>
      </c>
      <c r="AG766" s="17">
        <v>0.26016067108527102</v>
      </c>
      <c r="AH766" s="17">
        <v>0.20212566390483</v>
      </c>
      <c r="AI766" s="17">
        <v>0.15297079381604001</v>
      </c>
      <c r="AJ766" s="17">
        <v>0.193207170433289</v>
      </c>
      <c r="AK766" s="17">
        <v>0.16530942742760399</v>
      </c>
      <c r="AL766" s="17">
        <v>0.144155039084052</v>
      </c>
      <c r="AM766" s="17">
        <v>0.14348882320091799</v>
      </c>
      <c r="AN766" s="17">
        <v>0.126157068508679</v>
      </c>
      <c r="AO766" s="17">
        <v>0.141388629182429</v>
      </c>
      <c r="AP766" s="17">
        <v>0.122891766370418</v>
      </c>
      <c r="AQ766" s="17">
        <v>0.12758588807180099</v>
      </c>
      <c r="AR766" s="17">
        <v>0.100007805479479</v>
      </c>
      <c r="AS766" s="17">
        <v>0.18847323856552201</v>
      </c>
      <c r="AT766" s="17">
        <v>0.12772274173998899</v>
      </c>
      <c r="AU766" s="17">
        <v>6.6904687508739999E-2</v>
      </c>
      <c r="AV766" s="17"/>
      <c r="AW766" s="17">
        <v>0.1769360372778</v>
      </c>
      <c r="AX766" s="17">
        <v>0.17798724989815801</v>
      </c>
      <c r="AY766" s="17">
        <v>0.150733633684765</v>
      </c>
      <c r="AZ766" s="17">
        <v>8.59177564937086E-2</v>
      </c>
      <c r="BA766" s="17">
        <v>7.7825718267878596E-2</v>
      </c>
      <c r="BB766" s="17"/>
      <c r="BC766" s="17">
        <v>6.2100966063391001E-2</v>
      </c>
      <c r="BD766" s="17">
        <v>0.14691329212995299</v>
      </c>
      <c r="BE766" s="17">
        <v>0.158841554950828</v>
      </c>
      <c r="BF766" s="17">
        <v>0.25845490782871899</v>
      </c>
      <c r="BG766" s="17">
        <v>0.13268221266456801</v>
      </c>
      <c r="BH766" s="17"/>
      <c r="BI766" s="17">
        <v>0.15185777534918299</v>
      </c>
      <c r="BJ766" s="17">
        <v>0.181510008659963</v>
      </c>
      <c r="BK766" s="17"/>
      <c r="BL766" s="17">
        <v>0.18930386792402301</v>
      </c>
      <c r="BM766" s="17">
        <v>0.16814693382506399</v>
      </c>
      <c r="BN766" s="17">
        <v>0.13698038828890499</v>
      </c>
      <c r="BO766" s="17">
        <v>0.26209596788747302</v>
      </c>
      <c r="BP766" s="17"/>
      <c r="BQ766" s="17">
        <v>0.11288017224166901</v>
      </c>
      <c r="BR766" s="17">
        <v>0.104802776733447</v>
      </c>
      <c r="BS766" s="17">
        <v>0.13685070230270699</v>
      </c>
      <c r="BT766" s="17">
        <v>6.9127203891015898E-2</v>
      </c>
      <c r="BU766" s="17">
        <v>8.0681507058569801E-2</v>
      </c>
      <c r="BV766" s="17"/>
      <c r="BW766" s="17">
        <v>5.3177750020118597E-2</v>
      </c>
      <c r="BX766" s="17">
        <v>7.0456865692774498E-2</v>
      </c>
      <c r="BY766" s="17">
        <v>0.12239405798769901</v>
      </c>
      <c r="BZ766" s="17">
        <v>8.7004061236014299E-2</v>
      </c>
      <c r="CA766" s="17">
        <v>6.3928106685185102E-2</v>
      </c>
      <c r="CB766" s="17"/>
      <c r="CC766" s="17">
        <v>7.3662840149252506E-2</v>
      </c>
      <c r="CD766" s="17">
        <v>0.20693510157572501</v>
      </c>
      <c r="CE766" s="17"/>
      <c r="CF766" s="17">
        <v>7.0943498751072101E-2</v>
      </c>
      <c r="CG766" s="17"/>
      <c r="CH766" s="17">
        <v>4.8122495873384602E-2</v>
      </c>
    </row>
    <row r="767" spans="2:86"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c r="CB767" s="17"/>
      <c r="CC767" s="17"/>
      <c r="CD767" s="17"/>
      <c r="CE767" s="17"/>
      <c r="CF767" s="17"/>
      <c r="CG767" s="17"/>
      <c r="CH767" s="17"/>
    </row>
    <row r="768" spans="2:86" x14ac:dyDescent="0.35">
      <c r="B768" s="6" t="s">
        <v>369</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c r="CB768" s="17"/>
      <c r="CC768" s="17"/>
      <c r="CD768" s="17"/>
      <c r="CE768" s="17"/>
      <c r="CF768" s="17"/>
      <c r="CG768" s="17"/>
      <c r="CH768" s="17"/>
    </row>
    <row r="769" spans="2:86" x14ac:dyDescent="0.35">
      <c r="B769" s="21" t="s">
        <v>123</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c r="CB769" s="17"/>
      <c r="CC769" s="17"/>
      <c r="CD769" s="17"/>
      <c r="CE769" s="17"/>
      <c r="CF769" s="17"/>
      <c r="CG769" s="17"/>
      <c r="CH769" s="17"/>
    </row>
    <row r="770" spans="2:86" x14ac:dyDescent="0.35">
      <c r="B770" t="s">
        <v>76</v>
      </c>
      <c r="C770" s="17">
        <v>0.18513132185587</v>
      </c>
      <c r="D770" s="17">
        <v>0.21233530004454901</v>
      </c>
      <c r="E770" s="17">
        <v>0.15914775676369899</v>
      </c>
      <c r="F770" s="17"/>
      <c r="G770" s="17">
        <v>0.22203036897199699</v>
      </c>
      <c r="H770" s="17">
        <v>0.254683371639572</v>
      </c>
      <c r="I770" s="17">
        <v>0.19835473230300499</v>
      </c>
      <c r="J770" s="17">
        <v>0.17694972278194901</v>
      </c>
      <c r="K770" s="17">
        <v>0.143719442744078</v>
      </c>
      <c r="L770" s="17">
        <v>0.12778213537851399</v>
      </c>
      <c r="M770" s="17"/>
      <c r="N770" s="17">
        <v>0.243412039113449</v>
      </c>
      <c r="O770" s="17">
        <v>0.17376658722344501</v>
      </c>
      <c r="P770" s="17">
        <v>0.15243212248087601</v>
      </c>
      <c r="Q770" s="17">
        <v>0.16426381726024999</v>
      </c>
      <c r="R770" s="17"/>
      <c r="S770" s="17">
        <v>0.28229863976650399</v>
      </c>
      <c r="T770" s="17">
        <v>0.133288782831608</v>
      </c>
      <c r="U770" s="17">
        <v>0.15646089872656299</v>
      </c>
      <c r="V770" s="17">
        <v>0.10877676427198001</v>
      </c>
      <c r="W770" s="17">
        <v>0.176572675167746</v>
      </c>
      <c r="X770" s="17">
        <v>0.24086798034050499</v>
      </c>
      <c r="Y770" s="17">
        <v>0.17552296788843</v>
      </c>
      <c r="Z770" s="17">
        <v>0.18668697625804501</v>
      </c>
      <c r="AA770" s="17">
        <v>0.196419153186181</v>
      </c>
      <c r="AB770" s="17">
        <v>0.18582634204019699</v>
      </c>
      <c r="AC770" s="17">
        <v>0.179671507084951</v>
      </c>
      <c r="AD770" s="17">
        <v>0.103758116288713</v>
      </c>
      <c r="AE770" s="17"/>
      <c r="AF770" s="17">
        <v>0.22749238005893699</v>
      </c>
      <c r="AG770" s="17">
        <v>0.12308369172884601</v>
      </c>
      <c r="AH770" s="17">
        <v>0.15852661649531</v>
      </c>
      <c r="AI770" s="17">
        <v>0.102220563521299</v>
      </c>
      <c r="AJ770" s="17">
        <v>0.208332873554186</v>
      </c>
      <c r="AK770" s="17">
        <v>0.157193387828195</v>
      </c>
      <c r="AL770" s="17">
        <v>0.16178358008654201</v>
      </c>
      <c r="AM770" s="17">
        <v>0.15439113599059401</v>
      </c>
      <c r="AN770" s="17">
        <v>0.17708722987140499</v>
      </c>
      <c r="AO770" s="17">
        <v>0.21223924019126</v>
      </c>
      <c r="AP770" s="17">
        <v>0.17486424604346101</v>
      </c>
      <c r="AQ770" s="17">
        <v>0.203285393410748</v>
      </c>
      <c r="AR770" s="17">
        <v>0.28914905998033302</v>
      </c>
      <c r="AS770" s="17">
        <v>0.189244247865611</v>
      </c>
      <c r="AT770" s="17">
        <v>0.19886976172057899</v>
      </c>
      <c r="AU770" s="17">
        <v>0.32226035277335102</v>
      </c>
      <c r="AV770" s="17"/>
      <c r="AW770" s="17">
        <v>0.139388871824598</v>
      </c>
      <c r="AX770" s="17">
        <v>0.161900500151058</v>
      </c>
      <c r="AY770" s="17">
        <v>0.230974372348274</v>
      </c>
      <c r="AZ770" s="17">
        <v>0.25972821548151098</v>
      </c>
      <c r="BA770" s="17">
        <v>0.37632183949322601</v>
      </c>
      <c r="BB770" s="17"/>
      <c r="BC770" s="17">
        <v>0.33134336114393498</v>
      </c>
      <c r="BD770" s="17">
        <v>0.213649081292556</v>
      </c>
      <c r="BE770" s="17">
        <v>0.14354330484104599</v>
      </c>
      <c r="BF770" s="17">
        <v>0.138344520749968</v>
      </c>
      <c r="BG770" s="17">
        <v>6.6631514311063997E-2</v>
      </c>
      <c r="BH770" s="17"/>
      <c r="BI770" s="17">
        <v>0.18752881084827999</v>
      </c>
      <c r="BJ770" s="17">
        <v>0.17538056224898499</v>
      </c>
      <c r="BK770" s="17"/>
      <c r="BL770" s="17">
        <v>0.18624014367279201</v>
      </c>
      <c r="BM770" s="17">
        <v>0.173236873125556</v>
      </c>
      <c r="BN770" s="17">
        <v>0.196369838299981</v>
      </c>
      <c r="BO770" s="17">
        <v>5.9922628992399203E-2</v>
      </c>
      <c r="BP770" s="17"/>
      <c r="BQ770" s="17">
        <v>6.0110748151983202E-2</v>
      </c>
      <c r="BR770" s="17">
        <v>0.373227577028656</v>
      </c>
      <c r="BS770" s="17">
        <v>8.2298794805817699E-2</v>
      </c>
      <c r="BT770" s="17">
        <v>5.2730603104851698E-2</v>
      </c>
      <c r="BU770" s="17">
        <v>6.5481367377231703E-2</v>
      </c>
      <c r="BV770" s="17"/>
      <c r="BW770" s="17">
        <v>5.5232945883950398E-2</v>
      </c>
      <c r="BX770" s="17">
        <v>0.60823916344068596</v>
      </c>
      <c r="BY770" s="17">
        <v>9.3724515247778403E-2</v>
      </c>
      <c r="BZ770" s="17">
        <v>4.87572301404871E-2</v>
      </c>
      <c r="CA770" s="17">
        <v>8.10887069397635E-2</v>
      </c>
      <c r="CB770" s="17"/>
      <c r="CC770" s="17">
        <v>0.14003851671628401</v>
      </c>
      <c r="CD770" s="17">
        <v>0.211541706140531</v>
      </c>
      <c r="CE770" s="17"/>
      <c r="CF770" s="17">
        <v>0.62072466224717004</v>
      </c>
      <c r="CG770" s="17"/>
      <c r="CH770" s="17">
        <v>0.31407936161574102</v>
      </c>
    </row>
    <row r="771" spans="2:86" x14ac:dyDescent="0.35">
      <c r="B771" t="s">
        <v>75</v>
      </c>
      <c r="C771" s="17">
        <v>0.15564922237345999</v>
      </c>
      <c r="D771" s="17">
        <v>0.159728925020479</v>
      </c>
      <c r="E771" s="17">
        <v>0.15213178899659099</v>
      </c>
      <c r="F771" s="17"/>
      <c r="G771" s="17">
        <v>5.3546838610131098E-2</v>
      </c>
      <c r="H771" s="17">
        <v>0.136655258961844</v>
      </c>
      <c r="I771" s="17">
        <v>0.17432447020399799</v>
      </c>
      <c r="J771" s="17">
        <v>0.17472394464576299</v>
      </c>
      <c r="K771" s="17">
        <v>0.136405177053218</v>
      </c>
      <c r="L771" s="17">
        <v>0.22103507564518801</v>
      </c>
      <c r="M771" s="17"/>
      <c r="N771" s="17">
        <v>0.19624464927150201</v>
      </c>
      <c r="O771" s="17">
        <v>0.18265733651892799</v>
      </c>
      <c r="P771" s="17">
        <v>0.131533022095183</v>
      </c>
      <c r="Q771" s="17">
        <v>0.104757587066149</v>
      </c>
      <c r="R771" s="17"/>
      <c r="S771" s="17">
        <v>0.18257445220122401</v>
      </c>
      <c r="T771" s="17">
        <v>0.227188184652096</v>
      </c>
      <c r="U771" s="17">
        <v>8.1698974889491405E-2</v>
      </c>
      <c r="V771" s="17">
        <v>0.18078447687527099</v>
      </c>
      <c r="W771" s="17">
        <v>0.17071306473488701</v>
      </c>
      <c r="X771" s="17">
        <v>0.14086727488531001</v>
      </c>
      <c r="Y771" s="17">
        <v>0.17061826406612099</v>
      </c>
      <c r="Z771" s="17">
        <v>0.10075991007942101</v>
      </c>
      <c r="AA771" s="17">
        <v>0.11461354679383901</v>
      </c>
      <c r="AB771" s="17">
        <v>0.103726662862606</v>
      </c>
      <c r="AC771" s="17">
        <v>0.178572051453707</v>
      </c>
      <c r="AD771" s="17">
        <v>0.15262070276940601</v>
      </c>
      <c r="AE771" s="17"/>
      <c r="AF771" s="17">
        <v>7.5093381106940596E-2</v>
      </c>
      <c r="AG771" s="17">
        <v>9.2946790365441206E-2</v>
      </c>
      <c r="AH771" s="17">
        <v>0.13695032113404401</v>
      </c>
      <c r="AI771" s="17">
        <v>7.3002337941051307E-2</v>
      </c>
      <c r="AJ771" s="17">
        <v>0.121275575019289</v>
      </c>
      <c r="AK771" s="17">
        <v>0.14999135950925799</v>
      </c>
      <c r="AL771" s="17">
        <v>0.17496680877038401</v>
      </c>
      <c r="AM771" s="17">
        <v>0.17935862354215801</v>
      </c>
      <c r="AN771" s="17">
        <v>0.195760810632262</v>
      </c>
      <c r="AO771" s="17">
        <v>0.153624535019692</v>
      </c>
      <c r="AP771" s="17">
        <v>0.14934151110454899</v>
      </c>
      <c r="AQ771" s="17">
        <v>0.14074225831597401</v>
      </c>
      <c r="AR771" s="17">
        <v>0.193306312104123</v>
      </c>
      <c r="AS771" s="17">
        <v>0.209558999401948</v>
      </c>
      <c r="AT771" s="17">
        <v>0.27478787447371</v>
      </c>
      <c r="AU771" s="17">
        <v>0.201050052751305</v>
      </c>
      <c r="AV771" s="17"/>
      <c r="AW771" s="17">
        <v>0.153498331538168</v>
      </c>
      <c r="AX771" s="17">
        <v>0.12836145749050301</v>
      </c>
      <c r="AY771" s="17">
        <v>0.15454288102014599</v>
      </c>
      <c r="AZ771" s="17">
        <v>0.20882491589934199</v>
      </c>
      <c r="BA771" s="17">
        <v>8.1013558099449004E-2</v>
      </c>
      <c r="BB771" s="17"/>
      <c r="BC771" s="17">
        <v>0.12913764045615</v>
      </c>
      <c r="BD771" s="17">
        <v>0.18371002626739999</v>
      </c>
      <c r="BE771" s="17">
        <v>0.170205609669039</v>
      </c>
      <c r="BF771" s="17">
        <v>9.6121787614802903E-2</v>
      </c>
      <c r="BG771" s="17">
        <v>3.8792387742071499E-2</v>
      </c>
      <c r="BH771" s="17"/>
      <c r="BI771" s="17">
        <v>0.162554011866059</v>
      </c>
      <c r="BJ771" s="17">
        <v>0.127566948506251</v>
      </c>
      <c r="BK771" s="17"/>
      <c r="BL771" s="17">
        <v>0.155047038555921</v>
      </c>
      <c r="BM771" s="17">
        <v>0.16057312704450299</v>
      </c>
      <c r="BN771" s="17">
        <v>0.155207493684242</v>
      </c>
      <c r="BO771" s="17">
        <v>0.108448908290132</v>
      </c>
      <c r="BP771" s="17"/>
      <c r="BQ771" s="17">
        <v>0.46730410920411197</v>
      </c>
      <c r="BR771" s="17">
        <v>9.3082596882792204E-2</v>
      </c>
      <c r="BS771" s="17">
        <v>0.12503632087883901</v>
      </c>
      <c r="BT771" s="17">
        <v>7.8727204430065895E-2</v>
      </c>
      <c r="BU771" s="17">
        <v>6.7098874870571104E-2</v>
      </c>
      <c r="BV771" s="17"/>
      <c r="BW771" s="17">
        <v>0.6105555987961</v>
      </c>
      <c r="BX771" s="17">
        <v>5.5361581355783701E-2</v>
      </c>
      <c r="BY771" s="17">
        <v>0.10354633704237901</v>
      </c>
      <c r="BZ771" s="17">
        <v>7.6003558914800706E-2</v>
      </c>
      <c r="CA771" s="17">
        <v>5.27272122005071E-2</v>
      </c>
      <c r="CB771" s="17"/>
      <c r="CC771" s="17">
        <v>0.14906784508607801</v>
      </c>
      <c r="CD771" s="17">
        <v>0.159503866207306</v>
      </c>
      <c r="CE771" s="17"/>
      <c r="CF771" s="17">
        <v>5.42560871751607E-2</v>
      </c>
      <c r="CG771" s="17"/>
      <c r="CH771" s="17">
        <v>9.5646260215479506E-2</v>
      </c>
    </row>
    <row r="772" spans="2:86" x14ac:dyDescent="0.35">
      <c r="B772" t="s">
        <v>77</v>
      </c>
      <c r="C772" s="17">
        <v>7.7707491655591196E-2</v>
      </c>
      <c r="D772" s="17">
        <v>8.0665823337317699E-2</v>
      </c>
      <c r="E772" s="17">
        <v>7.5052615659068705E-2</v>
      </c>
      <c r="F772" s="17"/>
      <c r="G772" s="17">
        <v>7.8171973509583603E-2</v>
      </c>
      <c r="H772" s="17">
        <v>6.5860373288154306E-2</v>
      </c>
      <c r="I772" s="17">
        <v>8.0140645472969896E-2</v>
      </c>
      <c r="J772" s="17">
        <v>7.4985587052599501E-2</v>
      </c>
      <c r="K772" s="17">
        <v>9.0192376619726997E-2</v>
      </c>
      <c r="L772" s="17">
        <v>7.8899369069343903E-2</v>
      </c>
      <c r="M772" s="17"/>
      <c r="N772" s="17">
        <v>8.3406001346876701E-2</v>
      </c>
      <c r="O772" s="17">
        <v>7.8967975208771801E-2</v>
      </c>
      <c r="P772" s="17">
        <v>6.3432862937169196E-2</v>
      </c>
      <c r="Q772" s="17">
        <v>8.2027244128023799E-2</v>
      </c>
      <c r="R772" s="17"/>
      <c r="S772" s="17">
        <v>8.2369783855075804E-2</v>
      </c>
      <c r="T772" s="17">
        <v>0.103163180017618</v>
      </c>
      <c r="U772" s="17">
        <v>0.104997059590485</v>
      </c>
      <c r="V772" s="17">
        <v>4.4855751253612498E-2</v>
      </c>
      <c r="W772" s="17">
        <v>5.90759379613073E-2</v>
      </c>
      <c r="X772" s="17">
        <v>6.6171777912497703E-2</v>
      </c>
      <c r="Y772" s="17">
        <v>8.8352945417884396E-2</v>
      </c>
      <c r="Z772" s="17">
        <v>0.103502276971586</v>
      </c>
      <c r="AA772" s="17">
        <v>6.9145670441075405E-2</v>
      </c>
      <c r="AB772" s="17">
        <v>7.6285954853704402E-2</v>
      </c>
      <c r="AC772" s="17">
        <v>3.7736563311960201E-2</v>
      </c>
      <c r="AD772" s="17">
        <v>8.8859392499365794E-2</v>
      </c>
      <c r="AE772" s="17"/>
      <c r="AF772" s="17">
        <v>4.4140430644495902E-2</v>
      </c>
      <c r="AG772" s="17">
        <v>7.9614788658318794E-2</v>
      </c>
      <c r="AH772" s="17">
        <v>9.3941576509816799E-2</v>
      </c>
      <c r="AI772" s="17">
        <v>6.4042716051457005E-2</v>
      </c>
      <c r="AJ772" s="17">
        <v>7.4831393351789899E-2</v>
      </c>
      <c r="AK772" s="17">
        <v>7.1948741767115201E-2</v>
      </c>
      <c r="AL772" s="17">
        <v>6.8327495674870495E-2</v>
      </c>
      <c r="AM772" s="17">
        <v>0.111877681554556</v>
      </c>
      <c r="AN772" s="17">
        <v>0.113085828336821</v>
      </c>
      <c r="AO772" s="17">
        <v>5.6921722436634702E-2</v>
      </c>
      <c r="AP772" s="17">
        <v>7.7208529518971905E-2</v>
      </c>
      <c r="AQ772" s="17">
        <v>6.1577075317672397E-2</v>
      </c>
      <c r="AR772" s="17">
        <v>6.5313458117996007E-2</v>
      </c>
      <c r="AS772" s="17">
        <v>5.7679019920649298E-2</v>
      </c>
      <c r="AT772" s="17">
        <v>5.5847838856628002E-2</v>
      </c>
      <c r="AU772" s="17">
        <v>9.7107044048853203E-2</v>
      </c>
      <c r="AV772" s="17"/>
      <c r="AW772" s="17">
        <v>7.4935638356280407E-2</v>
      </c>
      <c r="AX772" s="17">
        <v>7.0021256265884693E-2</v>
      </c>
      <c r="AY772" s="17">
        <v>9.2118485323473803E-2</v>
      </c>
      <c r="AZ772" s="17">
        <v>8.0704160153530199E-2</v>
      </c>
      <c r="BA772" s="17">
        <v>7.6636011184286104E-2</v>
      </c>
      <c r="BB772" s="17"/>
      <c r="BC772" s="17">
        <v>9.1483843805791706E-2</v>
      </c>
      <c r="BD772" s="17">
        <v>7.7532688392353694E-2</v>
      </c>
      <c r="BE772" s="17">
        <v>7.1478139718891706E-2</v>
      </c>
      <c r="BF772" s="17">
        <v>6.5125401478505596E-2</v>
      </c>
      <c r="BG772" s="17">
        <v>0.157940561093279</v>
      </c>
      <c r="BH772" s="17"/>
      <c r="BI772" s="17">
        <v>7.4249913639044707E-2</v>
      </c>
      <c r="BJ772" s="17">
        <v>9.1769709320877801E-2</v>
      </c>
      <c r="BK772" s="17"/>
      <c r="BL772" s="17">
        <v>7.2472377014435901E-2</v>
      </c>
      <c r="BM772" s="17">
        <v>6.2826126560832404E-2</v>
      </c>
      <c r="BN772" s="17">
        <v>8.7356582129934801E-2</v>
      </c>
      <c r="BO772" s="17">
        <v>7.9732556450487102E-2</v>
      </c>
      <c r="BP772" s="17"/>
      <c r="BQ772" s="17">
        <v>5.2190564648570401E-2</v>
      </c>
      <c r="BR772" s="17">
        <v>6.2699030393890007E-2</v>
      </c>
      <c r="BS772" s="17">
        <v>0.35685591920752002</v>
      </c>
      <c r="BT772" s="17">
        <v>2.5197003823458099E-2</v>
      </c>
      <c r="BU772" s="17">
        <v>9.2367922513818604E-2</v>
      </c>
      <c r="BV772" s="17"/>
      <c r="BW772" s="17">
        <v>2.1840605535079102E-2</v>
      </c>
      <c r="BX772" s="17">
        <v>4.4909971876097902E-2</v>
      </c>
      <c r="BY772" s="17">
        <v>0.42181440587469399</v>
      </c>
      <c r="BZ772" s="17">
        <v>1.44046712395911E-2</v>
      </c>
      <c r="CA772" s="17">
        <v>8.8153059304165907E-2</v>
      </c>
      <c r="CB772" s="17"/>
      <c r="CC772" s="17">
        <v>4.24494402872801E-2</v>
      </c>
      <c r="CD772" s="17">
        <v>9.8357763531180101E-2</v>
      </c>
      <c r="CE772" s="17"/>
      <c r="CF772" s="17">
        <v>3.2293078906589702E-2</v>
      </c>
      <c r="CG772" s="17"/>
      <c r="CH772" s="17">
        <v>3.3399916369344897E-2</v>
      </c>
    </row>
    <row r="773" spans="2:86" x14ac:dyDescent="0.35">
      <c r="B773" t="s">
        <v>79</v>
      </c>
      <c r="C773" s="17">
        <v>0.14320809565876699</v>
      </c>
      <c r="D773" s="17">
        <v>0.14240987958180401</v>
      </c>
      <c r="E773" s="17">
        <v>0.14144577742221801</v>
      </c>
      <c r="F773" s="17"/>
      <c r="G773" s="17">
        <v>0.301604197916848</v>
      </c>
      <c r="H773" s="17">
        <v>0.17662521082891</v>
      </c>
      <c r="I773" s="17">
        <v>0.126177746756724</v>
      </c>
      <c r="J773" s="17">
        <v>0.10038434134211</v>
      </c>
      <c r="K773" s="17">
        <v>9.4312982660418695E-2</v>
      </c>
      <c r="L773" s="17">
        <v>9.2382342477350304E-2</v>
      </c>
      <c r="M773" s="17"/>
      <c r="N773" s="17">
        <v>0.12370859723315</v>
      </c>
      <c r="O773" s="17">
        <v>0.113609899312362</v>
      </c>
      <c r="P773" s="17">
        <v>0.205269023447571</v>
      </c>
      <c r="Q773" s="17">
        <v>0.14158172646981801</v>
      </c>
      <c r="R773" s="17"/>
      <c r="S773" s="17">
        <v>0.13481978599980099</v>
      </c>
      <c r="T773" s="17">
        <v>0.13060686319878101</v>
      </c>
      <c r="U773" s="17">
        <v>0.14722702155060399</v>
      </c>
      <c r="V773" s="17">
        <v>0.18898940063966399</v>
      </c>
      <c r="W773" s="17">
        <v>0.117601039698029</v>
      </c>
      <c r="X773" s="17">
        <v>0.163881832687677</v>
      </c>
      <c r="Y773" s="17">
        <v>0.149835016424227</v>
      </c>
      <c r="Z773" s="17">
        <v>5.0399453786907203E-2</v>
      </c>
      <c r="AA773" s="17">
        <v>0.15729192470236</v>
      </c>
      <c r="AB773" s="17">
        <v>0.125126818863942</v>
      </c>
      <c r="AC773" s="17">
        <v>0.22913108302149099</v>
      </c>
      <c r="AD773" s="17">
        <v>5.23059942240418E-2</v>
      </c>
      <c r="AE773" s="17"/>
      <c r="AF773" s="17">
        <v>0.331366123445203</v>
      </c>
      <c r="AG773" s="17">
        <v>0.145729596192508</v>
      </c>
      <c r="AH773" s="17">
        <v>0.130322318212241</v>
      </c>
      <c r="AI773" s="17">
        <v>0.12171120360872301</v>
      </c>
      <c r="AJ773" s="17">
        <v>0.210056872040602</v>
      </c>
      <c r="AK773" s="17">
        <v>0.13793735831284301</v>
      </c>
      <c r="AL773" s="17">
        <v>0.162592647878643</v>
      </c>
      <c r="AM773" s="17">
        <v>8.91503851303862E-2</v>
      </c>
      <c r="AN773" s="17">
        <v>0.14938041511216699</v>
      </c>
      <c r="AO773" s="17">
        <v>0.17748152991312499</v>
      </c>
      <c r="AP773" s="17">
        <v>0.13277142057392199</v>
      </c>
      <c r="AQ773" s="17">
        <v>0.12496751826956699</v>
      </c>
      <c r="AR773" s="17">
        <v>0.20035672464482299</v>
      </c>
      <c r="AS773" s="17">
        <v>0.12522511985163701</v>
      </c>
      <c r="AT773" s="17">
        <v>8.64257140431932E-2</v>
      </c>
      <c r="AU773" s="17">
        <v>0.106928873204315</v>
      </c>
      <c r="AV773" s="17"/>
      <c r="AW773" s="17">
        <v>0.15846388056757599</v>
      </c>
      <c r="AX773" s="17">
        <v>0.131613142303182</v>
      </c>
      <c r="AY773" s="17">
        <v>0.15145871953330001</v>
      </c>
      <c r="AZ773" s="17">
        <v>0.13730495271599799</v>
      </c>
      <c r="BA773" s="17">
        <v>0.111543401574336</v>
      </c>
      <c r="BB773" s="17"/>
      <c r="BC773" s="17">
        <v>0.17704010056067301</v>
      </c>
      <c r="BD773" s="17">
        <v>0.11839656968239801</v>
      </c>
      <c r="BE773" s="17">
        <v>0.14213363642499999</v>
      </c>
      <c r="BF773" s="17">
        <v>0.16637573466156899</v>
      </c>
      <c r="BG773" s="17">
        <v>0.21146572967684801</v>
      </c>
      <c r="BH773" s="17"/>
      <c r="BI773" s="17">
        <v>0.14240555806515201</v>
      </c>
      <c r="BJ773" s="17">
        <v>0.14647207358550901</v>
      </c>
      <c r="BK773" s="17"/>
      <c r="BL773" s="17">
        <v>0.16126803361219999</v>
      </c>
      <c r="BM773" s="17">
        <v>0.13748869447562501</v>
      </c>
      <c r="BN773" s="17">
        <v>0.136340784749621</v>
      </c>
      <c r="BO773" s="17">
        <v>0.23287911629545899</v>
      </c>
      <c r="BP773" s="17"/>
      <c r="BQ773" s="17">
        <v>6.2183246793222402E-2</v>
      </c>
      <c r="BR773" s="17">
        <v>0.13905661027544999</v>
      </c>
      <c r="BS773" s="17">
        <v>0.14596745278477499</v>
      </c>
      <c r="BT773" s="17">
        <v>5.80684166455687E-2</v>
      </c>
      <c r="BU773" s="17">
        <v>0.52874860495381903</v>
      </c>
      <c r="BV773" s="17"/>
      <c r="BW773" s="17">
        <v>0.100823125853647</v>
      </c>
      <c r="BX773" s="17">
        <v>9.1114667343885306E-2</v>
      </c>
      <c r="BY773" s="17">
        <v>0.12881657373775901</v>
      </c>
      <c r="BZ773" s="17">
        <v>5.3867181764579997E-2</v>
      </c>
      <c r="CA773" s="17">
        <v>0.57688043275066803</v>
      </c>
      <c r="CB773" s="17"/>
      <c r="CC773" s="17">
        <v>9.0683364228708097E-2</v>
      </c>
      <c r="CD773" s="17">
        <v>0.17397128143136101</v>
      </c>
      <c r="CE773" s="17"/>
      <c r="CF773" s="17">
        <v>8.4909466533536399E-2</v>
      </c>
      <c r="CG773" s="17"/>
      <c r="CH773" s="17">
        <v>8.0514446427316005E-2</v>
      </c>
    </row>
    <row r="774" spans="2:86" x14ac:dyDescent="0.35">
      <c r="B774" t="s">
        <v>78</v>
      </c>
      <c r="C774" s="17">
        <v>0.21497080237737601</v>
      </c>
      <c r="D774" s="17">
        <v>0.24114731869543299</v>
      </c>
      <c r="E774" s="17">
        <v>0.19007783068515999</v>
      </c>
      <c r="F774" s="17"/>
      <c r="G774" s="17">
        <v>0.138281073915034</v>
      </c>
      <c r="H774" s="17">
        <v>0.16466754068502901</v>
      </c>
      <c r="I774" s="17">
        <v>0.219370305973593</v>
      </c>
      <c r="J774" s="17">
        <v>0.21683781426980001</v>
      </c>
      <c r="K774" s="17">
        <v>0.28542029760742199</v>
      </c>
      <c r="L774" s="17">
        <v>0.254425787956853</v>
      </c>
      <c r="M774" s="17"/>
      <c r="N774" s="17">
        <v>0.15846467441127199</v>
      </c>
      <c r="O774" s="17">
        <v>0.21268736680120001</v>
      </c>
      <c r="P774" s="17">
        <v>0.25279955645806501</v>
      </c>
      <c r="Q774" s="17">
        <v>0.24488931888157001</v>
      </c>
      <c r="R774" s="17"/>
      <c r="S774" s="17">
        <v>0.14608514858250701</v>
      </c>
      <c r="T774" s="17">
        <v>0.18779748270591101</v>
      </c>
      <c r="U774" s="17">
        <v>0.29787198701523898</v>
      </c>
      <c r="V774" s="17">
        <v>0.27326250152141202</v>
      </c>
      <c r="W774" s="17">
        <v>0.28786798468789998</v>
      </c>
      <c r="X774" s="17">
        <v>0.175353497157407</v>
      </c>
      <c r="Y774" s="17">
        <v>0.20307380619995899</v>
      </c>
      <c r="Z774" s="17">
        <v>0.32586631451279602</v>
      </c>
      <c r="AA774" s="17">
        <v>0.239149528793144</v>
      </c>
      <c r="AB774" s="17">
        <v>0.20009083316939999</v>
      </c>
      <c r="AC774" s="17">
        <v>0.123146934706692</v>
      </c>
      <c r="AD774" s="17">
        <v>0.20070575458943599</v>
      </c>
      <c r="AE774" s="17"/>
      <c r="AF774" s="17">
        <v>4.1535265146519097E-2</v>
      </c>
      <c r="AG774" s="17">
        <v>0.20698537700571701</v>
      </c>
      <c r="AH774" s="17">
        <v>0.19517849446279001</v>
      </c>
      <c r="AI774" s="17">
        <v>0.36186160166421</v>
      </c>
      <c r="AJ774" s="17">
        <v>0.20672910572572101</v>
      </c>
      <c r="AK774" s="17">
        <v>0.249610665396337</v>
      </c>
      <c r="AL774" s="17">
        <v>0.27761792319983702</v>
      </c>
      <c r="AM774" s="17">
        <v>0.24261242007647399</v>
      </c>
      <c r="AN774" s="17">
        <v>0.163641826246546</v>
      </c>
      <c r="AO774" s="17">
        <v>0.18560748667310201</v>
      </c>
      <c r="AP774" s="17">
        <v>0.21522462212101201</v>
      </c>
      <c r="AQ774" s="17">
        <v>0.240407749347126</v>
      </c>
      <c r="AR774" s="17">
        <v>0.126263644911003</v>
      </c>
      <c r="AS774" s="17">
        <v>0.16534802658252001</v>
      </c>
      <c r="AT774" s="17">
        <v>0.19869227585846699</v>
      </c>
      <c r="AU774" s="17">
        <v>0.167987853239254</v>
      </c>
      <c r="AV774" s="17"/>
      <c r="AW774" s="17">
        <v>0.256815279893923</v>
      </c>
      <c r="AX774" s="17">
        <v>0.24213543517335201</v>
      </c>
      <c r="AY774" s="17">
        <v>0.13962145414912</v>
      </c>
      <c r="AZ774" s="17">
        <v>0.170174862613724</v>
      </c>
      <c r="BA774" s="17">
        <v>0.22048259018242999</v>
      </c>
      <c r="BB774" s="17"/>
      <c r="BC774" s="17">
        <v>0.129980383518879</v>
      </c>
      <c r="BD774" s="17">
        <v>0.196055328244641</v>
      </c>
      <c r="BE774" s="17">
        <v>0.24870491674161399</v>
      </c>
      <c r="BF774" s="17">
        <v>0.22950901242513</v>
      </c>
      <c r="BG774" s="17">
        <v>0.25901661815350702</v>
      </c>
      <c r="BH774" s="17"/>
      <c r="BI774" s="17">
        <v>0.216629354522578</v>
      </c>
      <c r="BJ774" s="17">
        <v>0.20822535190208399</v>
      </c>
      <c r="BK774" s="17"/>
      <c r="BL774" s="17">
        <v>0.181602842905317</v>
      </c>
      <c r="BM774" s="17">
        <v>0.22513738035091599</v>
      </c>
      <c r="BN774" s="17">
        <v>0.22310045803026299</v>
      </c>
      <c r="BO774" s="17">
        <v>0.16285861534205201</v>
      </c>
      <c r="BP774" s="17"/>
      <c r="BQ774" s="17">
        <v>0.20905243335978799</v>
      </c>
      <c r="BR774" s="17">
        <v>0.14898889773035101</v>
      </c>
      <c r="BS774" s="17">
        <v>9.0678289375823604E-2</v>
      </c>
      <c r="BT774" s="17">
        <v>0.68179411367670795</v>
      </c>
      <c r="BU774" s="17">
        <v>8.6693160965531396E-2</v>
      </c>
      <c r="BV774" s="17"/>
      <c r="BW774" s="17">
        <v>9.7234442657641307E-2</v>
      </c>
      <c r="BX774" s="17">
        <v>7.3135354839490893E-2</v>
      </c>
      <c r="BY774" s="17">
        <v>5.5535624973030898E-2</v>
      </c>
      <c r="BZ774" s="17">
        <v>0.67620273524028296</v>
      </c>
      <c r="CA774" s="17">
        <v>4.95469245595433E-2</v>
      </c>
      <c r="CB774" s="17"/>
      <c r="CC774" s="17">
        <v>0.45514875507860397</v>
      </c>
      <c r="CD774" s="17">
        <v>7.4301087820763306E-2</v>
      </c>
      <c r="CE774" s="17"/>
      <c r="CF774" s="17">
        <v>7.8733592411282499E-2</v>
      </c>
      <c r="CG774" s="17"/>
      <c r="CH774" s="17">
        <v>0.38166118175829</v>
      </c>
    </row>
    <row r="775" spans="2:86" x14ac:dyDescent="0.35">
      <c r="B775" t="s">
        <v>231</v>
      </c>
      <c r="C775" s="17">
        <v>2.87966535632285E-2</v>
      </c>
      <c r="D775" s="17">
        <v>2.4350820354560199E-2</v>
      </c>
      <c r="E775" s="17">
        <v>3.3218159347185403E-2</v>
      </c>
      <c r="F775" s="17"/>
      <c r="G775" s="17">
        <v>2.0969288045790499E-2</v>
      </c>
      <c r="H775" s="17">
        <v>3.5713094369336902E-2</v>
      </c>
      <c r="I775" s="17">
        <v>3.6373304617685398E-2</v>
      </c>
      <c r="J775" s="17">
        <v>3.31643057738681E-2</v>
      </c>
      <c r="K775" s="17">
        <v>1.9044408578353898E-2</v>
      </c>
      <c r="L775" s="17">
        <v>2.5199023279508102E-2</v>
      </c>
      <c r="M775" s="17"/>
      <c r="N775" s="17">
        <v>1.94391888085809E-2</v>
      </c>
      <c r="O775" s="17">
        <v>2.32707840900057E-2</v>
      </c>
      <c r="P775" s="17">
        <v>3.3486527525360299E-2</v>
      </c>
      <c r="Q775" s="17">
        <v>4.0752903892229402E-2</v>
      </c>
      <c r="R775" s="17"/>
      <c r="S775" s="17">
        <v>3.3335622741852103E-2</v>
      </c>
      <c r="T775" s="17">
        <v>3.3916146341913902E-3</v>
      </c>
      <c r="U775" s="17">
        <v>2.2009470388199E-2</v>
      </c>
      <c r="V775" s="17">
        <v>5.3346001642435399E-3</v>
      </c>
      <c r="W775" s="17">
        <v>2.1216539817146201E-2</v>
      </c>
      <c r="X775" s="17">
        <v>4.7450854578052499E-3</v>
      </c>
      <c r="Y775" s="17">
        <v>2.6381731982071801E-2</v>
      </c>
      <c r="Z775" s="17">
        <v>1.1666770913781901E-2</v>
      </c>
      <c r="AA775" s="17">
        <v>7.9980624999121605E-3</v>
      </c>
      <c r="AB775" s="17">
        <v>0.178046880076832</v>
      </c>
      <c r="AC775" s="17">
        <v>0</v>
      </c>
      <c r="AD775" s="17">
        <v>0</v>
      </c>
      <c r="AE775" s="17"/>
      <c r="AF775" s="17">
        <v>0</v>
      </c>
      <c r="AG775" s="17">
        <v>3.8458221213662297E-2</v>
      </c>
      <c r="AH775" s="17">
        <v>3.8383817130456098E-2</v>
      </c>
      <c r="AI775" s="17">
        <v>8.8930316997711797E-2</v>
      </c>
      <c r="AJ775" s="17">
        <v>1.37584382251714E-2</v>
      </c>
      <c r="AK775" s="17">
        <v>3.67926807888573E-2</v>
      </c>
      <c r="AL775" s="17">
        <v>4.4694452076899701E-3</v>
      </c>
      <c r="AM775" s="17">
        <v>1.11893052630946E-2</v>
      </c>
      <c r="AN775" s="17">
        <v>1.44331937125104E-2</v>
      </c>
      <c r="AO775" s="17">
        <v>8.2279885848748902E-3</v>
      </c>
      <c r="AP775" s="17">
        <v>4.2812751725754501E-2</v>
      </c>
      <c r="AQ775" s="17">
        <v>4.9716417394637398E-2</v>
      </c>
      <c r="AR775" s="17">
        <v>2.44073439170257E-2</v>
      </c>
      <c r="AS775" s="17">
        <v>0</v>
      </c>
      <c r="AT775" s="17">
        <v>0</v>
      </c>
      <c r="AU775" s="17">
        <v>1.6593745556422401E-2</v>
      </c>
      <c r="AV775" s="17"/>
      <c r="AW775" s="17">
        <v>2.0344701986881399E-2</v>
      </c>
      <c r="AX775" s="17">
        <v>2.46986482781631E-2</v>
      </c>
      <c r="AY775" s="17">
        <v>3.5505347468012802E-2</v>
      </c>
      <c r="AZ775" s="17">
        <v>1.67137800891543E-2</v>
      </c>
      <c r="BA775" s="17">
        <v>0</v>
      </c>
      <c r="BB775" s="17"/>
      <c r="BC775" s="17">
        <v>2.7855494176092101E-2</v>
      </c>
      <c r="BD775" s="17">
        <v>2.4513784951524498E-2</v>
      </c>
      <c r="BE775" s="17">
        <v>2.3939270904787001E-2</v>
      </c>
      <c r="BF775" s="17">
        <v>4.9346508919301903E-2</v>
      </c>
      <c r="BG775" s="17">
        <v>4.1915820553008999E-2</v>
      </c>
      <c r="BH775" s="17"/>
      <c r="BI775" s="17">
        <v>2.6361233807042299E-2</v>
      </c>
      <c r="BJ775" s="17">
        <v>3.8701680305629101E-2</v>
      </c>
      <c r="BK775" s="17"/>
      <c r="BL775" s="17">
        <v>3.2592245803113699E-2</v>
      </c>
      <c r="BM775" s="17">
        <v>3.1751428046673302E-2</v>
      </c>
      <c r="BN775" s="17">
        <v>2.6025679306943598E-2</v>
      </c>
      <c r="BO775" s="17">
        <v>2.6392702050814499E-2</v>
      </c>
      <c r="BP775" s="17"/>
      <c r="BQ775" s="17">
        <v>4.3355197960052404E-3</v>
      </c>
      <c r="BR775" s="17">
        <v>2.63141871506022E-2</v>
      </c>
      <c r="BS775" s="17">
        <v>1.9933636726459598E-2</v>
      </c>
      <c r="BT775" s="17">
        <v>1.13364299552351E-2</v>
      </c>
      <c r="BU775" s="17">
        <v>4.5123053839969E-2</v>
      </c>
      <c r="BV775" s="17"/>
      <c r="BW775" s="17">
        <v>1.42271813275688E-2</v>
      </c>
      <c r="BX775" s="17">
        <v>2.2985173364144101E-2</v>
      </c>
      <c r="BY775" s="17">
        <v>1.5623699530505099E-2</v>
      </c>
      <c r="BZ775" s="17">
        <v>1.3377679086185101E-2</v>
      </c>
      <c r="CA775" s="17">
        <v>2.7845974903830801E-2</v>
      </c>
      <c r="CB775" s="17"/>
      <c r="CC775" s="17">
        <v>1.7523804435452098E-2</v>
      </c>
      <c r="CD775" s="17">
        <v>3.53990433796521E-2</v>
      </c>
      <c r="CE775" s="17"/>
      <c r="CF775" s="17">
        <v>2.6163391552088099E-2</v>
      </c>
      <c r="CG775" s="17"/>
      <c r="CH775" s="17">
        <v>1.7364143637562099E-2</v>
      </c>
    </row>
    <row r="776" spans="2:86" x14ac:dyDescent="0.35">
      <c r="B776" t="s">
        <v>232</v>
      </c>
      <c r="C776" s="17">
        <v>1.0200046415892601E-2</v>
      </c>
      <c r="D776" s="17">
        <v>8.29737759382922E-3</v>
      </c>
      <c r="E776" s="17">
        <v>1.20860052496491E-2</v>
      </c>
      <c r="F776" s="17"/>
      <c r="G776" s="17">
        <v>1.1056774761988899E-2</v>
      </c>
      <c r="H776" s="17">
        <v>2.1026987183586102E-2</v>
      </c>
      <c r="I776" s="17">
        <v>3.8891058367929898E-3</v>
      </c>
      <c r="J776" s="17">
        <v>1.17227039247336E-2</v>
      </c>
      <c r="K776" s="17">
        <v>8.8396647911104295E-3</v>
      </c>
      <c r="L776" s="17">
        <v>5.6303810466507799E-3</v>
      </c>
      <c r="M776" s="17"/>
      <c r="N776" s="17">
        <v>1.2388173343569901E-2</v>
      </c>
      <c r="O776" s="17">
        <v>1.56236772302736E-2</v>
      </c>
      <c r="P776" s="17">
        <v>3.50183639967264E-3</v>
      </c>
      <c r="Q776" s="17">
        <v>8.1723184726456392E-3</v>
      </c>
      <c r="R776" s="17"/>
      <c r="S776" s="17">
        <v>8.4823825266993197E-3</v>
      </c>
      <c r="T776" s="17">
        <v>8.1741116611438302E-3</v>
      </c>
      <c r="U776" s="17">
        <v>0</v>
      </c>
      <c r="V776" s="17">
        <v>1.27730844912962E-2</v>
      </c>
      <c r="W776" s="17">
        <v>1.01277946691166E-2</v>
      </c>
      <c r="X776" s="17">
        <v>1.3180092759913701E-2</v>
      </c>
      <c r="Y776" s="17">
        <v>5.1161197247104398E-3</v>
      </c>
      <c r="Z776" s="17">
        <v>0</v>
      </c>
      <c r="AA776" s="17">
        <v>8.0740547491335996E-3</v>
      </c>
      <c r="AB776" s="17">
        <v>0</v>
      </c>
      <c r="AC776" s="17">
        <v>7.2262538984884897E-2</v>
      </c>
      <c r="AD776" s="17">
        <v>0</v>
      </c>
      <c r="AE776" s="17"/>
      <c r="AF776" s="17">
        <v>9.2137119323138103E-2</v>
      </c>
      <c r="AG776" s="17">
        <v>1.9366533413065198E-2</v>
      </c>
      <c r="AH776" s="17">
        <v>5.8004578804710704E-3</v>
      </c>
      <c r="AI776" s="17">
        <v>6.5954577660838603E-3</v>
      </c>
      <c r="AJ776" s="17">
        <v>0</v>
      </c>
      <c r="AK776" s="17">
        <v>1.7454440621550299E-2</v>
      </c>
      <c r="AL776" s="17">
        <v>1.41826538868845E-2</v>
      </c>
      <c r="AM776" s="17">
        <v>1.6511818325548201E-2</v>
      </c>
      <c r="AN776" s="17">
        <v>2.0894207665885001E-2</v>
      </c>
      <c r="AO776" s="17">
        <v>0</v>
      </c>
      <c r="AP776" s="17">
        <v>9.9510742415367705E-3</v>
      </c>
      <c r="AQ776" s="17">
        <v>0</v>
      </c>
      <c r="AR776" s="17">
        <v>0</v>
      </c>
      <c r="AS776" s="17">
        <v>0</v>
      </c>
      <c r="AT776" s="17">
        <v>0</v>
      </c>
      <c r="AU776" s="17">
        <v>1.1233445037633299E-2</v>
      </c>
      <c r="AV776" s="17"/>
      <c r="AW776" s="17">
        <v>7.3144462548076199E-3</v>
      </c>
      <c r="AX776" s="17">
        <v>5.2188763012090498E-3</v>
      </c>
      <c r="AY776" s="17">
        <v>1.6256207378697599E-2</v>
      </c>
      <c r="AZ776" s="17">
        <v>1.1132081917107999E-2</v>
      </c>
      <c r="BA776" s="17">
        <v>5.1675106222062901E-2</v>
      </c>
      <c r="BB776" s="17"/>
      <c r="BC776" s="17">
        <v>6.7997318530854901E-3</v>
      </c>
      <c r="BD776" s="17">
        <v>7.62610309387899E-3</v>
      </c>
      <c r="BE776" s="17">
        <v>1.2372984209387001E-2</v>
      </c>
      <c r="BF776" s="17">
        <v>1.17081086977005E-2</v>
      </c>
      <c r="BG776" s="17">
        <v>1.8402343812763199E-2</v>
      </c>
      <c r="BH776" s="17"/>
      <c r="BI776" s="17">
        <v>7.4295373256630104E-3</v>
      </c>
      <c r="BJ776" s="17">
        <v>2.14679055022301E-2</v>
      </c>
      <c r="BK776" s="17"/>
      <c r="BL776" s="17">
        <v>1.2717601478344401E-2</v>
      </c>
      <c r="BM776" s="17">
        <v>9.1872800306483596E-3</v>
      </c>
      <c r="BN776" s="17">
        <v>9.4793587170198396E-3</v>
      </c>
      <c r="BO776" s="17">
        <v>1.98091359520512E-2</v>
      </c>
      <c r="BP776" s="17"/>
      <c r="BQ776" s="17">
        <v>2.9025964283076202E-3</v>
      </c>
      <c r="BR776" s="17">
        <v>1.3462596883325699E-2</v>
      </c>
      <c r="BS776" s="17">
        <v>4.3282449924615602E-3</v>
      </c>
      <c r="BT776" s="17">
        <v>8.9692535755363997E-3</v>
      </c>
      <c r="BU776" s="17">
        <v>1.7287591869029902E-2</v>
      </c>
      <c r="BV776" s="17"/>
      <c r="BW776" s="17">
        <v>3.4220977871044899E-3</v>
      </c>
      <c r="BX776" s="17">
        <v>1.27985749110069E-2</v>
      </c>
      <c r="BY776" s="17">
        <v>2.1321354066305399E-2</v>
      </c>
      <c r="BZ776" s="17">
        <v>1.97980675189859E-3</v>
      </c>
      <c r="CA776" s="17">
        <v>3.4115466768625999E-3</v>
      </c>
      <c r="CB776" s="17"/>
      <c r="CC776" s="17">
        <v>6.75159589978893E-3</v>
      </c>
      <c r="CD776" s="17">
        <v>1.22197678112463E-2</v>
      </c>
      <c r="CE776" s="17"/>
      <c r="CF776" s="17">
        <v>1.21227231467376E-2</v>
      </c>
      <c r="CG776" s="17"/>
      <c r="CH776" s="17">
        <v>0</v>
      </c>
    </row>
    <row r="777" spans="2:86" x14ac:dyDescent="0.35">
      <c r="B777" t="s">
        <v>233</v>
      </c>
      <c r="C777" s="17">
        <v>0.18433636609981399</v>
      </c>
      <c r="D777" s="17">
        <v>0.13106455537202799</v>
      </c>
      <c r="E777" s="17">
        <v>0.236840065876428</v>
      </c>
      <c r="F777" s="17"/>
      <c r="G777" s="17">
        <v>0.174339484268627</v>
      </c>
      <c r="H777" s="17">
        <v>0.14476816304356599</v>
      </c>
      <c r="I777" s="17">
        <v>0.161369688835233</v>
      </c>
      <c r="J777" s="17">
        <v>0.21123158020917701</v>
      </c>
      <c r="K777" s="17">
        <v>0.22206564994567099</v>
      </c>
      <c r="L777" s="17">
        <v>0.19464588514659301</v>
      </c>
      <c r="M777" s="17"/>
      <c r="N777" s="17">
        <v>0.16293667647160001</v>
      </c>
      <c r="O777" s="17">
        <v>0.19941637361501299</v>
      </c>
      <c r="P777" s="17">
        <v>0.157545048656104</v>
      </c>
      <c r="Q777" s="17">
        <v>0.21355508382931401</v>
      </c>
      <c r="R777" s="17"/>
      <c r="S777" s="17">
        <v>0.13003418432633701</v>
      </c>
      <c r="T777" s="17">
        <v>0.20638978029864999</v>
      </c>
      <c r="U777" s="17">
        <v>0.18973458783941799</v>
      </c>
      <c r="V777" s="17">
        <v>0.18522342078251999</v>
      </c>
      <c r="W777" s="17">
        <v>0.156824963263867</v>
      </c>
      <c r="X777" s="17">
        <v>0.19493245879888499</v>
      </c>
      <c r="Y777" s="17">
        <v>0.18109914829659701</v>
      </c>
      <c r="Z777" s="17">
        <v>0.22111829747746301</v>
      </c>
      <c r="AA777" s="17">
        <v>0.20730805883435399</v>
      </c>
      <c r="AB777" s="17">
        <v>0.13089650813331899</v>
      </c>
      <c r="AC777" s="17">
        <v>0.17947932143631401</v>
      </c>
      <c r="AD777" s="17">
        <v>0.40175003962903799</v>
      </c>
      <c r="AE777" s="17"/>
      <c r="AF777" s="17">
        <v>0.18823530027476601</v>
      </c>
      <c r="AG777" s="17">
        <v>0.29381500142244199</v>
      </c>
      <c r="AH777" s="17">
        <v>0.24089639817487099</v>
      </c>
      <c r="AI777" s="17">
        <v>0.18163580244946401</v>
      </c>
      <c r="AJ777" s="17">
        <v>0.16501574208324099</v>
      </c>
      <c r="AK777" s="17">
        <v>0.17907136577584401</v>
      </c>
      <c r="AL777" s="17">
        <v>0.13605944529514899</v>
      </c>
      <c r="AM777" s="17">
        <v>0.19490863011718901</v>
      </c>
      <c r="AN777" s="17">
        <v>0.165716488422403</v>
      </c>
      <c r="AO777" s="17">
        <v>0.20589749718131201</v>
      </c>
      <c r="AP777" s="17">
        <v>0.19782584467079301</v>
      </c>
      <c r="AQ777" s="17">
        <v>0.17930358794427401</v>
      </c>
      <c r="AR777" s="17">
        <v>0.101203456324698</v>
      </c>
      <c r="AS777" s="17">
        <v>0.25294458637763501</v>
      </c>
      <c r="AT777" s="17">
        <v>0.18537653504742299</v>
      </c>
      <c r="AU777" s="17">
        <v>7.6838633388865193E-2</v>
      </c>
      <c r="AV777" s="17"/>
      <c r="AW777" s="17">
        <v>0.18923884957776599</v>
      </c>
      <c r="AX777" s="17">
        <v>0.236050684036648</v>
      </c>
      <c r="AY777" s="17">
        <v>0.17952253277897601</v>
      </c>
      <c r="AZ777" s="17">
        <v>0.115417031129632</v>
      </c>
      <c r="BA777" s="17">
        <v>8.2327493244210501E-2</v>
      </c>
      <c r="BB777" s="17"/>
      <c r="BC777" s="17">
        <v>0.106359444485394</v>
      </c>
      <c r="BD777" s="17">
        <v>0.17851641807524801</v>
      </c>
      <c r="BE777" s="17">
        <v>0.18762213749023501</v>
      </c>
      <c r="BF777" s="17">
        <v>0.24346892545302201</v>
      </c>
      <c r="BG777" s="17">
        <v>0.20583502465745801</v>
      </c>
      <c r="BH777" s="17"/>
      <c r="BI777" s="17">
        <v>0.182841579926181</v>
      </c>
      <c r="BJ777" s="17">
        <v>0.19041576862843301</v>
      </c>
      <c r="BK777" s="17"/>
      <c r="BL777" s="17">
        <v>0.198059716957876</v>
      </c>
      <c r="BM777" s="17">
        <v>0.19979909036524501</v>
      </c>
      <c r="BN777" s="17">
        <v>0.166119805081995</v>
      </c>
      <c r="BO777" s="17">
        <v>0.30995633662660399</v>
      </c>
      <c r="BP777" s="17"/>
      <c r="BQ777" s="17">
        <v>0.141920781618012</v>
      </c>
      <c r="BR777" s="17">
        <v>0.143168503654933</v>
      </c>
      <c r="BS777" s="17">
        <v>0.174901341228304</v>
      </c>
      <c r="BT777" s="17">
        <v>8.3176974788576594E-2</v>
      </c>
      <c r="BU777" s="17">
        <v>9.7199423610029395E-2</v>
      </c>
      <c r="BV777" s="17"/>
      <c r="BW777" s="17">
        <v>9.6664002158908399E-2</v>
      </c>
      <c r="BX777" s="17">
        <v>9.1455512868905103E-2</v>
      </c>
      <c r="BY777" s="17">
        <v>0.15961748952754901</v>
      </c>
      <c r="BZ777" s="17">
        <v>0.11540713686217401</v>
      </c>
      <c r="CA777" s="17">
        <v>0.120346142664659</v>
      </c>
      <c r="CB777" s="17"/>
      <c r="CC777" s="17">
        <v>9.8336678267803998E-2</v>
      </c>
      <c r="CD777" s="17">
        <v>0.23470548367795999</v>
      </c>
      <c r="CE777" s="17"/>
      <c r="CF777" s="17">
        <v>9.07969980274351E-2</v>
      </c>
      <c r="CG777" s="17"/>
      <c r="CH777" s="17">
        <v>7.7334689976266205E-2</v>
      </c>
    </row>
    <row r="778" spans="2:86" x14ac:dyDescent="0.35">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c r="BZ778" s="17"/>
      <c r="CA778" s="17"/>
      <c r="CB778" s="17"/>
      <c r="CC778" s="17"/>
      <c r="CD778" s="17"/>
      <c r="CE778" s="17"/>
      <c r="CF778" s="17"/>
      <c r="CG778" s="17"/>
      <c r="CH778" s="17"/>
    </row>
    <row r="779" spans="2:86" x14ac:dyDescent="0.35">
      <c r="B779" s="6" t="s">
        <v>370</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c r="BY779" s="17"/>
      <c r="BZ779" s="17"/>
      <c r="CA779" s="17"/>
      <c r="CB779" s="17"/>
      <c r="CC779" s="17"/>
      <c r="CD779" s="17"/>
      <c r="CE779" s="17"/>
      <c r="CF779" s="17"/>
      <c r="CG779" s="17"/>
      <c r="CH779" s="17"/>
    </row>
    <row r="780" spans="2:86" x14ac:dyDescent="0.35">
      <c r="B780" s="21" t="s">
        <v>123</v>
      </c>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c r="BZ780" s="17"/>
      <c r="CA780" s="17"/>
      <c r="CB780" s="17"/>
      <c r="CC780" s="17"/>
      <c r="CD780" s="17"/>
      <c r="CE780" s="17"/>
      <c r="CF780" s="17"/>
      <c r="CG780" s="17"/>
      <c r="CH780" s="17"/>
    </row>
    <row r="781" spans="2:86" x14ac:dyDescent="0.35">
      <c r="B781" t="s">
        <v>76</v>
      </c>
      <c r="C781" s="17">
        <v>0.35993444260912899</v>
      </c>
      <c r="D781" s="17">
        <v>0.35574425207106197</v>
      </c>
      <c r="E781" s="17">
        <v>0.364070302162808</v>
      </c>
      <c r="F781" s="17"/>
      <c r="G781" s="17">
        <v>0.25579431542494402</v>
      </c>
      <c r="H781" s="17">
        <v>0.27500363254202498</v>
      </c>
      <c r="I781" s="17">
        <v>0.38079529224595698</v>
      </c>
      <c r="J781" s="17">
        <v>0.399482316699248</v>
      </c>
      <c r="K781" s="17">
        <v>0.427151931639902</v>
      </c>
      <c r="L781" s="17">
        <v>0.40392382320614501</v>
      </c>
      <c r="M781" s="17"/>
      <c r="N781" s="17">
        <v>0.3773875045858</v>
      </c>
      <c r="O781" s="17">
        <v>0.35540575203777103</v>
      </c>
      <c r="P781" s="17">
        <v>0.32849285089158098</v>
      </c>
      <c r="Q781" s="17">
        <v>0.37300212702440599</v>
      </c>
      <c r="R781" s="17"/>
      <c r="S781" s="17">
        <v>0.345981017234199</v>
      </c>
      <c r="T781" s="17">
        <v>0.397129359462423</v>
      </c>
      <c r="U781" s="17">
        <v>0.45046465158139198</v>
      </c>
      <c r="V781" s="17">
        <v>0.41819294514469302</v>
      </c>
      <c r="W781" s="17">
        <v>0.405339598492299</v>
      </c>
      <c r="X781" s="17">
        <v>0.38898471047169098</v>
      </c>
      <c r="Y781" s="17">
        <v>0.372970242534504</v>
      </c>
      <c r="Z781" s="17">
        <v>0.38514755469082401</v>
      </c>
      <c r="AA781" s="17">
        <v>0.304434612909042</v>
      </c>
      <c r="AB781" s="17">
        <v>0.26245262296156502</v>
      </c>
      <c r="AC781" s="17">
        <v>0.34774697457153098</v>
      </c>
      <c r="AD781" s="17">
        <v>0.10483596466090001</v>
      </c>
      <c r="AE781" s="17"/>
      <c r="AF781" s="17">
        <v>0.34631707362414499</v>
      </c>
      <c r="AG781" s="17">
        <v>0.32447822303660501</v>
      </c>
      <c r="AH781" s="17">
        <v>0.31874989351597699</v>
      </c>
      <c r="AI781" s="17">
        <v>0.38063651661286502</v>
      </c>
      <c r="AJ781" s="17">
        <v>0.37339717847155302</v>
      </c>
      <c r="AK781" s="17">
        <v>0.36163252591079198</v>
      </c>
      <c r="AL781" s="17">
        <v>0.38085274471392</v>
      </c>
      <c r="AM781" s="17">
        <v>0.33824194132741098</v>
      </c>
      <c r="AN781" s="17">
        <v>0.300273980892522</v>
      </c>
      <c r="AO781" s="17">
        <v>0.36000268558144499</v>
      </c>
      <c r="AP781" s="17">
        <v>0.38617376690680499</v>
      </c>
      <c r="AQ781" s="17">
        <v>0.44531059683854401</v>
      </c>
      <c r="AR781" s="17">
        <v>0.37460576639183302</v>
      </c>
      <c r="AS781" s="17">
        <v>0.45405622791094902</v>
      </c>
      <c r="AT781" s="17">
        <v>0.33464484175926501</v>
      </c>
      <c r="AU781" s="17">
        <v>0.329310347425809</v>
      </c>
      <c r="AV781" s="17"/>
      <c r="AW781" s="17">
        <v>0.39851262778032598</v>
      </c>
      <c r="AX781" s="17">
        <v>0.35715967202197202</v>
      </c>
      <c r="AY781" s="17">
        <v>0.34140998742626</v>
      </c>
      <c r="AZ781" s="17">
        <v>0.32602816143520102</v>
      </c>
      <c r="BA781" s="17">
        <v>0.34644345004434601</v>
      </c>
      <c r="BB781" s="17"/>
      <c r="BC781" s="17">
        <v>0.33174533916281601</v>
      </c>
      <c r="BD781" s="17">
        <v>0.34780341557741001</v>
      </c>
      <c r="BE781" s="17">
        <v>0.37892965996321298</v>
      </c>
      <c r="BF781" s="17">
        <v>0.376824411438614</v>
      </c>
      <c r="BG781" s="17">
        <v>0.29950104230012098</v>
      </c>
      <c r="BH781" s="17"/>
      <c r="BI781" s="17">
        <v>0.37714603508161798</v>
      </c>
      <c r="BJ781" s="17">
        <v>0.28993366213329103</v>
      </c>
      <c r="BK781" s="17"/>
      <c r="BL781" s="17">
        <v>0.32083026871048897</v>
      </c>
      <c r="BM781" s="17">
        <v>0.36336444375472698</v>
      </c>
      <c r="BN781" s="17">
        <v>0.37580076945811303</v>
      </c>
      <c r="BO781" s="17">
        <v>0.25587783968316702</v>
      </c>
      <c r="BP781" s="17"/>
      <c r="BQ781" s="17">
        <v>0.48669723678813598</v>
      </c>
      <c r="BR781" s="17">
        <v>0.36225736995205299</v>
      </c>
      <c r="BS781" s="17">
        <v>0.30176291638215902</v>
      </c>
      <c r="BT781" s="17">
        <v>0.444017098312185</v>
      </c>
      <c r="BU781" s="17">
        <v>0.17001083122923499</v>
      </c>
      <c r="BV781" s="17"/>
      <c r="BW781" s="17">
        <v>0.496758738944162</v>
      </c>
      <c r="BX781" s="17">
        <v>0.38943662477736601</v>
      </c>
      <c r="BY781" s="17">
        <v>0.30273504774871401</v>
      </c>
      <c r="BZ781" s="17">
        <v>0.473680538431904</v>
      </c>
      <c r="CA781" s="17">
        <v>0.18550461454603701</v>
      </c>
      <c r="CB781" s="17"/>
      <c r="CC781" s="17">
        <v>0.46288122399389903</v>
      </c>
      <c r="CD781" s="17">
        <v>0.29963958960931197</v>
      </c>
      <c r="CE781" s="17"/>
      <c r="CF781" s="17">
        <v>0.40713736689954899</v>
      </c>
      <c r="CG781" s="17"/>
      <c r="CH781" s="17">
        <v>0.472502978494999</v>
      </c>
    </row>
    <row r="782" spans="2:86" x14ac:dyDescent="0.35">
      <c r="B782" t="s">
        <v>75</v>
      </c>
      <c r="C782" s="17">
        <v>0.194102408754391</v>
      </c>
      <c r="D782" s="17">
        <v>0.191572188734981</v>
      </c>
      <c r="E782" s="17">
        <v>0.19657706572766601</v>
      </c>
      <c r="F782" s="17"/>
      <c r="G782" s="17">
        <v>0.21471562556349399</v>
      </c>
      <c r="H782" s="17">
        <v>0.15593024936810901</v>
      </c>
      <c r="I782" s="17">
        <v>0.18633236611689799</v>
      </c>
      <c r="J782" s="17">
        <v>0.23448878967332701</v>
      </c>
      <c r="K782" s="17">
        <v>0.17176553935780101</v>
      </c>
      <c r="L782" s="17">
        <v>0.19992235641237999</v>
      </c>
      <c r="M782" s="17"/>
      <c r="N782" s="17">
        <v>0.20488933951709001</v>
      </c>
      <c r="O782" s="17">
        <v>0.196707393686609</v>
      </c>
      <c r="P782" s="17">
        <v>0.20956174937599101</v>
      </c>
      <c r="Q782" s="17">
        <v>0.16303286182064</v>
      </c>
      <c r="R782" s="17"/>
      <c r="S782" s="17">
        <v>0.207491022309649</v>
      </c>
      <c r="T782" s="17">
        <v>0.17898593483517</v>
      </c>
      <c r="U782" s="17">
        <v>0.15484906359373701</v>
      </c>
      <c r="V782" s="17">
        <v>0.16674316444138601</v>
      </c>
      <c r="W782" s="17">
        <v>0.168105250884303</v>
      </c>
      <c r="X782" s="17">
        <v>0.17142599275312201</v>
      </c>
      <c r="Y782" s="17">
        <v>0.16317180181240401</v>
      </c>
      <c r="Z782" s="17">
        <v>0.162116925898449</v>
      </c>
      <c r="AA782" s="17">
        <v>0.26844666406315298</v>
      </c>
      <c r="AB782" s="17">
        <v>0.26286309084217802</v>
      </c>
      <c r="AC782" s="17">
        <v>0.14957070113422999</v>
      </c>
      <c r="AD782" s="17">
        <v>0.230841199130011</v>
      </c>
      <c r="AE782" s="17"/>
      <c r="AF782" s="17">
        <v>0.18086122851192801</v>
      </c>
      <c r="AG782" s="17">
        <v>0.183819234534461</v>
      </c>
      <c r="AH782" s="17">
        <v>0.217710705870168</v>
      </c>
      <c r="AI782" s="17">
        <v>0.13054144992229</v>
      </c>
      <c r="AJ782" s="17">
        <v>0.17263023382014001</v>
      </c>
      <c r="AK782" s="17">
        <v>0.217210922051119</v>
      </c>
      <c r="AL782" s="17">
        <v>0.157603394088972</v>
      </c>
      <c r="AM782" s="17">
        <v>0.209722492098014</v>
      </c>
      <c r="AN782" s="17">
        <v>0.232505476481107</v>
      </c>
      <c r="AO782" s="17">
        <v>0.20061628157963199</v>
      </c>
      <c r="AP782" s="17">
        <v>0.20421756390041401</v>
      </c>
      <c r="AQ782" s="17">
        <v>0.154273821595588</v>
      </c>
      <c r="AR782" s="17">
        <v>0.23933416859405901</v>
      </c>
      <c r="AS782" s="17">
        <v>0.14834181587834999</v>
      </c>
      <c r="AT782" s="17">
        <v>0.30645676619745199</v>
      </c>
      <c r="AU782" s="17">
        <v>0.187948254453008</v>
      </c>
      <c r="AV782" s="17"/>
      <c r="AW782" s="17">
        <v>0.21067447657709101</v>
      </c>
      <c r="AX782" s="17">
        <v>0.19237647181679199</v>
      </c>
      <c r="AY782" s="17">
        <v>0.19298370413205099</v>
      </c>
      <c r="AZ782" s="17">
        <v>0.18945695958559</v>
      </c>
      <c r="BA782" s="17">
        <v>0.132825058086911</v>
      </c>
      <c r="BB782" s="17"/>
      <c r="BC782" s="17">
        <v>0.198741665232811</v>
      </c>
      <c r="BD782" s="17">
        <v>0.19068390618214201</v>
      </c>
      <c r="BE782" s="17">
        <v>0.18531310389457201</v>
      </c>
      <c r="BF782" s="17">
        <v>0.216013629456038</v>
      </c>
      <c r="BG782" s="17">
        <v>0.217153960449502</v>
      </c>
      <c r="BH782" s="17"/>
      <c r="BI782" s="17">
        <v>0.18739095361604099</v>
      </c>
      <c r="BJ782" s="17">
        <v>0.22139837794282899</v>
      </c>
      <c r="BK782" s="17"/>
      <c r="BL782" s="17">
        <v>0.17553170954171499</v>
      </c>
      <c r="BM782" s="17">
        <v>0.21747946861225201</v>
      </c>
      <c r="BN782" s="17">
        <v>0.18576680538387699</v>
      </c>
      <c r="BO782" s="17">
        <v>0.24586054878330399</v>
      </c>
      <c r="BP782" s="17"/>
      <c r="BQ782" s="17">
        <v>0.15741864095376501</v>
      </c>
      <c r="BR782" s="17">
        <v>0.24121961469445199</v>
      </c>
      <c r="BS782" s="17">
        <v>0.14466368190262599</v>
      </c>
      <c r="BT782" s="17">
        <v>9.68718176718006E-2</v>
      </c>
      <c r="BU782" s="17">
        <v>0.21322228288938999</v>
      </c>
      <c r="BV782" s="17"/>
      <c r="BW782" s="17">
        <v>0.19827777689617199</v>
      </c>
      <c r="BX782" s="17">
        <v>0.296448128966675</v>
      </c>
      <c r="BY782" s="17">
        <v>0.22852684253158601</v>
      </c>
      <c r="BZ782" s="17">
        <v>8.9858339645003796E-2</v>
      </c>
      <c r="CA782" s="17">
        <v>0.24994294767654601</v>
      </c>
      <c r="CB782" s="17"/>
      <c r="CC782" s="17">
        <v>0.10904149453229101</v>
      </c>
      <c r="CD782" s="17">
        <v>0.24392169644909401</v>
      </c>
      <c r="CE782" s="17"/>
      <c r="CF782" s="17">
        <v>0.28846727373392</v>
      </c>
      <c r="CG782" s="17"/>
      <c r="CH782" s="17">
        <v>0.12796113328395001</v>
      </c>
    </row>
    <row r="783" spans="2:86" x14ac:dyDescent="0.35">
      <c r="B783" t="s">
        <v>77</v>
      </c>
      <c r="C783" s="17">
        <v>5.1961249704632999E-2</v>
      </c>
      <c r="D783" s="17">
        <v>5.1981933694431798E-2</v>
      </c>
      <c r="E783" s="17">
        <v>5.2095168361896503E-2</v>
      </c>
      <c r="F783" s="17"/>
      <c r="G783" s="17">
        <v>4.3097372260454403E-2</v>
      </c>
      <c r="H783" s="17">
        <v>9.7324654168986099E-2</v>
      </c>
      <c r="I783" s="17">
        <v>6.1989761833404197E-2</v>
      </c>
      <c r="J783" s="17">
        <v>3.6982845360638797E-2</v>
      </c>
      <c r="K783" s="17">
        <v>3.1759901777843498E-2</v>
      </c>
      <c r="L783" s="17">
        <v>3.8528828503264098E-2</v>
      </c>
      <c r="M783" s="17"/>
      <c r="N783" s="17">
        <v>5.8577359546979499E-2</v>
      </c>
      <c r="O783" s="17">
        <v>4.7498497033575601E-2</v>
      </c>
      <c r="P783" s="17">
        <v>4.8620314066006899E-2</v>
      </c>
      <c r="Q783" s="17">
        <v>5.2812827212426597E-2</v>
      </c>
      <c r="R783" s="17"/>
      <c r="S783" s="17">
        <v>8.1228572913951802E-2</v>
      </c>
      <c r="T783" s="17">
        <v>6.0634982581978698E-2</v>
      </c>
      <c r="U783" s="17">
        <v>4.5741562215056299E-2</v>
      </c>
      <c r="V783" s="17">
        <v>4.5372750600212397E-2</v>
      </c>
      <c r="W783" s="17">
        <v>4.1385973588951699E-2</v>
      </c>
      <c r="X783" s="17">
        <v>6.3941677154014095E-2</v>
      </c>
      <c r="Y783" s="17">
        <v>7.2367319321430507E-2</v>
      </c>
      <c r="Z783" s="17">
        <v>5.6644491903052298E-2</v>
      </c>
      <c r="AA783" s="17">
        <v>3.7375388970578002E-2</v>
      </c>
      <c r="AB783" s="17">
        <v>3.1389523569909698E-2</v>
      </c>
      <c r="AC783" s="17">
        <v>1.1003887036782799E-2</v>
      </c>
      <c r="AD783" s="17">
        <v>2.59991777190129E-2</v>
      </c>
      <c r="AE783" s="17"/>
      <c r="AF783" s="17">
        <v>7.8222354546068407E-2</v>
      </c>
      <c r="AG783" s="17">
        <v>5.7444488598565199E-2</v>
      </c>
      <c r="AH783" s="17">
        <v>3.8082054647051798E-2</v>
      </c>
      <c r="AI783" s="17">
        <v>5.2729804431631E-2</v>
      </c>
      <c r="AJ783" s="17">
        <v>3.7957614578733402E-2</v>
      </c>
      <c r="AK783" s="17">
        <v>4.91101430646066E-2</v>
      </c>
      <c r="AL783" s="17">
        <v>4.52884768396003E-2</v>
      </c>
      <c r="AM783" s="17">
        <v>8.0938966763473993E-2</v>
      </c>
      <c r="AN783" s="17">
        <v>5.1685202327177701E-2</v>
      </c>
      <c r="AO783" s="17">
        <v>3.94747431049099E-2</v>
      </c>
      <c r="AP783" s="17">
        <v>2.8923465317584201E-2</v>
      </c>
      <c r="AQ783" s="17">
        <v>4.6391455550422497E-2</v>
      </c>
      <c r="AR783" s="17">
        <v>5.4651517047941203E-2</v>
      </c>
      <c r="AS783" s="17">
        <v>2.0357258157160101E-2</v>
      </c>
      <c r="AT783" s="17">
        <v>7.2335872594238307E-2</v>
      </c>
      <c r="AU783" s="17">
        <v>9.6665770954942706E-2</v>
      </c>
      <c r="AV783" s="17"/>
      <c r="AW783" s="17">
        <v>4.5634911111015398E-2</v>
      </c>
      <c r="AX783" s="17">
        <v>6.3113256602129394E-2</v>
      </c>
      <c r="AY783" s="17">
        <v>5.9247746727446003E-2</v>
      </c>
      <c r="AZ783" s="17">
        <v>5.41259414831688E-2</v>
      </c>
      <c r="BA783" s="17">
        <v>7.6608111638027901E-2</v>
      </c>
      <c r="BB783" s="17"/>
      <c r="BC783" s="17">
        <v>9.3322197680089397E-2</v>
      </c>
      <c r="BD783" s="17">
        <v>5.4726699750406602E-2</v>
      </c>
      <c r="BE783" s="17">
        <v>4.1474832801713699E-2</v>
      </c>
      <c r="BF783" s="17">
        <v>4.0521360470645001E-2</v>
      </c>
      <c r="BG783" s="17">
        <v>5.3474700091823799E-2</v>
      </c>
      <c r="BH783" s="17"/>
      <c r="BI783" s="17">
        <v>5.1054465107448502E-2</v>
      </c>
      <c r="BJ783" s="17">
        <v>5.5649207668304598E-2</v>
      </c>
      <c r="BK783" s="17"/>
      <c r="BL783" s="17">
        <v>5.8384739443757702E-2</v>
      </c>
      <c r="BM783" s="17">
        <v>4.6743303758664E-2</v>
      </c>
      <c r="BN783" s="17">
        <v>5.2199977450539801E-2</v>
      </c>
      <c r="BO783" s="17">
        <v>6.0525766679236398E-2</v>
      </c>
      <c r="BP783" s="17"/>
      <c r="BQ783" s="17">
        <v>3.99195834044321E-2</v>
      </c>
      <c r="BR783" s="17">
        <v>3.9988149806774599E-2</v>
      </c>
      <c r="BS783" s="17">
        <v>0.19803192558302801</v>
      </c>
      <c r="BT783" s="17">
        <v>2.9321367167316099E-2</v>
      </c>
      <c r="BU783" s="17">
        <v>5.7048754423160701E-2</v>
      </c>
      <c r="BV783" s="17"/>
      <c r="BW783" s="17">
        <v>5.5432919829060401E-2</v>
      </c>
      <c r="BX783" s="17">
        <v>3.0874506740588701E-2</v>
      </c>
      <c r="BY783" s="17">
        <v>0.17524326813303401</v>
      </c>
      <c r="BZ783" s="17">
        <v>3.06503880117323E-2</v>
      </c>
      <c r="CA783" s="17">
        <v>4.2787950621521E-2</v>
      </c>
      <c r="CB783" s="17"/>
      <c r="CC783" s="17">
        <v>5.6867904326305299E-2</v>
      </c>
      <c r="CD783" s="17">
        <v>4.9087473417943103E-2</v>
      </c>
      <c r="CE783" s="17"/>
      <c r="CF783" s="17">
        <v>3.0409393658838001E-2</v>
      </c>
      <c r="CG783" s="17"/>
      <c r="CH783" s="17">
        <v>2.14095096343111E-2</v>
      </c>
    </row>
    <row r="784" spans="2:86" x14ac:dyDescent="0.35">
      <c r="B784" t="s">
        <v>79</v>
      </c>
      <c r="C784" s="17">
        <v>0.113176550374976</v>
      </c>
      <c r="D784" s="17">
        <v>0.126733666757081</v>
      </c>
      <c r="E784" s="17">
        <v>9.8911174436617594E-2</v>
      </c>
      <c r="F784" s="17"/>
      <c r="G784" s="17">
        <v>0.12873358836135301</v>
      </c>
      <c r="H784" s="17">
        <v>0.124758124322457</v>
      </c>
      <c r="I784" s="17">
        <v>9.53342346275389E-2</v>
      </c>
      <c r="J784" s="17">
        <v>0.10370968336998</v>
      </c>
      <c r="K784" s="17">
        <v>0.12053630616861501</v>
      </c>
      <c r="L784" s="17">
        <v>0.110694260605483</v>
      </c>
      <c r="M784" s="17"/>
      <c r="N784" s="17">
        <v>0.12679686743867599</v>
      </c>
      <c r="O784" s="17">
        <v>0.122861079353686</v>
      </c>
      <c r="P784" s="17">
        <v>0.110521747052437</v>
      </c>
      <c r="Q784" s="17">
        <v>9.16363371351573E-2</v>
      </c>
      <c r="R784" s="17"/>
      <c r="S784" s="17">
        <v>0.149473153217417</v>
      </c>
      <c r="T784" s="17">
        <v>0.108158020643931</v>
      </c>
      <c r="U784" s="17">
        <v>7.9045548198643706E-2</v>
      </c>
      <c r="V784" s="17">
        <v>0.12748191209818799</v>
      </c>
      <c r="W784" s="17">
        <v>7.0176313208976202E-2</v>
      </c>
      <c r="X784" s="17">
        <v>0.11626306983415401</v>
      </c>
      <c r="Y784" s="17">
        <v>0.10401604237902699</v>
      </c>
      <c r="Z784" s="17">
        <v>7.2820929766989895E-2</v>
      </c>
      <c r="AA784" s="17">
        <v>0.102942372065485</v>
      </c>
      <c r="AB784" s="17">
        <v>0.14053977302713</v>
      </c>
      <c r="AC784" s="17">
        <v>7.5143003024756794E-2</v>
      </c>
      <c r="AD784" s="17">
        <v>0.20122636361926399</v>
      </c>
      <c r="AE784" s="17"/>
      <c r="AF784" s="17">
        <v>0</v>
      </c>
      <c r="AG784" s="17">
        <v>0.11554026410521</v>
      </c>
      <c r="AH784" s="17">
        <v>5.3923172504300197E-2</v>
      </c>
      <c r="AI784" s="17">
        <v>8.6553256303795803E-2</v>
      </c>
      <c r="AJ784" s="17">
        <v>0.148736397930263</v>
      </c>
      <c r="AK784" s="17">
        <v>9.4998304236739994E-2</v>
      </c>
      <c r="AL784" s="17">
        <v>0.119290115725322</v>
      </c>
      <c r="AM784" s="17">
        <v>7.7304205855336899E-2</v>
      </c>
      <c r="AN784" s="17">
        <v>0.15056944338740699</v>
      </c>
      <c r="AO784" s="17">
        <v>0.14039514496384201</v>
      </c>
      <c r="AP784" s="17">
        <v>0.12300466196839301</v>
      </c>
      <c r="AQ784" s="17">
        <v>8.6595462083491503E-2</v>
      </c>
      <c r="AR784" s="17">
        <v>0.14979103327670601</v>
      </c>
      <c r="AS784" s="17">
        <v>7.7663386403094406E-2</v>
      </c>
      <c r="AT784" s="17">
        <v>7.3766556359407806E-2</v>
      </c>
      <c r="AU784" s="17">
        <v>0.21889124459685499</v>
      </c>
      <c r="AV784" s="17"/>
      <c r="AW784" s="17">
        <v>8.5863432703392598E-2</v>
      </c>
      <c r="AX784" s="17">
        <v>8.6293469629820804E-2</v>
      </c>
      <c r="AY784" s="17">
        <v>0.14241769362116199</v>
      </c>
      <c r="AZ784" s="17">
        <v>0.12469723155778301</v>
      </c>
      <c r="BA784" s="17">
        <v>0.14855405919664599</v>
      </c>
      <c r="BB784" s="17"/>
      <c r="BC784" s="17">
        <v>9.8619518295614106E-2</v>
      </c>
      <c r="BD784" s="17">
        <v>0.12948194144234099</v>
      </c>
      <c r="BE784" s="17">
        <v>0.125710083963778</v>
      </c>
      <c r="BF784" s="17">
        <v>5.7903230210051802E-2</v>
      </c>
      <c r="BG784" s="17">
        <v>8.7500984428623793E-2</v>
      </c>
      <c r="BH784" s="17"/>
      <c r="BI784" s="17">
        <v>0.113640783814726</v>
      </c>
      <c r="BJ784" s="17">
        <v>0.111288479694859</v>
      </c>
      <c r="BK784" s="17"/>
      <c r="BL784" s="17">
        <v>0.10364889731037601</v>
      </c>
      <c r="BM784" s="17">
        <v>0.128889530462442</v>
      </c>
      <c r="BN784" s="17">
        <v>0.105654688801802</v>
      </c>
      <c r="BO784" s="17">
        <v>0.169671046673706</v>
      </c>
      <c r="BP784" s="17"/>
      <c r="BQ784" s="17">
        <v>0.160415548289982</v>
      </c>
      <c r="BR784" s="17">
        <v>9.5906298823392494E-2</v>
      </c>
      <c r="BS784" s="17">
        <v>0.122854146480864</v>
      </c>
      <c r="BT784" s="17">
        <v>5.7829743390124901E-2</v>
      </c>
      <c r="BU784" s="17">
        <v>0.29897013925857602</v>
      </c>
      <c r="BV784" s="17"/>
      <c r="BW784" s="17">
        <v>0.117010151364192</v>
      </c>
      <c r="BX784" s="17">
        <v>7.7831763552305505E-2</v>
      </c>
      <c r="BY784" s="17">
        <v>0.13033827806992501</v>
      </c>
      <c r="BZ784" s="17">
        <v>7.4258565972495805E-2</v>
      </c>
      <c r="CA784" s="17">
        <v>0.25875752404755498</v>
      </c>
      <c r="CB784" s="17"/>
      <c r="CC784" s="17">
        <v>9.4562241727502896E-2</v>
      </c>
      <c r="CD784" s="17">
        <v>0.12407875623800201</v>
      </c>
      <c r="CE784" s="17"/>
      <c r="CF784" s="17">
        <v>6.7282570786716997E-2</v>
      </c>
      <c r="CG784" s="17"/>
      <c r="CH784" s="17">
        <v>8.9280055285298199E-2</v>
      </c>
    </row>
    <row r="785" spans="2:86" x14ac:dyDescent="0.35">
      <c r="B785" t="s">
        <v>78</v>
      </c>
      <c r="C785" s="17">
        <v>0.120343855726636</v>
      </c>
      <c r="D785" s="17">
        <v>0.143149051989889</v>
      </c>
      <c r="E785" s="17">
        <v>9.8458380733698198E-2</v>
      </c>
      <c r="F785" s="17"/>
      <c r="G785" s="17">
        <v>0.14731096253478801</v>
      </c>
      <c r="H785" s="17">
        <v>0.142001092687983</v>
      </c>
      <c r="I785" s="17">
        <v>0.128303388170426</v>
      </c>
      <c r="J785" s="17">
        <v>9.5200705656477702E-2</v>
      </c>
      <c r="K785" s="17">
        <v>0.112102484068418</v>
      </c>
      <c r="L785" s="17">
        <v>0.104342608776768</v>
      </c>
      <c r="M785" s="17"/>
      <c r="N785" s="17">
        <v>0.10155611172428999</v>
      </c>
      <c r="O785" s="17">
        <v>0.120119387331706</v>
      </c>
      <c r="P785" s="17">
        <v>0.15012382683232001</v>
      </c>
      <c r="Q785" s="17">
        <v>0.11562444265271</v>
      </c>
      <c r="R785" s="17"/>
      <c r="S785" s="17">
        <v>6.1261468083833301E-2</v>
      </c>
      <c r="T785" s="17">
        <v>0.115177866757961</v>
      </c>
      <c r="U785" s="17">
        <v>0.139018025451459</v>
      </c>
      <c r="V785" s="17">
        <v>0.12958053132596301</v>
      </c>
      <c r="W785" s="17">
        <v>0.16820386664647199</v>
      </c>
      <c r="X785" s="17">
        <v>8.6895847769487902E-2</v>
      </c>
      <c r="Y785" s="17">
        <v>0.14662993339719901</v>
      </c>
      <c r="Z785" s="17">
        <v>0.14548463426220701</v>
      </c>
      <c r="AA785" s="17">
        <v>0.15079144758327301</v>
      </c>
      <c r="AB785" s="17">
        <v>7.7475797042840605E-2</v>
      </c>
      <c r="AC785" s="17">
        <v>0.198638518791145</v>
      </c>
      <c r="AD785" s="17">
        <v>0.11305951562618199</v>
      </c>
      <c r="AE785" s="17"/>
      <c r="AF785" s="17">
        <v>0.20579349770056399</v>
      </c>
      <c r="AG785" s="17">
        <v>8.4003011500185396E-2</v>
      </c>
      <c r="AH785" s="17">
        <v>0.120447539784389</v>
      </c>
      <c r="AI785" s="17">
        <v>0.13623874516106099</v>
      </c>
      <c r="AJ785" s="17">
        <v>8.9743564128740794E-2</v>
      </c>
      <c r="AK785" s="17">
        <v>0.118939165661729</v>
      </c>
      <c r="AL785" s="17">
        <v>0.15370261116868</v>
      </c>
      <c r="AM785" s="17">
        <v>0.13531519206766099</v>
      </c>
      <c r="AN785" s="17">
        <v>0.117927518863036</v>
      </c>
      <c r="AO785" s="17">
        <v>0.129305792876237</v>
      </c>
      <c r="AP785" s="17">
        <v>0.12706243850912899</v>
      </c>
      <c r="AQ785" s="17">
        <v>0.13103802849710999</v>
      </c>
      <c r="AR785" s="17">
        <v>9.9847118994286305E-2</v>
      </c>
      <c r="AS785" s="17">
        <v>6.4904628172571699E-2</v>
      </c>
      <c r="AT785" s="17">
        <v>0.15156874590352601</v>
      </c>
      <c r="AU785" s="17">
        <v>0.101320447587281</v>
      </c>
      <c r="AV785" s="17"/>
      <c r="AW785" s="17">
        <v>8.7133640979747295E-2</v>
      </c>
      <c r="AX785" s="17">
        <v>0.13138053551617199</v>
      </c>
      <c r="AY785" s="17">
        <v>0.108845480237156</v>
      </c>
      <c r="AZ785" s="17">
        <v>0.15966430514508101</v>
      </c>
      <c r="BA785" s="17">
        <v>0.14500255625844899</v>
      </c>
      <c r="BB785" s="17"/>
      <c r="BC785" s="17">
        <v>0.14178070197857401</v>
      </c>
      <c r="BD785" s="17">
        <v>0.12893643051703901</v>
      </c>
      <c r="BE785" s="17">
        <v>0.11282840768840501</v>
      </c>
      <c r="BF785" s="17">
        <v>8.8057838074301495E-2</v>
      </c>
      <c r="BG785" s="17">
        <v>0.18138714551972701</v>
      </c>
      <c r="BH785" s="17"/>
      <c r="BI785" s="17">
        <v>0.119435977617982</v>
      </c>
      <c r="BJ785" s="17">
        <v>0.124036261079847</v>
      </c>
      <c r="BK785" s="17"/>
      <c r="BL785" s="17">
        <v>0.14142791880976599</v>
      </c>
      <c r="BM785" s="17">
        <v>9.6050234489889599E-2</v>
      </c>
      <c r="BN785" s="17">
        <v>0.12887956907225001</v>
      </c>
      <c r="BO785" s="17">
        <v>5.5095146416515299E-2</v>
      </c>
      <c r="BP785" s="17"/>
      <c r="BQ785" s="17">
        <v>5.6634375993492303E-2</v>
      </c>
      <c r="BR785" s="17">
        <v>0.13434944132715901</v>
      </c>
      <c r="BS785" s="17">
        <v>9.0374672580810306E-2</v>
      </c>
      <c r="BT785" s="17">
        <v>0.25485844962961501</v>
      </c>
      <c r="BU785" s="17">
        <v>0.15118421526829501</v>
      </c>
      <c r="BV785" s="17"/>
      <c r="BW785" s="17">
        <v>6.3823203708456705E-2</v>
      </c>
      <c r="BX785" s="17">
        <v>9.7976221311496803E-2</v>
      </c>
      <c r="BY785" s="17">
        <v>7.2040730301604794E-2</v>
      </c>
      <c r="BZ785" s="17">
        <v>0.220244903376415</v>
      </c>
      <c r="CA785" s="17">
        <v>0.17347653412953301</v>
      </c>
      <c r="CB785" s="17"/>
      <c r="CC785" s="17">
        <v>0.16143057037449199</v>
      </c>
      <c r="CD785" s="17">
        <v>9.6279796737955795E-2</v>
      </c>
      <c r="CE785" s="17"/>
      <c r="CF785" s="17">
        <v>0.10435609139462799</v>
      </c>
      <c r="CG785" s="17"/>
      <c r="CH785" s="17">
        <v>0.17654318352860601</v>
      </c>
    </row>
    <row r="786" spans="2:86" x14ac:dyDescent="0.35">
      <c r="B786" t="s">
        <v>231</v>
      </c>
      <c r="C786" s="17">
        <v>2.0991679259792201E-2</v>
      </c>
      <c r="D786" s="17">
        <v>1.8138991919548399E-2</v>
      </c>
      <c r="E786" s="17">
        <v>2.3836212680221899E-2</v>
      </c>
      <c r="F786" s="17"/>
      <c r="G786" s="17">
        <v>3.6681927977506697E-2</v>
      </c>
      <c r="H786" s="17">
        <v>2.7231675899921901E-2</v>
      </c>
      <c r="I786" s="17">
        <v>1.0830579259702501E-2</v>
      </c>
      <c r="J786" s="17">
        <v>2.48453507896657E-2</v>
      </c>
      <c r="K786" s="17">
        <v>7.24377110176006E-3</v>
      </c>
      <c r="L786" s="17">
        <v>1.9845848549530799E-2</v>
      </c>
      <c r="M786" s="17"/>
      <c r="N786" s="17">
        <v>1.16591591834038E-2</v>
      </c>
      <c r="O786" s="17">
        <v>1.7957627085951899E-2</v>
      </c>
      <c r="P786" s="17">
        <v>2.5935611103550599E-2</v>
      </c>
      <c r="Q786" s="17">
        <v>3.0043488614656499E-2</v>
      </c>
      <c r="R786" s="17"/>
      <c r="S786" s="17">
        <v>2.4798703776940101E-2</v>
      </c>
      <c r="T786" s="17">
        <v>1.01521908768524E-2</v>
      </c>
      <c r="U786" s="17">
        <v>4.9930385854238804E-3</v>
      </c>
      <c r="V786" s="17">
        <v>4.9164557754850001E-3</v>
      </c>
      <c r="W786" s="17">
        <v>2.3957698457663702E-2</v>
      </c>
      <c r="X786" s="17">
        <v>2.64986666058015E-2</v>
      </c>
      <c r="Y786" s="17">
        <v>0</v>
      </c>
      <c r="Z786" s="17">
        <v>0</v>
      </c>
      <c r="AA786" s="17">
        <v>7.9328248148499703E-3</v>
      </c>
      <c r="AB786" s="17">
        <v>8.7800619376271899E-2</v>
      </c>
      <c r="AC786" s="17">
        <v>2.10922483517152E-2</v>
      </c>
      <c r="AD786" s="17">
        <v>4.8107235300019799E-2</v>
      </c>
      <c r="AE786" s="17"/>
      <c r="AF786" s="17">
        <v>4.8487907899237299E-2</v>
      </c>
      <c r="AG786" s="17">
        <v>1.4423627055070901E-2</v>
      </c>
      <c r="AH786" s="17">
        <v>4.28058984978806E-2</v>
      </c>
      <c r="AI786" s="17">
        <v>5.2385952769602298E-2</v>
      </c>
      <c r="AJ786" s="17">
        <v>2.39808475399605E-2</v>
      </c>
      <c r="AK786" s="17">
        <v>1.0220921323789401E-2</v>
      </c>
      <c r="AL786" s="17">
        <v>2.0141985568031401E-2</v>
      </c>
      <c r="AM786" s="17">
        <v>2.85938419462143E-2</v>
      </c>
      <c r="AN786" s="17">
        <v>1.9335290947095501E-2</v>
      </c>
      <c r="AO786" s="17">
        <v>1.77360833574014E-2</v>
      </c>
      <c r="AP786" s="17">
        <v>2.73310752766102E-2</v>
      </c>
      <c r="AQ786" s="17">
        <v>5.6802102318493503E-3</v>
      </c>
      <c r="AR786" s="17">
        <v>8.9581361417347492E-3</v>
      </c>
      <c r="AS786" s="17">
        <v>4.0205808435364802E-2</v>
      </c>
      <c r="AT786" s="17">
        <v>0</v>
      </c>
      <c r="AU786" s="17">
        <v>0</v>
      </c>
      <c r="AV786" s="17"/>
      <c r="AW786" s="17">
        <v>2.76791145311845E-2</v>
      </c>
      <c r="AX786" s="17">
        <v>1.5192576161105699E-2</v>
      </c>
      <c r="AY786" s="17">
        <v>2.09286802880141E-2</v>
      </c>
      <c r="AZ786" s="17">
        <v>2.2415552346567901E-2</v>
      </c>
      <c r="BA786" s="17">
        <v>1.9324324418671601E-2</v>
      </c>
      <c r="BB786" s="17"/>
      <c r="BC786" s="17">
        <v>2.4352545777236799E-2</v>
      </c>
      <c r="BD786" s="17">
        <v>1.6576807709320698E-2</v>
      </c>
      <c r="BE786" s="17">
        <v>2.4056897886071599E-2</v>
      </c>
      <c r="BF786" s="17">
        <v>1.66922653347551E-2</v>
      </c>
      <c r="BG786" s="17">
        <v>4.2515960442577799E-2</v>
      </c>
      <c r="BH786" s="17"/>
      <c r="BI786" s="17">
        <v>1.9224681740754802E-2</v>
      </c>
      <c r="BJ786" s="17">
        <v>2.8178184844861801E-2</v>
      </c>
      <c r="BK786" s="17"/>
      <c r="BL786" s="17">
        <v>2.2321894027723201E-2</v>
      </c>
      <c r="BM786" s="17">
        <v>2.5581865013706299E-2</v>
      </c>
      <c r="BN786" s="17">
        <v>1.89682995264959E-2</v>
      </c>
      <c r="BO786" s="17">
        <v>0</v>
      </c>
      <c r="BP786" s="17"/>
      <c r="BQ786" s="17">
        <v>2.4815192484892198E-3</v>
      </c>
      <c r="BR786" s="17">
        <v>2.3608744656474601E-2</v>
      </c>
      <c r="BS786" s="17">
        <v>2.25504501308595E-2</v>
      </c>
      <c r="BT786" s="17">
        <v>3.4426091962501897E-2</v>
      </c>
      <c r="BU786" s="17">
        <v>4.2428985944987499E-3</v>
      </c>
      <c r="BV786" s="17"/>
      <c r="BW786" s="17">
        <v>8.9563879624313999E-3</v>
      </c>
      <c r="BX786" s="17">
        <v>2.6117012990736401E-2</v>
      </c>
      <c r="BY786" s="17">
        <v>1.5658666044793101E-2</v>
      </c>
      <c r="BZ786" s="17">
        <v>1.7147467800992501E-2</v>
      </c>
      <c r="CA786" s="17">
        <v>1.4711030393748501E-2</v>
      </c>
      <c r="CB786" s="17"/>
      <c r="CC786" s="17">
        <v>2.61146892844311E-2</v>
      </c>
      <c r="CD786" s="17">
        <v>1.7991185876733502E-2</v>
      </c>
      <c r="CE786" s="17"/>
      <c r="CF786" s="17">
        <v>2.3233848767777301E-2</v>
      </c>
      <c r="CG786" s="17"/>
      <c r="CH786" s="17">
        <v>4.6842282291994899E-2</v>
      </c>
    </row>
    <row r="787" spans="2:86" x14ac:dyDescent="0.35">
      <c r="B787" t="s">
        <v>232</v>
      </c>
      <c r="C787" s="17">
        <v>1.7718962904142301E-2</v>
      </c>
      <c r="D787" s="17">
        <v>2.0022076377756302E-2</v>
      </c>
      <c r="E787" s="17">
        <v>1.55252369120544E-2</v>
      </c>
      <c r="F787" s="17"/>
      <c r="G787" s="17">
        <v>3.4267943298884301E-2</v>
      </c>
      <c r="H787" s="17">
        <v>2.87773941846605E-2</v>
      </c>
      <c r="I787" s="17">
        <v>1.84897290625574E-2</v>
      </c>
      <c r="J787" s="17">
        <v>6.1638158541206002E-3</v>
      </c>
      <c r="K787" s="17">
        <v>9.5093346102250297E-3</v>
      </c>
      <c r="L787" s="17">
        <v>1.20184279413707E-2</v>
      </c>
      <c r="M787" s="17"/>
      <c r="N787" s="17">
        <v>2.24636605879012E-2</v>
      </c>
      <c r="O787" s="17">
        <v>1.9761852387523302E-2</v>
      </c>
      <c r="P787" s="17">
        <v>5.6409760528171498E-3</v>
      </c>
      <c r="Q787" s="17">
        <v>2.1240464475365602E-2</v>
      </c>
      <c r="R787" s="17"/>
      <c r="S787" s="17">
        <v>1.31939185954612E-2</v>
      </c>
      <c r="T787" s="17">
        <v>1.13850471961278E-2</v>
      </c>
      <c r="U787" s="17">
        <v>2.2413084601918602E-2</v>
      </c>
      <c r="V787" s="17">
        <v>5.4410588619099899E-3</v>
      </c>
      <c r="W787" s="17">
        <v>5.5953832087941901E-3</v>
      </c>
      <c r="X787" s="17">
        <v>1.88854499220125E-2</v>
      </c>
      <c r="Y787" s="17">
        <v>1.33624945083311E-2</v>
      </c>
      <c r="Z787" s="17">
        <v>5.2672133870084598E-2</v>
      </c>
      <c r="AA787" s="17">
        <v>7.8567571574343405E-3</v>
      </c>
      <c r="AB787" s="17">
        <v>3.1041145460104402E-2</v>
      </c>
      <c r="AC787" s="17">
        <v>4.7958408285924597E-2</v>
      </c>
      <c r="AD787" s="17">
        <v>2.6222596622603699E-2</v>
      </c>
      <c r="AE787" s="17"/>
      <c r="AF787" s="17">
        <v>7.3562234927905507E-2</v>
      </c>
      <c r="AG787" s="17">
        <v>0</v>
      </c>
      <c r="AH787" s="17">
        <v>5.9758729433063099E-3</v>
      </c>
      <c r="AI787" s="17">
        <v>7.4652983642350401E-2</v>
      </c>
      <c r="AJ787" s="17">
        <v>1.7903235283483698E-2</v>
      </c>
      <c r="AK787" s="17">
        <v>1.9273851500371499E-2</v>
      </c>
      <c r="AL787" s="17">
        <v>1.27341037040826E-2</v>
      </c>
      <c r="AM787" s="17">
        <v>0</v>
      </c>
      <c r="AN787" s="17">
        <v>2.7652546260731201E-2</v>
      </c>
      <c r="AO787" s="17">
        <v>3.3081179865579798E-2</v>
      </c>
      <c r="AP787" s="17">
        <v>5.1051272092610097E-3</v>
      </c>
      <c r="AQ787" s="17">
        <v>7.6997887417894501E-3</v>
      </c>
      <c r="AR787" s="17">
        <v>1.7723021905620001E-2</v>
      </c>
      <c r="AS787" s="17">
        <v>3.58106348976404E-2</v>
      </c>
      <c r="AT787" s="17">
        <v>0</v>
      </c>
      <c r="AU787" s="17">
        <v>1.01541555755204E-2</v>
      </c>
      <c r="AV787" s="17"/>
      <c r="AW787" s="17">
        <v>6.53686599953846E-3</v>
      </c>
      <c r="AX787" s="17">
        <v>9.1429206830510295E-3</v>
      </c>
      <c r="AY787" s="17">
        <v>3.33583320667524E-2</v>
      </c>
      <c r="AZ787" s="17">
        <v>2.6983787026433899E-2</v>
      </c>
      <c r="BA787" s="17">
        <v>1.5216239221852199E-2</v>
      </c>
      <c r="BB787" s="17"/>
      <c r="BC787" s="17">
        <v>4.23908778322694E-2</v>
      </c>
      <c r="BD787" s="17">
        <v>8.12875817136215E-3</v>
      </c>
      <c r="BE787" s="17">
        <v>1.5871930214744399E-2</v>
      </c>
      <c r="BF787" s="17">
        <v>2.3433038384784201E-2</v>
      </c>
      <c r="BG787" s="17">
        <v>3.6458359384754502E-2</v>
      </c>
      <c r="BH787" s="17"/>
      <c r="BI787" s="17">
        <v>1.78476445380812E-2</v>
      </c>
      <c r="BJ787" s="17">
        <v>1.7195605473792501E-2</v>
      </c>
      <c r="BK787" s="17"/>
      <c r="BL787" s="17">
        <v>1.97859911744666E-2</v>
      </c>
      <c r="BM787" s="17">
        <v>1.3139013432468699E-2</v>
      </c>
      <c r="BN787" s="17">
        <v>1.9373512263868801E-2</v>
      </c>
      <c r="BO787" s="17">
        <v>1.98091359520512E-2</v>
      </c>
      <c r="BP787" s="17"/>
      <c r="BQ787" s="17">
        <v>1.5335123988091601E-2</v>
      </c>
      <c r="BR787" s="17">
        <v>1.51937244117043E-2</v>
      </c>
      <c r="BS787" s="17">
        <v>3.2805063700164602E-2</v>
      </c>
      <c r="BT787" s="17">
        <v>1.12192865489971E-2</v>
      </c>
      <c r="BU787" s="17">
        <v>3.6664663801281999E-2</v>
      </c>
      <c r="BV787" s="17"/>
      <c r="BW787" s="17">
        <v>8.8385924740845001E-3</v>
      </c>
      <c r="BX787" s="17">
        <v>1.46827084042166E-2</v>
      </c>
      <c r="BY787" s="17">
        <v>4.4917927806460501E-3</v>
      </c>
      <c r="BZ787" s="17">
        <v>1.97429489545312E-2</v>
      </c>
      <c r="CA787" s="17">
        <v>2.2317379887697299E-2</v>
      </c>
      <c r="CB787" s="17"/>
      <c r="CC787" s="17">
        <v>1.27504355450614E-2</v>
      </c>
      <c r="CD787" s="17">
        <v>2.0628977405923201E-2</v>
      </c>
      <c r="CE787" s="17"/>
      <c r="CF787" s="17">
        <v>1.43586795775641E-2</v>
      </c>
      <c r="CG787" s="17"/>
      <c r="CH787" s="17">
        <v>4.5230415368535696E-3</v>
      </c>
    </row>
    <row r="788" spans="2:86" x14ac:dyDescent="0.35">
      <c r="B788" t="s">
        <v>233</v>
      </c>
      <c r="C788" s="17">
        <v>0.1217708506663</v>
      </c>
      <c r="D788" s="17">
        <v>9.2657838455251301E-2</v>
      </c>
      <c r="E788" s="17">
        <v>0.150526458985038</v>
      </c>
      <c r="F788" s="17"/>
      <c r="G788" s="17">
        <v>0.13939826457857599</v>
      </c>
      <c r="H788" s="17">
        <v>0.14897317682585701</v>
      </c>
      <c r="I788" s="17">
        <v>0.117924648683516</v>
      </c>
      <c r="J788" s="17">
        <v>9.9126492596542104E-2</v>
      </c>
      <c r="K788" s="17">
        <v>0.11993073127543501</v>
      </c>
      <c r="L788" s="17">
        <v>0.11072384600505999</v>
      </c>
      <c r="M788" s="17"/>
      <c r="N788" s="17">
        <v>9.6669997415858702E-2</v>
      </c>
      <c r="O788" s="17">
        <v>0.119688411083179</v>
      </c>
      <c r="P788" s="17">
        <v>0.121102924625296</v>
      </c>
      <c r="Q788" s="17">
        <v>0.15260745106463799</v>
      </c>
      <c r="R788" s="17"/>
      <c r="S788" s="17">
        <v>0.116572143868548</v>
      </c>
      <c r="T788" s="17">
        <v>0.118376597645556</v>
      </c>
      <c r="U788" s="17">
        <v>0.103475025772369</v>
      </c>
      <c r="V788" s="17">
        <v>0.102271181752163</v>
      </c>
      <c r="W788" s="17">
        <v>0.11723591551254001</v>
      </c>
      <c r="X788" s="17">
        <v>0.12710458548971701</v>
      </c>
      <c r="Y788" s="17">
        <v>0.127482166047104</v>
      </c>
      <c r="Z788" s="17">
        <v>0.125113329608394</v>
      </c>
      <c r="AA788" s="17">
        <v>0.12021993243618501</v>
      </c>
      <c r="AB788" s="17">
        <v>0.106437427720001</v>
      </c>
      <c r="AC788" s="17">
        <v>0.148846258803914</v>
      </c>
      <c r="AD788" s="17">
        <v>0.24970794732200599</v>
      </c>
      <c r="AE788" s="17"/>
      <c r="AF788" s="17">
        <v>6.6755702790151403E-2</v>
      </c>
      <c r="AG788" s="17">
        <v>0.220291151169902</v>
      </c>
      <c r="AH788" s="17">
        <v>0.20230486223692801</v>
      </c>
      <c r="AI788" s="17">
        <v>8.6261291156404504E-2</v>
      </c>
      <c r="AJ788" s="17">
        <v>0.13565092824712499</v>
      </c>
      <c r="AK788" s="17">
        <v>0.12861416625085201</v>
      </c>
      <c r="AL788" s="17">
        <v>0.110386568191391</v>
      </c>
      <c r="AM788" s="17">
        <v>0.12988335994188899</v>
      </c>
      <c r="AN788" s="17">
        <v>0.100050540840924</v>
      </c>
      <c r="AO788" s="17">
        <v>7.9388088670952997E-2</v>
      </c>
      <c r="AP788" s="17">
        <v>9.8181900911803302E-2</v>
      </c>
      <c r="AQ788" s="17">
        <v>0.123010636461205</v>
      </c>
      <c r="AR788" s="17">
        <v>5.5089237647819901E-2</v>
      </c>
      <c r="AS788" s="17">
        <v>0.15866024014486901</v>
      </c>
      <c r="AT788" s="17">
        <v>6.1227217186110697E-2</v>
      </c>
      <c r="AU788" s="17">
        <v>5.5709779406583497E-2</v>
      </c>
      <c r="AV788" s="17"/>
      <c r="AW788" s="17">
        <v>0.13796493031770499</v>
      </c>
      <c r="AX788" s="17">
        <v>0.145341097568957</v>
      </c>
      <c r="AY788" s="17">
        <v>0.100808375501158</v>
      </c>
      <c r="AZ788" s="17">
        <v>9.6628061420174896E-2</v>
      </c>
      <c r="BA788" s="17">
        <v>0.116026201135096</v>
      </c>
      <c r="BB788" s="17"/>
      <c r="BC788" s="17">
        <v>6.9047154040589698E-2</v>
      </c>
      <c r="BD788" s="17">
        <v>0.123662040649978</v>
      </c>
      <c r="BE788" s="17">
        <v>0.115815083587503</v>
      </c>
      <c r="BF788" s="17">
        <v>0.18055422663081</v>
      </c>
      <c r="BG788" s="17">
        <v>8.2007847382869606E-2</v>
      </c>
      <c r="BH788" s="17"/>
      <c r="BI788" s="17">
        <v>0.11425945848334799</v>
      </c>
      <c r="BJ788" s="17">
        <v>0.152320221162215</v>
      </c>
      <c r="BK788" s="17"/>
      <c r="BL788" s="17">
        <v>0.15806858098170801</v>
      </c>
      <c r="BM788" s="17">
        <v>0.10875214047585099</v>
      </c>
      <c r="BN788" s="17">
        <v>0.113356378043053</v>
      </c>
      <c r="BO788" s="17">
        <v>0.19316051581202101</v>
      </c>
      <c r="BP788" s="17"/>
      <c r="BQ788" s="17">
        <v>8.1097971333612004E-2</v>
      </c>
      <c r="BR788" s="17">
        <v>8.7476656327990399E-2</v>
      </c>
      <c r="BS788" s="17">
        <v>8.6957143239488902E-2</v>
      </c>
      <c r="BT788" s="17">
        <v>7.1456145317459294E-2</v>
      </c>
      <c r="BU788" s="17">
        <v>6.8656214535561796E-2</v>
      </c>
      <c r="BV788" s="17"/>
      <c r="BW788" s="17">
        <v>5.0902228821441999E-2</v>
      </c>
      <c r="BX788" s="17">
        <v>6.6633033256614696E-2</v>
      </c>
      <c r="BY788" s="17">
        <v>7.0965374389696703E-2</v>
      </c>
      <c r="BZ788" s="17">
        <v>7.4416847806925202E-2</v>
      </c>
      <c r="CA788" s="17">
        <v>5.2502018697362103E-2</v>
      </c>
      <c r="CB788" s="17"/>
      <c r="CC788" s="17">
        <v>7.6351440216017197E-2</v>
      </c>
      <c r="CD788" s="17">
        <v>0.148372524265037</v>
      </c>
      <c r="CE788" s="17"/>
      <c r="CF788" s="17">
        <v>6.4754775181006904E-2</v>
      </c>
      <c r="CG788" s="17"/>
      <c r="CH788" s="17">
        <v>6.09378159439872E-2</v>
      </c>
    </row>
    <row r="789" spans="2:86" x14ac:dyDescent="0.35">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c r="BZ789" s="17"/>
      <c r="CA789" s="17"/>
      <c r="CB789" s="17"/>
      <c r="CC789" s="17"/>
      <c r="CD789" s="17"/>
      <c r="CE789" s="17"/>
      <c r="CF789" s="17"/>
      <c r="CG789" s="17"/>
      <c r="CH789" s="17"/>
    </row>
    <row r="790" spans="2:86" x14ac:dyDescent="0.35">
      <c r="B790" s="6" t="s">
        <v>371</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c r="CB790" s="17"/>
      <c r="CC790" s="17"/>
      <c r="CD790" s="17"/>
      <c r="CE790" s="17"/>
      <c r="CF790" s="17"/>
      <c r="CG790" s="17"/>
      <c r="CH790" s="17"/>
    </row>
    <row r="791" spans="2:86" x14ac:dyDescent="0.35">
      <c r="B791" s="21" t="s">
        <v>123</v>
      </c>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c r="CB791" s="17"/>
      <c r="CC791" s="17"/>
      <c r="CD791" s="17"/>
      <c r="CE791" s="17"/>
      <c r="CF791" s="17"/>
      <c r="CG791" s="17"/>
      <c r="CH791" s="17"/>
    </row>
    <row r="792" spans="2:86" x14ac:dyDescent="0.35">
      <c r="B792" t="s">
        <v>76</v>
      </c>
      <c r="C792" s="17">
        <v>0.20551599355858799</v>
      </c>
      <c r="D792" s="17">
        <v>0.244998141832139</v>
      </c>
      <c r="E792" s="17">
        <v>0.167617738464411</v>
      </c>
      <c r="F792" s="17"/>
      <c r="G792" s="17">
        <v>0.220390822542367</v>
      </c>
      <c r="H792" s="17">
        <v>0.254486134875897</v>
      </c>
      <c r="I792" s="17">
        <v>0.252848356313153</v>
      </c>
      <c r="J792" s="17">
        <v>0.21104639524034299</v>
      </c>
      <c r="K792" s="17">
        <v>0.155277909631167</v>
      </c>
      <c r="L792" s="17">
        <v>0.146578055199927</v>
      </c>
      <c r="M792" s="17"/>
      <c r="N792" s="17">
        <v>0.26858511495806298</v>
      </c>
      <c r="O792" s="17">
        <v>0.16609256461705199</v>
      </c>
      <c r="P792" s="17">
        <v>0.20072106701490899</v>
      </c>
      <c r="Q792" s="17">
        <v>0.184265371853256</v>
      </c>
      <c r="R792" s="17"/>
      <c r="S792" s="17">
        <v>0.35037957380057499</v>
      </c>
      <c r="T792" s="17">
        <v>0.17007309316826599</v>
      </c>
      <c r="U792" s="17">
        <v>0.158135893432271</v>
      </c>
      <c r="V792" s="17">
        <v>0.17789478314918999</v>
      </c>
      <c r="W792" s="17">
        <v>0.182084232822079</v>
      </c>
      <c r="X792" s="17">
        <v>0.227401398824219</v>
      </c>
      <c r="Y792" s="17">
        <v>0.19352108291551001</v>
      </c>
      <c r="Z792" s="17">
        <v>0.20694652437769701</v>
      </c>
      <c r="AA792" s="17">
        <v>0.18546700419689699</v>
      </c>
      <c r="AB792" s="17">
        <v>0.16130961232719401</v>
      </c>
      <c r="AC792" s="17">
        <v>0.229156091625703</v>
      </c>
      <c r="AD792" s="17">
        <v>7.8741771633345503E-2</v>
      </c>
      <c r="AE792" s="17"/>
      <c r="AF792" s="17">
        <v>0.17634631748336499</v>
      </c>
      <c r="AG792" s="17">
        <v>0.20368735408230301</v>
      </c>
      <c r="AH792" s="17">
        <v>0.153389169139377</v>
      </c>
      <c r="AI792" s="17">
        <v>0.159964243052516</v>
      </c>
      <c r="AJ792" s="17">
        <v>0.22018702798511799</v>
      </c>
      <c r="AK792" s="17">
        <v>0.173985443830142</v>
      </c>
      <c r="AL792" s="17">
        <v>0.18186017422863701</v>
      </c>
      <c r="AM792" s="17">
        <v>0.19373439374012499</v>
      </c>
      <c r="AN792" s="17">
        <v>0.17496921756584599</v>
      </c>
      <c r="AO792" s="17">
        <v>0.22072147110101401</v>
      </c>
      <c r="AP792" s="17">
        <v>0.20801871685943801</v>
      </c>
      <c r="AQ792" s="17">
        <v>0.228082305144027</v>
      </c>
      <c r="AR792" s="17">
        <v>0.27065830608261898</v>
      </c>
      <c r="AS792" s="17">
        <v>0.16680199939078599</v>
      </c>
      <c r="AT792" s="17">
        <v>0.29803107850688898</v>
      </c>
      <c r="AU792" s="17">
        <v>0.36752163152690998</v>
      </c>
      <c r="AV792" s="17"/>
      <c r="AW792" s="17">
        <v>0.18314830255850301</v>
      </c>
      <c r="AX792" s="17">
        <v>0.15427038842961099</v>
      </c>
      <c r="AY792" s="17">
        <v>0.245969526426185</v>
      </c>
      <c r="AZ792" s="17">
        <v>0.30196968613292302</v>
      </c>
      <c r="BA792" s="17">
        <v>0.41309490639351798</v>
      </c>
      <c r="BB792" s="17"/>
      <c r="BC792" s="17">
        <v>0.31984033169717702</v>
      </c>
      <c r="BD792" s="17">
        <v>0.243082154515117</v>
      </c>
      <c r="BE792" s="17">
        <v>0.15263014610862299</v>
      </c>
      <c r="BF792" s="17">
        <v>0.16410612722284901</v>
      </c>
      <c r="BG792" s="17">
        <v>0.19330485657681701</v>
      </c>
      <c r="BH792" s="17"/>
      <c r="BI792" s="17">
        <v>0.208582740767602</v>
      </c>
      <c r="BJ792" s="17">
        <v>0.19304331280599199</v>
      </c>
      <c r="BK792" s="17"/>
      <c r="BL792" s="17">
        <v>0.230531702132905</v>
      </c>
      <c r="BM792" s="17">
        <v>0.19199762928756101</v>
      </c>
      <c r="BN792" s="17">
        <v>0.20944146615912199</v>
      </c>
      <c r="BO792" s="17">
        <v>8.1109257130006607E-2</v>
      </c>
      <c r="BP792" s="17"/>
      <c r="BQ792" s="17">
        <v>3.4167126526780403E-2</v>
      </c>
      <c r="BR792" s="17">
        <v>0.46768200846554497</v>
      </c>
      <c r="BS792" s="17">
        <v>0.10173454170051</v>
      </c>
      <c r="BT792" s="17">
        <v>3.01862636280626E-2</v>
      </c>
      <c r="BU792" s="17">
        <v>4.4846399437546598E-2</v>
      </c>
      <c r="BV792" s="17"/>
      <c r="BW792" s="17">
        <v>5.4636097378471499E-2</v>
      </c>
      <c r="BX792" s="17">
        <v>0.76984252865431901</v>
      </c>
      <c r="BY792" s="17">
        <v>0.10225955310774899</v>
      </c>
      <c r="BZ792" s="17">
        <v>3.3685600893553401E-2</v>
      </c>
      <c r="CA792" s="17">
        <v>5.3081607299138599E-2</v>
      </c>
      <c r="CB792" s="17"/>
      <c r="CC792" s="17">
        <v>0.140064827293195</v>
      </c>
      <c r="CD792" s="17">
        <v>0.24385005699946999</v>
      </c>
      <c r="CE792" s="17"/>
      <c r="CF792" s="17">
        <v>0.79138837779832505</v>
      </c>
      <c r="CG792" s="17"/>
      <c r="CH792" s="17">
        <v>0.356400544141665</v>
      </c>
    </row>
    <row r="793" spans="2:86" x14ac:dyDescent="0.35">
      <c r="B793" t="s">
        <v>75</v>
      </c>
      <c r="C793" s="17">
        <v>0.15313558653251</v>
      </c>
      <c r="D793" s="17">
        <v>0.15244867754877001</v>
      </c>
      <c r="E793" s="17">
        <v>0.15425966914370401</v>
      </c>
      <c r="F793" s="17"/>
      <c r="G793" s="17">
        <v>7.3904377112975594E-2</v>
      </c>
      <c r="H793" s="17">
        <v>0.13937533595544699</v>
      </c>
      <c r="I793" s="17">
        <v>0.13076626862353899</v>
      </c>
      <c r="J793" s="17">
        <v>0.142087944740974</v>
      </c>
      <c r="K793" s="17">
        <v>0.13743312684475201</v>
      </c>
      <c r="L793" s="17">
        <v>0.25453116708495299</v>
      </c>
      <c r="M793" s="17"/>
      <c r="N793" s="17">
        <v>0.19060789333387201</v>
      </c>
      <c r="O793" s="17">
        <v>0.19168094933841001</v>
      </c>
      <c r="P793" s="17">
        <v>0.108133459924975</v>
      </c>
      <c r="Q793" s="17">
        <v>0.111977688405781</v>
      </c>
      <c r="R793" s="17"/>
      <c r="S793" s="17">
        <v>0.14749355894202101</v>
      </c>
      <c r="T793" s="17">
        <v>0.245375277296497</v>
      </c>
      <c r="U793" s="17">
        <v>0.13289155192975</v>
      </c>
      <c r="V793" s="17">
        <v>0.15044553945868799</v>
      </c>
      <c r="W793" s="17">
        <v>0.20918137716504601</v>
      </c>
      <c r="X793" s="17">
        <v>0.125046395696437</v>
      </c>
      <c r="Y793" s="17">
        <v>0.13796187469943999</v>
      </c>
      <c r="Z793" s="17">
        <v>0.18744137996340299</v>
      </c>
      <c r="AA793" s="17">
        <v>0.119457669110673</v>
      </c>
      <c r="AB793" s="17">
        <v>0.112376012967022</v>
      </c>
      <c r="AC793" s="17">
        <v>0.11127512530504299</v>
      </c>
      <c r="AD793" s="17">
        <v>0.105768577619144</v>
      </c>
      <c r="AE793" s="17"/>
      <c r="AF793" s="17">
        <v>5.5639156079342202E-2</v>
      </c>
      <c r="AG793" s="17">
        <v>9.8487063619654494E-2</v>
      </c>
      <c r="AH793" s="17">
        <v>0.14983984039508799</v>
      </c>
      <c r="AI793" s="17">
        <v>0.13320126787103201</v>
      </c>
      <c r="AJ793" s="17">
        <v>0.11070750418761501</v>
      </c>
      <c r="AK793" s="17">
        <v>0.13342038996726599</v>
      </c>
      <c r="AL793" s="17">
        <v>0.142960356542428</v>
      </c>
      <c r="AM793" s="17">
        <v>0.198284551501828</v>
      </c>
      <c r="AN793" s="17">
        <v>0.16550000131387499</v>
      </c>
      <c r="AO793" s="17">
        <v>0.157518196259051</v>
      </c>
      <c r="AP793" s="17">
        <v>0.14799749092994499</v>
      </c>
      <c r="AQ793" s="17">
        <v>0.17611436872927799</v>
      </c>
      <c r="AR793" s="17">
        <v>0.16845966886039099</v>
      </c>
      <c r="AS793" s="17">
        <v>0.23727307483257401</v>
      </c>
      <c r="AT793" s="17">
        <v>0.236513577518252</v>
      </c>
      <c r="AU793" s="17">
        <v>0.19509960920296199</v>
      </c>
      <c r="AV793" s="17"/>
      <c r="AW793" s="17">
        <v>0.1562867524379</v>
      </c>
      <c r="AX793" s="17">
        <v>0.13323197877679099</v>
      </c>
      <c r="AY793" s="17">
        <v>0.15240962933397201</v>
      </c>
      <c r="AZ793" s="17">
        <v>0.20282221591018701</v>
      </c>
      <c r="BA793" s="17">
        <v>7.59004090350342E-2</v>
      </c>
      <c r="BB793" s="17"/>
      <c r="BC793" s="17">
        <v>0.17911546646396301</v>
      </c>
      <c r="BD793" s="17">
        <v>0.185644369040426</v>
      </c>
      <c r="BE793" s="17">
        <v>0.138490980486485</v>
      </c>
      <c r="BF793" s="17">
        <v>0.119999038611261</v>
      </c>
      <c r="BG793" s="17">
        <v>2.5030329002700299E-2</v>
      </c>
      <c r="BH793" s="17"/>
      <c r="BI793" s="17">
        <v>0.16255307053010301</v>
      </c>
      <c r="BJ793" s="17">
        <v>0.114834003979706</v>
      </c>
      <c r="BK793" s="17"/>
      <c r="BL793" s="17">
        <v>0.15431427059700101</v>
      </c>
      <c r="BM793" s="17">
        <v>0.16308070274561701</v>
      </c>
      <c r="BN793" s="17">
        <v>0.146684467863406</v>
      </c>
      <c r="BO793" s="17">
        <v>0.17065824513383701</v>
      </c>
      <c r="BP793" s="17"/>
      <c r="BQ793" s="17">
        <v>0.60759769782804396</v>
      </c>
      <c r="BR793" s="17">
        <v>6.1943696212455802E-2</v>
      </c>
      <c r="BS793" s="17">
        <v>7.4788700206447498E-2</v>
      </c>
      <c r="BT793" s="17">
        <v>4.3626109046051E-2</v>
      </c>
      <c r="BU793" s="17">
        <v>5.1350972683014799E-2</v>
      </c>
      <c r="BV793" s="17"/>
      <c r="BW793" s="17">
        <v>0.83528550256689005</v>
      </c>
      <c r="BX793" s="17">
        <v>1.49990989639291E-2</v>
      </c>
      <c r="BY793" s="17">
        <v>2.7104763183814901E-2</v>
      </c>
      <c r="BZ793" s="17">
        <v>4.6329944113990697E-2</v>
      </c>
      <c r="CA793" s="17">
        <v>2.1908734499743399E-2</v>
      </c>
      <c r="CB793" s="17"/>
      <c r="CC793" s="17">
        <v>0.148176191271888</v>
      </c>
      <c r="CD793" s="17">
        <v>0.15604025245974801</v>
      </c>
      <c r="CE793" s="17"/>
      <c r="CF793" s="17">
        <v>1.7073062400041202E-2</v>
      </c>
      <c r="CG793" s="17"/>
      <c r="CH793" s="17">
        <v>8.5333451503095098E-2</v>
      </c>
    </row>
    <row r="794" spans="2:86" x14ac:dyDescent="0.35">
      <c r="B794" t="s">
        <v>77</v>
      </c>
      <c r="C794" s="17">
        <v>8.5122253833524703E-2</v>
      </c>
      <c r="D794" s="17">
        <v>8.4062547935891699E-2</v>
      </c>
      <c r="E794" s="17">
        <v>8.6408237675147798E-2</v>
      </c>
      <c r="F794" s="17"/>
      <c r="G794" s="17">
        <v>5.6173537594985098E-2</v>
      </c>
      <c r="H794" s="17">
        <v>8.1244887126909193E-2</v>
      </c>
      <c r="I794" s="17">
        <v>7.7594116638859206E-2</v>
      </c>
      <c r="J794" s="17">
        <v>0.108211194601482</v>
      </c>
      <c r="K794" s="17">
        <v>9.5905664602230198E-2</v>
      </c>
      <c r="L794" s="17">
        <v>8.7600714234316299E-2</v>
      </c>
      <c r="M794" s="17"/>
      <c r="N794" s="17">
        <v>0.115962465255826</v>
      </c>
      <c r="O794" s="17">
        <v>8.8794843732667994E-2</v>
      </c>
      <c r="P794" s="17">
        <v>5.7170588434441498E-2</v>
      </c>
      <c r="Q794" s="17">
        <v>7.3273775584191903E-2</v>
      </c>
      <c r="R794" s="17"/>
      <c r="S794" s="17">
        <v>9.7035004825802906E-2</v>
      </c>
      <c r="T794" s="17">
        <v>9.0698018168832703E-2</v>
      </c>
      <c r="U794" s="17">
        <v>0.12761760884711501</v>
      </c>
      <c r="V794" s="17">
        <v>5.3160428994276997E-2</v>
      </c>
      <c r="W794" s="17">
        <v>7.3781476835706697E-2</v>
      </c>
      <c r="X794" s="17">
        <v>0.11431156333244</v>
      </c>
      <c r="Y794" s="17">
        <v>9.8099655331085903E-2</v>
      </c>
      <c r="Z794" s="17">
        <v>8.0251472181163103E-2</v>
      </c>
      <c r="AA794" s="17">
        <v>7.4874058616920897E-2</v>
      </c>
      <c r="AB794" s="17">
        <v>8.4290647381755901E-2</v>
      </c>
      <c r="AC794" s="17">
        <v>2.7095228604999699E-2</v>
      </c>
      <c r="AD794" s="17">
        <v>3.5662631289045101E-2</v>
      </c>
      <c r="AE794" s="17"/>
      <c r="AF794" s="17">
        <v>3.8206865406504399E-2</v>
      </c>
      <c r="AG794" s="17">
        <v>4.6652541871016598E-2</v>
      </c>
      <c r="AH794" s="17">
        <v>9.6914966600753993E-2</v>
      </c>
      <c r="AI794" s="17">
        <v>8.1446342725273194E-2</v>
      </c>
      <c r="AJ794" s="17">
        <v>6.1578372745997201E-2</v>
      </c>
      <c r="AK794" s="17">
        <v>6.3447384381832894E-2</v>
      </c>
      <c r="AL794" s="17">
        <v>6.1756266013370698E-2</v>
      </c>
      <c r="AM794" s="17">
        <v>0.11988062202609701</v>
      </c>
      <c r="AN794" s="17">
        <v>0.129133572210022</v>
      </c>
      <c r="AO794" s="17">
        <v>0.110355277560272</v>
      </c>
      <c r="AP794" s="17">
        <v>8.6564068133020797E-2</v>
      </c>
      <c r="AQ794" s="17">
        <v>6.8951744467514606E-2</v>
      </c>
      <c r="AR794" s="17">
        <v>9.5123341330373201E-2</v>
      </c>
      <c r="AS794" s="17">
        <v>0.10501552305881701</v>
      </c>
      <c r="AT794" s="17">
        <v>9.08632591020299E-2</v>
      </c>
      <c r="AU794" s="17">
        <v>0.117453658640681</v>
      </c>
      <c r="AV794" s="17"/>
      <c r="AW794" s="17">
        <v>6.1295557298118301E-2</v>
      </c>
      <c r="AX794" s="17">
        <v>7.0050378736241495E-2</v>
      </c>
      <c r="AY794" s="17">
        <v>0.123344073278604</v>
      </c>
      <c r="AZ794" s="17">
        <v>8.8878232033133803E-2</v>
      </c>
      <c r="BA794" s="17">
        <v>8.8954565666901894E-2</v>
      </c>
      <c r="BB794" s="17"/>
      <c r="BC794" s="17">
        <v>8.4063927680532002E-2</v>
      </c>
      <c r="BD794" s="17">
        <v>7.8880847248920999E-2</v>
      </c>
      <c r="BE794" s="17">
        <v>8.9026244342483005E-2</v>
      </c>
      <c r="BF794" s="17">
        <v>7.5990752205953305E-2</v>
      </c>
      <c r="BG794" s="17">
        <v>0.152208089353458</v>
      </c>
      <c r="BH794" s="17"/>
      <c r="BI794" s="17">
        <v>8.65356701811823E-2</v>
      </c>
      <c r="BJ794" s="17">
        <v>7.9373788220509195E-2</v>
      </c>
      <c r="BK794" s="17"/>
      <c r="BL794" s="17">
        <v>9.0672228891353998E-2</v>
      </c>
      <c r="BM794" s="17">
        <v>8.5221853521884897E-2</v>
      </c>
      <c r="BN794" s="17">
        <v>8.4681838596762204E-2</v>
      </c>
      <c r="BO794" s="17">
        <v>4.9331884531340402E-2</v>
      </c>
      <c r="BP794" s="17"/>
      <c r="BQ794" s="17">
        <v>3.5564619625425203E-2</v>
      </c>
      <c r="BR794" s="17">
        <v>7.1340589917179995E-2</v>
      </c>
      <c r="BS794" s="17">
        <v>0.567867822187472</v>
      </c>
      <c r="BT794" s="17">
        <v>1.1196266240473301E-2</v>
      </c>
      <c r="BU794" s="17">
        <v>1.5944237197669998E-2</v>
      </c>
      <c r="BV794" s="17"/>
      <c r="BW794" s="17">
        <v>1.9826506513053899E-2</v>
      </c>
      <c r="BX794" s="17">
        <v>2.4111896310628302E-2</v>
      </c>
      <c r="BY794" s="17">
        <v>0.68589764135394804</v>
      </c>
      <c r="BZ794" s="17">
        <v>9.6124878133392808E-3</v>
      </c>
      <c r="CA794" s="17">
        <v>3.4109618180920301E-2</v>
      </c>
      <c r="CB794" s="17"/>
      <c r="CC794" s="17">
        <v>3.6499035684941103E-2</v>
      </c>
      <c r="CD794" s="17">
        <v>0.113600364088272</v>
      </c>
      <c r="CE794" s="17"/>
      <c r="CF794" s="17">
        <v>1.9047288226126901E-2</v>
      </c>
      <c r="CG794" s="17"/>
      <c r="CH794" s="17">
        <v>3.3782515039811001E-2</v>
      </c>
    </row>
    <row r="795" spans="2:86" x14ac:dyDescent="0.35">
      <c r="B795" t="s">
        <v>79</v>
      </c>
      <c r="C795" s="17">
        <v>0.118784184443253</v>
      </c>
      <c r="D795" s="17">
        <v>0.109738340185541</v>
      </c>
      <c r="E795" s="17">
        <v>0.12795903150768101</v>
      </c>
      <c r="F795" s="17"/>
      <c r="G795" s="17">
        <v>0.28258944031821098</v>
      </c>
      <c r="H795" s="17">
        <v>0.16693626518544499</v>
      </c>
      <c r="I795" s="17">
        <v>0.11647337504687</v>
      </c>
      <c r="J795" s="17">
        <v>7.6072371170625805E-2</v>
      </c>
      <c r="K795" s="17">
        <v>6.2665810172891606E-2</v>
      </c>
      <c r="L795" s="17">
        <v>4.51896258096528E-2</v>
      </c>
      <c r="M795" s="17"/>
      <c r="N795" s="17">
        <v>0.10141526826392</v>
      </c>
      <c r="O795" s="17">
        <v>0.111627811296633</v>
      </c>
      <c r="P795" s="17">
        <v>0.159499209102443</v>
      </c>
      <c r="Q795" s="17">
        <v>0.110106293764877</v>
      </c>
      <c r="R795" s="17"/>
      <c r="S795" s="17">
        <v>0.112493298038009</v>
      </c>
      <c r="T795" s="17">
        <v>8.7485194450584905E-2</v>
      </c>
      <c r="U795" s="17">
        <v>0.132091095487784</v>
      </c>
      <c r="V795" s="17">
        <v>0.14338060317068399</v>
      </c>
      <c r="W795" s="17">
        <v>9.1338026766782099E-2</v>
      </c>
      <c r="X795" s="17">
        <v>0.11741344959468999</v>
      </c>
      <c r="Y795" s="17">
        <v>0.14517824113069</v>
      </c>
      <c r="Z795" s="17">
        <v>2.1829535674145702E-2</v>
      </c>
      <c r="AA795" s="17">
        <v>0.14085924706800099</v>
      </c>
      <c r="AB795" s="17">
        <v>0.107713993488603</v>
      </c>
      <c r="AC795" s="17">
        <v>0.14399521000141199</v>
      </c>
      <c r="AD795" s="17">
        <v>0.211868523763073</v>
      </c>
      <c r="AE795" s="17"/>
      <c r="AF795" s="17">
        <v>0.25537789934271499</v>
      </c>
      <c r="AG795" s="17">
        <v>8.5484858746656706E-2</v>
      </c>
      <c r="AH795" s="17">
        <v>8.07656335028136E-2</v>
      </c>
      <c r="AI795" s="17">
        <v>0.14336051053768001</v>
      </c>
      <c r="AJ795" s="17">
        <v>0.141673260649432</v>
      </c>
      <c r="AK795" s="17">
        <v>0.137473662961343</v>
      </c>
      <c r="AL795" s="17">
        <v>0.102211407279876</v>
      </c>
      <c r="AM795" s="17">
        <v>0.12058986801602201</v>
      </c>
      <c r="AN795" s="17">
        <v>0.12772893530006699</v>
      </c>
      <c r="AO795" s="17">
        <v>0.113817912738024</v>
      </c>
      <c r="AP795" s="17">
        <v>0.145879541874469</v>
      </c>
      <c r="AQ795" s="17">
        <v>9.2694417568257997E-2</v>
      </c>
      <c r="AR795" s="17">
        <v>0.160421845969795</v>
      </c>
      <c r="AS795" s="17">
        <v>7.8564492581147893E-2</v>
      </c>
      <c r="AT795" s="17">
        <v>0.12305017604332499</v>
      </c>
      <c r="AU795" s="17">
        <v>6.0300737556453703E-2</v>
      </c>
      <c r="AV795" s="17"/>
      <c r="AW795" s="17">
        <v>9.5274856955664095E-2</v>
      </c>
      <c r="AX795" s="17">
        <v>0.12038567954793999</v>
      </c>
      <c r="AY795" s="17">
        <v>0.14574429407154799</v>
      </c>
      <c r="AZ795" s="17">
        <v>0.13530227462188599</v>
      </c>
      <c r="BA795" s="17">
        <v>6.3372024248056505E-2</v>
      </c>
      <c r="BB795" s="17"/>
      <c r="BC795" s="17">
        <v>0.16229198499536601</v>
      </c>
      <c r="BD795" s="17">
        <v>0.101576756887683</v>
      </c>
      <c r="BE795" s="17">
        <v>0.115562486197599</v>
      </c>
      <c r="BF795" s="17">
        <v>0.141874341334461</v>
      </c>
      <c r="BG795" s="17">
        <v>9.8228930508269002E-2</v>
      </c>
      <c r="BH795" s="17"/>
      <c r="BI795" s="17">
        <v>0.115849088600485</v>
      </c>
      <c r="BJ795" s="17">
        <v>0.13072142965130401</v>
      </c>
      <c r="BK795" s="17"/>
      <c r="BL795" s="17">
        <v>0.13040691955564801</v>
      </c>
      <c r="BM795" s="17">
        <v>0.115678109998734</v>
      </c>
      <c r="BN795" s="17">
        <v>0.115045673231053</v>
      </c>
      <c r="BO795" s="17">
        <v>0.152981411749818</v>
      </c>
      <c r="BP795" s="17"/>
      <c r="BQ795" s="17">
        <v>1.69127042166019E-2</v>
      </c>
      <c r="BR795" s="17">
        <v>0.11405395409781401</v>
      </c>
      <c r="BS795" s="17">
        <v>5.4527436000678602E-2</v>
      </c>
      <c r="BT795" s="17">
        <v>4.3697961273794599E-2</v>
      </c>
      <c r="BU795" s="17">
        <v>0.719192271007143</v>
      </c>
      <c r="BV795" s="17"/>
      <c r="BW795" s="17">
        <v>2.5305534029625699E-2</v>
      </c>
      <c r="BX795" s="17">
        <v>4.6737036708408099E-2</v>
      </c>
      <c r="BY795" s="17">
        <v>4.0457182705421597E-2</v>
      </c>
      <c r="BZ795" s="17">
        <v>2.1912688122467501E-2</v>
      </c>
      <c r="CA795" s="17">
        <v>0.75808471483919204</v>
      </c>
      <c r="CB795" s="17"/>
      <c r="CC795" s="17">
        <v>5.2258517629168201E-2</v>
      </c>
      <c r="CD795" s="17">
        <v>0.15774757161587499</v>
      </c>
      <c r="CE795" s="17"/>
      <c r="CF795" s="17">
        <v>4.4052081315723697E-2</v>
      </c>
      <c r="CG795" s="17"/>
      <c r="CH795" s="17">
        <v>4.99774137963344E-2</v>
      </c>
    </row>
    <row r="796" spans="2:86" x14ac:dyDescent="0.35">
      <c r="B796" t="s">
        <v>78</v>
      </c>
      <c r="C796" s="17">
        <v>0.200943771896578</v>
      </c>
      <c r="D796" s="17">
        <v>0.229380854750841</v>
      </c>
      <c r="E796" s="17">
        <v>0.173804427678971</v>
      </c>
      <c r="F796" s="17"/>
      <c r="G796" s="17">
        <v>9.3778304502840901E-2</v>
      </c>
      <c r="H796" s="17">
        <v>0.154613426286038</v>
      </c>
      <c r="I796" s="17">
        <v>0.20632391257889199</v>
      </c>
      <c r="J796" s="17">
        <v>0.20388628515840301</v>
      </c>
      <c r="K796" s="17">
        <v>0.29149861788953002</v>
      </c>
      <c r="L796" s="17">
        <v>0.24223905392269601</v>
      </c>
      <c r="M796" s="17"/>
      <c r="N796" s="17">
        <v>0.16197546410748601</v>
      </c>
      <c r="O796" s="17">
        <v>0.20167439311930399</v>
      </c>
      <c r="P796" s="17">
        <v>0.237522714013086</v>
      </c>
      <c r="Q796" s="17">
        <v>0.20651365229094901</v>
      </c>
      <c r="R796" s="17"/>
      <c r="S796" s="17">
        <v>0.12908957353744199</v>
      </c>
      <c r="T796" s="17">
        <v>0.205501742562087</v>
      </c>
      <c r="U796" s="17">
        <v>0.25389710492795298</v>
      </c>
      <c r="V796" s="17">
        <v>0.24222605182568999</v>
      </c>
      <c r="W796" s="17">
        <v>0.25771966166914201</v>
      </c>
      <c r="X796" s="17">
        <v>0.18950900444907601</v>
      </c>
      <c r="Y796" s="17">
        <v>0.20071388971589299</v>
      </c>
      <c r="Z796" s="17">
        <v>0.34818609748741403</v>
      </c>
      <c r="AA796" s="17">
        <v>0.223645892363279</v>
      </c>
      <c r="AB796" s="17">
        <v>0.174685072640718</v>
      </c>
      <c r="AC796" s="17">
        <v>0.12702581141507499</v>
      </c>
      <c r="AD796" s="17">
        <v>7.70400866122984E-2</v>
      </c>
      <c r="AE796" s="17"/>
      <c r="AF796" s="17">
        <v>0.115308296547391</v>
      </c>
      <c r="AG796" s="17">
        <v>0.16332305350241899</v>
      </c>
      <c r="AH796" s="17">
        <v>0.176944877341633</v>
      </c>
      <c r="AI796" s="17">
        <v>0.21528317118554099</v>
      </c>
      <c r="AJ796" s="17">
        <v>0.20716652286356299</v>
      </c>
      <c r="AK796" s="17">
        <v>0.23457129591817999</v>
      </c>
      <c r="AL796" s="17">
        <v>0.30191400908835703</v>
      </c>
      <c r="AM796" s="17">
        <v>0.20490548758094401</v>
      </c>
      <c r="AN796" s="17">
        <v>0.22917881628615699</v>
      </c>
      <c r="AO796" s="17">
        <v>0.18814016053617599</v>
      </c>
      <c r="AP796" s="17">
        <v>0.19784974588232801</v>
      </c>
      <c r="AQ796" s="17">
        <v>0.23694033495266201</v>
      </c>
      <c r="AR796" s="17">
        <v>0.143401226744822</v>
      </c>
      <c r="AS796" s="17">
        <v>0.140955107365486</v>
      </c>
      <c r="AT796" s="17">
        <v>4.8045992869684397E-2</v>
      </c>
      <c r="AU796" s="17">
        <v>0.149740043568409</v>
      </c>
      <c r="AV796" s="17"/>
      <c r="AW796" s="17">
        <v>0.23528103832474001</v>
      </c>
      <c r="AX796" s="17">
        <v>0.23602119716481801</v>
      </c>
      <c r="AY796" s="17">
        <v>0.13423987726403599</v>
      </c>
      <c r="AZ796" s="17">
        <v>0.13335427050028401</v>
      </c>
      <c r="BA796" s="17">
        <v>0.14616384127312501</v>
      </c>
      <c r="BB796" s="17"/>
      <c r="BC796" s="17">
        <v>0.12929220016259499</v>
      </c>
      <c r="BD796" s="17">
        <v>0.202301727854063</v>
      </c>
      <c r="BE796" s="17">
        <v>0.22835163263625499</v>
      </c>
      <c r="BF796" s="17">
        <v>0.184711287892797</v>
      </c>
      <c r="BG796" s="17">
        <v>0.18735959186746501</v>
      </c>
      <c r="BH796" s="17"/>
      <c r="BI796" s="17">
        <v>0.20670192549036701</v>
      </c>
      <c r="BJ796" s="17">
        <v>0.17752494843156599</v>
      </c>
      <c r="BK796" s="17"/>
      <c r="BL796" s="17">
        <v>0.14093856755526199</v>
      </c>
      <c r="BM796" s="17">
        <v>0.20942015086247401</v>
      </c>
      <c r="BN796" s="17">
        <v>0.220271867607508</v>
      </c>
      <c r="BO796" s="17">
        <v>0.119845791077098</v>
      </c>
      <c r="BP796" s="17"/>
      <c r="BQ796" s="17">
        <v>0.19374489957323901</v>
      </c>
      <c r="BR796" s="17">
        <v>0.112195144960373</v>
      </c>
      <c r="BS796" s="17">
        <v>8.8022548930407896E-2</v>
      </c>
      <c r="BT796" s="17">
        <v>0.75212228752797505</v>
      </c>
      <c r="BU796" s="17">
        <v>5.5704439349483298E-2</v>
      </c>
      <c r="BV796" s="17"/>
      <c r="BW796" s="17">
        <v>1.54644500920426E-2</v>
      </c>
      <c r="BX796" s="17">
        <v>2.8299135213453099E-2</v>
      </c>
      <c r="BY796" s="17">
        <v>1.68546752376902E-2</v>
      </c>
      <c r="BZ796" s="17">
        <v>0.79284006739912305</v>
      </c>
      <c r="CA796" s="17">
        <v>2.7209132964872901E-2</v>
      </c>
      <c r="CB796" s="17"/>
      <c r="CC796" s="17">
        <v>0.50345162219089401</v>
      </c>
      <c r="CD796" s="17">
        <v>2.37680883109543E-2</v>
      </c>
      <c r="CE796" s="17"/>
      <c r="CF796" s="17">
        <v>2.11978910790643E-2</v>
      </c>
      <c r="CG796" s="17"/>
      <c r="CH796" s="17">
        <v>0.35491299733215997</v>
      </c>
    </row>
    <row r="797" spans="2:86" x14ac:dyDescent="0.35">
      <c r="B797" t="s">
        <v>231</v>
      </c>
      <c r="C797" s="17">
        <v>2.46799729408375E-2</v>
      </c>
      <c r="D797" s="17">
        <v>2.8865551442384198E-2</v>
      </c>
      <c r="E797" s="17">
        <v>2.0102153578227599E-2</v>
      </c>
      <c r="F797" s="17"/>
      <c r="G797" s="17">
        <v>2.95606814072439E-2</v>
      </c>
      <c r="H797" s="17">
        <v>2.5837168482050199E-2</v>
      </c>
      <c r="I797" s="17">
        <v>1.5553578450279999E-2</v>
      </c>
      <c r="J797" s="17">
        <v>2.55884858788471E-2</v>
      </c>
      <c r="K797" s="17">
        <v>1.86054416011226E-2</v>
      </c>
      <c r="L797" s="17">
        <v>3.1245770782675798E-2</v>
      </c>
      <c r="M797" s="17"/>
      <c r="N797" s="17">
        <v>1.6799833481108001E-2</v>
      </c>
      <c r="O797" s="17">
        <v>2.58584819825066E-2</v>
      </c>
      <c r="P797" s="17">
        <v>2.4713673719205399E-2</v>
      </c>
      <c r="Q797" s="17">
        <v>3.2132657252572597E-2</v>
      </c>
      <c r="R797" s="17"/>
      <c r="S797" s="17">
        <v>7.0984696570310498E-3</v>
      </c>
      <c r="T797" s="17">
        <v>7.8474595555248407E-3</v>
      </c>
      <c r="U797" s="17">
        <v>4.9351354222490103E-3</v>
      </c>
      <c r="V797" s="17">
        <v>4.1286571886864902E-2</v>
      </c>
      <c r="W797" s="17">
        <v>1.3865425016035399E-2</v>
      </c>
      <c r="X797" s="17">
        <v>1.2423084728021E-2</v>
      </c>
      <c r="Y797" s="17">
        <v>0</v>
      </c>
      <c r="Z797" s="17">
        <v>0</v>
      </c>
      <c r="AA797" s="17">
        <v>0</v>
      </c>
      <c r="AB797" s="17">
        <v>0.182340849095427</v>
      </c>
      <c r="AC797" s="17">
        <v>0</v>
      </c>
      <c r="AD797" s="17">
        <v>0</v>
      </c>
      <c r="AE797" s="17"/>
      <c r="AF797" s="17">
        <v>4.4140430644495902E-2</v>
      </c>
      <c r="AG797" s="17">
        <v>0</v>
      </c>
      <c r="AH797" s="17">
        <v>2.4596860243772601E-2</v>
      </c>
      <c r="AI797" s="17">
        <v>6.5159556798929194E-2</v>
      </c>
      <c r="AJ797" s="17">
        <v>2.8861761778067901E-2</v>
      </c>
      <c r="AK797" s="17">
        <v>2.0885824286948899E-2</v>
      </c>
      <c r="AL797" s="17">
        <v>1.48874048511874E-2</v>
      </c>
      <c r="AM797" s="17">
        <v>2.34238352375668E-2</v>
      </c>
      <c r="AN797" s="17">
        <v>0</v>
      </c>
      <c r="AO797" s="17">
        <v>2.12615254387973E-2</v>
      </c>
      <c r="AP797" s="17">
        <v>3.8166561655193998E-2</v>
      </c>
      <c r="AQ797" s="17">
        <v>4.2016628652847998E-2</v>
      </c>
      <c r="AR797" s="17">
        <v>0</v>
      </c>
      <c r="AS797" s="17">
        <v>0</v>
      </c>
      <c r="AT797" s="17">
        <v>9.0376921278628494E-2</v>
      </c>
      <c r="AU797" s="17">
        <v>7.6420950460115503E-3</v>
      </c>
      <c r="AV797" s="17"/>
      <c r="AW797" s="17">
        <v>2.42161992196093E-2</v>
      </c>
      <c r="AX797" s="17">
        <v>3.8584548331020201E-2</v>
      </c>
      <c r="AY797" s="17">
        <v>9.5302229884665808E-3</v>
      </c>
      <c r="AZ797" s="17">
        <v>1.30594295452425E-2</v>
      </c>
      <c r="BA797" s="17">
        <v>1.9324324418671601E-2</v>
      </c>
      <c r="BB797" s="17"/>
      <c r="BC797" s="17">
        <v>1.08920598212266E-2</v>
      </c>
      <c r="BD797" s="17">
        <v>2.66679382758492E-2</v>
      </c>
      <c r="BE797" s="17">
        <v>2.37294913987896E-2</v>
      </c>
      <c r="BF797" s="17">
        <v>3.5107853242196299E-2</v>
      </c>
      <c r="BG797" s="17">
        <v>1.30491043404966E-2</v>
      </c>
      <c r="BH797" s="17"/>
      <c r="BI797" s="17">
        <v>2.34778725643866E-2</v>
      </c>
      <c r="BJ797" s="17">
        <v>2.9569001349822099E-2</v>
      </c>
      <c r="BK797" s="17"/>
      <c r="BL797" s="17">
        <v>3.1564802139695099E-2</v>
      </c>
      <c r="BM797" s="17">
        <v>2.29678398266802E-2</v>
      </c>
      <c r="BN797" s="17">
        <v>2.3176495737917101E-2</v>
      </c>
      <c r="BO797" s="17">
        <v>2.6392702050814499E-2</v>
      </c>
      <c r="BP797" s="17"/>
      <c r="BQ797" s="17">
        <v>5.2317137197554304E-3</v>
      </c>
      <c r="BR797" s="17">
        <v>2.16144047992963E-2</v>
      </c>
      <c r="BS797" s="17">
        <v>0</v>
      </c>
      <c r="BT797" s="17">
        <v>1.37814999313521E-2</v>
      </c>
      <c r="BU797" s="17">
        <v>5.7125763581524196E-3</v>
      </c>
      <c r="BV797" s="17"/>
      <c r="BW797" s="17">
        <v>8.535374772795E-3</v>
      </c>
      <c r="BX797" s="17">
        <v>1.07831651966239E-2</v>
      </c>
      <c r="BY797" s="17">
        <v>2.15901729732473E-2</v>
      </c>
      <c r="BZ797" s="17">
        <v>8.2490324218980008E-3</v>
      </c>
      <c r="CA797" s="17">
        <v>4.1308968700659102E-3</v>
      </c>
      <c r="CB797" s="17"/>
      <c r="CC797" s="17">
        <v>1.42050138671593E-2</v>
      </c>
      <c r="CD797" s="17">
        <v>3.08150468987686E-2</v>
      </c>
      <c r="CE797" s="17"/>
      <c r="CF797" s="17">
        <v>1.2274180783435999E-2</v>
      </c>
      <c r="CG797" s="17"/>
      <c r="CH797" s="17">
        <v>3.5299166385061399E-2</v>
      </c>
    </row>
    <row r="798" spans="2:86" x14ac:dyDescent="0.35">
      <c r="B798" t="s">
        <v>232</v>
      </c>
      <c r="C798" s="17">
        <v>1.5824569239878999E-2</v>
      </c>
      <c r="D798" s="17">
        <v>1.8977393978464398E-2</v>
      </c>
      <c r="E798" s="17">
        <v>1.27964852479403E-2</v>
      </c>
      <c r="F798" s="17"/>
      <c r="G798" s="17">
        <v>5.7261170524804603E-2</v>
      </c>
      <c r="H798" s="17">
        <v>9.0325570358364502E-3</v>
      </c>
      <c r="I798" s="17">
        <v>7.6396515401568497E-3</v>
      </c>
      <c r="J798" s="17">
        <v>1.4580321816351501E-2</v>
      </c>
      <c r="K798" s="17">
        <v>1.20719484026111E-2</v>
      </c>
      <c r="L798" s="17">
        <v>4.0363399344744803E-3</v>
      </c>
      <c r="M798" s="17"/>
      <c r="N798" s="17">
        <v>1.45868315939769E-2</v>
      </c>
      <c r="O798" s="17">
        <v>1.29688427385742E-2</v>
      </c>
      <c r="P798" s="17">
        <v>1.7008608832770999E-2</v>
      </c>
      <c r="Q798" s="17">
        <v>1.9215923170984198E-2</v>
      </c>
      <c r="R798" s="17"/>
      <c r="S798" s="17">
        <v>2.9883613391742401E-3</v>
      </c>
      <c r="T798" s="17">
        <v>4.6769831879313597E-3</v>
      </c>
      <c r="U798" s="17">
        <v>1.7498568895135701E-2</v>
      </c>
      <c r="V798" s="17">
        <v>3.2876344131413902E-2</v>
      </c>
      <c r="W798" s="17">
        <v>0</v>
      </c>
      <c r="X798" s="17">
        <v>8.55118920596196E-3</v>
      </c>
      <c r="Y798" s="17">
        <v>5.9351948545231696E-3</v>
      </c>
      <c r="Z798" s="17">
        <v>1.3074851018039501E-2</v>
      </c>
      <c r="AA798" s="17">
        <v>1.1182901958745699E-2</v>
      </c>
      <c r="AB798" s="17">
        <v>1.2506434117112801E-2</v>
      </c>
      <c r="AC798" s="17">
        <v>8.9155515635105903E-2</v>
      </c>
      <c r="AD798" s="17">
        <v>6.2173853102214897E-2</v>
      </c>
      <c r="AE798" s="17"/>
      <c r="AF798" s="17">
        <v>0.12505008587288399</v>
      </c>
      <c r="AG798" s="17">
        <v>4.4543748412705503E-2</v>
      </c>
      <c r="AH798" s="17">
        <v>1.0517708273200701E-2</v>
      </c>
      <c r="AI798" s="17">
        <v>6.8253355489970302E-3</v>
      </c>
      <c r="AJ798" s="17">
        <v>7.0333442189376002E-3</v>
      </c>
      <c r="AK798" s="17">
        <v>2.41179447166474E-2</v>
      </c>
      <c r="AL798" s="17">
        <v>9.9791625792158608E-3</v>
      </c>
      <c r="AM798" s="17">
        <v>1.8275401965452499E-2</v>
      </c>
      <c r="AN798" s="17">
        <v>7.2468849641908802E-3</v>
      </c>
      <c r="AO798" s="17">
        <v>2.8599250207163002E-2</v>
      </c>
      <c r="AP798" s="17">
        <v>0</v>
      </c>
      <c r="AQ798" s="17">
        <v>0</v>
      </c>
      <c r="AR798" s="17">
        <v>2.3300385451092899E-2</v>
      </c>
      <c r="AS798" s="17">
        <v>1.90716003997401E-2</v>
      </c>
      <c r="AT798" s="17">
        <v>0</v>
      </c>
      <c r="AU798" s="17">
        <v>3.60969559871719E-2</v>
      </c>
      <c r="AV798" s="17"/>
      <c r="AW798" s="17">
        <v>5.3944894020503597E-3</v>
      </c>
      <c r="AX798" s="17">
        <v>2.7784493966485298E-2</v>
      </c>
      <c r="AY798" s="17">
        <v>8.2734843361186305E-3</v>
      </c>
      <c r="AZ798" s="17">
        <v>9.22823029775139E-3</v>
      </c>
      <c r="BA798" s="17">
        <v>0.11365807684508999</v>
      </c>
      <c r="BB798" s="17"/>
      <c r="BC798" s="17">
        <v>2.2693846198196699E-2</v>
      </c>
      <c r="BD798" s="17">
        <v>1.8980611382442201E-2</v>
      </c>
      <c r="BE798" s="17">
        <v>1.0911089760361601E-2</v>
      </c>
      <c r="BF798" s="17">
        <v>1.47382913987302E-2</v>
      </c>
      <c r="BG798" s="17">
        <v>1.8402343812763199E-2</v>
      </c>
      <c r="BH798" s="17"/>
      <c r="BI798" s="17">
        <v>1.74088795249423E-2</v>
      </c>
      <c r="BJ798" s="17">
        <v>9.3810657321360506E-3</v>
      </c>
      <c r="BK798" s="17"/>
      <c r="BL798" s="17">
        <v>1.40422718860671E-2</v>
      </c>
      <c r="BM798" s="17">
        <v>2.0272833292857399E-2</v>
      </c>
      <c r="BN798" s="17">
        <v>1.38880500797337E-2</v>
      </c>
      <c r="BO798" s="17">
        <v>1.98091359520512E-2</v>
      </c>
      <c r="BP798" s="17"/>
      <c r="BQ798" s="17">
        <v>5.3683035310795497E-3</v>
      </c>
      <c r="BR798" s="17">
        <v>1.8094881234560201E-2</v>
      </c>
      <c r="BS798" s="17">
        <v>0</v>
      </c>
      <c r="BT798" s="17">
        <v>1.99494520947682E-2</v>
      </c>
      <c r="BU798" s="17">
        <v>1.39422697849106E-2</v>
      </c>
      <c r="BV798" s="17"/>
      <c r="BW798" s="17">
        <v>1.0004780215160001E-2</v>
      </c>
      <c r="BX798" s="17">
        <v>2.1239243743493098E-2</v>
      </c>
      <c r="BY798" s="17">
        <v>5.8538891059963004E-3</v>
      </c>
      <c r="BZ798" s="17">
        <v>1.53896879620907E-2</v>
      </c>
      <c r="CA798" s="17">
        <v>3.4909168681851099E-3</v>
      </c>
      <c r="CB798" s="17"/>
      <c r="CC798" s="17">
        <v>1.49556171858857E-2</v>
      </c>
      <c r="CD798" s="17">
        <v>1.6333505368378201E-2</v>
      </c>
      <c r="CE798" s="17"/>
      <c r="CF798" s="17">
        <v>2.4176047816898399E-2</v>
      </c>
      <c r="CG798" s="17"/>
      <c r="CH798" s="17">
        <v>2.13877703368093E-2</v>
      </c>
    </row>
    <row r="799" spans="2:86" x14ac:dyDescent="0.35">
      <c r="B799" t="s">
        <v>233</v>
      </c>
      <c r="C799" s="17">
        <v>2.9141904860948399E-2</v>
      </c>
      <c r="D799" s="17">
        <v>2.27745645718949E-2</v>
      </c>
      <c r="E799" s="17">
        <v>3.5438518204509002E-2</v>
      </c>
      <c r="F799" s="17"/>
      <c r="G799" s="17">
        <v>2.96488542824331E-2</v>
      </c>
      <c r="H799" s="17">
        <v>1.96747811374797E-2</v>
      </c>
      <c r="I799" s="17">
        <v>2.5999049652870899E-2</v>
      </c>
      <c r="J799" s="17">
        <v>3.3857571416290602E-2</v>
      </c>
      <c r="K799" s="17">
        <v>5.5939699928620003E-2</v>
      </c>
      <c r="L799" s="17">
        <v>1.72652993397092E-2</v>
      </c>
      <c r="M799" s="17"/>
      <c r="N799" s="17">
        <v>8.1436126631389202E-3</v>
      </c>
      <c r="O799" s="17">
        <v>3.9974390710950998E-2</v>
      </c>
      <c r="P799" s="17">
        <v>3.5832665860094301E-2</v>
      </c>
      <c r="Q799" s="17">
        <v>3.48995407102193E-2</v>
      </c>
      <c r="R799" s="17"/>
      <c r="S799" s="17">
        <v>1.22337650300925E-2</v>
      </c>
      <c r="T799" s="17">
        <v>1.33244854181569E-2</v>
      </c>
      <c r="U799" s="17">
        <v>0</v>
      </c>
      <c r="V799" s="17">
        <v>3.0257166784303902E-2</v>
      </c>
      <c r="W799" s="17">
        <v>3.1394370743426402E-2</v>
      </c>
      <c r="X799" s="17">
        <v>4.2890323344693497E-2</v>
      </c>
      <c r="Y799" s="17">
        <v>4.8713429869064302E-2</v>
      </c>
      <c r="Z799" s="17">
        <v>2.5522054666826499E-2</v>
      </c>
      <c r="AA799" s="17">
        <v>1.85262472589043E-2</v>
      </c>
      <c r="AB799" s="17">
        <v>1.9415280241667301E-2</v>
      </c>
      <c r="AC799" s="17">
        <v>4.1677227667693703E-2</v>
      </c>
      <c r="AD799" s="17">
        <v>0.20475924177730001</v>
      </c>
      <c r="AE799" s="17"/>
      <c r="AF799" s="17">
        <v>8.6110974149042202E-2</v>
      </c>
      <c r="AG799" s="17">
        <v>6.1333309493176003E-2</v>
      </c>
      <c r="AH799" s="17">
        <v>3.8236082939468202E-2</v>
      </c>
      <c r="AI799" s="17">
        <v>9.5316044270560094E-3</v>
      </c>
      <c r="AJ799" s="17">
        <v>2.4638557944322501E-2</v>
      </c>
      <c r="AK799" s="17">
        <v>4.3220788214837699E-2</v>
      </c>
      <c r="AL799" s="17">
        <v>2.3078441357514499E-2</v>
      </c>
      <c r="AM799" s="17">
        <v>1.78146750784101E-2</v>
      </c>
      <c r="AN799" s="17">
        <v>5.4345232130049097E-2</v>
      </c>
      <c r="AO799" s="17">
        <v>2.2400658899609401E-2</v>
      </c>
      <c r="AP799" s="17">
        <v>3.3733781521220203E-2</v>
      </c>
      <c r="AQ799" s="17">
        <v>2.0783044436486899E-2</v>
      </c>
      <c r="AR799" s="17">
        <v>8.8094741282741997E-3</v>
      </c>
      <c r="AS799" s="17">
        <v>7.6958214403605799E-2</v>
      </c>
      <c r="AT799" s="17">
        <v>0</v>
      </c>
      <c r="AU799" s="17">
        <v>0</v>
      </c>
      <c r="AV799" s="17"/>
      <c r="AW799" s="17">
        <v>3.1360513923497202E-2</v>
      </c>
      <c r="AX799" s="17">
        <v>3.4252442168355698E-2</v>
      </c>
      <c r="AY799" s="17">
        <v>3.4674640473377302E-2</v>
      </c>
      <c r="AZ799" s="17">
        <v>1.7524963111428701E-2</v>
      </c>
      <c r="BA799" s="17">
        <v>0</v>
      </c>
      <c r="BB799" s="17"/>
      <c r="BC799" s="17">
        <v>1.9428137941657798E-2</v>
      </c>
      <c r="BD799" s="17">
        <v>1.42075399152524E-2</v>
      </c>
      <c r="BE799" s="17">
        <v>3.9668556375171499E-2</v>
      </c>
      <c r="BF799" s="17">
        <v>2.6679489534925299E-2</v>
      </c>
      <c r="BG799" s="17">
        <v>0.115830498740058</v>
      </c>
      <c r="BH799" s="17"/>
      <c r="BI799" s="17">
        <v>2.8563351850514802E-2</v>
      </c>
      <c r="BJ799" s="17">
        <v>3.1494921430550299E-2</v>
      </c>
      <c r="BK799" s="17"/>
      <c r="BL799" s="17">
        <v>3.2461713145512501E-2</v>
      </c>
      <c r="BM799" s="17">
        <v>3.0518562937516699E-2</v>
      </c>
      <c r="BN799" s="17">
        <v>2.6535718624583E-2</v>
      </c>
      <c r="BO799" s="17">
        <v>4.6736416015540301E-2</v>
      </c>
      <c r="BP799" s="17"/>
      <c r="BQ799" s="17">
        <v>8.6722156111123001E-3</v>
      </c>
      <c r="BR799" s="17">
        <v>1.10034265149746E-2</v>
      </c>
      <c r="BS799" s="17">
        <v>0</v>
      </c>
      <c r="BT799" s="17">
        <v>1.9100776357201799E-2</v>
      </c>
      <c r="BU799" s="17">
        <v>3.7221421142739498E-2</v>
      </c>
      <c r="BV799" s="17"/>
      <c r="BW799" s="17">
        <v>0</v>
      </c>
      <c r="BX799" s="17">
        <v>6.3249396426431296E-3</v>
      </c>
      <c r="BY799" s="17">
        <v>1.52868811574408E-2</v>
      </c>
      <c r="BZ799" s="17">
        <v>4.6132366990727499E-3</v>
      </c>
      <c r="CA799" s="17">
        <v>2.4066957198776901E-2</v>
      </c>
      <c r="CB799" s="17"/>
      <c r="CC799" s="17">
        <v>1.20782445004167E-2</v>
      </c>
      <c r="CD799" s="17">
        <v>3.9135912242603897E-2</v>
      </c>
      <c r="CE799" s="17"/>
      <c r="CF799" s="17">
        <v>7.1995050806073699E-3</v>
      </c>
      <c r="CG799" s="17"/>
      <c r="CH799" s="17">
        <v>4.4154629530928496E-3</v>
      </c>
    </row>
    <row r="800" spans="2:86" x14ac:dyDescent="0.35">
      <c r="B800" t="s">
        <v>140</v>
      </c>
      <c r="C800" s="17">
        <v>0.166851762693881</v>
      </c>
      <c r="D800" s="17">
        <v>0.108753927754074</v>
      </c>
      <c r="E800" s="17">
        <v>0.22161373849940699</v>
      </c>
      <c r="F800" s="17"/>
      <c r="G800" s="17">
        <v>0.15669281171413901</v>
      </c>
      <c r="H800" s="17">
        <v>0.14879944391489799</v>
      </c>
      <c r="I800" s="17">
        <v>0.16680169115537899</v>
      </c>
      <c r="J800" s="17">
        <v>0.18466942997668201</v>
      </c>
      <c r="K800" s="17">
        <v>0.17060178092707501</v>
      </c>
      <c r="L800" s="17">
        <v>0.17131397369159601</v>
      </c>
      <c r="M800" s="17"/>
      <c r="N800" s="17">
        <v>0.12192351634261001</v>
      </c>
      <c r="O800" s="17">
        <v>0.16132772246390001</v>
      </c>
      <c r="P800" s="17">
        <v>0.159398013098075</v>
      </c>
      <c r="Q800" s="17">
        <v>0.227615096967168</v>
      </c>
      <c r="R800" s="17"/>
      <c r="S800" s="17">
        <v>0.14118839482985199</v>
      </c>
      <c r="T800" s="17">
        <v>0.17501774619211999</v>
      </c>
      <c r="U800" s="17">
        <v>0.17293304105774199</v>
      </c>
      <c r="V800" s="17">
        <v>0.12847251059888901</v>
      </c>
      <c r="W800" s="17">
        <v>0.140635428981783</v>
      </c>
      <c r="X800" s="17">
        <v>0.16245359082446201</v>
      </c>
      <c r="Y800" s="17">
        <v>0.16987663148379401</v>
      </c>
      <c r="Z800" s="17">
        <v>0.116748084631312</v>
      </c>
      <c r="AA800" s="17">
        <v>0.225986979426579</v>
      </c>
      <c r="AB800" s="17">
        <v>0.14536209774049999</v>
      </c>
      <c r="AC800" s="17">
        <v>0.230619789744967</v>
      </c>
      <c r="AD800" s="17">
        <v>0.22398531420358</v>
      </c>
      <c r="AE800" s="17"/>
      <c r="AF800" s="17">
        <v>0.103819974474261</v>
      </c>
      <c r="AG800" s="17">
        <v>0.29648807027206903</v>
      </c>
      <c r="AH800" s="17">
        <v>0.26879486156389198</v>
      </c>
      <c r="AI800" s="17">
        <v>0.18522796785297499</v>
      </c>
      <c r="AJ800" s="17">
        <v>0.19815364762694701</v>
      </c>
      <c r="AK800" s="17">
        <v>0.16887726572280201</v>
      </c>
      <c r="AL800" s="17">
        <v>0.161352778059414</v>
      </c>
      <c r="AM800" s="17">
        <v>0.103091164853555</v>
      </c>
      <c r="AN800" s="17">
        <v>0.111897340229793</v>
      </c>
      <c r="AO800" s="17">
        <v>0.13718554725989199</v>
      </c>
      <c r="AP800" s="17">
        <v>0.14179009314438501</v>
      </c>
      <c r="AQ800" s="17">
        <v>0.13441715604892601</v>
      </c>
      <c r="AR800" s="17">
        <v>0.129825751432633</v>
      </c>
      <c r="AS800" s="17">
        <v>0.175359987967843</v>
      </c>
      <c r="AT800" s="17">
        <v>0.11311899468119101</v>
      </c>
      <c r="AU800" s="17">
        <v>6.6145268471400495E-2</v>
      </c>
      <c r="AV800" s="17"/>
      <c r="AW800" s="17">
        <v>0.207742289879917</v>
      </c>
      <c r="AX800" s="17">
        <v>0.185418892878737</v>
      </c>
      <c r="AY800" s="17">
        <v>0.145814251827692</v>
      </c>
      <c r="AZ800" s="17">
        <v>9.7860697847163905E-2</v>
      </c>
      <c r="BA800" s="17">
        <v>7.9531852119603105E-2</v>
      </c>
      <c r="BB800" s="17"/>
      <c r="BC800" s="17">
        <v>7.2382045039285497E-2</v>
      </c>
      <c r="BD800" s="17">
        <v>0.12865805488024601</v>
      </c>
      <c r="BE800" s="17">
        <v>0.20162937269423201</v>
      </c>
      <c r="BF800" s="17">
        <v>0.23679281855682599</v>
      </c>
      <c r="BG800" s="17">
        <v>0.19658625579797301</v>
      </c>
      <c r="BH800" s="17"/>
      <c r="BI800" s="17">
        <v>0.15032740049041601</v>
      </c>
      <c r="BJ800" s="17">
        <v>0.23405752839841301</v>
      </c>
      <c r="BK800" s="17"/>
      <c r="BL800" s="17">
        <v>0.17506752409655499</v>
      </c>
      <c r="BM800" s="17">
        <v>0.16084231752667599</v>
      </c>
      <c r="BN800" s="17">
        <v>0.16027442209991499</v>
      </c>
      <c r="BO800" s="17">
        <v>0.33313515635949398</v>
      </c>
      <c r="BP800" s="17"/>
      <c r="BQ800" s="17">
        <v>9.2740719367961799E-2</v>
      </c>
      <c r="BR800" s="17">
        <v>0.12207189379780101</v>
      </c>
      <c r="BS800" s="17">
        <v>0.113058950974484</v>
      </c>
      <c r="BT800" s="17">
        <v>6.6339383900321194E-2</v>
      </c>
      <c r="BU800" s="17">
        <v>5.6085413039339602E-2</v>
      </c>
      <c r="BV800" s="17"/>
      <c r="BW800" s="17">
        <v>3.0941754431961E-2</v>
      </c>
      <c r="BX800" s="17">
        <v>7.7662955566502698E-2</v>
      </c>
      <c r="BY800" s="17">
        <v>8.4695241174691197E-2</v>
      </c>
      <c r="BZ800" s="17">
        <v>6.7367254574464505E-2</v>
      </c>
      <c r="CA800" s="17">
        <v>7.39174212791045E-2</v>
      </c>
      <c r="CB800" s="17"/>
      <c r="CC800" s="17">
        <v>7.8310930376451302E-2</v>
      </c>
      <c r="CD800" s="17">
        <v>0.21870920201593</v>
      </c>
      <c r="CE800" s="17"/>
      <c r="CF800" s="17">
        <v>6.3591565499777195E-2</v>
      </c>
      <c r="CG800" s="17"/>
      <c r="CH800" s="17">
        <v>5.8490678511970998E-2</v>
      </c>
    </row>
    <row r="801" spans="2:86" x14ac:dyDescent="0.3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c r="BZ801" s="17"/>
      <c r="CA801" s="17"/>
      <c r="CB801" s="17"/>
      <c r="CC801" s="17"/>
      <c r="CD801" s="17"/>
      <c r="CE801" s="17"/>
      <c r="CF801" s="17"/>
      <c r="CG801" s="17"/>
      <c r="CH801" s="17"/>
    </row>
    <row r="802" spans="2:86" x14ac:dyDescent="0.35">
      <c r="B802" s="6" t="s">
        <v>372</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c r="BZ802" s="17"/>
      <c r="CA802" s="17"/>
      <c r="CB802" s="17"/>
      <c r="CC802" s="17"/>
      <c r="CD802" s="17"/>
      <c r="CE802" s="17"/>
      <c r="CF802" s="17"/>
      <c r="CG802" s="17"/>
      <c r="CH802" s="17"/>
    </row>
    <row r="803" spans="2:86" x14ac:dyDescent="0.35">
      <c r="B803" s="21" t="s">
        <v>123</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c r="CB803" s="17"/>
      <c r="CC803" s="17"/>
      <c r="CD803" s="17"/>
      <c r="CE803" s="17"/>
      <c r="CF803" s="17"/>
      <c r="CG803" s="17"/>
      <c r="CH803" s="17"/>
    </row>
    <row r="804" spans="2:86" x14ac:dyDescent="0.35">
      <c r="B804" t="s">
        <v>76</v>
      </c>
      <c r="C804" s="17">
        <v>0.16914185844451199</v>
      </c>
      <c r="D804" s="17">
        <v>0.202090905651481</v>
      </c>
      <c r="E804" s="17">
        <v>0.13750759727504699</v>
      </c>
      <c r="F804" s="17"/>
      <c r="G804" s="17">
        <v>0.22017968113372799</v>
      </c>
      <c r="H804" s="17">
        <v>0.213461124265794</v>
      </c>
      <c r="I804" s="17">
        <v>0.185928114870126</v>
      </c>
      <c r="J804" s="17">
        <v>0.17703793094202699</v>
      </c>
      <c r="K804" s="17">
        <v>0.118620963981036</v>
      </c>
      <c r="L804" s="17">
        <v>0.11307330840621101</v>
      </c>
      <c r="M804" s="17"/>
      <c r="N804" s="17">
        <v>0.22634548744793601</v>
      </c>
      <c r="O804" s="17">
        <v>0.147012542312741</v>
      </c>
      <c r="P804" s="17">
        <v>0.15076416914528001</v>
      </c>
      <c r="Q804" s="17">
        <v>0.144641139816308</v>
      </c>
      <c r="R804" s="17"/>
      <c r="S804" s="17">
        <v>0.27896488224821597</v>
      </c>
      <c r="T804" s="17">
        <v>0.14425522009146699</v>
      </c>
      <c r="U804" s="17">
        <v>0.15633824212861</v>
      </c>
      <c r="V804" s="17">
        <v>0.11912091464520599</v>
      </c>
      <c r="W804" s="17">
        <v>0.13872116765109899</v>
      </c>
      <c r="X804" s="17">
        <v>0.19462815500139899</v>
      </c>
      <c r="Y804" s="17">
        <v>0.133223058834815</v>
      </c>
      <c r="Z804" s="17">
        <v>0.22102611655374099</v>
      </c>
      <c r="AA804" s="17">
        <v>0.14874705124288401</v>
      </c>
      <c r="AB804" s="17">
        <v>0.155560079707948</v>
      </c>
      <c r="AC804" s="17">
        <v>0.188976113561072</v>
      </c>
      <c r="AD804" s="17">
        <v>5.2569386902971998E-2</v>
      </c>
      <c r="AE804" s="17"/>
      <c r="AF804" s="17">
        <v>0.109869467612979</v>
      </c>
      <c r="AG804" s="17">
        <v>0.11668835349686001</v>
      </c>
      <c r="AH804" s="17">
        <v>0.110300003233787</v>
      </c>
      <c r="AI804" s="17">
        <v>0.108403172204235</v>
      </c>
      <c r="AJ804" s="17">
        <v>0.20932580929333</v>
      </c>
      <c r="AK804" s="17">
        <v>0.161367953293514</v>
      </c>
      <c r="AL804" s="17">
        <v>0.19306641406455399</v>
      </c>
      <c r="AM804" s="17">
        <v>0.13013267356682401</v>
      </c>
      <c r="AN804" s="17">
        <v>0.115353544456573</v>
      </c>
      <c r="AO804" s="17">
        <v>0.21604078059221199</v>
      </c>
      <c r="AP804" s="17">
        <v>0.14226641909002899</v>
      </c>
      <c r="AQ804" s="17">
        <v>0.16173819801379299</v>
      </c>
      <c r="AR804" s="17">
        <v>0.27743699416593098</v>
      </c>
      <c r="AS804" s="17">
        <v>0.145335926517874</v>
      </c>
      <c r="AT804" s="17">
        <v>0.28168290911810101</v>
      </c>
      <c r="AU804" s="17">
        <v>0.27921096884754099</v>
      </c>
      <c r="AV804" s="17"/>
      <c r="AW804" s="17">
        <v>0.141088724751147</v>
      </c>
      <c r="AX804" s="17">
        <v>0.13125300460966299</v>
      </c>
      <c r="AY804" s="17">
        <v>0.206272306230426</v>
      </c>
      <c r="AZ804" s="17">
        <v>0.23071616691882699</v>
      </c>
      <c r="BA804" s="17">
        <v>0.34931987837022999</v>
      </c>
      <c r="BB804" s="17"/>
      <c r="BC804" s="17">
        <v>0.32040917415385101</v>
      </c>
      <c r="BD804" s="17">
        <v>0.19142732875173701</v>
      </c>
      <c r="BE804" s="17">
        <v>0.12845387417590301</v>
      </c>
      <c r="BF804" s="17">
        <v>0.111180097825558</v>
      </c>
      <c r="BG804" s="17">
        <v>0.13969127481041199</v>
      </c>
      <c r="BH804" s="17"/>
      <c r="BI804" s="17">
        <v>0.174183646984652</v>
      </c>
      <c r="BJ804" s="17">
        <v>0.14863654300853199</v>
      </c>
      <c r="BK804" s="17"/>
      <c r="BL804" s="17">
        <v>0.16698879289147001</v>
      </c>
      <c r="BM804" s="17">
        <v>0.15107660820309601</v>
      </c>
      <c r="BN804" s="17">
        <v>0.182576946063401</v>
      </c>
      <c r="BO804" s="17">
        <v>9.6560731953549001E-2</v>
      </c>
      <c r="BP804" s="17"/>
      <c r="BQ804" s="17">
        <v>5.0648935160204703E-2</v>
      </c>
      <c r="BR804" s="17">
        <v>0.38319831333924398</v>
      </c>
      <c r="BS804" s="17">
        <v>3.9673587778373397E-2</v>
      </c>
      <c r="BT804" s="17">
        <v>3.02769475798857E-2</v>
      </c>
      <c r="BU804" s="17">
        <v>5.1154591022271802E-2</v>
      </c>
      <c r="BV804" s="17"/>
      <c r="BW804" s="17">
        <v>3.5328649726407098E-2</v>
      </c>
      <c r="BX804" s="17">
        <v>0.643684961145782</v>
      </c>
      <c r="BY804" s="17">
        <v>6.5918461056923103E-2</v>
      </c>
      <c r="BZ804" s="17">
        <v>4.0325266563707697E-2</v>
      </c>
      <c r="CA804" s="17">
        <v>2.9699229551663101E-2</v>
      </c>
      <c r="CB804" s="17"/>
      <c r="CC804" s="17">
        <v>0.13255235555988701</v>
      </c>
      <c r="CD804" s="17">
        <v>0.19057194754578399</v>
      </c>
      <c r="CE804" s="17"/>
      <c r="CF804" s="17">
        <v>0.67455259103639897</v>
      </c>
      <c r="CG804" s="17"/>
      <c r="CH804" s="17">
        <v>0.32094093565929499</v>
      </c>
    </row>
    <row r="805" spans="2:86" x14ac:dyDescent="0.35">
      <c r="B805" t="s">
        <v>75</v>
      </c>
      <c r="C805" s="17">
        <v>0.157957106491626</v>
      </c>
      <c r="D805" s="17">
        <v>0.161907644630639</v>
      </c>
      <c r="E805" s="17">
        <v>0.154572493882047</v>
      </c>
      <c r="F805" s="17"/>
      <c r="G805" s="17">
        <v>9.4688252824239899E-2</v>
      </c>
      <c r="H805" s="17">
        <v>0.13158629117590301</v>
      </c>
      <c r="I805" s="17">
        <v>0.11953666759799</v>
      </c>
      <c r="J805" s="17">
        <v>0.15125065145032701</v>
      </c>
      <c r="K805" s="17">
        <v>0.148765860521612</v>
      </c>
      <c r="L805" s="17">
        <v>0.26416102951813097</v>
      </c>
      <c r="M805" s="17"/>
      <c r="N805" s="17">
        <v>0.21268305760067999</v>
      </c>
      <c r="O805" s="17">
        <v>0.17592670004156299</v>
      </c>
      <c r="P805" s="17">
        <v>0.13374116181316301</v>
      </c>
      <c r="Q805" s="17">
        <v>0.101310804600881</v>
      </c>
      <c r="R805" s="17"/>
      <c r="S805" s="17">
        <v>0.15698307960076599</v>
      </c>
      <c r="T805" s="17">
        <v>0.23758355319353</v>
      </c>
      <c r="U805" s="17">
        <v>0.123382747630445</v>
      </c>
      <c r="V805" s="17">
        <v>0.181153258339429</v>
      </c>
      <c r="W805" s="17">
        <v>0.19927881962520899</v>
      </c>
      <c r="X805" s="17">
        <v>0.12998278294169699</v>
      </c>
      <c r="Y805" s="17">
        <v>0.17415622723353799</v>
      </c>
      <c r="Z805" s="17">
        <v>0.202752261826083</v>
      </c>
      <c r="AA805" s="17">
        <v>0.119194050869369</v>
      </c>
      <c r="AB805" s="17">
        <v>0.116974572205838</v>
      </c>
      <c r="AC805" s="17">
        <v>0.119923592098566</v>
      </c>
      <c r="AD805" s="17">
        <v>5.35168314749499E-2</v>
      </c>
      <c r="AE805" s="17"/>
      <c r="AF805" s="17">
        <v>4.1535265146519097E-2</v>
      </c>
      <c r="AG805" s="17">
        <v>8.3533901747081502E-2</v>
      </c>
      <c r="AH805" s="17">
        <v>0.138549924038913</v>
      </c>
      <c r="AI805" s="17">
        <v>0.118548611297959</v>
      </c>
      <c r="AJ805" s="17">
        <v>0.13977835605688499</v>
      </c>
      <c r="AK805" s="17">
        <v>0.14657484404530999</v>
      </c>
      <c r="AL805" s="17">
        <v>0.16795404950627801</v>
      </c>
      <c r="AM805" s="17">
        <v>0.185755148235032</v>
      </c>
      <c r="AN805" s="17">
        <v>0.185429010498219</v>
      </c>
      <c r="AO805" s="17">
        <v>0.17720065257409101</v>
      </c>
      <c r="AP805" s="17">
        <v>0.16840501451235501</v>
      </c>
      <c r="AQ805" s="17">
        <v>0.16138086166532001</v>
      </c>
      <c r="AR805" s="17">
        <v>0.13676537789412499</v>
      </c>
      <c r="AS805" s="17">
        <v>0.229380917617514</v>
      </c>
      <c r="AT805" s="17">
        <v>0.202940310197051</v>
      </c>
      <c r="AU805" s="17">
        <v>0.20947308862248501</v>
      </c>
      <c r="AV805" s="17"/>
      <c r="AW805" s="17">
        <v>0.156086688274747</v>
      </c>
      <c r="AX805" s="17">
        <v>0.12817430404053501</v>
      </c>
      <c r="AY805" s="17">
        <v>0.16589978445648601</v>
      </c>
      <c r="AZ805" s="17">
        <v>0.18688524416539301</v>
      </c>
      <c r="BA805" s="17">
        <v>8.8707184120606797E-2</v>
      </c>
      <c r="BB805" s="17"/>
      <c r="BC805" s="17">
        <v>0.13926524084724701</v>
      </c>
      <c r="BD805" s="17">
        <v>0.20298729995291301</v>
      </c>
      <c r="BE805" s="17">
        <v>0.14253546148863</v>
      </c>
      <c r="BF805" s="17">
        <v>0.12109907200980601</v>
      </c>
      <c r="BG805" s="17">
        <v>6.4274576783657195E-2</v>
      </c>
      <c r="BH805" s="17"/>
      <c r="BI805" s="17">
        <v>0.16693858186860699</v>
      </c>
      <c r="BJ805" s="17">
        <v>0.121428802256089</v>
      </c>
      <c r="BK805" s="17"/>
      <c r="BL805" s="17">
        <v>0.143244955833946</v>
      </c>
      <c r="BM805" s="17">
        <v>0.17029250117231001</v>
      </c>
      <c r="BN805" s="17">
        <v>0.158390456203302</v>
      </c>
      <c r="BO805" s="17">
        <v>0.1101324784546</v>
      </c>
      <c r="BP805" s="17"/>
      <c r="BQ805" s="17">
        <v>0.60298401429273696</v>
      </c>
      <c r="BR805" s="17">
        <v>6.9806252767518201E-2</v>
      </c>
      <c r="BS805" s="17">
        <v>6.2728968998405493E-2</v>
      </c>
      <c r="BT805" s="17">
        <v>5.1163890329772303E-2</v>
      </c>
      <c r="BU805" s="17">
        <v>5.8709567184293598E-2</v>
      </c>
      <c r="BV805" s="17"/>
      <c r="BW805" s="17">
        <v>0.82337623111150404</v>
      </c>
      <c r="BX805" s="17">
        <v>4.5451894039431402E-2</v>
      </c>
      <c r="BY805" s="17">
        <v>2.98189427024904E-2</v>
      </c>
      <c r="BZ805" s="17">
        <v>4.5294876219995901E-2</v>
      </c>
      <c r="CA805" s="17">
        <v>3.1418218963227398E-2</v>
      </c>
      <c r="CB805" s="17"/>
      <c r="CC805" s="17">
        <v>0.139334394195331</v>
      </c>
      <c r="CD805" s="17">
        <v>0.16886423428386099</v>
      </c>
      <c r="CE805" s="17"/>
      <c r="CF805" s="17">
        <v>4.42849433041912E-2</v>
      </c>
      <c r="CG805" s="17"/>
      <c r="CH805" s="17">
        <v>5.6263820281867501E-2</v>
      </c>
    </row>
    <row r="806" spans="2:86" x14ac:dyDescent="0.35">
      <c r="B806" t="s">
        <v>77</v>
      </c>
      <c r="C806" s="17">
        <v>9.3439281910927693E-2</v>
      </c>
      <c r="D806" s="17">
        <v>9.4744544507201295E-2</v>
      </c>
      <c r="E806" s="17">
        <v>9.1874598545734404E-2</v>
      </c>
      <c r="F806" s="17"/>
      <c r="G806" s="17">
        <v>6.9367712246101304E-2</v>
      </c>
      <c r="H806" s="17">
        <v>8.8529559149504097E-2</v>
      </c>
      <c r="I806" s="17">
        <v>7.72359129794154E-2</v>
      </c>
      <c r="J806" s="17">
        <v>0.105419502699166</v>
      </c>
      <c r="K806" s="17">
        <v>0.11739975304094</v>
      </c>
      <c r="L806" s="17">
        <v>0.1007635558919</v>
      </c>
      <c r="M806" s="17"/>
      <c r="N806" s="17">
        <v>0.114108063258178</v>
      </c>
      <c r="O806" s="17">
        <v>0.100712287662725</v>
      </c>
      <c r="P806" s="17">
        <v>7.2673140459448796E-2</v>
      </c>
      <c r="Q806" s="17">
        <v>8.2574790806617296E-2</v>
      </c>
      <c r="R806" s="17"/>
      <c r="S806" s="17">
        <v>0.109226208128131</v>
      </c>
      <c r="T806" s="17">
        <v>0.109324702874491</v>
      </c>
      <c r="U806" s="17">
        <v>0.12709563907631899</v>
      </c>
      <c r="V806" s="17">
        <v>0.119659501991323</v>
      </c>
      <c r="W806" s="17">
        <v>8.1222839002014102E-2</v>
      </c>
      <c r="X806" s="17">
        <v>0.108543903202496</v>
      </c>
      <c r="Y806" s="17">
        <v>8.6294649474428706E-2</v>
      </c>
      <c r="Z806" s="17">
        <v>6.84285653904083E-2</v>
      </c>
      <c r="AA806" s="17">
        <v>6.7638972344657197E-2</v>
      </c>
      <c r="AB806" s="17">
        <v>8.1678467398423896E-2</v>
      </c>
      <c r="AC806" s="17">
        <v>1.8108268753856498E-2</v>
      </c>
      <c r="AD806" s="17">
        <v>7.3936418885896998E-2</v>
      </c>
      <c r="AE806" s="17"/>
      <c r="AF806" s="17">
        <v>9.2628338543733202E-2</v>
      </c>
      <c r="AG806" s="17">
        <v>5.1508561412562603E-2</v>
      </c>
      <c r="AH806" s="17">
        <v>0.117778483377679</v>
      </c>
      <c r="AI806" s="17">
        <v>5.14560625710331E-2</v>
      </c>
      <c r="AJ806" s="17">
        <v>7.7502053219638697E-2</v>
      </c>
      <c r="AK806" s="17">
        <v>0.10311723148136</v>
      </c>
      <c r="AL806" s="17">
        <v>8.0857293468264299E-2</v>
      </c>
      <c r="AM806" s="17">
        <v>0.10332120939805101</v>
      </c>
      <c r="AN806" s="17">
        <v>0.10948512400402299</v>
      </c>
      <c r="AO806" s="17">
        <v>9.4974319264789595E-2</v>
      </c>
      <c r="AP806" s="17">
        <v>0.10501577128995999</v>
      </c>
      <c r="AQ806" s="17">
        <v>9.8952603740018005E-2</v>
      </c>
      <c r="AR806" s="17">
        <v>0.10143001223453101</v>
      </c>
      <c r="AS806" s="17">
        <v>4.4517921387498202E-2</v>
      </c>
      <c r="AT806" s="17">
        <v>0.127514380055025</v>
      </c>
      <c r="AU806" s="17">
        <v>0.121554314740189</v>
      </c>
      <c r="AV806" s="17"/>
      <c r="AW806" s="17">
        <v>7.9214964621178302E-2</v>
      </c>
      <c r="AX806" s="17">
        <v>5.8891893079245097E-2</v>
      </c>
      <c r="AY806" s="17">
        <v>0.13347494025894899</v>
      </c>
      <c r="AZ806" s="17">
        <v>8.5909010050118306E-2</v>
      </c>
      <c r="BA806" s="17">
        <v>0.18913044608742799</v>
      </c>
      <c r="BB806" s="17"/>
      <c r="BC806" s="17">
        <v>7.0040980809033801E-2</v>
      </c>
      <c r="BD806" s="17">
        <v>9.5072973844330694E-2</v>
      </c>
      <c r="BE806" s="17">
        <v>9.4335553153509805E-2</v>
      </c>
      <c r="BF806" s="17">
        <v>0.102788784534459</v>
      </c>
      <c r="BG806" s="17">
        <v>0.101017131070537</v>
      </c>
      <c r="BH806" s="17"/>
      <c r="BI806" s="17">
        <v>9.3280100243333094E-2</v>
      </c>
      <c r="BJ806" s="17">
        <v>9.4086685164687003E-2</v>
      </c>
      <c r="BK806" s="17"/>
      <c r="BL806" s="17">
        <v>0.107314037015945</v>
      </c>
      <c r="BM806" s="17">
        <v>0.10150069456906401</v>
      </c>
      <c r="BN806" s="17">
        <v>8.7420881935876493E-2</v>
      </c>
      <c r="BO806" s="17">
        <v>2.1660767549616301E-2</v>
      </c>
      <c r="BP806" s="17"/>
      <c r="BQ806" s="17">
        <v>2.2001414526661801E-2</v>
      </c>
      <c r="BR806" s="17">
        <v>7.57450019582811E-2</v>
      </c>
      <c r="BS806" s="17">
        <v>0.61423985632297295</v>
      </c>
      <c r="BT806" s="17">
        <v>5.9453520776223498E-2</v>
      </c>
      <c r="BU806" s="17">
        <v>2.1838704569247702E-2</v>
      </c>
      <c r="BV806" s="17"/>
      <c r="BW806" s="17">
        <v>1.52185352432068E-2</v>
      </c>
      <c r="BX806" s="17">
        <v>2.7829146963210798E-2</v>
      </c>
      <c r="BY806" s="17">
        <v>0.71764160426170498</v>
      </c>
      <c r="BZ806" s="17">
        <v>2.6712988275246E-2</v>
      </c>
      <c r="CA806" s="17">
        <v>2.5769628534281701E-2</v>
      </c>
      <c r="CB806" s="17"/>
      <c r="CC806" s="17">
        <v>4.9127920465211701E-2</v>
      </c>
      <c r="CD806" s="17">
        <v>0.119391982798247</v>
      </c>
      <c r="CE806" s="17"/>
      <c r="CF806" s="17">
        <v>1.8741087549049101E-2</v>
      </c>
      <c r="CG806" s="17"/>
      <c r="CH806" s="17">
        <v>3.7222258418095698E-2</v>
      </c>
    </row>
    <row r="807" spans="2:86" x14ac:dyDescent="0.35">
      <c r="B807" t="s">
        <v>79</v>
      </c>
      <c r="C807" s="17">
        <v>0.12821452823297799</v>
      </c>
      <c r="D807" s="17">
        <v>0.126830532616834</v>
      </c>
      <c r="E807" s="17">
        <v>0.12856610860489201</v>
      </c>
      <c r="F807" s="17"/>
      <c r="G807" s="17">
        <v>0.31337266214652698</v>
      </c>
      <c r="H807" s="17">
        <v>0.17330597199077299</v>
      </c>
      <c r="I807" s="17">
        <v>0.119069713843186</v>
      </c>
      <c r="J807" s="17">
        <v>8.1444642954100602E-2</v>
      </c>
      <c r="K807" s="17">
        <v>7.3393472112943794E-2</v>
      </c>
      <c r="L807" s="17">
        <v>5.0923892433289403E-2</v>
      </c>
      <c r="M807" s="17"/>
      <c r="N807" s="17">
        <v>9.9610805807016298E-2</v>
      </c>
      <c r="O807" s="17">
        <v>0.113999651422176</v>
      </c>
      <c r="P807" s="17">
        <v>0.15933741410535299</v>
      </c>
      <c r="Q807" s="17">
        <v>0.147527596994423</v>
      </c>
      <c r="R807" s="17"/>
      <c r="S807" s="17">
        <v>0.108141793015276</v>
      </c>
      <c r="T807" s="17">
        <v>0.117086159457231</v>
      </c>
      <c r="U807" s="17">
        <v>0.140692476825997</v>
      </c>
      <c r="V807" s="17">
        <v>0.160405437113704</v>
      </c>
      <c r="W807" s="17">
        <v>0.12689882340128</v>
      </c>
      <c r="X807" s="17">
        <v>0.120783444980685</v>
      </c>
      <c r="Y807" s="17">
        <v>0.11254847812810601</v>
      </c>
      <c r="Z807" s="17">
        <v>2.2077152499962699E-2</v>
      </c>
      <c r="AA807" s="17">
        <v>0.15665213726430599</v>
      </c>
      <c r="AB807" s="17">
        <v>0.140612231602668</v>
      </c>
      <c r="AC807" s="17">
        <v>0.17558346568945901</v>
      </c>
      <c r="AD807" s="17">
        <v>0.1280302590579</v>
      </c>
      <c r="AE807" s="17"/>
      <c r="AF807" s="17">
        <v>0.296927879128287</v>
      </c>
      <c r="AG807" s="17">
        <v>0.12527986385745599</v>
      </c>
      <c r="AH807" s="17">
        <v>0.101727404099619</v>
      </c>
      <c r="AI807" s="17">
        <v>0.219432014155264</v>
      </c>
      <c r="AJ807" s="17">
        <v>0.123746261817421</v>
      </c>
      <c r="AK807" s="17">
        <v>0.14752045261941099</v>
      </c>
      <c r="AL807" s="17">
        <v>8.8165350957605901E-2</v>
      </c>
      <c r="AM807" s="17">
        <v>0.134689741246694</v>
      </c>
      <c r="AN807" s="17">
        <v>0.163946074223036</v>
      </c>
      <c r="AO807" s="17">
        <v>0.122259573094884</v>
      </c>
      <c r="AP807" s="17">
        <v>9.7364237358526798E-2</v>
      </c>
      <c r="AQ807" s="17">
        <v>9.2319273341584199E-2</v>
      </c>
      <c r="AR807" s="17">
        <v>0.159590068545961</v>
      </c>
      <c r="AS807" s="17">
        <v>0.13437764034475799</v>
      </c>
      <c r="AT807" s="17">
        <v>0.12988912789028301</v>
      </c>
      <c r="AU807" s="17">
        <v>9.19722150999219E-2</v>
      </c>
      <c r="AV807" s="17"/>
      <c r="AW807" s="17">
        <v>0.117593870099128</v>
      </c>
      <c r="AX807" s="17">
        <v>0.13951650753487299</v>
      </c>
      <c r="AY807" s="17">
        <v>0.13851955378301001</v>
      </c>
      <c r="AZ807" s="17">
        <v>0.17271402710022599</v>
      </c>
      <c r="BA807" s="17">
        <v>8.8957245817473898E-2</v>
      </c>
      <c r="BB807" s="17"/>
      <c r="BC807" s="17">
        <v>0.183454188913866</v>
      </c>
      <c r="BD807" s="17">
        <v>9.7594422154887603E-2</v>
      </c>
      <c r="BE807" s="17">
        <v>0.124457814095751</v>
      </c>
      <c r="BF807" s="17">
        <v>0.167766048901662</v>
      </c>
      <c r="BG807" s="17">
        <v>0.14813117153787</v>
      </c>
      <c r="BH807" s="17"/>
      <c r="BI807" s="17">
        <v>0.12725986571423401</v>
      </c>
      <c r="BJ807" s="17">
        <v>0.132097209135974</v>
      </c>
      <c r="BK807" s="17"/>
      <c r="BL807" s="17">
        <v>0.17044856513209</v>
      </c>
      <c r="BM807" s="17">
        <v>0.11654584003014</v>
      </c>
      <c r="BN807" s="17">
        <v>0.115723134703049</v>
      </c>
      <c r="BO807" s="17">
        <v>0.231317029870765</v>
      </c>
      <c r="BP807" s="17"/>
      <c r="BQ807" s="17">
        <v>1.58364611375248E-2</v>
      </c>
      <c r="BR807" s="17">
        <v>0.13508867604966099</v>
      </c>
      <c r="BS807" s="17">
        <v>8.6204063542081405E-2</v>
      </c>
      <c r="BT807" s="17">
        <v>2.3555588441773499E-2</v>
      </c>
      <c r="BU807" s="17">
        <v>0.68849523746437102</v>
      </c>
      <c r="BV807" s="17"/>
      <c r="BW807" s="17">
        <v>1.8182070533193699E-2</v>
      </c>
      <c r="BX807" s="17">
        <v>7.6983248664341405E-2</v>
      </c>
      <c r="BY807" s="17">
        <v>6.8642451609406699E-2</v>
      </c>
      <c r="BZ807" s="17">
        <v>2.0189025398315699E-2</v>
      </c>
      <c r="CA807" s="17">
        <v>0.76014843121158804</v>
      </c>
      <c r="CB807" s="17"/>
      <c r="CC807" s="17">
        <v>4.9275951002646097E-2</v>
      </c>
      <c r="CD807" s="17">
        <v>0.17444802719326299</v>
      </c>
      <c r="CE807" s="17"/>
      <c r="CF807" s="17">
        <v>7.4423611320269506E-2</v>
      </c>
      <c r="CG807" s="17"/>
      <c r="CH807" s="17">
        <v>6.3845922705790106E-2</v>
      </c>
    </row>
    <row r="808" spans="2:86" x14ac:dyDescent="0.35">
      <c r="B808" t="s">
        <v>78</v>
      </c>
      <c r="C808" s="17">
        <v>0.21579043956065</v>
      </c>
      <c r="D808" s="17">
        <v>0.23891021253998901</v>
      </c>
      <c r="E808" s="17">
        <v>0.19388120051642099</v>
      </c>
      <c r="F808" s="17"/>
      <c r="G808" s="17">
        <v>0.100922235457026</v>
      </c>
      <c r="H808" s="17">
        <v>0.17108951310154999</v>
      </c>
      <c r="I808" s="17">
        <v>0.24749702692398401</v>
      </c>
      <c r="J808" s="17">
        <v>0.225417190686931</v>
      </c>
      <c r="K808" s="17">
        <v>0.30224458883990402</v>
      </c>
      <c r="L808" s="17">
        <v>0.23680783405912201</v>
      </c>
      <c r="M808" s="17"/>
      <c r="N808" s="17">
        <v>0.16077372721663899</v>
      </c>
      <c r="O808" s="17">
        <v>0.214083405456332</v>
      </c>
      <c r="P808" s="17">
        <v>0.26527921205660798</v>
      </c>
      <c r="Q808" s="17">
        <v>0.233246670554282</v>
      </c>
      <c r="R808" s="17"/>
      <c r="S808" s="17">
        <v>0.15292774650504501</v>
      </c>
      <c r="T808" s="17">
        <v>0.20733772418827001</v>
      </c>
      <c r="U808" s="17">
        <v>0.24270227893430299</v>
      </c>
      <c r="V808" s="17">
        <v>0.23734047224667301</v>
      </c>
      <c r="W808" s="17">
        <v>0.24988110194926999</v>
      </c>
      <c r="X808" s="17">
        <v>0.20169245431555199</v>
      </c>
      <c r="Y808" s="17">
        <v>0.27426679228039502</v>
      </c>
      <c r="Z808" s="17">
        <v>0.317605499945326</v>
      </c>
      <c r="AA808" s="17">
        <v>0.23529872937673199</v>
      </c>
      <c r="AB808" s="17">
        <v>0.19853753122131401</v>
      </c>
      <c r="AC808" s="17">
        <v>0.16921030811850499</v>
      </c>
      <c r="AD808" s="17">
        <v>0.13887510263171701</v>
      </c>
      <c r="AE808" s="17"/>
      <c r="AF808" s="17">
        <v>0.16104583999826599</v>
      </c>
      <c r="AG808" s="17">
        <v>0.28211548596278002</v>
      </c>
      <c r="AH808" s="17">
        <v>0.19829883716372701</v>
      </c>
      <c r="AI808" s="17">
        <v>0.23809714807837401</v>
      </c>
      <c r="AJ808" s="17">
        <v>0.195369022270001</v>
      </c>
      <c r="AK808" s="17">
        <v>0.230049262899615</v>
      </c>
      <c r="AL808" s="17">
        <v>0.30240556339501401</v>
      </c>
      <c r="AM808" s="17">
        <v>0.22092696236715001</v>
      </c>
      <c r="AN808" s="17">
        <v>0.21027315089825599</v>
      </c>
      <c r="AO808" s="17">
        <v>0.19559585705054999</v>
      </c>
      <c r="AP808" s="17">
        <v>0.229265054772021</v>
      </c>
      <c r="AQ808" s="17">
        <v>0.252537654495672</v>
      </c>
      <c r="AR808" s="17">
        <v>0.14410219450742301</v>
      </c>
      <c r="AS808" s="17">
        <v>0.16979512933129201</v>
      </c>
      <c r="AT808" s="17">
        <v>7.2352063107281095E-2</v>
      </c>
      <c r="AU808" s="17">
        <v>0.18294899754041499</v>
      </c>
      <c r="AV808" s="17"/>
      <c r="AW808" s="17">
        <v>0.248231899163845</v>
      </c>
      <c r="AX808" s="17">
        <v>0.25121079883347103</v>
      </c>
      <c r="AY808" s="17">
        <v>0.151722727767997</v>
      </c>
      <c r="AZ808" s="17">
        <v>0.166070670088142</v>
      </c>
      <c r="BA808" s="17">
        <v>0.14791895506747199</v>
      </c>
      <c r="BB808" s="17"/>
      <c r="BC808" s="17">
        <v>0.157315007809883</v>
      </c>
      <c r="BD808" s="17">
        <v>0.21012271195894699</v>
      </c>
      <c r="BE808" s="17">
        <v>0.23854202240238101</v>
      </c>
      <c r="BF808" s="17">
        <v>0.204914508677673</v>
      </c>
      <c r="BG808" s="17">
        <v>0.26283993179140602</v>
      </c>
      <c r="BH808" s="17"/>
      <c r="BI808" s="17">
        <v>0.21985960384292499</v>
      </c>
      <c r="BJ808" s="17">
        <v>0.19924085670833799</v>
      </c>
      <c r="BK808" s="17"/>
      <c r="BL808" s="17">
        <v>0.167655923545173</v>
      </c>
      <c r="BM808" s="17">
        <v>0.223315059827535</v>
      </c>
      <c r="BN808" s="17">
        <v>0.233765331540573</v>
      </c>
      <c r="BO808" s="17">
        <v>8.2733548703939494E-2</v>
      </c>
      <c r="BP808" s="17"/>
      <c r="BQ808" s="17">
        <v>0.208991544823385</v>
      </c>
      <c r="BR808" s="17">
        <v>0.133454608739147</v>
      </c>
      <c r="BS808" s="17">
        <v>8.3482237284797603E-2</v>
      </c>
      <c r="BT808" s="17">
        <v>0.73590067570125095</v>
      </c>
      <c r="BU808" s="17">
        <v>6.8807778812597101E-2</v>
      </c>
      <c r="BV808" s="17"/>
      <c r="BW808" s="17">
        <v>4.3161284818822997E-2</v>
      </c>
      <c r="BX808" s="17">
        <v>3.80341713676354E-2</v>
      </c>
      <c r="BY808" s="17">
        <v>1.7410362107616401E-2</v>
      </c>
      <c r="BZ808" s="17">
        <v>0.80206247708381295</v>
      </c>
      <c r="CA808" s="17">
        <v>2.9461172025819202E-2</v>
      </c>
      <c r="CB808" s="17"/>
      <c r="CC808" s="17">
        <v>0.53093257572885699</v>
      </c>
      <c r="CD808" s="17">
        <v>3.1214986897479698E-2</v>
      </c>
      <c r="CE808" s="17"/>
      <c r="CF808" s="17">
        <v>3.6913899729572701E-2</v>
      </c>
      <c r="CG808" s="17"/>
      <c r="CH808" s="17">
        <v>0.422508686198175</v>
      </c>
    </row>
    <row r="809" spans="2:86" x14ac:dyDescent="0.35">
      <c r="B809" t="s">
        <v>231</v>
      </c>
      <c r="C809" s="17">
        <v>2.0178837284939001E-2</v>
      </c>
      <c r="D809" s="17">
        <v>2.2855478965615999E-2</v>
      </c>
      <c r="E809" s="17">
        <v>1.7628096682208799E-2</v>
      </c>
      <c r="F809" s="17"/>
      <c r="G809" s="17">
        <v>5.41977186435183E-3</v>
      </c>
      <c r="H809" s="17">
        <v>2.7697798520959799E-2</v>
      </c>
      <c r="I809" s="17">
        <v>2.3919777613949599E-2</v>
      </c>
      <c r="J809" s="17">
        <v>1.9053556050804402E-2</v>
      </c>
      <c r="K809" s="17">
        <v>1.2111098633632E-2</v>
      </c>
      <c r="L809" s="17">
        <v>2.7137815596584201E-2</v>
      </c>
      <c r="M809" s="17"/>
      <c r="N809" s="17">
        <v>1.49045511995579E-2</v>
      </c>
      <c r="O809" s="17">
        <v>2.0568420094568701E-2</v>
      </c>
      <c r="P809" s="17">
        <v>2.8462344956275702E-2</v>
      </c>
      <c r="Q809" s="17">
        <v>1.8341844082638802E-2</v>
      </c>
      <c r="R809" s="17"/>
      <c r="S809" s="17">
        <v>5.31358624411406E-3</v>
      </c>
      <c r="T809" s="17">
        <v>7.9004489378468202E-3</v>
      </c>
      <c r="U809" s="17">
        <v>0</v>
      </c>
      <c r="V809" s="17">
        <v>5.3346001642435399E-3</v>
      </c>
      <c r="W809" s="17">
        <v>2.2736377351889499E-2</v>
      </c>
      <c r="X809" s="17">
        <v>9.4170764867955396E-3</v>
      </c>
      <c r="Y809" s="17">
        <v>7.70723531821644E-3</v>
      </c>
      <c r="Z809" s="17">
        <v>0</v>
      </c>
      <c r="AA809" s="17">
        <v>3.8693510419339399E-3</v>
      </c>
      <c r="AB809" s="17">
        <v>0.15992673519487699</v>
      </c>
      <c r="AC809" s="17">
        <v>0</v>
      </c>
      <c r="AD809" s="17">
        <v>0</v>
      </c>
      <c r="AE809" s="17"/>
      <c r="AF809" s="17">
        <v>0</v>
      </c>
      <c r="AG809" s="17">
        <v>0</v>
      </c>
      <c r="AH809" s="17">
        <v>1.50653003517934E-2</v>
      </c>
      <c r="AI809" s="17">
        <v>4.0532922950331202E-2</v>
      </c>
      <c r="AJ809" s="17">
        <v>1.21195266182636E-2</v>
      </c>
      <c r="AK809" s="17">
        <v>1.06649660426969E-2</v>
      </c>
      <c r="AL809" s="17">
        <v>1.0874016092463299E-2</v>
      </c>
      <c r="AM809" s="17">
        <v>3.3707229244554701E-2</v>
      </c>
      <c r="AN809" s="17">
        <v>2.1095919070096999E-2</v>
      </c>
      <c r="AO809" s="17">
        <v>2.1752050315266402E-2</v>
      </c>
      <c r="AP809" s="17">
        <v>4.1824731244933001E-2</v>
      </c>
      <c r="AQ809" s="17">
        <v>4.2016628652847998E-2</v>
      </c>
      <c r="AR809" s="17">
        <v>0</v>
      </c>
      <c r="AS809" s="17">
        <v>1.9743957837658001E-2</v>
      </c>
      <c r="AT809" s="17">
        <v>2.4499030450257801E-2</v>
      </c>
      <c r="AU809" s="17">
        <v>6.4927482480238597E-3</v>
      </c>
      <c r="AV809" s="17"/>
      <c r="AW809" s="17">
        <v>1.4396223550798301E-2</v>
      </c>
      <c r="AX809" s="17">
        <v>3.7988208625869498E-2</v>
      </c>
      <c r="AY809" s="17">
        <v>6.0224803581151896E-3</v>
      </c>
      <c r="AZ809" s="17">
        <v>1.6455298842021401E-2</v>
      </c>
      <c r="BA809" s="17">
        <v>0</v>
      </c>
      <c r="BB809" s="17"/>
      <c r="BC809" s="17">
        <v>1.98098124760984E-2</v>
      </c>
      <c r="BD809" s="17">
        <v>3.0868891703737002E-2</v>
      </c>
      <c r="BE809" s="17">
        <v>1.3452574795955999E-2</v>
      </c>
      <c r="BF809" s="17">
        <v>1.5678119040203799E-2</v>
      </c>
      <c r="BG809" s="17">
        <v>0</v>
      </c>
      <c r="BH809" s="17"/>
      <c r="BI809" s="17">
        <v>1.99470033631238E-2</v>
      </c>
      <c r="BJ809" s="17">
        <v>2.1121722465016101E-2</v>
      </c>
      <c r="BK809" s="17"/>
      <c r="BL809" s="17">
        <v>1.5455819480230301E-2</v>
      </c>
      <c r="BM809" s="17">
        <v>1.8234432144518701E-2</v>
      </c>
      <c r="BN809" s="17">
        <v>2.1725176418517601E-2</v>
      </c>
      <c r="BO809" s="17">
        <v>4.6399547158342297E-2</v>
      </c>
      <c r="BP809" s="17"/>
      <c r="BQ809" s="17">
        <v>0</v>
      </c>
      <c r="BR809" s="17">
        <v>1.4901539368310301E-2</v>
      </c>
      <c r="BS809" s="17">
        <v>0</v>
      </c>
      <c r="BT809" s="17">
        <v>0</v>
      </c>
      <c r="BU809" s="17">
        <v>2.01241681826877E-2</v>
      </c>
      <c r="BV809" s="17"/>
      <c r="BW809" s="17">
        <v>1.45826228327123E-2</v>
      </c>
      <c r="BX809" s="17">
        <v>1.0674749153331701E-2</v>
      </c>
      <c r="BY809" s="17">
        <v>6.7435636451560503E-3</v>
      </c>
      <c r="BZ809" s="17">
        <v>0</v>
      </c>
      <c r="CA809" s="17">
        <v>5.1393623395213899E-3</v>
      </c>
      <c r="CB809" s="17"/>
      <c r="CC809" s="17">
        <v>4.2959414661767796E-3</v>
      </c>
      <c r="CD809" s="17">
        <v>2.9481283225666101E-2</v>
      </c>
      <c r="CE809" s="17"/>
      <c r="CF809" s="17">
        <v>4.5029418118898998E-3</v>
      </c>
      <c r="CG809" s="17"/>
      <c r="CH809" s="17">
        <v>1.2562301699095399E-2</v>
      </c>
    </row>
    <row r="810" spans="2:86" x14ac:dyDescent="0.35">
      <c r="B810" t="s">
        <v>232</v>
      </c>
      <c r="C810" s="17">
        <v>9.5369740801649304E-3</v>
      </c>
      <c r="D810" s="17">
        <v>9.5402762666675998E-3</v>
      </c>
      <c r="E810" s="17">
        <v>9.5620354863708897E-3</v>
      </c>
      <c r="F810" s="17"/>
      <c r="G810" s="17">
        <v>1.90694148621917E-2</v>
      </c>
      <c r="H810" s="17">
        <v>1.03472114957655E-2</v>
      </c>
      <c r="I810" s="17">
        <v>1.9780483513775001E-3</v>
      </c>
      <c r="J810" s="17">
        <v>1.38125926886921E-2</v>
      </c>
      <c r="K810" s="17">
        <v>8.2133966434958603E-3</v>
      </c>
      <c r="L810" s="17">
        <v>6.1075344380549903E-3</v>
      </c>
      <c r="M810" s="17"/>
      <c r="N810" s="17">
        <v>1.43921444127362E-2</v>
      </c>
      <c r="O810" s="17">
        <v>6.7875073810601998E-3</v>
      </c>
      <c r="P810" s="17">
        <v>8.4886750843976202E-3</v>
      </c>
      <c r="Q810" s="17">
        <v>8.1516343969734208E-3</v>
      </c>
      <c r="R810" s="17"/>
      <c r="S810" s="17">
        <v>8.4404154762372802E-3</v>
      </c>
      <c r="T810" s="17">
        <v>2.5866849458195998E-3</v>
      </c>
      <c r="U810" s="17">
        <v>0</v>
      </c>
      <c r="V810" s="17">
        <v>0</v>
      </c>
      <c r="W810" s="17">
        <v>0</v>
      </c>
      <c r="X810" s="17">
        <v>1.8878322788227202E-2</v>
      </c>
      <c r="Y810" s="17">
        <v>5.5512455252457902E-3</v>
      </c>
      <c r="Z810" s="17">
        <v>0</v>
      </c>
      <c r="AA810" s="17">
        <v>0</v>
      </c>
      <c r="AB810" s="17">
        <v>0</v>
      </c>
      <c r="AC810" s="17">
        <v>8.0387691286297899E-2</v>
      </c>
      <c r="AD810" s="17">
        <v>6.2173853102214897E-2</v>
      </c>
      <c r="AE810" s="17"/>
      <c r="AF810" s="17">
        <v>3.6497963243795999E-2</v>
      </c>
      <c r="AG810" s="17">
        <v>0</v>
      </c>
      <c r="AH810" s="17">
        <v>8.0483135886527304E-3</v>
      </c>
      <c r="AI810" s="17">
        <v>1.60565199534978E-2</v>
      </c>
      <c r="AJ810" s="17">
        <v>0</v>
      </c>
      <c r="AK810" s="17">
        <v>0</v>
      </c>
      <c r="AL810" s="17">
        <v>9.0512028135278401E-3</v>
      </c>
      <c r="AM810" s="17">
        <v>6.3002794210055696E-3</v>
      </c>
      <c r="AN810" s="17">
        <v>1.97910453050338E-2</v>
      </c>
      <c r="AO810" s="17">
        <v>1.9093678498242901E-2</v>
      </c>
      <c r="AP810" s="17">
        <v>4.6945503005720399E-3</v>
      </c>
      <c r="AQ810" s="17">
        <v>0</v>
      </c>
      <c r="AR810" s="17">
        <v>1.45968250564286E-2</v>
      </c>
      <c r="AS810" s="17">
        <v>0</v>
      </c>
      <c r="AT810" s="17">
        <v>1.4101990068155899E-2</v>
      </c>
      <c r="AU810" s="17">
        <v>3.9050663825851699E-2</v>
      </c>
      <c r="AV810" s="17"/>
      <c r="AW810" s="17">
        <v>9.6940204542847307E-3</v>
      </c>
      <c r="AX810" s="17">
        <v>7.6450866399637198E-3</v>
      </c>
      <c r="AY810" s="17">
        <v>5.6902738657151801E-3</v>
      </c>
      <c r="AZ810" s="17">
        <v>1.16841516448998E-2</v>
      </c>
      <c r="BA810" s="17">
        <v>3.6259533526352E-2</v>
      </c>
      <c r="BB810" s="17"/>
      <c r="BC810" s="17">
        <v>1.8464140464721099E-2</v>
      </c>
      <c r="BD810" s="17">
        <v>1.2216922787690199E-2</v>
      </c>
      <c r="BE810" s="17">
        <v>6.37686952661183E-3</v>
      </c>
      <c r="BF810" s="17">
        <v>6.4597083217583203E-3</v>
      </c>
      <c r="BG810" s="17">
        <v>0</v>
      </c>
      <c r="BH810" s="17"/>
      <c r="BI810" s="17">
        <v>9.9829980434552705E-3</v>
      </c>
      <c r="BJ810" s="17">
        <v>7.72296264623427E-3</v>
      </c>
      <c r="BK810" s="17"/>
      <c r="BL810" s="17">
        <v>4.6639953454954497E-3</v>
      </c>
      <c r="BM810" s="17">
        <v>1.1555583771005301E-2</v>
      </c>
      <c r="BN810" s="17">
        <v>9.6874625917431501E-3</v>
      </c>
      <c r="BO810" s="17">
        <v>1.98091359520512E-2</v>
      </c>
      <c r="BP810" s="17"/>
      <c r="BQ810" s="17">
        <v>0</v>
      </c>
      <c r="BR810" s="17">
        <v>1.2451323461997E-2</v>
      </c>
      <c r="BS810" s="17">
        <v>0</v>
      </c>
      <c r="BT810" s="17">
        <v>1.43987416130413E-2</v>
      </c>
      <c r="BU810" s="17">
        <v>0</v>
      </c>
      <c r="BV810" s="17"/>
      <c r="BW810" s="17">
        <v>0</v>
      </c>
      <c r="BX810" s="17">
        <v>1.3960178916269999E-2</v>
      </c>
      <c r="BY810" s="17">
        <v>0</v>
      </c>
      <c r="BZ810" s="17">
        <v>6.74581168544081E-3</v>
      </c>
      <c r="CA810" s="17">
        <v>4.7748947223385301E-3</v>
      </c>
      <c r="CB810" s="17"/>
      <c r="CC810" s="17">
        <v>7.2208311511035399E-3</v>
      </c>
      <c r="CD810" s="17">
        <v>1.08935147660982E-2</v>
      </c>
      <c r="CE810" s="17"/>
      <c r="CF810" s="17">
        <v>1.16925826935299E-2</v>
      </c>
      <c r="CG810" s="17"/>
      <c r="CH810" s="17">
        <v>1.55732948724352E-2</v>
      </c>
    </row>
    <row r="811" spans="2:86" x14ac:dyDescent="0.35">
      <c r="B811" t="s">
        <v>233</v>
      </c>
      <c r="C811" s="17">
        <v>3.14684728661467E-2</v>
      </c>
      <c r="D811" s="17">
        <v>2.3799455692516399E-2</v>
      </c>
      <c r="E811" s="17">
        <v>3.9041536804153197E-2</v>
      </c>
      <c r="F811" s="17"/>
      <c r="G811" s="17">
        <v>1.2976273035388499E-2</v>
      </c>
      <c r="H811" s="17">
        <v>3.0084317921924002E-2</v>
      </c>
      <c r="I811" s="17">
        <v>4.93920610962904E-2</v>
      </c>
      <c r="J811" s="17">
        <v>3.0052951276463E-2</v>
      </c>
      <c r="K811" s="17">
        <v>4.5053323019699498E-2</v>
      </c>
      <c r="L811" s="17">
        <v>2.23501221341913E-2</v>
      </c>
      <c r="M811" s="17"/>
      <c r="N811" s="17">
        <v>1.7058489017050499E-2</v>
      </c>
      <c r="O811" s="17">
        <v>4.1517059293396601E-2</v>
      </c>
      <c r="P811" s="17">
        <v>2.5138631064521601E-2</v>
      </c>
      <c r="Q811" s="17">
        <v>4.10044467360626E-2</v>
      </c>
      <c r="R811" s="17"/>
      <c r="S811" s="17">
        <v>1.9915034931591601E-2</v>
      </c>
      <c r="T811" s="17">
        <v>1.69031288577275E-2</v>
      </c>
      <c r="U811" s="17">
        <v>4.9930385854238804E-3</v>
      </c>
      <c r="V811" s="17">
        <v>4.4530237509176201E-2</v>
      </c>
      <c r="W811" s="17">
        <v>2.7975157288500099E-2</v>
      </c>
      <c r="X811" s="17">
        <v>4.0344672197245801E-2</v>
      </c>
      <c r="Y811" s="17">
        <v>2.4485271051721502E-2</v>
      </c>
      <c r="Z811" s="17">
        <v>2.5522054666826499E-2</v>
      </c>
      <c r="AA811" s="17">
        <v>2.1652215205064201E-2</v>
      </c>
      <c r="AB811" s="17">
        <v>1.32424432654057E-2</v>
      </c>
      <c r="AC811" s="17">
        <v>3.8819232743866103E-2</v>
      </c>
      <c r="AD811" s="17">
        <v>0.26691283374076902</v>
      </c>
      <c r="AE811" s="17"/>
      <c r="AF811" s="17">
        <v>8.6110974149042202E-2</v>
      </c>
      <c r="AG811" s="17">
        <v>4.9310871386380198E-2</v>
      </c>
      <c r="AH811" s="17">
        <v>3.8236082939468202E-2</v>
      </c>
      <c r="AI811" s="17">
        <v>2.35134424393173E-2</v>
      </c>
      <c r="AJ811" s="17">
        <v>3.1241639285284301E-2</v>
      </c>
      <c r="AK811" s="17">
        <v>2.9771613724377002E-2</v>
      </c>
      <c r="AL811" s="17">
        <v>2.0251466889357202E-2</v>
      </c>
      <c r="AM811" s="17">
        <v>2.8904497007181101E-2</v>
      </c>
      <c r="AN811" s="17">
        <v>3.64321696333424E-2</v>
      </c>
      <c r="AO811" s="17">
        <v>3.1450607947912303E-2</v>
      </c>
      <c r="AP811" s="17">
        <v>4.9515622164322398E-2</v>
      </c>
      <c r="AQ811" s="17">
        <v>2.0783044436486899E-2</v>
      </c>
      <c r="AR811" s="17">
        <v>1.8261601976532E-2</v>
      </c>
      <c r="AS811" s="17">
        <v>9.7150088927228706E-2</v>
      </c>
      <c r="AT811" s="17">
        <v>3.3266315157135899E-2</v>
      </c>
      <c r="AU811" s="17">
        <v>5.1020678287980702E-3</v>
      </c>
      <c r="AV811" s="17"/>
      <c r="AW811" s="17">
        <v>2.08148748007916E-2</v>
      </c>
      <c r="AX811" s="17">
        <v>4.0887846709668899E-2</v>
      </c>
      <c r="AY811" s="17">
        <v>3.6351013905550698E-2</v>
      </c>
      <c r="AZ811" s="17">
        <v>3.2706983864664203E-2</v>
      </c>
      <c r="BA811" s="17">
        <v>1.52911355418402E-2</v>
      </c>
      <c r="BB811" s="17"/>
      <c r="BC811" s="17">
        <v>1.0037406584827401E-2</v>
      </c>
      <c r="BD811" s="17">
        <v>1.9299519718846001E-2</v>
      </c>
      <c r="BE811" s="17">
        <v>4.3707901582816101E-2</v>
      </c>
      <c r="BF811" s="17">
        <v>2.6973751642908599E-2</v>
      </c>
      <c r="BG811" s="17">
        <v>0.11632451416322701</v>
      </c>
      <c r="BH811" s="17"/>
      <c r="BI811" s="17">
        <v>2.9843381263801299E-2</v>
      </c>
      <c r="BJ811" s="17">
        <v>3.8077836914867803E-2</v>
      </c>
      <c r="BK811" s="17"/>
      <c r="BL811" s="17">
        <v>4.0865343561752102E-2</v>
      </c>
      <c r="BM811" s="17">
        <v>3.2208530607518902E-2</v>
      </c>
      <c r="BN811" s="17">
        <v>2.7229238549807001E-2</v>
      </c>
      <c r="BO811" s="17">
        <v>4.6736416015540301E-2</v>
      </c>
      <c r="BP811" s="17"/>
      <c r="BQ811" s="17">
        <v>1.36111121986637E-2</v>
      </c>
      <c r="BR811" s="17">
        <v>1.6120629361432999E-2</v>
      </c>
      <c r="BS811" s="17">
        <v>8.2375362465022701E-3</v>
      </c>
      <c r="BT811" s="17">
        <v>2.20145902164922E-2</v>
      </c>
      <c r="BU811" s="17">
        <v>3.3961462253982402E-2</v>
      </c>
      <c r="BV811" s="17"/>
      <c r="BW811" s="17">
        <v>5.5914747983154796E-3</v>
      </c>
      <c r="BX811" s="17">
        <v>1.15315303484822E-2</v>
      </c>
      <c r="BY811" s="17">
        <v>1.08764610913521E-2</v>
      </c>
      <c r="BZ811" s="17">
        <v>3.2605765568518301E-3</v>
      </c>
      <c r="CA811" s="17">
        <v>3.8518881170276E-2</v>
      </c>
      <c r="CB811" s="17"/>
      <c r="CC811" s="17">
        <v>1.20435999704898E-2</v>
      </c>
      <c r="CD811" s="17">
        <v>4.2845417730564099E-2</v>
      </c>
      <c r="CE811" s="17"/>
      <c r="CF811" s="17">
        <v>7.87401910640898E-3</v>
      </c>
      <c r="CG811" s="17"/>
      <c r="CH811" s="17">
        <v>4.2953314010422397E-3</v>
      </c>
    </row>
    <row r="812" spans="2:86" x14ac:dyDescent="0.35">
      <c r="B812" t="s">
        <v>140</v>
      </c>
      <c r="C812" s="17">
        <v>0.17427250112805601</v>
      </c>
      <c r="D812" s="17">
        <v>0.119320949129055</v>
      </c>
      <c r="E812" s="17">
        <v>0.22736633220312499</v>
      </c>
      <c r="F812" s="17"/>
      <c r="G812" s="17">
        <v>0.164003996430445</v>
      </c>
      <c r="H812" s="17">
        <v>0.153898212377827</v>
      </c>
      <c r="I812" s="17">
        <v>0.175442676723682</v>
      </c>
      <c r="J812" s="17">
        <v>0.196510981251489</v>
      </c>
      <c r="K812" s="17">
        <v>0.174197543206737</v>
      </c>
      <c r="L812" s="17">
        <v>0.178674907522515</v>
      </c>
      <c r="M812" s="17"/>
      <c r="N812" s="17">
        <v>0.14012367404020601</v>
      </c>
      <c r="O812" s="17">
        <v>0.179392426335438</v>
      </c>
      <c r="P812" s="17">
        <v>0.15611525131495299</v>
      </c>
      <c r="Q812" s="17">
        <v>0.22320107201181399</v>
      </c>
      <c r="R812" s="17"/>
      <c r="S812" s="17">
        <v>0.160087253850622</v>
      </c>
      <c r="T812" s="17">
        <v>0.157022377453618</v>
      </c>
      <c r="U812" s="17">
        <v>0.20479557681890101</v>
      </c>
      <c r="V812" s="17">
        <v>0.13245557799024599</v>
      </c>
      <c r="W812" s="17">
        <v>0.15328571373073899</v>
      </c>
      <c r="X812" s="17">
        <v>0.17572918808590299</v>
      </c>
      <c r="Y812" s="17">
        <v>0.18176704215353401</v>
      </c>
      <c r="Z812" s="17">
        <v>0.142588349117653</v>
      </c>
      <c r="AA812" s="17">
        <v>0.246947492655054</v>
      </c>
      <c r="AB812" s="17">
        <v>0.133467939403525</v>
      </c>
      <c r="AC812" s="17">
        <v>0.208991327748377</v>
      </c>
      <c r="AD812" s="17">
        <v>0.22398531420358</v>
      </c>
      <c r="AE812" s="17"/>
      <c r="AF812" s="17">
        <v>0.17538427217737701</v>
      </c>
      <c r="AG812" s="17">
        <v>0.29156296213687999</v>
      </c>
      <c r="AH812" s="17">
        <v>0.27199565120635999</v>
      </c>
      <c r="AI812" s="17">
        <v>0.18396010634998899</v>
      </c>
      <c r="AJ812" s="17">
        <v>0.21091733143917701</v>
      </c>
      <c r="AK812" s="17">
        <v>0.170933675893717</v>
      </c>
      <c r="AL812" s="17">
        <v>0.12737464281293501</v>
      </c>
      <c r="AM812" s="17">
        <v>0.156262259513509</v>
      </c>
      <c r="AN812" s="17">
        <v>0.138193961911419</v>
      </c>
      <c r="AO812" s="17">
        <v>0.121632480662053</v>
      </c>
      <c r="AP812" s="17">
        <v>0.16164859926728001</v>
      </c>
      <c r="AQ812" s="17">
        <v>0.170271735654278</v>
      </c>
      <c r="AR812" s="17">
        <v>0.14781692561906801</v>
      </c>
      <c r="AS812" s="17">
        <v>0.15969841803617801</v>
      </c>
      <c r="AT812" s="17">
        <v>0.113753873956709</v>
      </c>
      <c r="AU812" s="17">
        <v>6.4194935246774595E-2</v>
      </c>
      <c r="AV812" s="17"/>
      <c r="AW812" s="17">
        <v>0.21287873428408</v>
      </c>
      <c r="AX812" s="17">
        <v>0.204432349926711</v>
      </c>
      <c r="AY812" s="17">
        <v>0.15604691937375101</v>
      </c>
      <c r="AZ812" s="17">
        <v>9.6858447325708599E-2</v>
      </c>
      <c r="BA812" s="17">
        <v>8.4415621468596602E-2</v>
      </c>
      <c r="BB812" s="17"/>
      <c r="BC812" s="17">
        <v>8.1204047940471993E-2</v>
      </c>
      <c r="BD812" s="17">
        <v>0.140409929126913</v>
      </c>
      <c r="BE812" s="17">
        <v>0.20813792877844101</v>
      </c>
      <c r="BF812" s="17">
        <v>0.24313990904597099</v>
      </c>
      <c r="BG812" s="17">
        <v>0.167721399842891</v>
      </c>
      <c r="BH812" s="17"/>
      <c r="BI812" s="17">
        <v>0.158704818675869</v>
      </c>
      <c r="BJ812" s="17">
        <v>0.237587381700261</v>
      </c>
      <c r="BK812" s="17"/>
      <c r="BL812" s="17">
        <v>0.18336256719389701</v>
      </c>
      <c r="BM812" s="17">
        <v>0.17527074967481199</v>
      </c>
      <c r="BN812" s="17">
        <v>0.16348137199373</v>
      </c>
      <c r="BO812" s="17">
        <v>0.34465034434159603</v>
      </c>
      <c r="BP812" s="17"/>
      <c r="BQ812" s="17">
        <v>8.5926517860823198E-2</v>
      </c>
      <c r="BR812" s="17">
        <v>0.159233654954407</v>
      </c>
      <c r="BS812" s="17">
        <v>0.105433749826867</v>
      </c>
      <c r="BT812" s="17">
        <v>6.3236045341560201E-2</v>
      </c>
      <c r="BU812" s="17">
        <v>5.6908490510548297E-2</v>
      </c>
      <c r="BV812" s="17"/>
      <c r="BW812" s="17">
        <v>4.4559130935837597E-2</v>
      </c>
      <c r="BX812" s="17">
        <v>0.131850119401515</v>
      </c>
      <c r="BY812" s="17">
        <v>8.2948153525350704E-2</v>
      </c>
      <c r="BZ812" s="17">
        <v>5.54089782166289E-2</v>
      </c>
      <c r="CA812" s="17">
        <v>7.5070181481284498E-2</v>
      </c>
      <c r="CB812" s="17"/>
      <c r="CC812" s="17">
        <v>7.5216430460297204E-2</v>
      </c>
      <c r="CD812" s="17">
        <v>0.23228860555903599</v>
      </c>
      <c r="CE812" s="17"/>
      <c r="CF812" s="17">
        <v>0.12701432344868899</v>
      </c>
      <c r="CG812" s="17"/>
      <c r="CH812" s="17">
        <v>6.67874487642037E-2</v>
      </c>
    </row>
    <row r="813" spans="2:86" x14ac:dyDescent="0.35">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c r="CB813" s="17"/>
      <c r="CC813" s="17"/>
      <c r="CD813" s="17"/>
      <c r="CE813" s="17"/>
      <c r="CF813" s="17"/>
      <c r="CG813" s="17"/>
      <c r="CH813" s="17"/>
    </row>
    <row r="814" spans="2:86" x14ac:dyDescent="0.35">
      <c r="B814" s="6" t="s">
        <v>373</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c r="BZ814" s="17"/>
      <c r="CA814" s="17"/>
      <c r="CB814" s="17"/>
      <c r="CC814" s="17"/>
      <c r="CD814" s="17"/>
      <c r="CE814" s="17"/>
      <c r="CF814" s="17"/>
      <c r="CG814" s="17"/>
      <c r="CH814" s="17"/>
    </row>
    <row r="815" spans="2:86" x14ac:dyDescent="0.35">
      <c r="B815" s="21" t="s">
        <v>123</v>
      </c>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c r="CB815" s="17"/>
      <c r="CC815" s="17"/>
      <c r="CD815" s="17"/>
      <c r="CE815" s="17"/>
      <c r="CF815" s="17"/>
      <c r="CG815" s="17"/>
      <c r="CH815" s="17"/>
    </row>
    <row r="816" spans="2:86" x14ac:dyDescent="0.35">
      <c r="B816" t="s">
        <v>76</v>
      </c>
      <c r="C816" s="17">
        <v>0.25421875255828902</v>
      </c>
      <c r="D816" s="17">
        <v>0.297685907622952</v>
      </c>
      <c r="E816" s="17">
        <v>0.21257827087341699</v>
      </c>
      <c r="F816" s="17"/>
      <c r="G816" s="17">
        <v>0.30815184149846803</v>
      </c>
      <c r="H816" s="17">
        <v>0.32842587622154101</v>
      </c>
      <c r="I816" s="17">
        <v>0.27411206412778599</v>
      </c>
      <c r="J816" s="17">
        <v>0.24503540037945701</v>
      </c>
      <c r="K816" s="17">
        <v>0.20154869310090301</v>
      </c>
      <c r="L816" s="17">
        <v>0.18472982973753399</v>
      </c>
      <c r="M816" s="17"/>
      <c r="N816" s="17">
        <v>0.31810291796650902</v>
      </c>
      <c r="O816" s="17">
        <v>0.222673388421601</v>
      </c>
      <c r="P816" s="17">
        <v>0.253575396090779</v>
      </c>
      <c r="Q816" s="17">
        <v>0.22063093633144401</v>
      </c>
      <c r="R816" s="17"/>
      <c r="S816" s="17">
        <v>0.39319277790234802</v>
      </c>
      <c r="T816" s="17">
        <v>0.19464622687035099</v>
      </c>
      <c r="U816" s="17">
        <v>0.199645338475786</v>
      </c>
      <c r="V816" s="17">
        <v>0.19465351129573399</v>
      </c>
      <c r="W816" s="17">
        <v>0.22108928867264799</v>
      </c>
      <c r="X816" s="17">
        <v>0.242963160558376</v>
      </c>
      <c r="Y816" s="17">
        <v>0.25664790359747303</v>
      </c>
      <c r="Z816" s="17">
        <v>0.31558275430524801</v>
      </c>
      <c r="AA816" s="17">
        <v>0.279027421383989</v>
      </c>
      <c r="AB816" s="17">
        <v>0.26531513344153401</v>
      </c>
      <c r="AC816" s="17">
        <v>0.27447715519503701</v>
      </c>
      <c r="AD816" s="17">
        <v>5.2211509432962197E-2</v>
      </c>
      <c r="AE816" s="17"/>
      <c r="AF816" s="17">
        <v>0.38210501824156701</v>
      </c>
      <c r="AG816" s="17">
        <v>0.27821248850826402</v>
      </c>
      <c r="AH816" s="17">
        <v>0.19155266606855201</v>
      </c>
      <c r="AI816" s="17">
        <v>0.195570205789421</v>
      </c>
      <c r="AJ816" s="17">
        <v>0.28081344105515699</v>
      </c>
      <c r="AK816" s="17">
        <v>0.24933415651186799</v>
      </c>
      <c r="AL816" s="17">
        <v>0.212076539478462</v>
      </c>
      <c r="AM816" s="17">
        <v>0.19634983702318901</v>
      </c>
      <c r="AN816" s="17">
        <v>0.17743931174109601</v>
      </c>
      <c r="AO816" s="17">
        <v>0.28889050464132798</v>
      </c>
      <c r="AP816" s="17">
        <v>0.230726235940791</v>
      </c>
      <c r="AQ816" s="17">
        <v>0.27391498685018401</v>
      </c>
      <c r="AR816" s="17">
        <v>0.37604242405911897</v>
      </c>
      <c r="AS816" s="17">
        <v>0.23260885802654099</v>
      </c>
      <c r="AT816" s="17">
        <v>0.446565711178879</v>
      </c>
      <c r="AU816" s="17">
        <v>0.40408991410161399</v>
      </c>
      <c r="AV816" s="17"/>
      <c r="AW816" s="17">
        <v>0.22636796751676999</v>
      </c>
      <c r="AX816" s="17">
        <v>0.21441914694035499</v>
      </c>
      <c r="AY816" s="17">
        <v>0.27386740682280197</v>
      </c>
      <c r="AZ816" s="17">
        <v>0.35772074375120499</v>
      </c>
      <c r="BA816" s="17">
        <v>0.471973252835032</v>
      </c>
      <c r="BB816" s="17"/>
      <c r="BC816" s="17">
        <v>0.36660436998280599</v>
      </c>
      <c r="BD816" s="17">
        <v>0.27182702767347999</v>
      </c>
      <c r="BE816" s="17">
        <v>0.216061305748599</v>
      </c>
      <c r="BF816" s="17">
        <v>0.220872331565164</v>
      </c>
      <c r="BG816" s="17">
        <v>0.26583605609803301</v>
      </c>
      <c r="BH816" s="17"/>
      <c r="BI816" s="17">
        <v>0.24965093257934701</v>
      </c>
      <c r="BJ816" s="17">
        <v>0.27279640387731602</v>
      </c>
      <c r="BK816" s="17"/>
      <c r="BL816" s="17">
        <v>0.26979949728313501</v>
      </c>
      <c r="BM816" s="17">
        <v>0.24392454179207701</v>
      </c>
      <c r="BN816" s="17">
        <v>0.257249234353715</v>
      </c>
      <c r="BO816" s="17">
        <v>0.18662892019817601</v>
      </c>
      <c r="BP816" s="17"/>
      <c r="BQ816" s="17">
        <v>6.9253719003842806E-2</v>
      </c>
      <c r="BR816" s="17">
        <v>0.51922933014290695</v>
      </c>
      <c r="BS816" s="17">
        <v>0.13289735887380499</v>
      </c>
      <c r="BT816" s="17">
        <v>3.3866753232552997E-2</v>
      </c>
      <c r="BU816" s="17">
        <v>0.15171317508792201</v>
      </c>
      <c r="BV816" s="17"/>
      <c r="BW816" s="17">
        <v>7.0536665686493E-2</v>
      </c>
      <c r="BX816" s="17">
        <v>0.79897857341001599</v>
      </c>
      <c r="BY816" s="17">
        <v>0.16527572286230199</v>
      </c>
      <c r="BZ816" s="17">
        <v>5.4995211117952303E-2</v>
      </c>
      <c r="CA816" s="17">
        <v>0.12986243285972501</v>
      </c>
      <c r="CB816" s="17"/>
      <c r="CC816" s="17">
        <v>0.15492527023786701</v>
      </c>
      <c r="CD816" s="17">
        <v>0.31237390651082902</v>
      </c>
      <c r="CE816" s="17"/>
      <c r="CF816" s="17">
        <v>0.80715798476443401</v>
      </c>
      <c r="CG816" s="17"/>
      <c r="CH816" s="17">
        <v>0.32823887744688701</v>
      </c>
    </row>
    <row r="817" spans="2:86" x14ac:dyDescent="0.35">
      <c r="B817" t="s">
        <v>75</v>
      </c>
      <c r="C817" s="17">
        <v>0.142411682169861</v>
      </c>
      <c r="D817" s="17">
        <v>0.13969101872057901</v>
      </c>
      <c r="E817" s="17">
        <v>0.145487523616807</v>
      </c>
      <c r="F817" s="17"/>
      <c r="G817" s="17">
        <v>6.65698137492126E-2</v>
      </c>
      <c r="H817" s="17">
        <v>0.120669404113149</v>
      </c>
      <c r="I817" s="17">
        <v>0.106565184538187</v>
      </c>
      <c r="J817" s="17">
        <v>0.13576861227369799</v>
      </c>
      <c r="K817" s="17">
        <v>0.14001613738597701</v>
      </c>
      <c r="L817" s="17">
        <v>0.246496568188007</v>
      </c>
      <c r="M817" s="17"/>
      <c r="N817" s="17">
        <v>0.18744716937505401</v>
      </c>
      <c r="O817" s="17">
        <v>0.16648037583518299</v>
      </c>
      <c r="P817" s="17">
        <v>0.105785600841525</v>
      </c>
      <c r="Q817" s="17">
        <v>0.1006845740326</v>
      </c>
      <c r="R817" s="17"/>
      <c r="S817" s="17">
        <v>0.13222418659225799</v>
      </c>
      <c r="T817" s="17">
        <v>0.23668459284882901</v>
      </c>
      <c r="U817" s="17">
        <v>0.14471090377135101</v>
      </c>
      <c r="V817" s="17">
        <v>0.142206812020404</v>
      </c>
      <c r="W817" s="17">
        <v>0.21119360188464401</v>
      </c>
      <c r="X817" s="17">
        <v>0.15035560616572899</v>
      </c>
      <c r="Y817" s="17">
        <v>0.112959650040497</v>
      </c>
      <c r="Z817" s="17">
        <v>0.14815770162887901</v>
      </c>
      <c r="AA817" s="17">
        <v>9.9380067557802307E-2</v>
      </c>
      <c r="AB817" s="17">
        <v>7.7620471247140402E-2</v>
      </c>
      <c r="AC817" s="17">
        <v>0.120326165836544</v>
      </c>
      <c r="AD817" s="17">
        <v>5.2251746144193603E-2</v>
      </c>
      <c r="AE817" s="17"/>
      <c r="AF817" s="17">
        <v>0</v>
      </c>
      <c r="AG817" s="17">
        <v>8.2689294478885594E-2</v>
      </c>
      <c r="AH817" s="17">
        <v>0.14291008596364499</v>
      </c>
      <c r="AI817" s="17">
        <v>0.10438822032125</v>
      </c>
      <c r="AJ817" s="17">
        <v>0.11921810536824</v>
      </c>
      <c r="AK817" s="17">
        <v>0.13625797294765901</v>
      </c>
      <c r="AL817" s="17">
        <v>0.12323954283461799</v>
      </c>
      <c r="AM817" s="17">
        <v>0.19324192944691199</v>
      </c>
      <c r="AN817" s="17">
        <v>0.15126808913666601</v>
      </c>
      <c r="AO817" s="17">
        <v>0.21187352737076101</v>
      </c>
      <c r="AP817" s="17">
        <v>0.14176063294793001</v>
      </c>
      <c r="AQ817" s="17">
        <v>0.16165766655164601</v>
      </c>
      <c r="AR817" s="17">
        <v>0.13470179862005899</v>
      </c>
      <c r="AS817" s="17">
        <v>0.20853073775547301</v>
      </c>
      <c r="AT817" s="17">
        <v>0.13742310552123899</v>
      </c>
      <c r="AU817" s="17">
        <v>0.18419491888585601</v>
      </c>
      <c r="AV817" s="17"/>
      <c r="AW817" s="17">
        <v>0.15278034871798499</v>
      </c>
      <c r="AX817" s="17">
        <v>0.12325619852143201</v>
      </c>
      <c r="AY817" s="17">
        <v>0.137176874791783</v>
      </c>
      <c r="AZ817" s="17">
        <v>0.16486841855802301</v>
      </c>
      <c r="BA817" s="17">
        <v>7.9497202272361803E-2</v>
      </c>
      <c r="BB817" s="17"/>
      <c r="BC817" s="17">
        <v>0.16055947991522701</v>
      </c>
      <c r="BD817" s="17">
        <v>0.18556396681962001</v>
      </c>
      <c r="BE817" s="17">
        <v>0.119978885449172</v>
      </c>
      <c r="BF817" s="17">
        <v>9.9973265614651793E-2</v>
      </c>
      <c r="BG817" s="17">
        <v>5.1114177413183998E-2</v>
      </c>
      <c r="BH817" s="17"/>
      <c r="BI817" s="17">
        <v>0.15224367889602899</v>
      </c>
      <c r="BJ817" s="17">
        <v>0.102424246633743</v>
      </c>
      <c r="BK817" s="17"/>
      <c r="BL817" s="17">
        <v>0.14072899484951401</v>
      </c>
      <c r="BM817" s="17">
        <v>0.15585562633672201</v>
      </c>
      <c r="BN817" s="17">
        <v>0.13715937281464499</v>
      </c>
      <c r="BO817" s="17">
        <v>0.1101324784546</v>
      </c>
      <c r="BP817" s="17"/>
      <c r="BQ817" s="17">
        <v>0.58545431271049697</v>
      </c>
      <c r="BR817" s="17">
        <v>6.01393329076483E-2</v>
      </c>
      <c r="BS817" s="17">
        <v>3.8475498327634299E-2</v>
      </c>
      <c r="BT817" s="17">
        <v>4.02030451754498E-2</v>
      </c>
      <c r="BU817" s="17">
        <v>4.3821652472462003E-2</v>
      </c>
      <c r="BV817" s="17"/>
      <c r="BW817" s="17">
        <v>0.78403203332107496</v>
      </c>
      <c r="BX817" s="17">
        <v>2.11656694765982E-2</v>
      </c>
      <c r="BY817" s="17">
        <v>4.25993823342007E-2</v>
      </c>
      <c r="BZ817" s="17">
        <v>4.1588069109163697E-2</v>
      </c>
      <c r="CA817" s="17">
        <v>2.2741269771353999E-2</v>
      </c>
      <c r="CB817" s="17"/>
      <c r="CC817" s="17">
        <v>0.13823885549574699</v>
      </c>
      <c r="CD817" s="17">
        <v>0.14485566310374901</v>
      </c>
      <c r="CE817" s="17"/>
      <c r="CF817" s="17">
        <v>2.01433314821267E-2</v>
      </c>
      <c r="CG817" s="17"/>
      <c r="CH817" s="17">
        <v>9.1343016289519602E-2</v>
      </c>
    </row>
    <row r="818" spans="2:86" x14ac:dyDescent="0.35">
      <c r="B818" t="s">
        <v>77</v>
      </c>
      <c r="C818" s="17">
        <v>7.3243175294239293E-2</v>
      </c>
      <c r="D818" s="17">
        <v>7.02153286077907E-2</v>
      </c>
      <c r="E818" s="17">
        <v>7.6413497967197305E-2</v>
      </c>
      <c r="F818" s="17"/>
      <c r="G818" s="17">
        <v>2.63060846881841E-2</v>
      </c>
      <c r="H818" s="17">
        <v>8.7546762301964107E-2</v>
      </c>
      <c r="I818" s="17">
        <v>6.4166304709814798E-2</v>
      </c>
      <c r="J818" s="17">
        <v>8.31021645976881E-2</v>
      </c>
      <c r="K818" s="17">
        <v>8.3035735330656904E-2</v>
      </c>
      <c r="L818" s="17">
        <v>8.5544434239430298E-2</v>
      </c>
      <c r="M818" s="17"/>
      <c r="N818" s="17">
        <v>0.101795564848708</v>
      </c>
      <c r="O818" s="17">
        <v>7.8008324167933796E-2</v>
      </c>
      <c r="P818" s="17">
        <v>5.36618494321612E-2</v>
      </c>
      <c r="Q818" s="17">
        <v>5.5268351907753303E-2</v>
      </c>
      <c r="R818" s="17"/>
      <c r="S818" s="17">
        <v>8.1226450576561998E-2</v>
      </c>
      <c r="T818" s="17">
        <v>9.2627733223077394E-2</v>
      </c>
      <c r="U818" s="17">
        <v>9.4513560202939606E-2</v>
      </c>
      <c r="V818" s="17">
        <v>6.4002317769130401E-2</v>
      </c>
      <c r="W818" s="17">
        <v>6.1774044121896701E-2</v>
      </c>
      <c r="X818" s="17">
        <v>0.107770334078853</v>
      </c>
      <c r="Y818" s="17">
        <v>8.8998938662633795E-2</v>
      </c>
      <c r="Z818" s="17">
        <v>3.0402770668028802E-2</v>
      </c>
      <c r="AA818" s="17">
        <v>6.4160275602171704E-2</v>
      </c>
      <c r="AB818" s="17">
        <v>5.3326843555783501E-2</v>
      </c>
      <c r="AC818" s="17">
        <v>8.6781046219222904E-3</v>
      </c>
      <c r="AD818" s="17">
        <v>6.2192893489428497E-2</v>
      </c>
      <c r="AE818" s="17"/>
      <c r="AF818" s="17">
        <v>3.8206865406504399E-2</v>
      </c>
      <c r="AG818" s="17">
        <v>4.9812461824288501E-2</v>
      </c>
      <c r="AH818" s="17">
        <v>6.67620299251932E-2</v>
      </c>
      <c r="AI818" s="17">
        <v>5.1450551858591001E-2</v>
      </c>
      <c r="AJ818" s="17">
        <v>4.34410757934557E-2</v>
      </c>
      <c r="AK818" s="17">
        <v>6.1507021054802297E-2</v>
      </c>
      <c r="AL818" s="17">
        <v>4.89726584791235E-2</v>
      </c>
      <c r="AM818" s="17">
        <v>0.12746537458346099</v>
      </c>
      <c r="AN818" s="17">
        <v>0.168029061329553</v>
      </c>
      <c r="AO818" s="17">
        <v>5.4681738877798002E-2</v>
      </c>
      <c r="AP818" s="17">
        <v>7.5432826794471594E-2</v>
      </c>
      <c r="AQ818" s="17">
        <v>6.2484309106296099E-2</v>
      </c>
      <c r="AR818" s="17">
        <v>8.4947765778566595E-2</v>
      </c>
      <c r="AS818" s="17">
        <v>2.0733553624695599E-2</v>
      </c>
      <c r="AT818" s="17">
        <v>5.5031817179307302E-2</v>
      </c>
      <c r="AU818" s="17">
        <v>0.115067751596131</v>
      </c>
      <c r="AV818" s="17"/>
      <c r="AW818" s="17">
        <v>4.5528907096798799E-2</v>
      </c>
      <c r="AX818" s="17">
        <v>5.75118973606632E-2</v>
      </c>
      <c r="AY818" s="17">
        <v>0.10517986648946399</v>
      </c>
      <c r="AZ818" s="17">
        <v>9.9417259803579905E-2</v>
      </c>
      <c r="BA818" s="17">
        <v>0.10827889008557399</v>
      </c>
      <c r="BB818" s="17"/>
      <c r="BC818" s="17">
        <v>0.109724477932544</v>
      </c>
      <c r="BD818" s="17">
        <v>7.0332963203688495E-2</v>
      </c>
      <c r="BE818" s="17">
        <v>7.0645667451737906E-2</v>
      </c>
      <c r="BF818" s="17">
        <v>6.6770551855891494E-2</v>
      </c>
      <c r="BG818" s="17">
        <v>4.3355112322147803E-2</v>
      </c>
      <c r="BH818" s="17"/>
      <c r="BI818" s="17">
        <v>7.6795853068408401E-2</v>
      </c>
      <c r="BJ818" s="17">
        <v>5.8794180097048898E-2</v>
      </c>
      <c r="BK818" s="17"/>
      <c r="BL818" s="17">
        <v>7.3369888599373503E-2</v>
      </c>
      <c r="BM818" s="17">
        <v>7.5048384802409607E-2</v>
      </c>
      <c r="BN818" s="17">
        <v>7.5313635589522199E-2</v>
      </c>
      <c r="BO818" s="17">
        <v>0</v>
      </c>
      <c r="BP818" s="17"/>
      <c r="BQ818" s="17">
        <v>3.1754403443219899E-2</v>
      </c>
      <c r="BR818" s="17">
        <v>5.4491451561109398E-2</v>
      </c>
      <c r="BS818" s="17">
        <v>0.55454822774115398</v>
      </c>
      <c r="BT818" s="17">
        <v>1.49551474155707E-2</v>
      </c>
      <c r="BU818" s="17">
        <v>4.2109434668342501E-2</v>
      </c>
      <c r="BV818" s="17"/>
      <c r="BW818" s="17">
        <v>9.6817941636594303E-3</v>
      </c>
      <c r="BX818" s="17">
        <v>1.7505598839209199E-2</v>
      </c>
      <c r="BY818" s="17">
        <v>0.63787928513617198</v>
      </c>
      <c r="BZ818" s="17">
        <v>8.3088043872517406E-3</v>
      </c>
      <c r="CA818" s="17">
        <v>3.1102583969100001E-2</v>
      </c>
      <c r="CB818" s="17"/>
      <c r="CC818" s="17">
        <v>3.5928453712839897E-2</v>
      </c>
      <c r="CD818" s="17">
        <v>9.50980174001861E-2</v>
      </c>
      <c r="CE818" s="17"/>
      <c r="CF818" s="17">
        <v>1.3282693655465401E-2</v>
      </c>
      <c r="CG818" s="17"/>
      <c r="CH818" s="17">
        <v>3.8016394912421501E-2</v>
      </c>
    </row>
    <row r="819" spans="2:86" x14ac:dyDescent="0.35">
      <c r="B819" t="s">
        <v>79</v>
      </c>
      <c r="C819" s="17">
        <v>0.10465733947242201</v>
      </c>
      <c r="D819" s="17">
        <v>9.2159744860257201E-2</v>
      </c>
      <c r="E819" s="17">
        <v>0.11658812204445899</v>
      </c>
      <c r="F819" s="17"/>
      <c r="G819" s="17">
        <v>0.26451345360531398</v>
      </c>
      <c r="H819" s="17">
        <v>0.13096209933692601</v>
      </c>
      <c r="I819" s="17">
        <v>9.44866299234077E-2</v>
      </c>
      <c r="J819" s="17">
        <v>8.0277952617551995E-2</v>
      </c>
      <c r="K819" s="17">
        <v>4.89703935200832E-2</v>
      </c>
      <c r="L819" s="17">
        <v>4.2638845544880601E-2</v>
      </c>
      <c r="M819" s="17"/>
      <c r="N819" s="17">
        <v>8.3582853142574201E-2</v>
      </c>
      <c r="O819" s="17">
        <v>9.1261907633776104E-2</v>
      </c>
      <c r="P819" s="17">
        <v>0.14535838270020901</v>
      </c>
      <c r="Q819" s="17">
        <v>0.106369374496177</v>
      </c>
      <c r="R819" s="17"/>
      <c r="S819" s="17">
        <v>0.108032319045457</v>
      </c>
      <c r="T819" s="17">
        <v>6.8688273695898902E-2</v>
      </c>
      <c r="U819" s="17">
        <v>0.11915721890269999</v>
      </c>
      <c r="V819" s="17">
        <v>0.16324814326055301</v>
      </c>
      <c r="W819" s="17">
        <v>0.112542022198466</v>
      </c>
      <c r="X819" s="17">
        <v>0.127716626652225</v>
      </c>
      <c r="Y819" s="17">
        <v>0.11849849224425101</v>
      </c>
      <c r="Z819" s="17">
        <v>1.2767812284517399E-2</v>
      </c>
      <c r="AA819" s="17">
        <v>0.106157736122182</v>
      </c>
      <c r="AB819" s="17">
        <v>6.3145359093529196E-2</v>
      </c>
      <c r="AC819" s="17">
        <v>0.116838542979257</v>
      </c>
      <c r="AD819" s="17">
        <v>0.12809865717400801</v>
      </c>
      <c r="AE819" s="17"/>
      <c r="AF819" s="17">
        <v>9.5310204600797893E-2</v>
      </c>
      <c r="AG819" s="17">
        <v>0.115280380826959</v>
      </c>
      <c r="AH819" s="17">
        <v>9.8570896796095403E-2</v>
      </c>
      <c r="AI819" s="17">
        <v>0.14465231893187999</v>
      </c>
      <c r="AJ819" s="17">
        <v>0.13557498535561499</v>
      </c>
      <c r="AK819" s="17">
        <v>0.102768872986962</v>
      </c>
      <c r="AL819" s="17">
        <v>0.109369848279568</v>
      </c>
      <c r="AM819" s="17">
        <v>0.118719872098892</v>
      </c>
      <c r="AN819" s="17">
        <v>0.12646177474050599</v>
      </c>
      <c r="AO819" s="17">
        <v>8.9501992273541095E-2</v>
      </c>
      <c r="AP819" s="17">
        <v>9.4591643114773902E-2</v>
      </c>
      <c r="AQ819" s="17">
        <v>8.3950688911745799E-2</v>
      </c>
      <c r="AR819" s="17">
        <v>0.10712766980871601</v>
      </c>
      <c r="AS819" s="17">
        <v>5.7488916912931599E-2</v>
      </c>
      <c r="AT819" s="17">
        <v>6.2500013408836694E-2</v>
      </c>
      <c r="AU819" s="17">
        <v>4.8879159403327099E-2</v>
      </c>
      <c r="AV819" s="17"/>
      <c r="AW819" s="17">
        <v>7.9220727250237294E-2</v>
      </c>
      <c r="AX819" s="17">
        <v>0.114667223140182</v>
      </c>
      <c r="AY819" s="17">
        <v>0.120647060860815</v>
      </c>
      <c r="AZ819" s="17">
        <v>0.123897324228831</v>
      </c>
      <c r="BA819" s="17">
        <v>3.68454751734743E-2</v>
      </c>
      <c r="BB819" s="17"/>
      <c r="BC819" s="17">
        <v>0.10940940826809099</v>
      </c>
      <c r="BD819" s="17">
        <v>9.1977965432375394E-2</v>
      </c>
      <c r="BE819" s="17">
        <v>0.106459856724264</v>
      </c>
      <c r="BF819" s="17">
        <v>0.12807119103109599</v>
      </c>
      <c r="BG819" s="17">
        <v>0.104034951880545</v>
      </c>
      <c r="BH819" s="17"/>
      <c r="BI819" s="17">
        <v>9.9493439805927897E-2</v>
      </c>
      <c r="BJ819" s="17">
        <v>0.125659289613369</v>
      </c>
      <c r="BK819" s="17"/>
      <c r="BL819" s="17">
        <v>0.13502663709596299</v>
      </c>
      <c r="BM819" s="17">
        <v>9.1459819463300202E-2</v>
      </c>
      <c r="BN819" s="17">
        <v>9.7567428292852004E-2</v>
      </c>
      <c r="BO819" s="17">
        <v>0.194874664998267</v>
      </c>
      <c r="BP819" s="17"/>
      <c r="BQ819" s="17">
        <v>5.5314832447360303E-3</v>
      </c>
      <c r="BR819" s="17">
        <v>9.4710890092102207E-2</v>
      </c>
      <c r="BS819" s="17">
        <v>5.4537948990647997E-2</v>
      </c>
      <c r="BT819" s="17">
        <v>5.9689231558628403E-2</v>
      </c>
      <c r="BU819" s="17">
        <v>0.60929236334284398</v>
      </c>
      <c r="BV819" s="17"/>
      <c r="BW819" s="17">
        <v>1.6553734365009402E-2</v>
      </c>
      <c r="BX819" s="17">
        <v>3.0038738138507302E-2</v>
      </c>
      <c r="BY819" s="17">
        <v>4.2875556351075497E-2</v>
      </c>
      <c r="BZ819" s="17">
        <v>3.2407008723023198E-2</v>
      </c>
      <c r="CA819" s="17">
        <v>0.66285984827977795</v>
      </c>
      <c r="CB819" s="17"/>
      <c r="CC819" s="17">
        <v>5.7451837044721801E-2</v>
      </c>
      <c r="CD819" s="17">
        <v>0.132305108459222</v>
      </c>
      <c r="CE819" s="17"/>
      <c r="CF819" s="17">
        <v>3.4192270608426403E-2</v>
      </c>
      <c r="CG819" s="17"/>
      <c r="CH819" s="17">
        <v>4.2314047888961301E-2</v>
      </c>
    </row>
    <row r="820" spans="2:86" x14ac:dyDescent="0.35">
      <c r="B820" t="s">
        <v>78</v>
      </c>
      <c r="C820" s="17">
        <v>0.19133880687993801</v>
      </c>
      <c r="D820" s="17">
        <v>0.21040974112473401</v>
      </c>
      <c r="E820" s="17">
        <v>0.17330596819469199</v>
      </c>
      <c r="F820" s="17"/>
      <c r="G820" s="17">
        <v>8.1379830318169796E-2</v>
      </c>
      <c r="H820" s="17">
        <v>0.13111675668664499</v>
      </c>
      <c r="I820" s="17">
        <v>0.224444488851163</v>
      </c>
      <c r="J820" s="17">
        <v>0.19907595214650101</v>
      </c>
      <c r="K820" s="17">
        <v>0.271067364936732</v>
      </c>
      <c r="L820" s="17">
        <v>0.226622535953451</v>
      </c>
      <c r="M820" s="17"/>
      <c r="N820" s="17">
        <v>0.14589335777346901</v>
      </c>
      <c r="O820" s="17">
        <v>0.19773654479859901</v>
      </c>
      <c r="P820" s="17">
        <v>0.22186814745337899</v>
      </c>
      <c r="Q820" s="17">
        <v>0.20651779770349499</v>
      </c>
      <c r="R820" s="17"/>
      <c r="S820" s="17">
        <v>0.109089089253009</v>
      </c>
      <c r="T820" s="17">
        <v>0.195673729296795</v>
      </c>
      <c r="U820" s="17">
        <v>0.265448535992379</v>
      </c>
      <c r="V820" s="17">
        <v>0.22027679444022899</v>
      </c>
      <c r="W820" s="17">
        <v>0.23719386853808599</v>
      </c>
      <c r="X820" s="17">
        <v>0.169981771159535</v>
      </c>
      <c r="Y820" s="17">
        <v>0.20824361561049801</v>
      </c>
      <c r="Z820" s="17">
        <v>0.33794113830495198</v>
      </c>
      <c r="AA820" s="17">
        <v>0.21855429472788901</v>
      </c>
      <c r="AB820" s="17">
        <v>0.161283250605888</v>
      </c>
      <c r="AC820" s="17">
        <v>0.127082555832013</v>
      </c>
      <c r="AD820" s="17">
        <v>8.6703540182330605E-2</v>
      </c>
      <c r="AE820" s="17"/>
      <c r="AF820" s="17">
        <v>7.8421780846955294E-2</v>
      </c>
      <c r="AG820" s="17">
        <v>0.139043361466691</v>
      </c>
      <c r="AH820" s="17">
        <v>0.17157489602228601</v>
      </c>
      <c r="AI820" s="17">
        <v>0.23659168069777001</v>
      </c>
      <c r="AJ820" s="17">
        <v>0.16952538275249601</v>
      </c>
      <c r="AK820" s="17">
        <v>0.224409687778796</v>
      </c>
      <c r="AL820" s="17">
        <v>0.262220046663799</v>
      </c>
      <c r="AM820" s="17">
        <v>0.197196797029836</v>
      </c>
      <c r="AN820" s="17">
        <v>0.20683018443526099</v>
      </c>
      <c r="AO820" s="17">
        <v>0.18957337799155399</v>
      </c>
      <c r="AP820" s="17">
        <v>0.22488759978338899</v>
      </c>
      <c r="AQ820" s="17">
        <v>0.220358433490741</v>
      </c>
      <c r="AR820" s="17">
        <v>0.14171411001793299</v>
      </c>
      <c r="AS820" s="17">
        <v>0.161037758208531</v>
      </c>
      <c r="AT820" s="17">
        <v>6.5713695801950994E-2</v>
      </c>
      <c r="AU820" s="17">
        <v>0.119860925221843</v>
      </c>
      <c r="AV820" s="17"/>
      <c r="AW820" s="17">
        <v>0.248312902882735</v>
      </c>
      <c r="AX820" s="17">
        <v>0.22292091061278699</v>
      </c>
      <c r="AY820" s="17">
        <v>0.13533257143035601</v>
      </c>
      <c r="AZ820" s="17">
        <v>0.123515215616622</v>
      </c>
      <c r="BA820" s="17">
        <v>4.8787686315378498E-2</v>
      </c>
      <c r="BB820" s="17"/>
      <c r="BC820" s="17">
        <v>0.116304738828596</v>
      </c>
      <c r="BD820" s="17">
        <v>0.18806994028349899</v>
      </c>
      <c r="BE820" s="17">
        <v>0.220817167965529</v>
      </c>
      <c r="BF820" s="17">
        <v>0.17934659099370601</v>
      </c>
      <c r="BG820" s="17">
        <v>0.197184666908785</v>
      </c>
      <c r="BH820" s="17"/>
      <c r="BI820" s="17">
        <v>0.19925745155333099</v>
      </c>
      <c r="BJ820" s="17">
        <v>0.159133111309679</v>
      </c>
      <c r="BK820" s="17"/>
      <c r="BL820" s="17">
        <v>0.131561830371733</v>
      </c>
      <c r="BM820" s="17">
        <v>0.18987431174716199</v>
      </c>
      <c r="BN820" s="17">
        <v>0.21514134316467001</v>
      </c>
      <c r="BO820" s="17">
        <v>0.12829141200879601</v>
      </c>
      <c r="BP820" s="17"/>
      <c r="BQ820" s="17">
        <v>0.180119529951837</v>
      </c>
      <c r="BR820" s="17">
        <v>0.10255613488215801</v>
      </c>
      <c r="BS820" s="17">
        <v>7.1995716877409605E-2</v>
      </c>
      <c r="BT820" s="17">
        <v>0.73448051292261696</v>
      </c>
      <c r="BU820" s="17">
        <v>4.0030973534843903E-2</v>
      </c>
      <c r="BV820" s="17"/>
      <c r="BW820" s="17">
        <v>1.51046395612911E-2</v>
      </c>
      <c r="BX820" s="17">
        <v>1.8371222440780301E-2</v>
      </c>
      <c r="BY820" s="17">
        <v>5.2822242115754701E-3</v>
      </c>
      <c r="BZ820" s="17">
        <v>0.76636029633921698</v>
      </c>
      <c r="CA820" s="17">
        <v>1.9952056424476498E-2</v>
      </c>
      <c r="CB820" s="17"/>
      <c r="CC820" s="17">
        <v>0.482320404154018</v>
      </c>
      <c r="CD820" s="17">
        <v>2.09139291198625E-2</v>
      </c>
      <c r="CE820" s="17"/>
      <c r="CF820" s="17">
        <v>1.7422180167308399E-2</v>
      </c>
      <c r="CG820" s="17"/>
      <c r="CH820" s="17">
        <v>0.34299050334626302</v>
      </c>
    </row>
    <row r="821" spans="2:86" x14ac:dyDescent="0.35">
      <c r="B821" t="s">
        <v>231</v>
      </c>
      <c r="C821" s="17">
        <v>2.6422816577644601E-2</v>
      </c>
      <c r="D821" s="17">
        <v>3.0931369103489301E-2</v>
      </c>
      <c r="E821" s="17">
        <v>2.21038938881002E-2</v>
      </c>
      <c r="F821" s="17"/>
      <c r="G821" s="17">
        <v>3.5309506388698002E-2</v>
      </c>
      <c r="H821" s="17">
        <v>2.7787309608667699E-2</v>
      </c>
      <c r="I821" s="17">
        <v>2.07948074815681E-2</v>
      </c>
      <c r="J821" s="17">
        <v>3.42702312476428E-2</v>
      </c>
      <c r="K821" s="17">
        <v>1.2111098633632E-2</v>
      </c>
      <c r="L821" s="17">
        <v>2.72039349890996E-2</v>
      </c>
      <c r="M821" s="17"/>
      <c r="N821" s="17">
        <v>1.61176480393471E-2</v>
      </c>
      <c r="O821" s="17">
        <v>2.4223087363577801E-2</v>
      </c>
      <c r="P821" s="17">
        <v>2.5593302981819499E-2</v>
      </c>
      <c r="Q821" s="17">
        <v>4.0781471478582902E-2</v>
      </c>
      <c r="R821" s="17"/>
      <c r="S821" s="17">
        <v>5.3656958446945402E-3</v>
      </c>
      <c r="T821" s="17">
        <v>9.2079933694511201E-3</v>
      </c>
      <c r="U821" s="17">
        <v>5.0863129317189502E-3</v>
      </c>
      <c r="V821" s="17">
        <v>2.4766175211582201E-2</v>
      </c>
      <c r="W821" s="17">
        <v>5.9767879709200803E-3</v>
      </c>
      <c r="X821" s="17">
        <v>9.5122547326218707E-3</v>
      </c>
      <c r="Y821" s="17">
        <v>1.13136717357933E-2</v>
      </c>
      <c r="Z821" s="17">
        <v>1.3074851018039501E-2</v>
      </c>
      <c r="AA821" s="17">
        <v>3.0775860786286702E-3</v>
      </c>
      <c r="AB821" s="17">
        <v>0.18066834213977101</v>
      </c>
      <c r="AC821" s="17">
        <v>1.2324424002907199E-2</v>
      </c>
      <c r="AD821" s="17">
        <v>6.2173853102214897E-2</v>
      </c>
      <c r="AE821" s="17"/>
      <c r="AF821" s="17">
        <v>0</v>
      </c>
      <c r="AG821" s="17">
        <v>1.1263707101798999E-2</v>
      </c>
      <c r="AH821" s="17">
        <v>2.3113613940446101E-2</v>
      </c>
      <c r="AI821" s="17">
        <v>6.42866917045848E-2</v>
      </c>
      <c r="AJ821" s="17">
        <v>2.4952958487650698E-2</v>
      </c>
      <c r="AK821" s="17">
        <v>1.9653702645016199E-2</v>
      </c>
      <c r="AL821" s="17">
        <v>1.6255179560678099E-2</v>
      </c>
      <c r="AM821" s="17">
        <v>2.34238352375668E-2</v>
      </c>
      <c r="AN821" s="17">
        <v>2.07646348034492E-2</v>
      </c>
      <c r="AO821" s="17">
        <v>1.30335368539224E-2</v>
      </c>
      <c r="AP821" s="17">
        <v>2.64633053330262E-2</v>
      </c>
      <c r="AQ821" s="17">
        <v>4.2016628652847998E-2</v>
      </c>
      <c r="AR821" s="17">
        <v>0</v>
      </c>
      <c r="AS821" s="17">
        <v>0</v>
      </c>
      <c r="AT821" s="17">
        <v>9.0376921278628494E-2</v>
      </c>
      <c r="AU821" s="17">
        <v>4.5613588122584703E-2</v>
      </c>
      <c r="AV821" s="17"/>
      <c r="AW821" s="17">
        <v>2.4782645789745698E-2</v>
      </c>
      <c r="AX821" s="17">
        <v>3.0379543649250901E-2</v>
      </c>
      <c r="AY821" s="17">
        <v>1.7076889990243E-2</v>
      </c>
      <c r="AZ821" s="17">
        <v>1.419932125639E-2</v>
      </c>
      <c r="BA821" s="17">
        <v>1.5706954783410901E-2</v>
      </c>
      <c r="BB821" s="17"/>
      <c r="BC821" s="17">
        <v>3.1527397914918001E-2</v>
      </c>
      <c r="BD821" s="17">
        <v>2.9174541917912099E-2</v>
      </c>
      <c r="BE821" s="17">
        <v>2.0752104221013201E-2</v>
      </c>
      <c r="BF821" s="17">
        <v>2.63177447186583E-2</v>
      </c>
      <c r="BG821" s="17">
        <v>4.3066290920990603E-2</v>
      </c>
      <c r="BH821" s="17"/>
      <c r="BI821" s="17">
        <v>2.7212977551960699E-2</v>
      </c>
      <c r="BJ821" s="17">
        <v>2.32091752488667E-2</v>
      </c>
      <c r="BK821" s="17"/>
      <c r="BL821" s="17">
        <v>4.2393817368575802E-2</v>
      </c>
      <c r="BM821" s="17">
        <v>2.6276498460371001E-2</v>
      </c>
      <c r="BN821" s="17">
        <v>2.1059713240484699E-2</v>
      </c>
      <c r="BO821" s="17">
        <v>2.6392702050814499E-2</v>
      </c>
      <c r="BP821" s="17"/>
      <c r="BQ821" s="17">
        <v>4.4980444347378799E-3</v>
      </c>
      <c r="BR821" s="17">
        <v>2.6948140480026E-2</v>
      </c>
      <c r="BS821" s="17">
        <v>3.8956876284375698E-2</v>
      </c>
      <c r="BT821" s="17">
        <v>0</v>
      </c>
      <c r="BU821" s="17">
        <v>4.4919441425221402E-3</v>
      </c>
      <c r="BV821" s="17"/>
      <c r="BW821" s="17">
        <v>1.21978031343475E-2</v>
      </c>
      <c r="BX821" s="17">
        <v>2.72861433630683E-2</v>
      </c>
      <c r="BY821" s="17">
        <v>1.6174210726230698E-2</v>
      </c>
      <c r="BZ821" s="17">
        <v>3.6757015153949801E-3</v>
      </c>
      <c r="CA821" s="17">
        <v>3.3899864931424802E-3</v>
      </c>
      <c r="CB821" s="17"/>
      <c r="CC821" s="17">
        <v>1.1084142149558799E-2</v>
      </c>
      <c r="CD821" s="17">
        <v>3.5406517742587601E-2</v>
      </c>
      <c r="CE821" s="17"/>
      <c r="CF821" s="17">
        <v>2.60713576859526E-2</v>
      </c>
      <c r="CG821" s="17"/>
      <c r="CH821" s="17">
        <v>3.97249829632116E-2</v>
      </c>
    </row>
    <row r="822" spans="2:86" x14ac:dyDescent="0.35">
      <c r="B822" t="s">
        <v>232</v>
      </c>
      <c r="C822" s="17">
        <v>1.7030925301138099E-2</v>
      </c>
      <c r="D822" s="17">
        <v>2.3613604001172999E-2</v>
      </c>
      <c r="E822" s="17">
        <v>1.06612146453182E-2</v>
      </c>
      <c r="F822" s="17"/>
      <c r="G822" s="17">
        <v>4.0005382731474803E-2</v>
      </c>
      <c r="H822" s="17">
        <v>2.3774321606789599E-2</v>
      </c>
      <c r="I822" s="17">
        <v>1.8499324437723098E-2</v>
      </c>
      <c r="J822" s="17">
        <v>1.0829876293046501E-2</v>
      </c>
      <c r="K822" s="17">
        <v>5.3224614270020003E-3</v>
      </c>
      <c r="L822" s="17">
        <v>8.0040896448683192E-3</v>
      </c>
      <c r="M822" s="17"/>
      <c r="N822" s="17">
        <v>2.0692335339969201E-2</v>
      </c>
      <c r="O822" s="17">
        <v>8.6526937733812006E-3</v>
      </c>
      <c r="P822" s="17">
        <v>1.18460019485606E-2</v>
      </c>
      <c r="Q822" s="17">
        <v>2.3228153668317399E-2</v>
      </c>
      <c r="R822" s="17"/>
      <c r="S822" s="17">
        <v>2.2703558276582901E-2</v>
      </c>
      <c r="T822" s="17">
        <v>1.5887041054919001E-2</v>
      </c>
      <c r="U822" s="17">
        <v>9.17766128557276E-3</v>
      </c>
      <c r="V822" s="17">
        <v>3.0370048894676999E-2</v>
      </c>
      <c r="W822" s="17">
        <v>7.8886370451153095E-3</v>
      </c>
      <c r="X822" s="17">
        <v>4.5172795906361102E-3</v>
      </c>
      <c r="Y822" s="17">
        <v>0</v>
      </c>
      <c r="Z822" s="17">
        <v>0</v>
      </c>
      <c r="AA822" s="17">
        <v>1.12924084425606E-2</v>
      </c>
      <c r="AB822" s="17">
        <v>0</v>
      </c>
      <c r="AC822" s="17">
        <v>7.8044633793012894E-2</v>
      </c>
      <c r="AD822" s="17">
        <v>7.4106413019032702E-2</v>
      </c>
      <c r="AE822" s="17"/>
      <c r="AF822" s="17">
        <v>9.2137119323138103E-2</v>
      </c>
      <c r="AG822" s="17">
        <v>0</v>
      </c>
      <c r="AH822" s="17">
        <v>1.26592077949338E-2</v>
      </c>
      <c r="AI822" s="17">
        <v>1.3696390979410099E-2</v>
      </c>
      <c r="AJ822" s="17">
        <v>0</v>
      </c>
      <c r="AK822" s="17">
        <v>2.6814927428984E-2</v>
      </c>
      <c r="AL822" s="17">
        <v>2.3235108901656101E-2</v>
      </c>
      <c r="AM822" s="17">
        <v>3.5393851686545102E-2</v>
      </c>
      <c r="AN822" s="17">
        <v>7.2468849641908802E-3</v>
      </c>
      <c r="AO822" s="17">
        <v>9.8338963494965896E-3</v>
      </c>
      <c r="AP822" s="17">
        <v>2.7208538338436099E-2</v>
      </c>
      <c r="AQ822" s="17">
        <v>0</v>
      </c>
      <c r="AR822" s="17">
        <v>6.3575673509259998E-3</v>
      </c>
      <c r="AS822" s="17">
        <v>4.1386444966398303E-2</v>
      </c>
      <c r="AT822" s="17">
        <v>0</v>
      </c>
      <c r="AU822" s="17">
        <v>2.6160968091289202E-2</v>
      </c>
      <c r="AV822" s="17"/>
      <c r="AW822" s="17">
        <v>1.1475025694680899E-2</v>
      </c>
      <c r="AX822" s="17">
        <v>1.4742881461922401E-2</v>
      </c>
      <c r="AY822" s="17">
        <v>1.8083522876548901E-2</v>
      </c>
      <c r="AZ822" s="17">
        <v>1.3741547265885799E-2</v>
      </c>
      <c r="BA822" s="17">
        <v>0.139658798392406</v>
      </c>
      <c r="BB822" s="17"/>
      <c r="BC822" s="17">
        <v>2.4682703625988602E-2</v>
      </c>
      <c r="BD822" s="17">
        <v>2.02144253920616E-2</v>
      </c>
      <c r="BE822" s="17">
        <v>1.52504875571145E-2</v>
      </c>
      <c r="BF822" s="17">
        <v>6.4597083217583203E-3</v>
      </c>
      <c r="BG822" s="17">
        <v>2.3558906530095E-2</v>
      </c>
      <c r="BH822" s="17"/>
      <c r="BI822" s="17">
        <v>1.6783161114806801E-2</v>
      </c>
      <c r="BJ822" s="17">
        <v>1.8038600009034698E-2</v>
      </c>
      <c r="BK822" s="17"/>
      <c r="BL822" s="17">
        <v>1.6018893722689002E-2</v>
      </c>
      <c r="BM822" s="17">
        <v>1.31688996534697E-2</v>
      </c>
      <c r="BN822" s="17">
        <v>1.7762641815714599E-2</v>
      </c>
      <c r="BO822" s="17">
        <v>5.6921378325209902E-2</v>
      </c>
      <c r="BP822" s="17"/>
      <c r="BQ822" s="17">
        <v>1.0971322532383599E-2</v>
      </c>
      <c r="BR822" s="17">
        <v>1.4812000476914999E-2</v>
      </c>
      <c r="BS822" s="17">
        <v>1.0261952377128E-2</v>
      </c>
      <c r="BT822" s="17">
        <v>4.0572668043139103E-2</v>
      </c>
      <c r="BU822" s="17">
        <v>1.10862837532996E-2</v>
      </c>
      <c r="BV822" s="17"/>
      <c r="BW822" s="17">
        <v>9.9363698606970002E-3</v>
      </c>
      <c r="BX822" s="17">
        <v>2.0549145554488502E-2</v>
      </c>
      <c r="BY822" s="17">
        <v>4.6656987431931002E-3</v>
      </c>
      <c r="BZ822" s="17">
        <v>1.6445706883999201E-2</v>
      </c>
      <c r="CA822" s="17">
        <v>1.61660961051024E-2</v>
      </c>
      <c r="CB822" s="17"/>
      <c r="CC822" s="17">
        <v>2.4799861870744601E-2</v>
      </c>
      <c r="CD822" s="17">
        <v>1.24807404179551E-2</v>
      </c>
      <c r="CE822" s="17"/>
      <c r="CF822" s="17">
        <v>1.9481964126833701E-2</v>
      </c>
      <c r="CG822" s="17"/>
      <c r="CH822" s="17">
        <v>1.88520970536377E-2</v>
      </c>
    </row>
    <row r="823" spans="2:86" x14ac:dyDescent="0.35">
      <c r="B823" t="s">
        <v>233</v>
      </c>
      <c r="C823" s="17">
        <v>2.2665045848253799E-2</v>
      </c>
      <c r="D823" s="17">
        <v>1.7663494597340401E-2</v>
      </c>
      <c r="E823" s="17">
        <v>2.7610370977204399E-2</v>
      </c>
      <c r="F823" s="17"/>
      <c r="G823" s="17">
        <v>1.42770548083911E-2</v>
      </c>
      <c r="H823" s="17">
        <v>1.7662199816049801E-2</v>
      </c>
      <c r="I823" s="17">
        <v>2.7123274900073501E-2</v>
      </c>
      <c r="J823" s="17">
        <v>2.32175766482535E-2</v>
      </c>
      <c r="K823" s="17">
        <v>4.5419116228977797E-2</v>
      </c>
      <c r="L823" s="17">
        <v>1.29785181566325E-2</v>
      </c>
      <c r="M823" s="17"/>
      <c r="N823" s="17">
        <v>9.2941369353709506E-3</v>
      </c>
      <c r="O823" s="17">
        <v>3.0611583364727201E-2</v>
      </c>
      <c r="P823" s="17">
        <v>1.35060962274901E-2</v>
      </c>
      <c r="Q823" s="17">
        <v>3.7082424490093198E-2</v>
      </c>
      <c r="R823" s="17"/>
      <c r="S823" s="17">
        <v>1.30111215918596E-2</v>
      </c>
      <c r="T823" s="17">
        <v>1.58875344709303E-2</v>
      </c>
      <c r="U823" s="17">
        <v>1.2023409966648E-2</v>
      </c>
      <c r="V823" s="17">
        <v>2.4964572161234402E-2</v>
      </c>
      <c r="W823" s="17">
        <v>2.1313297143622501E-2</v>
      </c>
      <c r="X823" s="17">
        <v>1.62948919135848E-2</v>
      </c>
      <c r="Y823" s="17">
        <v>1.2865222375137E-2</v>
      </c>
      <c r="Z823" s="17">
        <v>2.5522054666826499E-2</v>
      </c>
      <c r="AA823" s="17">
        <v>1.30274526466184E-2</v>
      </c>
      <c r="AB823" s="17">
        <v>1.32424432654057E-2</v>
      </c>
      <c r="AC823" s="17">
        <v>3.5602184038091497E-2</v>
      </c>
      <c r="AD823" s="17">
        <v>0.205489416981955</v>
      </c>
      <c r="AE823" s="17"/>
      <c r="AF823" s="17">
        <v>8.6110974149042202E-2</v>
      </c>
      <c r="AG823" s="17">
        <v>3.6637266003576398E-2</v>
      </c>
      <c r="AH823" s="17">
        <v>3.3101137994797199E-2</v>
      </c>
      <c r="AI823" s="17">
        <v>1.6295544075653898E-2</v>
      </c>
      <c r="AJ823" s="17">
        <v>2.14290424670571E-2</v>
      </c>
      <c r="AK823" s="17">
        <v>3.0049817858867199E-2</v>
      </c>
      <c r="AL823" s="17">
        <v>2.3078441357514499E-2</v>
      </c>
      <c r="AM823" s="17">
        <v>2.36100286796984E-2</v>
      </c>
      <c r="AN823" s="17">
        <v>2.18940332997913E-2</v>
      </c>
      <c r="AO823" s="17">
        <v>3.25158210180145E-2</v>
      </c>
      <c r="AP823" s="17">
        <v>1.1948768462092E-2</v>
      </c>
      <c r="AQ823" s="17">
        <v>1.27250197209364E-2</v>
      </c>
      <c r="AR823" s="17">
        <v>8.8094741282741997E-3</v>
      </c>
      <c r="AS823" s="17">
        <v>3.7596369077604497E-2</v>
      </c>
      <c r="AT823" s="17">
        <v>4.7122566322743302E-2</v>
      </c>
      <c r="AU823" s="17">
        <v>0</v>
      </c>
      <c r="AV823" s="17"/>
      <c r="AW823" s="17">
        <v>2.6195909356305599E-2</v>
      </c>
      <c r="AX823" s="17">
        <v>2.2743214308042999E-2</v>
      </c>
      <c r="AY823" s="17">
        <v>3.0766669949976701E-2</v>
      </c>
      <c r="AZ823" s="17">
        <v>1.11620900320256E-2</v>
      </c>
      <c r="BA823" s="17">
        <v>0</v>
      </c>
      <c r="BB823" s="17"/>
      <c r="BC823" s="17">
        <v>0</v>
      </c>
      <c r="BD823" s="17">
        <v>1.6804996705197799E-2</v>
      </c>
      <c r="BE823" s="17">
        <v>2.4941736873339101E-2</v>
      </c>
      <c r="BF823" s="17">
        <v>3.3808737123086997E-2</v>
      </c>
      <c r="BG823" s="17">
        <v>8.52896525670402E-2</v>
      </c>
      <c r="BH823" s="17"/>
      <c r="BI823" s="17">
        <v>2.3374931766752399E-2</v>
      </c>
      <c r="BJ823" s="17">
        <v>1.9777888926363299E-2</v>
      </c>
      <c r="BK823" s="17"/>
      <c r="BL823" s="17">
        <v>2.4651561577552699E-2</v>
      </c>
      <c r="BM823" s="17">
        <v>2.7198722184986701E-2</v>
      </c>
      <c r="BN823" s="17">
        <v>1.85544240424785E-2</v>
      </c>
      <c r="BO823" s="17">
        <v>4.6736416015540301E-2</v>
      </c>
      <c r="BP823" s="17"/>
      <c r="BQ823" s="17">
        <v>6.7180750260510697E-3</v>
      </c>
      <c r="BR823" s="17">
        <v>7.7650589379582302E-3</v>
      </c>
      <c r="BS823" s="17">
        <v>0</v>
      </c>
      <c r="BT823" s="17">
        <v>1.93095540287728E-2</v>
      </c>
      <c r="BU823" s="17">
        <v>1.8006812053974201E-2</v>
      </c>
      <c r="BV823" s="17"/>
      <c r="BW823" s="17">
        <v>7.9204637117450301E-3</v>
      </c>
      <c r="BX823" s="17">
        <v>2.4441560010563801E-3</v>
      </c>
      <c r="BY823" s="17">
        <v>0</v>
      </c>
      <c r="BZ823" s="17">
        <v>8.4459313069930892E-3</v>
      </c>
      <c r="CA823" s="17">
        <v>8.3312348685200804E-3</v>
      </c>
      <c r="CB823" s="17"/>
      <c r="CC823" s="17">
        <v>1.0198952292825299E-2</v>
      </c>
      <c r="CD823" s="17">
        <v>2.99663064442235E-2</v>
      </c>
      <c r="CE823" s="17"/>
      <c r="CF823" s="17">
        <v>2.7821156472014798E-3</v>
      </c>
      <c r="CG823" s="17"/>
      <c r="CH823" s="17">
        <v>1.0343306884932299E-2</v>
      </c>
    </row>
    <row r="824" spans="2:86" x14ac:dyDescent="0.35">
      <c r="B824" t="s">
        <v>140</v>
      </c>
      <c r="C824" s="17">
        <v>0.16801145589821401</v>
      </c>
      <c r="D824" s="17">
        <v>0.117629791361685</v>
      </c>
      <c r="E824" s="17">
        <v>0.215251137792805</v>
      </c>
      <c r="F824" s="17"/>
      <c r="G824" s="17">
        <v>0.16348703221208699</v>
      </c>
      <c r="H824" s="17">
        <v>0.132055270308269</v>
      </c>
      <c r="I824" s="17">
        <v>0.169807921030277</v>
      </c>
      <c r="J824" s="17">
        <v>0.18842223379615999</v>
      </c>
      <c r="K824" s="17">
        <v>0.192508999436036</v>
      </c>
      <c r="L824" s="17">
        <v>0.165781243546097</v>
      </c>
      <c r="M824" s="17"/>
      <c r="N824" s="17">
        <v>0.11707401657899801</v>
      </c>
      <c r="O824" s="17">
        <v>0.18035209464122201</v>
      </c>
      <c r="P824" s="17">
        <v>0.16880522232407699</v>
      </c>
      <c r="Q824" s="17">
        <v>0.20943691589153801</v>
      </c>
      <c r="R824" s="17"/>
      <c r="S824" s="17">
        <v>0.13515480091722901</v>
      </c>
      <c r="T824" s="17">
        <v>0.17069687516974899</v>
      </c>
      <c r="U824" s="17">
        <v>0.15023705847090499</v>
      </c>
      <c r="V824" s="17">
        <v>0.13551162494645699</v>
      </c>
      <c r="W824" s="17">
        <v>0.121028452424602</v>
      </c>
      <c r="X824" s="17">
        <v>0.17088807514844001</v>
      </c>
      <c r="Y824" s="17">
        <v>0.19047250573371599</v>
      </c>
      <c r="Z824" s="17">
        <v>0.116550917123509</v>
      </c>
      <c r="AA824" s="17">
        <v>0.205322757438158</v>
      </c>
      <c r="AB824" s="17">
        <v>0.185398156650948</v>
      </c>
      <c r="AC824" s="17">
        <v>0.22662623370121401</v>
      </c>
      <c r="AD824" s="17">
        <v>0.27677197047387397</v>
      </c>
      <c r="AE824" s="17"/>
      <c r="AF824" s="17">
        <v>0.227708037431995</v>
      </c>
      <c r="AG824" s="17">
        <v>0.28706103978953701</v>
      </c>
      <c r="AH824" s="17">
        <v>0.25975546549405099</v>
      </c>
      <c r="AI824" s="17">
        <v>0.17306839564144</v>
      </c>
      <c r="AJ824" s="17">
        <v>0.20504500872032899</v>
      </c>
      <c r="AK824" s="17">
        <v>0.14920384078704599</v>
      </c>
      <c r="AL824" s="17">
        <v>0.181552634444581</v>
      </c>
      <c r="AM824" s="17">
        <v>8.4598474213899294E-2</v>
      </c>
      <c r="AN824" s="17">
        <v>0.12006602554948601</v>
      </c>
      <c r="AO824" s="17">
        <v>0.110095604623585</v>
      </c>
      <c r="AP824" s="17">
        <v>0.16698044928509001</v>
      </c>
      <c r="AQ824" s="17">
        <v>0.14289226671560301</v>
      </c>
      <c r="AR824" s="17">
        <v>0.140299190236406</v>
      </c>
      <c r="AS824" s="17">
        <v>0.240617361427825</v>
      </c>
      <c r="AT824" s="17">
        <v>9.5266169308415097E-2</v>
      </c>
      <c r="AU824" s="17">
        <v>5.6132774577354903E-2</v>
      </c>
      <c r="AV824" s="17"/>
      <c r="AW824" s="17">
        <v>0.18533556569474199</v>
      </c>
      <c r="AX824" s="17">
        <v>0.199358984005365</v>
      </c>
      <c r="AY824" s="17">
        <v>0.16186913678801201</v>
      </c>
      <c r="AZ824" s="17">
        <v>9.1478079487437594E-2</v>
      </c>
      <c r="BA824" s="17">
        <v>9.9251740142363196E-2</v>
      </c>
      <c r="BB824" s="17"/>
      <c r="BC824" s="17">
        <v>8.11874235318297E-2</v>
      </c>
      <c r="BD824" s="17">
        <v>0.12603417257216601</v>
      </c>
      <c r="BE824" s="17">
        <v>0.205092788009231</v>
      </c>
      <c r="BF824" s="17">
        <v>0.23837987877598699</v>
      </c>
      <c r="BG824" s="17">
        <v>0.18656018535918001</v>
      </c>
      <c r="BH824" s="17"/>
      <c r="BI824" s="17">
        <v>0.155187573663437</v>
      </c>
      <c r="BJ824" s="17">
        <v>0.22016710428458</v>
      </c>
      <c r="BK824" s="17"/>
      <c r="BL824" s="17">
        <v>0.166448879131464</v>
      </c>
      <c r="BM824" s="17">
        <v>0.177193195559502</v>
      </c>
      <c r="BN824" s="17">
        <v>0.16019220668591799</v>
      </c>
      <c r="BO824" s="17">
        <v>0.25002202794859602</v>
      </c>
      <c r="BP824" s="17"/>
      <c r="BQ824" s="17">
        <v>0.105699109652694</v>
      </c>
      <c r="BR824" s="17">
        <v>0.119347660519176</v>
      </c>
      <c r="BS824" s="17">
        <v>9.8326420527845196E-2</v>
      </c>
      <c r="BT824" s="17">
        <v>5.6923087623268899E-2</v>
      </c>
      <c r="BU824" s="17">
        <v>7.9447360943789805E-2</v>
      </c>
      <c r="BV824" s="17"/>
      <c r="BW824" s="17">
        <v>7.4036496195682602E-2</v>
      </c>
      <c r="BX824" s="17">
        <v>6.36607527762756E-2</v>
      </c>
      <c r="BY824" s="17">
        <v>8.5247919635250302E-2</v>
      </c>
      <c r="BZ824" s="17">
        <v>6.7773270617004194E-2</v>
      </c>
      <c r="CA824" s="17">
        <v>0.105594491228802</v>
      </c>
      <c r="CB824" s="17"/>
      <c r="CC824" s="17">
        <v>8.5052223041678601E-2</v>
      </c>
      <c r="CD824" s="17">
        <v>0.21659981080138499</v>
      </c>
      <c r="CE824" s="17"/>
      <c r="CF824" s="17">
        <v>5.9466101862251597E-2</v>
      </c>
      <c r="CG824" s="17"/>
      <c r="CH824" s="17">
        <v>8.8176773214165102E-2</v>
      </c>
    </row>
    <row r="825" spans="2:86" x14ac:dyDescent="0.3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c r="CB825" s="17"/>
      <c r="CC825" s="17"/>
      <c r="CD825" s="17"/>
      <c r="CE825" s="17"/>
      <c r="CF825" s="17"/>
      <c r="CG825" s="17"/>
      <c r="CH825" s="17"/>
    </row>
    <row r="826" spans="2:86" x14ac:dyDescent="0.35">
      <c r="B826" s="6" t="s">
        <v>374</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c r="BZ826" s="17"/>
      <c r="CA826" s="17"/>
      <c r="CB826" s="17"/>
      <c r="CC826" s="17"/>
      <c r="CD826" s="17"/>
      <c r="CE826" s="17"/>
      <c r="CF826" s="17"/>
      <c r="CG826" s="17"/>
      <c r="CH826" s="17"/>
    </row>
    <row r="827" spans="2:86" x14ac:dyDescent="0.35">
      <c r="B827" s="21" t="s">
        <v>348</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c r="CB827" s="17"/>
      <c r="CC827" s="17"/>
      <c r="CD827" s="17"/>
      <c r="CE827" s="17"/>
      <c r="CF827" s="17"/>
      <c r="CG827" s="17"/>
      <c r="CH827" s="17"/>
    </row>
    <row r="828" spans="2:86" x14ac:dyDescent="0.35">
      <c r="B828" t="s">
        <v>76</v>
      </c>
      <c r="C828" s="17">
        <v>0.239000260771352</v>
      </c>
      <c r="D828" s="17">
        <v>0.277039666645014</v>
      </c>
      <c r="E828" s="17">
        <v>0.19904421936488501</v>
      </c>
      <c r="F828" s="17"/>
      <c r="G828" s="17">
        <v>0.418499096541949</v>
      </c>
      <c r="H828" s="17">
        <v>0.33272150127660199</v>
      </c>
      <c r="I828" s="17">
        <v>0.30673049337338898</v>
      </c>
      <c r="J828" s="17">
        <v>0.17197022478868301</v>
      </c>
      <c r="K828" s="17">
        <v>0.18333621318277499</v>
      </c>
      <c r="L828" s="17">
        <v>0.11695741075148899</v>
      </c>
      <c r="M828" s="17"/>
      <c r="N828" s="17">
        <v>0.32946708082043702</v>
      </c>
      <c r="O828" s="17">
        <v>0.23973129470846599</v>
      </c>
      <c r="P828" s="17">
        <v>0.18533595122538199</v>
      </c>
      <c r="Q828" s="17">
        <v>0.18861177627744699</v>
      </c>
      <c r="R828" s="17"/>
      <c r="S828" s="17">
        <v>0.29573901487368098</v>
      </c>
      <c r="T828" s="17">
        <v>0.156012001543753</v>
      </c>
      <c r="U828" s="17">
        <v>0.18861695389744201</v>
      </c>
      <c r="V828" s="17">
        <v>0.103669378745399</v>
      </c>
      <c r="W828" s="17">
        <v>0.29661982891796301</v>
      </c>
      <c r="X828" s="17">
        <v>0.30503272587729902</v>
      </c>
      <c r="Y828" s="17">
        <v>0.22369758587227401</v>
      </c>
      <c r="Z828" s="17">
        <v>0.31779586074211802</v>
      </c>
      <c r="AA828" s="17">
        <v>0.223914967384507</v>
      </c>
      <c r="AB828" s="17">
        <v>0.30977822092231999</v>
      </c>
      <c r="AC828" s="17">
        <v>0.31216601856427101</v>
      </c>
      <c r="AD828" s="17">
        <v>0</v>
      </c>
      <c r="AE828" s="17"/>
      <c r="AF828" s="17">
        <v>0.51115478694847805</v>
      </c>
      <c r="AG828" s="17">
        <v>0.44647483635617202</v>
      </c>
      <c r="AH828" s="17">
        <v>0.21454084233374901</v>
      </c>
      <c r="AI828" s="17">
        <v>7.2656452943342401E-2</v>
      </c>
      <c r="AJ828" s="17">
        <v>0.17170957569877501</v>
      </c>
      <c r="AK828" s="17">
        <v>0.24308328864111201</v>
      </c>
      <c r="AL828" s="17">
        <v>0.18669267750900401</v>
      </c>
      <c r="AM828" s="17">
        <v>0.26246286716953798</v>
      </c>
      <c r="AN828" s="17">
        <v>0.11059154803492501</v>
      </c>
      <c r="AO828" s="17">
        <v>0.259989061626485</v>
      </c>
      <c r="AP828" s="17">
        <v>0.24775048296999999</v>
      </c>
      <c r="AQ828" s="17">
        <v>0.21105015369433699</v>
      </c>
      <c r="AR828" s="17">
        <v>0.51605950699390801</v>
      </c>
      <c r="AS828" s="17">
        <v>8.3305767306478706E-2</v>
      </c>
      <c r="AT828" s="17">
        <v>0.52475877881520305</v>
      </c>
      <c r="AU828" s="17">
        <v>0.329569260364943</v>
      </c>
      <c r="AV828" s="17"/>
      <c r="AW828" s="17">
        <v>0.218561799788074</v>
      </c>
      <c r="AX828" s="17">
        <v>0.21498977405658401</v>
      </c>
      <c r="AY828" s="17">
        <v>0.30262133240720401</v>
      </c>
      <c r="AZ828" s="17">
        <v>0.33241290445230298</v>
      </c>
      <c r="BA828" s="17">
        <v>0.64552697721392405</v>
      </c>
      <c r="BB828" s="17"/>
      <c r="BC828" s="17">
        <v>0.50641635633472903</v>
      </c>
      <c r="BD828" s="17">
        <v>0.20969002064473</v>
      </c>
      <c r="BE828" s="17">
        <v>0.15375888977021601</v>
      </c>
      <c r="BF828" s="17">
        <v>0.28112405758356801</v>
      </c>
      <c r="BG828" s="17">
        <v>0.14562369946148701</v>
      </c>
      <c r="BH828" s="17"/>
      <c r="BI828" s="17">
        <v>0.224615268222709</v>
      </c>
      <c r="BJ828" s="17">
        <v>0.297331274679346</v>
      </c>
      <c r="BK828" s="17"/>
      <c r="BL828" s="17">
        <v>0.28946717177294101</v>
      </c>
      <c r="BM828" s="17">
        <v>0.21840465010077201</v>
      </c>
      <c r="BN828" s="17">
        <v>0.23196451246077199</v>
      </c>
      <c r="BO828" s="17">
        <v>0.25988628129295799</v>
      </c>
      <c r="BP828" s="17"/>
      <c r="BQ828" s="17">
        <v>3.9216338749141703E-2</v>
      </c>
      <c r="BR828" s="17">
        <v>0.45331096986660702</v>
      </c>
      <c r="BS828" s="17">
        <v>7.3326167730232303E-2</v>
      </c>
      <c r="BT828" s="17">
        <v>7.0933258179648198E-2</v>
      </c>
      <c r="BU828" s="17">
        <v>0.29898296690561799</v>
      </c>
      <c r="BV828" s="17"/>
      <c r="BW828" s="17">
        <v>3.2029729753615302E-2</v>
      </c>
      <c r="BX828" s="17">
        <v>0.670081049097633</v>
      </c>
      <c r="BY828" s="17">
        <v>0.127678934095659</v>
      </c>
      <c r="BZ828" s="17">
        <v>8.8512785994277907E-2</v>
      </c>
      <c r="CA828" s="17">
        <v>0.25310939006910499</v>
      </c>
      <c r="CB828" s="17"/>
      <c r="CC828" s="17">
        <v>0.14195595823201701</v>
      </c>
      <c r="CD828" s="17">
        <v>0.29343118664776502</v>
      </c>
      <c r="CE828" s="17"/>
      <c r="CF828" s="17">
        <v>0.71192587892784898</v>
      </c>
      <c r="CG828" s="17"/>
      <c r="CH828" s="17">
        <v>0.38228372965073298</v>
      </c>
    </row>
    <row r="829" spans="2:86" x14ac:dyDescent="0.35">
      <c r="B829" t="s">
        <v>75</v>
      </c>
      <c r="C829" s="17">
        <v>0.15743372546722201</v>
      </c>
      <c r="D829" s="17">
        <v>0.145693449902357</v>
      </c>
      <c r="E829" s="17">
        <v>0.169765541010058</v>
      </c>
      <c r="F829" s="17"/>
      <c r="G829" s="17">
        <v>0.184535216601239</v>
      </c>
      <c r="H829" s="17">
        <v>9.7437305842430197E-2</v>
      </c>
      <c r="I829" s="17">
        <v>9.0895604668743094E-2</v>
      </c>
      <c r="J829" s="17">
        <v>0.125613481079795</v>
      </c>
      <c r="K829" s="17">
        <v>8.14698013454625E-2</v>
      </c>
      <c r="L829" s="17">
        <v>0.30402054379666499</v>
      </c>
      <c r="M829" s="17"/>
      <c r="N829" s="17">
        <v>0.21785761661643199</v>
      </c>
      <c r="O829" s="17">
        <v>0.164817227890454</v>
      </c>
      <c r="P829" s="17">
        <v>0.13749911390289901</v>
      </c>
      <c r="Q829" s="17">
        <v>9.8490152236636805E-2</v>
      </c>
      <c r="R829" s="17"/>
      <c r="S829" s="17">
        <v>0.188023227953665</v>
      </c>
      <c r="T829" s="17">
        <v>0.19042313325572799</v>
      </c>
      <c r="U829" s="17">
        <v>0.210056046625021</v>
      </c>
      <c r="V829" s="17">
        <v>0.20324004289980499</v>
      </c>
      <c r="W829" s="17">
        <v>0.24563692049897801</v>
      </c>
      <c r="X829" s="17">
        <v>0.15880993697859899</v>
      </c>
      <c r="Y829" s="17">
        <v>0.120483723116698</v>
      </c>
      <c r="Z829" s="17">
        <v>6.9050214181096595E-2</v>
      </c>
      <c r="AA829" s="17">
        <v>0.117408949084663</v>
      </c>
      <c r="AB829" s="17">
        <v>8.5913105469004103E-2</v>
      </c>
      <c r="AC829" s="17">
        <v>0</v>
      </c>
      <c r="AD829" s="17">
        <v>0</v>
      </c>
      <c r="AE829" s="17"/>
      <c r="AF829" s="17">
        <v>0</v>
      </c>
      <c r="AG829" s="17">
        <v>9.8278284508944699E-2</v>
      </c>
      <c r="AH829" s="17">
        <v>9.6982823508854996E-2</v>
      </c>
      <c r="AI829" s="17">
        <v>0.20178987726410599</v>
      </c>
      <c r="AJ829" s="17">
        <v>0.13880257647821301</v>
      </c>
      <c r="AK829" s="17">
        <v>0.20638705567534801</v>
      </c>
      <c r="AL829" s="17">
        <v>0.15178335233530699</v>
      </c>
      <c r="AM829" s="17">
        <v>6.7051514722751698E-2</v>
      </c>
      <c r="AN829" s="17">
        <v>0.12045819114023</v>
      </c>
      <c r="AO829" s="17">
        <v>7.0287590965628199E-2</v>
      </c>
      <c r="AP829" s="17">
        <v>0.221756550498243</v>
      </c>
      <c r="AQ829" s="17">
        <v>0.124642900316387</v>
      </c>
      <c r="AR829" s="17">
        <v>0.110600928224921</v>
      </c>
      <c r="AS829" s="17">
        <v>8.4892051223482701E-2</v>
      </c>
      <c r="AT829" s="17">
        <v>0</v>
      </c>
      <c r="AU829" s="17">
        <v>0.38520812056384302</v>
      </c>
      <c r="AV829" s="17"/>
      <c r="AW829" s="17">
        <v>0.15471489720121201</v>
      </c>
      <c r="AX829" s="17">
        <v>0.16281890274996799</v>
      </c>
      <c r="AY829" s="17">
        <v>0.13009220039777999</v>
      </c>
      <c r="AZ829" s="17">
        <v>0.21006691888429599</v>
      </c>
      <c r="BA829" s="17">
        <v>0</v>
      </c>
      <c r="BB829" s="17"/>
      <c r="BC829" s="17">
        <v>0.12550304180543001</v>
      </c>
      <c r="BD829" s="17">
        <v>0.21841447507221901</v>
      </c>
      <c r="BE829" s="17">
        <v>0.14272407937912099</v>
      </c>
      <c r="BF829" s="17">
        <v>9.9246885404905102E-2</v>
      </c>
      <c r="BG829" s="17">
        <v>0</v>
      </c>
      <c r="BH829" s="17"/>
      <c r="BI829" s="17">
        <v>0.15622904055147799</v>
      </c>
      <c r="BJ829" s="17">
        <v>0.162318711840167</v>
      </c>
      <c r="BK829" s="17"/>
      <c r="BL829" s="17">
        <v>0.222097529881428</v>
      </c>
      <c r="BM829" s="17">
        <v>0.153568296067016</v>
      </c>
      <c r="BN829" s="17">
        <v>0.14028565265141499</v>
      </c>
      <c r="BO829" s="17">
        <v>0</v>
      </c>
      <c r="BP829" s="17"/>
      <c r="BQ829" s="17">
        <v>0.62612820039939199</v>
      </c>
      <c r="BR829" s="17">
        <v>5.4878344762758803E-2</v>
      </c>
      <c r="BS829" s="17">
        <v>0</v>
      </c>
      <c r="BT829" s="17">
        <v>4.8685423431379597E-2</v>
      </c>
      <c r="BU829" s="17">
        <v>0</v>
      </c>
      <c r="BV829" s="17"/>
      <c r="BW829" s="17">
        <v>0.83101703279654604</v>
      </c>
      <c r="BX829" s="17">
        <v>1.11540395952608E-2</v>
      </c>
      <c r="BY829" s="17">
        <v>0</v>
      </c>
      <c r="BZ829" s="17">
        <v>2.6707183736071401E-2</v>
      </c>
      <c r="CA829" s="17">
        <v>0</v>
      </c>
      <c r="CB829" s="17"/>
      <c r="CC829" s="17">
        <v>0.104159272182173</v>
      </c>
      <c r="CD829" s="17">
        <v>0.18731469469454601</v>
      </c>
      <c r="CE829" s="17"/>
      <c r="CF829" s="17">
        <v>1.3471469070156099E-2</v>
      </c>
      <c r="CG829" s="17"/>
      <c r="CH829" s="17">
        <v>0</v>
      </c>
    </row>
    <row r="830" spans="2:86" x14ac:dyDescent="0.35">
      <c r="B830" t="s">
        <v>77</v>
      </c>
      <c r="C830" s="17">
        <v>8.06649958008053E-2</v>
      </c>
      <c r="D830" s="17">
        <v>7.5626434123686206E-2</v>
      </c>
      <c r="E830" s="17">
        <v>8.59574280661419E-2</v>
      </c>
      <c r="F830" s="17"/>
      <c r="G830" s="17">
        <v>4.0785398669174501E-2</v>
      </c>
      <c r="H830" s="17">
        <v>7.3401334394618406E-2</v>
      </c>
      <c r="I830" s="17">
        <v>9.4699914770837307E-2</v>
      </c>
      <c r="J830" s="17">
        <v>8.8945297655682903E-2</v>
      </c>
      <c r="K830" s="17">
        <v>0.14965671334797001</v>
      </c>
      <c r="L830" s="17">
        <v>4.8659812482257703E-2</v>
      </c>
      <c r="M830" s="17"/>
      <c r="N830" s="17">
        <v>0.120914269048497</v>
      </c>
      <c r="O830" s="17">
        <v>5.4149472460968497E-2</v>
      </c>
      <c r="P830" s="17">
        <v>8.5502608670663893E-2</v>
      </c>
      <c r="Q830" s="17">
        <v>5.4011302649791502E-2</v>
      </c>
      <c r="R830" s="17"/>
      <c r="S830" s="17">
        <v>5.0152244231824301E-2</v>
      </c>
      <c r="T830" s="17">
        <v>0.12775830418175099</v>
      </c>
      <c r="U830" s="17">
        <v>0.10558093658677301</v>
      </c>
      <c r="V830" s="17">
        <v>6.8965373813832401E-2</v>
      </c>
      <c r="W830" s="17">
        <v>5.6943699554938602E-2</v>
      </c>
      <c r="X830" s="17">
        <v>0.13539257122036499</v>
      </c>
      <c r="Y830" s="17">
        <v>3.5853055281163802E-2</v>
      </c>
      <c r="Z830" s="17">
        <v>0.14076867518750599</v>
      </c>
      <c r="AA830" s="17">
        <v>9.7706714299223105E-2</v>
      </c>
      <c r="AB830" s="17">
        <v>4.12505761116021E-2</v>
      </c>
      <c r="AC830" s="17">
        <v>0</v>
      </c>
      <c r="AD830" s="17">
        <v>0</v>
      </c>
      <c r="AE830" s="17"/>
      <c r="AF830" s="17">
        <v>0.21625503703794599</v>
      </c>
      <c r="AG830" s="17">
        <v>0</v>
      </c>
      <c r="AH830" s="17">
        <v>8.0180279974963506E-2</v>
      </c>
      <c r="AI830" s="17">
        <v>4.5578844079118899E-2</v>
      </c>
      <c r="AJ830" s="17">
        <v>0.13169785369863099</v>
      </c>
      <c r="AK830" s="17">
        <v>4.7437636945235499E-2</v>
      </c>
      <c r="AL830" s="17">
        <v>0.107234369337545</v>
      </c>
      <c r="AM830" s="17">
        <v>6.3395289192422696E-2</v>
      </c>
      <c r="AN830" s="17">
        <v>0.18285091644297499</v>
      </c>
      <c r="AO830" s="17">
        <v>6.9940097035748994E-2</v>
      </c>
      <c r="AP830" s="17">
        <v>2.6753444209289101E-2</v>
      </c>
      <c r="AQ830" s="17">
        <v>5.3268594227262697E-2</v>
      </c>
      <c r="AR830" s="17">
        <v>9.3157111119262503E-2</v>
      </c>
      <c r="AS830" s="17">
        <v>8.3591793867492395E-2</v>
      </c>
      <c r="AT830" s="17">
        <v>0.153994842730098</v>
      </c>
      <c r="AU830" s="17">
        <v>4.6357497585113303E-2</v>
      </c>
      <c r="AV830" s="17"/>
      <c r="AW830" s="17">
        <v>6.8728653215441096E-2</v>
      </c>
      <c r="AX830" s="17">
        <v>0.105988454679609</v>
      </c>
      <c r="AY830" s="17">
        <v>0.109548239864835</v>
      </c>
      <c r="AZ830" s="17">
        <v>2.4328436903467698E-2</v>
      </c>
      <c r="BA830" s="17">
        <v>0</v>
      </c>
      <c r="BB830" s="17"/>
      <c r="BC830" s="17">
        <v>9.22236408209786E-2</v>
      </c>
      <c r="BD830" s="17">
        <v>6.9263854561794305E-2</v>
      </c>
      <c r="BE830" s="17">
        <v>8.6862432129186401E-2</v>
      </c>
      <c r="BF830" s="17">
        <v>9.5781102054881703E-2</v>
      </c>
      <c r="BG830" s="17">
        <v>0</v>
      </c>
      <c r="BH830" s="17"/>
      <c r="BI830" s="17">
        <v>9.0410158633040694E-2</v>
      </c>
      <c r="BJ830" s="17">
        <v>4.1148449178999999E-2</v>
      </c>
      <c r="BK830" s="17"/>
      <c r="BL830" s="17">
        <v>2.6910711128320101E-2</v>
      </c>
      <c r="BM830" s="17">
        <v>0.104592412728418</v>
      </c>
      <c r="BN830" s="17">
        <v>8.8221458547675505E-2</v>
      </c>
      <c r="BO830" s="17">
        <v>0</v>
      </c>
      <c r="BP830" s="17"/>
      <c r="BQ830" s="17">
        <v>1.5822676117222101E-2</v>
      </c>
      <c r="BR830" s="17">
        <v>9.3684182051702994E-2</v>
      </c>
      <c r="BS830" s="17">
        <v>0.62570339362763305</v>
      </c>
      <c r="BT830" s="17">
        <v>0</v>
      </c>
      <c r="BU830" s="17">
        <v>0</v>
      </c>
      <c r="BV830" s="17"/>
      <c r="BW830" s="17">
        <v>0</v>
      </c>
      <c r="BX830" s="17">
        <v>4.3774149396340001E-2</v>
      </c>
      <c r="BY830" s="17">
        <v>0.77479477456361101</v>
      </c>
      <c r="BZ830" s="17">
        <v>1.0740949855136199E-2</v>
      </c>
      <c r="CA830" s="17">
        <v>0</v>
      </c>
      <c r="CB830" s="17"/>
      <c r="CC830" s="17">
        <v>5.9825628295833801E-2</v>
      </c>
      <c r="CD830" s="17">
        <v>9.2353534316651303E-2</v>
      </c>
      <c r="CE830" s="17"/>
      <c r="CF830" s="17">
        <v>3.9397457441073098E-2</v>
      </c>
      <c r="CG830" s="17"/>
      <c r="CH830" s="17">
        <v>3.3768780546833403E-2</v>
      </c>
    </row>
    <row r="831" spans="2:86" x14ac:dyDescent="0.35">
      <c r="B831" t="s">
        <v>79</v>
      </c>
      <c r="C831" s="17">
        <v>9.1254469123449394E-2</v>
      </c>
      <c r="D831" s="17">
        <v>7.8900472685805301E-2</v>
      </c>
      <c r="E831" s="17">
        <v>0.104230928189011</v>
      </c>
      <c r="F831" s="17"/>
      <c r="G831" s="17">
        <v>0.231755748374532</v>
      </c>
      <c r="H831" s="17">
        <v>0.16956623063201001</v>
      </c>
      <c r="I831" s="17">
        <v>7.0336927665701196E-2</v>
      </c>
      <c r="J831" s="17">
        <v>5.9608008632751001E-2</v>
      </c>
      <c r="K831" s="17">
        <v>5.33392705560332E-2</v>
      </c>
      <c r="L831" s="17">
        <v>2.2170372424715999E-2</v>
      </c>
      <c r="M831" s="17"/>
      <c r="N831" s="17">
        <v>5.7058070912432902E-2</v>
      </c>
      <c r="O831" s="17">
        <v>8.5602979825818604E-2</v>
      </c>
      <c r="P831" s="17">
        <v>0.131513825712118</v>
      </c>
      <c r="Q831" s="17">
        <v>9.3340156637585797E-2</v>
      </c>
      <c r="R831" s="17"/>
      <c r="S831" s="17">
        <v>6.15361704992003E-2</v>
      </c>
      <c r="T831" s="17">
        <v>4.0921782542823998E-2</v>
      </c>
      <c r="U831" s="17">
        <v>5.2825893012988998E-2</v>
      </c>
      <c r="V831" s="17">
        <v>0.236117644763223</v>
      </c>
      <c r="W831" s="17">
        <v>2.7714749425042699E-2</v>
      </c>
      <c r="X831" s="17">
        <v>0.134030660812331</v>
      </c>
      <c r="Y831" s="17">
        <v>6.55674320133878E-2</v>
      </c>
      <c r="Z831" s="17">
        <v>4.9558561004685801E-2</v>
      </c>
      <c r="AA831" s="17">
        <v>0.198981598073946</v>
      </c>
      <c r="AB831" s="17">
        <v>0</v>
      </c>
      <c r="AC831" s="17">
        <v>0.126311902238985</v>
      </c>
      <c r="AD831" s="17">
        <v>0</v>
      </c>
      <c r="AE831" s="17"/>
      <c r="AF831" s="17">
        <v>0.27259017601357599</v>
      </c>
      <c r="AG831" s="17">
        <v>7.3623529904301294E-2</v>
      </c>
      <c r="AH831" s="17">
        <v>3.0814726918397602E-2</v>
      </c>
      <c r="AI831" s="17">
        <v>0.18986937930634801</v>
      </c>
      <c r="AJ831" s="17">
        <v>0.11910666657190901</v>
      </c>
      <c r="AK831" s="17">
        <v>0.127055669778876</v>
      </c>
      <c r="AL831" s="17">
        <v>0.120825957039478</v>
      </c>
      <c r="AM831" s="17">
        <v>9.3747265815834896E-2</v>
      </c>
      <c r="AN831" s="17">
        <v>0.21745481265574701</v>
      </c>
      <c r="AO831" s="17">
        <v>5.5259303171298499E-2</v>
      </c>
      <c r="AP831" s="17">
        <v>2.7150481995988698E-2</v>
      </c>
      <c r="AQ831" s="17">
        <v>0.13663627083945701</v>
      </c>
      <c r="AR831" s="17">
        <v>0</v>
      </c>
      <c r="AS831" s="17">
        <v>0</v>
      </c>
      <c r="AT831" s="17">
        <v>0</v>
      </c>
      <c r="AU831" s="17">
        <v>0</v>
      </c>
      <c r="AV831" s="17"/>
      <c r="AW831" s="17">
        <v>9.6213942750585701E-2</v>
      </c>
      <c r="AX831" s="17">
        <v>7.8939699459904297E-2</v>
      </c>
      <c r="AY831" s="17">
        <v>0.11087803776060599</v>
      </c>
      <c r="AZ831" s="17">
        <v>4.6298178599053899E-2</v>
      </c>
      <c r="BA831" s="17">
        <v>0.189773432701629</v>
      </c>
      <c r="BB831" s="17"/>
      <c r="BC831" s="17">
        <v>6.1950834327428199E-2</v>
      </c>
      <c r="BD831" s="17">
        <v>5.8710133033321801E-2</v>
      </c>
      <c r="BE831" s="17">
        <v>0.14768502481461299</v>
      </c>
      <c r="BF831" s="17">
        <v>5.4113255125578102E-2</v>
      </c>
      <c r="BG831" s="17">
        <v>0.11428233841393</v>
      </c>
      <c r="BH831" s="17"/>
      <c r="BI831" s="17">
        <v>8.2479451700257597E-2</v>
      </c>
      <c r="BJ831" s="17">
        <v>0.126837084938107</v>
      </c>
      <c r="BK831" s="17"/>
      <c r="BL831" s="17">
        <v>0.11365430844125</v>
      </c>
      <c r="BM831" s="17">
        <v>9.1134407375036405E-2</v>
      </c>
      <c r="BN831" s="17">
        <v>7.6453536521523494E-2</v>
      </c>
      <c r="BO831" s="17">
        <v>0.48109705463646402</v>
      </c>
      <c r="BP831" s="17"/>
      <c r="BQ831" s="17">
        <v>1.7650698191977E-2</v>
      </c>
      <c r="BR831" s="17">
        <v>7.7144546439548295E-2</v>
      </c>
      <c r="BS831" s="17">
        <v>7.7308944986429803E-2</v>
      </c>
      <c r="BT831" s="17">
        <v>9.2249015489569694E-2</v>
      </c>
      <c r="BU831" s="17">
        <v>0.53619054987023995</v>
      </c>
      <c r="BV831" s="17"/>
      <c r="BW831" s="17">
        <v>0</v>
      </c>
      <c r="BX831" s="17">
        <v>3.9938607754673998E-2</v>
      </c>
      <c r="BY831" s="17">
        <v>3.9005631906917797E-2</v>
      </c>
      <c r="BZ831" s="17">
        <v>2.5887198430786799E-2</v>
      </c>
      <c r="CA831" s="17">
        <v>0.642022212746587</v>
      </c>
      <c r="CB831" s="17"/>
      <c r="CC831" s="17">
        <v>3.5533354180796402E-2</v>
      </c>
      <c r="CD831" s="17">
        <v>0.122507740029954</v>
      </c>
      <c r="CE831" s="17"/>
      <c r="CF831" s="17">
        <v>1.35228790740982E-2</v>
      </c>
      <c r="CG831" s="17"/>
      <c r="CH831" s="17">
        <v>8.0004549761910904E-2</v>
      </c>
    </row>
    <row r="832" spans="2:86" x14ac:dyDescent="0.35">
      <c r="B832" t="s">
        <v>78</v>
      </c>
      <c r="C832" s="17">
        <v>0.21207724806974501</v>
      </c>
      <c r="D832" s="17">
        <v>0.25647670496212499</v>
      </c>
      <c r="E832" s="17">
        <v>0.16544070111871001</v>
      </c>
      <c r="F832" s="17"/>
      <c r="G832" s="17">
        <v>4.89418381880189E-2</v>
      </c>
      <c r="H832" s="17">
        <v>0.152663376776768</v>
      </c>
      <c r="I832" s="17">
        <v>0.21961701637887199</v>
      </c>
      <c r="J832" s="17">
        <v>0.196976388904639</v>
      </c>
      <c r="K832" s="17">
        <v>0.32323789304995598</v>
      </c>
      <c r="L832" s="17">
        <v>0.28029105538677102</v>
      </c>
      <c r="M832" s="17"/>
      <c r="N832" s="17">
        <v>0.14566011650528399</v>
      </c>
      <c r="O832" s="17">
        <v>0.19547757604388</v>
      </c>
      <c r="P832" s="17">
        <v>0.214652832276963</v>
      </c>
      <c r="Q832" s="17">
        <v>0.30771311968648102</v>
      </c>
      <c r="R832" s="17"/>
      <c r="S832" s="17">
        <v>0.110160621886268</v>
      </c>
      <c r="T832" s="17">
        <v>0.30966976000102803</v>
      </c>
      <c r="U832" s="17">
        <v>0.31612399186440598</v>
      </c>
      <c r="V832" s="17">
        <v>0.21981130563399801</v>
      </c>
      <c r="W832" s="17">
        <v>0.26720252119336302</v>
      </c>
      <c r="X832" s="17">
        <v>0.13043701099584701</v>
      </c>
      <c r="Y832" s="17">
        <v>0.28530503906715299</v>
      </c>
      <c r="Z832" s="17">
        <v>0.21165854742251</v>
      </c>
      <c r="AA832" s="17">
        <v>0.12921340255358499</v>
      </c>
      <c r="AB832" s="17">
        <v>0.172109129781297</v>
      </c>
      <c r="AC832" s="17">
        <v>0.211011245513823</v>
      </c>
      <c r="AD832" s="17">
        <v>0.52507013232879496</v>
      </c>
      <c r="AE832" s="17"/>
      <c r="AF832" s="17">
        <v>0</v>
      </c>
      <c r="AG832" s="17">
        <v>0.14096356692006901</v>
      </c>
      <c r="AH832" s="17">
        <v>0.38170964631989701</v>
      </c>
      <c r="AI832" s="17">
        <v>0.26965984623139899</v>
      </c>
      <c r="AJ832" s="17">
        <v>0.28993383752055202</v>
      </c>
      <c r="AK832" s="17">
        <v>0.186614143155657</v>
      </c>
      <c r="AL832" s="17">
        <v>0.211328363204421</v>
      </c>
      <c r="AM832" s="17">
        <v>0.32551479636983099</v>
      </c>
      <c r="AN832" s="17">
        <v>0.106262610547809</v>
      </c>
      <c r="AO832" s="17">
        <v>0.28152412765218598</v>
      </c>
      <c r="AP832" s="17">
        <v>0.15063721693659499</v>
      </c>
      <c r="AQ832" s="17">
        <v>0.169716044343448</v>
      </c>
      <c r="AR832" s="17">
        <v>0.111105988376535</v>
      </c>
      <c r="AS832" s="17">
        <v>0.27822270287071599</v>
      </c>
      <c r="AT832" s="17">
        <v>0.14241551018524001</v>
      </c>
      <c r="AU832" s="17">
        <v>0.190254678653552</v>
      </c>
      <c r="AV832" s="17"/>
      <c r="AW832" s="17">
        <v>0.26158391153357202</v>
      </c>
      <c r="AX832" s="17">
        <v>0.26208525052623199</v>
      </c>
      <c r="AY832" s="17">
        <v>0.16515562524663199</v>
      </c>
      <c r="AZ832" s="17">
        <v>0.170448563163586</v>
      </c>
      <c r="BA832" s="17">
        <v>0</v>
      </c>
      <c r="BB832" s="17"/>
      <c r="BC832" s="17">
        <v>0.116282755812158</v>
      </c>
      <c r="BD832" s="17">
        <v>0.235112882563697</v>
      </c>
      <c r="BE832" s="17">
        <v>0.22816505768943801</v>
      </c>
      <c r="BF832" s="17">
        <v>0.18097050484678001</v>
      </c>
      <c r="BG832" s="17">
        <v>0.37146955938730097</v>
      </c>
      <c r="BH832" s="17"/>
      <c r="BI832" s="17">
        <v>0.22911343325065101</v>
      </c>
      <c r="BJ832" s="17">
        <v>0.142995672158861</v>
      </c>
      <c r="BK832" s="17"/>
      <c r="BL832" s="17">
        <v>0.171837802369604</v>
      </c>
      <c r="BM832" s="17">
        <v>0.145652281563451</v>
      </c>
      <c r="BN832" s="17">
        <v>0.263780285600697</v>
      </c>
      <c r="BO832" s="17">
        <v>0</v>
      </c>
      <c r="BP832" s="17"/>
      <c r="BQ832" s="17">
        <v>0.14859824334545199</v>
      </c>
      <c r="BR832" s="17">
        <v>0.13247870123581201</v>
      </c>
      <c r="BS832" s="17">
        <v>5.2821289783587397E-2</v>
      </c>
      <c r="BT832" s="17">
        <v>0.67374366373424899</v>
      </c>
      <c r="BU832" s="17">
        <v>9.4953950588389097E-2</v>
      </c>
      <c r="BV832" s="17"/>
      <c r="BW832" s="17">
        <v>8.7038718250709302E-2</v>
      </c>
      <c r="BX832" s="17">
        <v>4.4315880384881497E-2</v>
      </c>
      <c r="BY832" s="17">
        <v>0</v>
      </c>
      <c r="BZ832" s="17">
        <v>0.76889001774215504</v>
      </c>
      <c r="CA832" s="17">
        <v>0</v>
      </c>
      <c r="CB832" s="17"/>
      <c r="CC832" s="17">
        <v>0.53985531909736895</v>
      </c>
      <c r="CD832" s="17">
        <v>2.8230660262216999E-2</v>
      </c>
      <c r="CE832" s="17"/>
      <c r="CF832" s="17">
        <v>5.3523210745577997E-2</v>
      </c>
      <c r="CG832" s="17"/>
      <c r="CH832" s="17">
        <v>0.46808525582542798</v>
      </c>
    </row>
    <row r="833" spans="2:86" x14ac:dyDescent="0.35">
      <c r="B833" t="s">
        <v>231</v>
      </c>
      <c r="C833" s="17">
        <v>1.5703352754422601E-2</v>
      </c>
      <c r="D833" s="17">
        <v>6.8780074775509998E-3</v>
      </c>
      <c r="E833" s="17">
        <v>2.4973367708919999E-2</v>
      </c>
      <c r="F833" s="17"/>
      <c r="G833" s="17">
        <v>0</v>
      </c>
      <c r="H833" s="17">
        <v>3.65284757657071E-2</v>
      </c>
      <c r="I833" s="17">
        <v>1.6660688479324899E-2</v>
      </c>
      <c r="J833" s="17">
        <v>0</v>
      </c>
      <c r="K833" s="17">
        <v>2.4060103648098501E-2</v>
      </c>
      <c r="L833" s="17">
        <v>1.5296760405888701E-2</v>
      </c>
      <c r="M833" s="17"/>
      <c r="N833" s="17">
        <v>9.1383383483336304E-3</v>
      </c>
      <c r="O833" s="17">
        <v>2.5588383795791401E-2</v>
      </c>
      <c r="P833" s="17">
        <v>0</v>
      </c>
      <c r="Q833" s="17">
        <v>3.1085106019769E-2</v>
      </c>
      <c r="R833" s="17"/>
      <c r="S833" s="17">
        <v>1.78444234425559E-2</v>
      </c>
      <c r="T833" s="17">
        <v>0</v>
      </c>
      <c r="U833" s="17">
        <v>0</v>
      </c>
      <c r="V833" s="17">
        <v>0</v>
      </c>
      <c r="W833" s="17">
        <v>0</v>
      </c>
      <c r="X833" s="17">
        <v>2.5882398864160699E-2</v>
      </c>
      <c r="Y833" s="17">
        <v>4.7321695440371403E-2</v>
      </c>
      <c r="Z833" s="17">
        <v>0</v>
      </c>
      <c r="AA833" s="17">
        <v>0</v>
      </c>
      <c r="AB833" s="17">
        <v>8.9251882670291896E-2</v>
      </c>
      <c r="AC833" s="17">
        <v>0</v>
      </c>
      <c r="AD833" s="17">
        <v>0</v>
      </c>
      <c r="AE833" s="17"/>
      <c r="AF833" s="17">
        <v>0</v>
      </c>
      <c r="AG833" s="17">
        <v>0</v>
      </c>
      <c r="AH833" s="17">
        <v>0</v>
      </c>
      <c r="AI833" s="17">
        <v>6.7190086540239502E-2</v>
      </c>
      <c r="AJ833" s="17">
        <v>0</v>
      </c>
      <c r="AK833" s="17">
        <v>0</v>
      </c>
      <c r="AL833" s="17">
        <v>3.5871139085070398E-2</v>
      </c>
      <c r="AM833" s="17">
        <v>3.1422734231942202E-2</v>
      </c>
      <c r="AN833" s="17">
        <v>0</v>
      </c>
      <c r="AO833" s="17">
        <v>0</v>
      </c>
      <c r="AP833" s="17">
        <v>3.4253899656061799E-2</v>
      </c>
      <c r="AQ833" s="17">
        <v>0</v>
      </c>
      <c r="AR833" s="17">
        <v>5.21915978567805E-2</v>
      </c>
      <c r="AS833" s="17">
        <v>0</v>
      </c>
      <c r="AT833" s="17">
        <v>0</v>
      </c>
      <c r="AU833" s="17">
        <v>0</v>
      </c>
      <c r="AV833" s="17"/>
      <c r="AW833" s="17">
        <v>1.3857523070707299E-2</v>
      </c>
      <c r="AX833" s="17">
        <v>0</v>
      </c>
      <c r="AY833" s="17">
        <v>2.1713752350504999E-2</v>
      </c>
      <c r="AZ833" s="17">
        <v>0</v>
      </c>
      <c r="BA833" s="17">
        <v>0</v>
      </c>
      <c r="BB833" s="17"/>
      <c r="BC833" s="17">
        <v>0</v>
      </c>
      <c r="BD833" s="17">
        <v>1.0109055665643201E-2</v>
      </c>
      <c r="BE833" s="17">
        <v>3.4473963222960501E-2</v>
      </c>
      <c r="BF833" s="17">
        <v>0</v>
      </c>
      <c r="BG833" s="17">
        <v>0</v>
      </c>
      <c r="BH833" s="17"/>
      <c r="BI833" s="17">
        <v>1.9575951518390498E-2</v>
      </c>
      <c r="BJ833" s="17">
        <v>0</v>
      </c>
      <c r="BK833" s="17"/>
      <c r="BL833" s="17">
        <v>1.38948637109259E-2</v>
      </c>
      <c r="BM833" s="17">
        <v>3.52381928007637E-2</v>
      </c>
      <c r="BN833" s="17">
        <v>6.5964995422928699E-3</v>
      </c>
      <c r="BO833" s="17">
        <v>0</v>
      </c>
      <c r="BP833" s="17"/>
      <c r="BQ833" s="17">
        <v>0</v>
      </c>
      <c r="BR833" s="17">
        <v>9.7080164615609907E-3</v>
      </c>
      <c r="BS833" s="17">
        <v>3.8045282963632999E-2</v>
      </c>
      <c r="BT833" s="17">
        <v>0</v>
      </c>
      <c r="BU833" s="17">
        <v>0</v>
      </c>
      <c r="BV833" s="17"/>
      <c r="BW833" s="17">
        <v>0</v>
      </c>
      <c r="BX833" s="17">
        <v>0</v>
      </c>
      <c r="BY833" s="17">
        <v>2.8814173298633498E-2</v>
      </c>
      <c r="BZ833" s="17">
        <v>0</v>
      </c>
      <c r="CA833" s="17">
        <v>0</v>
      </c>
      <c r="CB833" s="17"/>
      <c r="CC833" s="17">
        <v>0</v>
      </c>
      <c r="CD833" s="17">
        <v>2.4511165345385302E-2</v>
      </c>
      <c r="CE833" s="17"/>
      <c r="CF833" s="17">
        <v>0</v>
      </c>
      <c r="CG833" s="17"/>
      <c r="CH833" s="17">
        <v>0</v>
      </c>
    </row>
    <row r="834" spans="2:86" x14ac:dyDescent="0.35">
      <c r="B834" t="s">
        <v>232</v>
      </c>
      <c r="C834" s="17">
        <v>8.4631706495599604E-3</v>
      </c>
      <c r="D834" s="17">
        <v>1.6520374816551799E-2</v>
      </c>
      <c r="E834" s="17">
        <v>0</v>
      </c>
      <c r="F834" s="17"/>
      <c r="G834" s="17">
        <v>0</v>
      </c>
      <c r="H834" s="17">
        <v>0</v>
      </c>
      <c r="I834" s="17">
        <v>0</v>
      </c>
      <c r="J834" s="17">
        <v>4.6470556588954597E-2</v>
      </c>
      <c r="K834" s="17">
        <v>0</v>
      </c>
      <c r="L834" s="17">
        <v>0</v>
      </c>
      <c r="M834" s="17"/>
      <c r="N834" s="17">
        <v>2.0129852163746499E-2</v>
      </c>
      <c r="O834" s="17">
        <v>1.2079649190737301E-2</v>
      </c>
      <c r="P834" s="17">
        <v>0</v>
      </c>
      <c r="Q834" s="17">
        <v>0</v>
      </c>
      <c r="R834" s="17"/>
      <c r="S834" s="17">
        <v>1.9078624736833399E-2</v>
      </c>
      <c r="T834" s="17">
        <v>0</v>
      </c>
      <c r="U834" s="17">
        <v>0</v>
      </c>
      <c r="V834" s="17">
        <v>0</v>
      </c>
      <c r="W834" s="17">
        <v>0</v>
      </c>
      <c r="X834" s="17">
        <v>0</v>
      </c>
      <c r="Y834" s="17">
        <v>0</v>
      </c>
      <c r="Z834" s="17">
        <v>0</v>
      </c>
      <c r="AA834" s="17">
        <v>0</v>
      </c>
      <c r="AB834" s="17">
        <v>0</v>
      </c>
      <c r="AC834" s="17">
        <v>0.13512244082107999</v>
      </c>
      <c r="AD834" s="17">
        <v>0</v>
      </c>
      <c r="AE834" s="17"/>
      <c r="AF834" s="17">
        <v>0</v>
      </c>
      <c r="AG834" s="17">
        <v>0</v>
      </c>
      <c r="AH834" s="17">
        <v>0</v>
      </c>
      <c r="AI834" s="17">
        <v>0</v>
      </c>
      <c r="AJ834" s="17">
        <v>0</v>
      </c>
      <c r="AK834" s="17">
        <v>0</v>
      </c>
      <c r="AL834" s="17">
        <v>0</v>
      </c>
      <c r="AM834" s="17">
        <v>3.4967168706757097E-2</v>
      </c>
      <c r="AN834" s="17">
        <v>0</v>
      </c>
      <c r="AO834" s="17">
        <v>7.2420923544003604E-2</v>
      </c>
      <c r="AP834" s="17">
        <v>0</v>
      </c>
      <c r="AQ834" s="17">
        <v>0</v>
      </c>
      <c r="AR834" s="17">
        <v>0</v>
      </c>
      <c r="AS834" s="17">
        <v>8.8444392145693398E-2</v>
      </c>
      <c r="AT834" s="17">
        <v>0</v>
      </c>
      <c r="AU834" s="17">
        <v>0</v>
      </c>
      <c r="AV834" s="17"/>
      <c r="AW834" s="17">
        <v>1.08714960710429E-2</v>
      </c>
      <c r="AX834" s="17">
        <v>0</v>
      </c>
      <c r="AY834" s="17">
        <v>9.7039150430703099E-3</v>
      </c>
      <c r="AZ834" s="17">
        <v>2.7265511449371799E-2</v>
      </c>
      <c r="BA834" s="17">
        <v>0</v>
      </c>
      <c r="BB834" s="17"/>
      <c r="BC834" s="17">
        <v>0</v>
      </c>
      <c r="BD834" s="17">
        <v>1.6050708160533601E-2</v>
      </c>
      <c r="BE834" s="17">
        <v>0</v>
      </c>
      <c r="BF834" s="17">
        <v>2.0861014231417799E-2</v>
      </c>
      <c r="BG834" s="17">
        <v>0</v>
      </c>
      <c r="BH834" s="17"/>
      <c r="BI834" s="17">
        <v>6.9489310438103401E-3</v>
      </c>
      <c r="BJ834" s="17">
        <v>1.46033984741025E-2</v>
      </c>
      <c r="BK834" s="17"/>
      <c r="BL834" s="17">
        <v>0</v>
      </c>
      <c r="BM834" s="17">
        <v>1.0476164545154799E-2</v>
      </c>
      <c r="BN834" s="17">
        <v>1.04736280555143E-2</v>
      </c>
      <c r="BO834" s="17">
        <v>0</v>
      </c>
      <c r="BP834" s="17"/>
      <c r="BQ834" s="17">
        <v>0</v>
      </c>
      <c r="BR834" s="17">
        <v>1.5989918585134599E-2</v>
      </c>
      <c r="BS834" s="17">
        <v>0</v>
      </c>
      <c r="BT834" s="17">
        <v>0</v>
      </c>
      <c r="BU834" s="17">
        <v>0</v>
      </c>
      <c r="BV834" s="17"/>
      <c r="BW834" s="17">
        <v>0</v>
      </c>
      <c r="BX834" s="17">
        <v>1.17691232429203E-2</v>
      </c>
      <c r="BY834" s="17">
        <v>0</v>
      </c>
      <c r="BZ834" s="17">
        <v>0</v>
      </c>
      <c r="CA834" s="17">
        <v>0</v>
      </c>
      <c r="CB834" s="17"/>
      <c r="CC834" s="17">
        <v>0</v>
      </c>
      <c r="CD834" s="17">
        <v>1.3210056373417E-2</v>
      </c>
      <c r="CE834" s="17"/>
      <c r="CF834" s="17">
        <v>1.42143461474908E-2</v>
      </c>
      <c r="CG834" s="17"/>
      <c r="CH834" s="17">
        <v>0</v>
      </c>
    </row>
    <row r="835" spans="2:86" x14ac:dyDescent="0.35">
      <c r="B835" t="s">
        <v>233</v>
      </c>
      <c r="C835" s="17">
        <v>1.6294647217108198E-2</v>
      </c>
      <c r="D835" s="17">
        <v>8.5388206553916792E-3</v>
      </c>
      <c r="E835" s="17">
        <v>2.44412551917579E-2</v>
      </c>
      <c r="F835" s="17"/>
      <c r="G835" s="17">
        <v>0</v>
      </c>
      <c r="H835" s="17">
        <v>0</v>
      </c>
      <c r="I835" s="17">
        <v>0</v>
      </c>
      <c r="J835" s="17">
        <v>1.9026141958392001E-2</v>
      </c>
      <c r="K835" s="17">
        <v>7.3094836419722503E-2</v>
      </c>
      <c r="L835" s="17">
        <v>1.0899959409403101E-2</v>
      </c>
      <c r="M835" s="17"/>
      <c r="N835" s="17">
        <v>1.5796620000078501E-2</v>
      </c>
      <c r="O835" s="17">
        <v>0</v>
      </c>
      <c r="P835" s="17">
        <v>0</v>
      </c>
      <c r="Q835" s="17">
        <v>5.2535499741563102E-2</v>
      </c>
      <c r="R835" s="17"/>
      <c r="S835" s="17">
        <v>0</v>
      </c>
      <c r="T835" s="17">
        <v>2.0838807397373201E-2</v>
      </c>
      <c r="U835" s="17">
        <v>0</v>
      </c>
      <c r="V835" s="17">
        <v>0</v>
      </c>
      <c r="W835" s="17">
        <v>6.77598082718886E-2</v>
      </c>
      <c r="X835" s="17">
        <v>3.39999367424733E-2</v>
      </c>
      <c r="Y835" s="17">
        <v>0</v>
      </c>
      <c r="Z835" s="17">
        <v>0</v>
      </c>
      <c r="AA835" s="17">
        <v>0</v>
      </c>
      <c r="AB835" s="17">
        <v>0</v>
      </c>
      <c r="AC835" s="17">
        <v>0</v>
      </c>
      <c r="AD835" s="17">
        <v>0.47492986767120499</v>
      </c>
      <c r="AE835" s="17"/>
      <c r="AF835" s="17">
        <v>0</v>
      </c>
      <c r="AG835" s="17">
        <v>7.2058488285837594E-2</v>
      </c>
      <c r="AH835" s="17">
        <v>3.19507263106363E-2</v>
      </c>
      <c r="AI835" s="17">
        <v>0</v>
      </c>
      <c r="AJ835" s="17">
        <v>0</v>
      </c>
      <c r="AK835" s="17">
        <v>0</v>
      </c>
      <c r="AL835" s="17">
        <v>2.4630083703409099E-2</v>
      </c>
      <c r="AM835" s="17">
        <v>0</v>
      </c>
      <c r="AN835" s="17">
        <v>4.7134188604872999E-2</v>
      </c>
      <c r="AO835" s="17">
        <v>0</v>
      </c>
      <c r="AP835" s="17">
        <v>0</v>
      </c>
      <c r="AQ835" s="17">
        <v>7.2562115039538105E-2</v>
      </c>
      <c r="AR835" s="17">
        <v>0</v>
      </c>
      <c r="AS835" s="17">
        <v>0</v>
      </c>
      <c r="AT835" s="17">
        <v>0</v>
      </c>
      <c r="AU835" s="17">
        <v>0</v>
      </c>
      <c r="AV835" s="17"/>
      <c r="AW835" s="17">
        <v>3.5659521916985397E-2</v>
      </c>
      <c r="AX835" s="17">
        <v>0</v>
      </c>
      <c r="AY835" s="17">
        <v>9.0051208465724304E-3</v>
      </c>
      <c r="AZ835" s="17">
        <v>0</v>
      </c>
      <c r="BA835" s="17">
        <v>0</v>
      </c>
      <c r="BB835" s="17"/>
      <c r="BC835" s="17">
        <v>0</v>
      </c>
      <c r="BD835" s="17">
        <v>1.9753435657571299E-2</v>
      </c>
      <c r="BE835" s="17">
        <v>1.6980488988694899E-2</v>
      </c>
      <c r="BF835" s="17">
        <v>0</v>
      </c>
      <c r="BG835" s="17">
        <v>0.14621064628920799</v>
      </c>
      <c r="BH835" s="17"/>
      <c r="BI835" s="17">
        <v>1.60617709330538E-2</v>
      </c>
      <c r="BJ835" s="17">
        <v>1.7238958430206602E-2</v>
      </c>
      <c r="BK835" s="17"/>
      <c r="BL835" s="17">
        <v>1.8725386008016001E-2</v>
      </c>
      <c r="BM835" s="17">
        <v>2.5143513551408501E-2</v>
      </c>
      <c r="BN835" s="17">
        <v>1.1231512738054301E-2</v>
      </c>
      <c r="BO835" s="17">
        <v>0</v>
      </c>
      <c r="BP835" s="17"/>
      <c r="BQ835" s="17">
        <v>0</v>
      </c>
      <c r="BR835" s="17">
        <v>0</v>
      </c>
      <c r="BS835" s="17">
        <v>0</v>
      </c>
      <c r="BT835" s="17">
        <v>0</v>
      </c>
      <c r="BU835" s="17">
        <v>0</v>
      </c>
      <c r="BV835" s="17"/>
      <c r="BW835" s="17">
        <v>0</v>
      </c>
      <c r="BX835" s="17">
        <v>0</v>
      </c>
      <c r="BY835" s="17">
        <v>0</v>
      </c>
      <c r="BZ835" s="17">
        <v>0</v>
      </c>
      <c r="CA835" s="17">
        <v>3.2498538508639097E-2</v>
      </c>
      <c r="CB835" s="17"/>
      <c r="CC835" s="17">
        <v>9.6427709510725108E-3</v>
      </c>
      <c r="CD835" s="17">
        <v>2.0025600755868501E-2</v>
      </c>
      <c r="CE835" s="17"/>
      <c r="CF835" s="17">
        <v>0</v>
      </c>
      <c r="CG835" s="17"/>
      <c r="CH835" s="17">
        <v>0</v>
      </c>
    </row>
    <row r="836" spans="2:86" x14ac:dyDescent="0.35">
      <c r="B836" t="s">
        <v>140</v>
      </c>
      <c r="C836" s="17">
        <v>0.179108130146335</v>
      </c>
      <c r="D836" s="17">
        <v>0.13432606873151701</v>
      </c>
      <c r="E836" s="17">
        <v>0.226146559350516</v>
      </c>
      <c r="F836" s="17"/>
      <c r="G836" s="17">
        <v>7.5482701625087106E-2</v>
      </c>
      <c r="H836" s="17">
        <v>0.13768177531186501</v>
      </c>
      <c r="I836" s="17">
        <v>0.20105935466313199</v>
      </c>
      <c r="J836" s="17">
        <v>0.29138990039110302</v>
      </c>
      <c r="K836" s="17">
        <v>0.11180516844998301</v>
      </c>
      <c r="L836" s="17">
        <v>0.20170408534280901</v>
      </c>
      <c r="M836" s="17"/>
      <c r="N836" s="17">
        <v>8.3978035584758207E-2</v>
      </c>
      <c r="O836" s="17">
        <v>0.22255341608388399</v>
      </c>
      <c r="P836" s="17">
        <v>0.24549566821197399</v>
      </c>
      <c r="Q836" s="17">
        <v>0.17421288675072599</v>
      </c>
      <c r="R836" s="17"/>
      <c r="S836" s="17">
        <v>0.25746567237597201</v>
      </c>
      <c r="T836" s="17">
        <v>0.15437621107754301</v>
      </c>
      <c r="U836" s="17">
        <v>0.12679617801336901</v>
      </c>
      <c r="V836" s="17">
        <v>0.16819625414374301</v>
      </c>
      <c r="W836" s="17">
        <v>3.8122472137825901E-2</v>
      </c>
      <c r="X836" s="17">
        <v>7.6414758508926497E-2</v>
      </c>
      <c r="Y836" s="17">
        <v>0.22177146920895199</v>
      </c>
      <c r="Z836" s="17">
        <v>0.21116814146208401</v>
      </c>
      <c r="AA836" s="17">
        <v>0.23277436860407599</v>
      </c>
      <c r="AB836" s="17">
        <v>0.30169708504548398</v>
      </c>
      <c r="AC836" s="17">
        <v>0.21538839286184</v>
      </c>
      <c r="AD836" s="17">
        <v>0</v>
      </c>
      <c r="AE836" s="17"/>
      <c r="AF836" s="17">
        <v>0</v>
      </c>
      <c r="AG836" s="17">
        <v>0.168601294024675</v>
      </c>
      <c r="AH836" s="17">
        <v>0.16382095463350199</v>
      </c>
      <c r="AI836" s="17">
        <v>0.15325551363544601</v>
      </c>
      <c r="AJ836" s="17">
        <v>0.14874949003192101</v>
      </c>
      <c r="AK836" s="17">
        <v>0.189422205803771</v>
      </c>
      <c r="AL836" s="17">
        <v>0.16163405778576601</v>
      </c>
      <c r="AM836" s="17">
        <v>0.121438363790922</v>
      </c>
      <c r="AN836" s="17">
        <v>0.21524773257344099</v>
      </c>
      <c r="AO836" s="17">
        <v>0.190578896004649</v>
      </c>
      <c r="AP836" s="17">
        <v>0.29169792373382297</v>
      </c>
      <c r="AQ836" s="17">
        <v>0.23212392153957101</v>
      </c>
      <c r="AR836" s="17">
        <v>0.116884867428593</v>
      </c>
      <c r="AS836" s="17">
        <v>0.38154329258613701</v>
      </c>
      <c r="AT836" s="17">
        <v>0.17883086826946001</v>
      </c>
      <c r="AU836" s="17">
        <v>4.8610442832547902E-2</v>
      </c>
      <c r="AV836" s="17"/>
      <c r="AW836" s="17">
        <v>0.13980825445237899</v>
      </c>
      <c r="AX836" s="17">
        <v>0.17517791852770301</v>
      </c>
      <c r="AY836" s="17">
        <v>0.14128177608279499</v>
      </c>
      <c r="AZ836" s="17">
        <v>0.18917948654792199</v>
      </c>
      <c r="BA836" s="17">
        <v>0.16469959008444801</v>
      </c>
      <c r="BB836" s="17"/>
      <c r="BC836" s="17">
        <v>9.7623370899275502E-2</v>
      </c>
      <c r="BD836" s="17">
        <v>0.16289543464049</v>
      </c>
      <c r="BE836" s="17">
        <v>0.18935006400577001</v>
      </c>
      <c r="BF836" s="17">
        <v>0.26790318075287001</v>
      </c>
      <c r="BG836" s="17">
        <v>0.22241375644807401</v>
      </c>
      <c r="BH836" s="17"/>
      <c r="BI836" s="17">
        <v>0.174565994146609</v>
      </c>
      <c r="BJ836" s="17">
        <v>0.19752645030020999</v>
      </c>
      <c r="BK836" s="17"/>
      <c r="BL836" s="17">
        <v>0.14341222668751599</v>
      </c>
      <c r="BM836" s="17">
        <v>0.21579008126797999</v>
      </c>
      <c r="BN836" s="17">
        <v>0.17099291388205501</v>
      </c>
      <c r="BO836" s="17">
        <v>0.259016664070578</v>
      </c>
      <c r="BP836" s="17"/>
      <c r="BQ836" s="17">
        <v>0.15258384319681501</v>
      </c>
      <c r="BR836" s="17">
        <v>0.162805320596875</v>
      </c>
      <c r="BS836" s="17">
        <v>0.13279492090848399</v>
      </c>
      <c r="BT836" s="17">
        <v>0.114388639165154</v>
      </c>
      <c r="BU836" s="17">
        <v>6.9872532635753506E-2</v>
      </c>
      <c r="BV836" s="17"/>
      <c r="BW836" s="17">
        <v>4.9914519199129398E-2</v>
      </c>
      <c r="BX836" s="17">
        <v>0.17896715052829101</v>
      </c>
      <c r="BY836" s="17">
        <v>2.9706486135178699E-2</v>
      </c>
      <c r="BZ836" s="17">
        <v>7.9261864241572402E-2</v>
      </c>
      <c r="CA836" s="17">
        <v>7.2369858675668294E-2</v>
      </c>
      <c r="CB836" s="17"/>
      <c r="CC836" s="17">
        <v>0.109027697060739</v>
      </c>
      <c r="CD836" s="17">
        <v>0.218415361574196</v>
      </c>
      <c r="CE836" s="17"/>
      <c r="CF836" s="17">
        <v>0.153944758593755</v>
      </c>
      <c r="CG836" s="17"/>
      <c r="CH836" s="17">
        <v>3.5857684215094103E-2</v>
      </c>
    </row>
    <row r="837" spans="2:86" x14ac:dyDescent="0.35">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c r="BZ837" s="17"/>
      <c r="CA837" s="17"/>
      <c r="CB837" s="17"/>
      <c r="CC837" s="17"/>
      <c r="CD837" s="17"/>
      <c r="CE837" s="17"/>
      <c r="CF837" s="17"/>
      <c r="CG837" s="17"/>
      <c r="CH837" s="17"/>
    </row>
    <row r="838" spans="2:86" x14ac:dyDescent="0.35">
      <c r="B838" s="6" t="s">
        <v>375</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c r="BZ838" s="17"/>
      <c r="CA838" s="17"/>
      <c r="CB838" s="17"/>
      <c r="CC838" s="17"/>
      <c r="CD838" s="17"/>
      <c r="CE838" s="17"/>
      <c r="CF838" s="17"/>
      <c r="CG838" s="17"/>
      <c r="CH838" s="17"/>
    </row>
    <row r="839" spans="2:86" x14ac:dyDescent="0.35">
      <c r="B839" s="21" t="s">
        <v>348</v>
      </c>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c r="CB839" s="17"/>
      <c r="CC839" s="17"/>
      <c r="CD839" s="17"/>
      <c r="CE839" s="17"/>
      <c r="CF839" s="17"/>
      <c r="CG839" s="17"/>
      <c r="CH839" s="17"/>
    </row>
    <row r="840" spans="2:86" x14ac:dyDescent="0.35">
      <c r="B840" t="s">
        <v>76</v>
      </c>
      <c r="C840" s="17">
        <v>0.21546084609958399</v>
      </c>
      <c r="D840" s="17">
        <v>0.25778325063281898</v>
      </c>
      <c r="E840" s="17">
        <v>0.172148106821047</v>
      </c>
      <c r="F840" s="17"/>
      <c r="G840" s="17">
        <v>0.27027622712504701</v>
      </c>
      <c r="H840" s="17">
        <v>0.15433296516505801</v>
      </c>
      <c r="I840" s="17">
        <v>0.29009086348191998</v>
      </c>
      <c r="J840" s="17">
        <v>0.17342401557450399</v>
      </c>
      <c r="K840" s="17">
        <v>0.27083102007176302</v>
      </c>
      <c r="L840" s="17">
        <v>0.171013645729962</v>
      </c>
      <c r="M840" s="17"/>
      <c r="N840" s="17">
        <v>0.214173721978071</v>
      </c>
      <c r="O840" s="17">
        <v>0.18620035315261599</v>
      </c>
      <c r="P840" s="17">
        <v>0.250880675266555</v>
      </c>
      <c r="Q840" s="17">
        <v>0.21825423086194901</v>
      </c>
      <c r="R840" s="17"/>
      <c r="S840" s="17">
        <v>0.30672855432544199</v>
      </c>
      <c r="T840" s="17">
        <v>0.13576876227413801</v>
      </c>
      <c r="U840" s="17">
        <v>0.23862072967515699</v>
      </c>
      <c r="V840" s="17">
        <v>0.185624463860143</v>
      </c>
      <c r="W840" s="17">
        <v>0.28690448314406902</v>
      </c>
      <c r="X840" s="17">
        <v>0.209420997971387</v>
      </c>
      <c r="Y840" s="17">
        <v>0.212961699407553</v>
      </c>
      <c r="Z840" s="17">
        <v>0.328286273861844</v>
      </c>
      <c r="AA840" s="17">
        <v>0.22053529935855101</v>
      </c>
      <c r="AB840" s="17">
        <v>0.13208411687146199</v>
      </c>
      <c r="AC840" s="17">
        <v>8.7429693456322899E-2</v>
      </c>
      <c r="AD840" s="17">
        <v>0.10916313709655499</v>
      </c>
      <c r="AE840" s="17"/>
      <c r="AF840" s="17">
        <v>0.220695073813402</v>
      </c>
      <c r="AG840" s="17">
        <v>0.370397237557341</v>
      </c>
      <c r="AH840" s="17">
        <v>9.5021467440721694E-2</v>
      </c>
      <c r="AI840" s="17">
        <v>0.39257267253710798</v>
      </c>
      <c r="AJ840" s="17">
        <v>0.33173984734211598</v>
      </c>
      <c r="AK840" s="17">
        <v>0.18686544429652999</v>
      </c>
      <c r="AL840" s="17">
        <v>0.18792825073474501</v>
      </c>
      <c r="AM840" s="17">
        <v>0.21157871898271899</v>
      </c>
      <c r="AN840" s="17">
        <v>0.26896836359423398</v>
      </c>
      <c r="AO840" s="17">
        <v>0.26261313571489198</v>
      </c>
      <c r="AP840" s="17">
        <v>0.12623389485901201</v>
      </c>
      <c r="AQ840" s="17">
        <v>0.24698899134723801</v>
      </c>
      <c r="AR840" s="17">
        <v>0.141266483224394</v>
      </c>
      <c r="AS840" s="17">
        <v>0.17301810935696499</v>
      </c>
      <c r="AT840" s="17">
        <v>8.58904632489874E-2</v>
      </c>
      <c r="AU840" s="17">
        <v>0.22132153009577399</v>
      </c>
      <c r="AV840" s="17"/>
      <c r="AW840" s="17">
        <v>0.25623429989389002</v>
      </c>
      <c r="AX840" s="17">
        <v>0.169526201394191</v>
      </c>
      <c r="AY840" s="17">
        <v>0.25290370783613902</v>
      </c>
      <c r="AZ840" s="17">
        <v>0.12906372694052601</v>
      </c>
      <c r="BA840" s="17">
        <v>0.33609508052517401</v>
      </c>
      <c r="BB840" s="17"/>
      <c r="BC840" s="17">
        <v>0.42818367570597099</v>
      </c>
      <c r="BD840" s="17">
        <v>0.151011173178593</v>
      </c>
      <c r="BE840" s="17">
        <v>0.227108776951195</v>
      </c>
      <c r="BF840" s="17">
        <v>0.13615200502836899</v>
      </c>
      <c r="BG840" s="17">
        <v>0.412201463532477</v>
      </c>
      <c r="BH840" s="17"/>
      <c r="BI840" s="17">
        <v>0.208466071185331</v>
      </c>
      <c r="BJ840" s="17">
        <v>0.245028636086079</v>
      </c>
      <c r="BK840" s="17"/>
      <c r="BL840" s="17">
        <v>0.16186632188265401</v>
      </c>
      <c r="BM840" s="17">
        <v>0.161645765982561</v>
      </c>
      <c r="BN840" s="17">
        <v>0.26764007168114001</v>
      </c>
      <c r="BO840" s="17">
        <v>0</v>
      </c>
      <c r="BP840" s="17"/>
      <c r="BQ840" s="17">
        <v>7.4512517088439797E-2</v>
      </c>
      <c r="BR840" s="17">
        <v>0.49603244444738998</v>
      </c>
      <c r="BS840" s="17">
        <v>0</v>
      </c>
      <c r="BT840" s="17">
        <v>0</v>
      </c>
      <c r="BU840" s="17">
        <v>6.5544060666029094E-2</v>
      </c>
      <c r="BV840" s="17"/>
      <c r="BW840" s="17">
        <v>5.7168093751196497E-2</v>
      </c>
      <c r="BX840" s="17">
        <v>0.74695009557042802</v>
      </c>
      <c r="BY840" s="17">
        <v>6.8549892388938993E-2</v>
      </c>
      <c r="BZ840" s="17">
        <v>1.5017189901447099E-2</v>
      </c>
      <c r="CA840" s="17">
        <v>3.9010427221683797E-2</v>
      </c>
      <c r="CB840" s="17"/>
      <c r="CC840" s="17">
        <v>9.58313110201994E-2</v>
      </c>
      <c r="CD840" s="17">
        <v>0.28371562247696902</v>
      </c>
      <c r="CE840" s="17"/>
      <c r="CF840" s="17">
        <v>0.77302524177209797</v>
      </c>
      <c r="CG840" s="17"/>
      <c r="CH840" s="17">
        <v>0.31678160044029702</v>
      </c>
    </row>
    <row r="841" spans="2:86" x14ac:dyDescent="0.35">
      <c r="B841" t="s">
        <v>75</v>
      </c>
      <c r="C841" s="17">
        <v>0.16081507943186801</v>
      </c>
      <c r="D841" s="17">
        <v>0.165387383617529</v>
      </c>
      <c r="E841" s="17">
        <v>0.156135784356839</v>
      </c>
      <c r="F841" s="17"/>
      <c r="G841" s="17">
        <v>0</v>
      </c>
      <c r="H841" s="17">
        <v>0.13046355305181401</v>
      </c>
      <c r="I841" s="17">
        <v>7.9264178568480503E-2</v>
      </c>
      <c r="J841" s="17">
        <v>0.16816313136802399</v>
      </c>
      <c r="K841" s="17">
        <v>0.20667967086675701</v>
      </c>
      <c r="L841" s="17">
        <v>0.31730157897396899</v>
      </c>
      <c r="M841" s="17"/>
      <c r="N841" s="17">
        <v>0.184284211735565</v>
      </c>
      <c r="O841" s="17">
        <v>0.24057629399894201</v>
      </c>
      <c r="P841" s="17">
        <v>7.4770437690120997E-2</v>
      </c>
      <c r="Q841" s="17">
        <v>0.12380129579179799</v>
      </c>
      <c r="R841" s="17"/>
      <c r="S841" s="17">
        <v>0.129244076808012</v>
      </c>
      <c r="T841" s="17">
        <v>0.43191792772491999</v>
      </c>
      <c r="U841" s="17">
        <v>0.20767787518950301</v>
      </c>
      <c r="V841" s="17">
        <v>0.23136943655544001</v>
      </c>
      <c r="W841" s="17">
        <v>0.19110890614312001</v>
      </c>
      <c r="X841" s="17">
        <v>5.1928236668017498E-2</v>
      </c>
      <c r="Y841" s="17">
        <v>6.0462581475426901E-2</v>
      </c>
      <c r="Z841" s="17">
        <v>4.6144583871298203E-2</v>
      </c>
      <c r="AA841" s="17">
        <v>0.15740139986674001</v>
      </c>
      <c r="AB841" s="17">
        <v>4.3621449028967398E-2</v>
      </c>
      <c r="AC841" s="17">
        <v>0.30519555773551998</v>
      </c>
      <c r="AD841" s="17">
        <v>0</v>
      </c>
      <c r="AE841" s="17"/>
      <c r="AF841" s="17">
        <v>0</v>
      </c>
      <c r="AG841" s="17">
        <v>0</v>
      </c>
      <c r="AH841" s="17">
        <v>0.25468879735007599</v>
      </c>
      <c r="AI841" s="17">
        <v>8.03601540466614E-2</v>
      </c>
      <c r="AJ841" s="17">
        <v>9.6613121270334695E-2</v>
      </c>
      <c r="AK841" s="17">
        <v>9.7772861811431605E-2</v>
      </c>
      <c r="AL841" s="17">
        <v>0.212174356932262</v>
      </c>
      <c r="AM841" s="17">
        <v>0.17994651091741001</v>
      </c>
      <c r="AN841" s="17">
        <v>0.165751100285571</v>
      </c>
      <c r="AO841" s="17">
        <v>0.15343908276783799</v>
      </c>
      <c r="AP841" s="17">
        <v>0.15289914568434601</v>
      </c>
      <c r="AQ841" s="17">
        <v>0.167149579763122</v>
      </c>
      <c r="AR841" s="17">
        <v>3.8933191946923303E-2</v>
      </c>
      <c r="AS841" s="17">
        <v>0.316997504347242</v>
      </c>
      <c r="AT841" s="17">
        <v>0.48078225858447299</v>
      </c>
      <c r="AU841" s="17">
        <v>0.225552832984764</v>
      </c>
      <c r="AV841" s="17"/>
      <c r="AW841" s="17">
        <v>0.18212101964640801</v>
      </c>
      <c r="AX841" s="17">
        <v>0.115728466830788</v>
      </c>
      <c r="AY841" s="17">
        <v>0.15466455326672099</v>
      </c>
      <c r="AZ841" s="17">
        <v>0.24606168719062199</v>
      </c>
      <c r="BA841" s="17">
        <v>0.17194985670205901</v>
      </c>
      <c r="BB841" s="17"/>
      <c r="BC841" s="17">
        <v>0.136201157320639</v>
      </c>
      <c r="BD841" s="17">
        <v>0.238255615728172</v>
      </c>
      <c r="BE841" s="17">
        <v>0.13742822869791799</v>
      </c>
      <c r="BF841" s="17">
        <v>8.8617971396621698E-2</v>
      </c>
      <c r="BG841" s="17">
        <v>0</v>
      </c>
      <c r="BH841" s="17"/>
      <c r="BI841" s="17">
        <v>0.17108507858745001</v>
      </c>
      <c r="BJ841" s="17">
        <v>0.117402506201671</v>
      </c>
      <c r="BK841" s="17"/>
      <c r="BL841" s="17">
        <v>0.169705191393273</v>
      </c>
      <c r="BM841" s="17">
        <v>0.21101386089306101</v>
      </c>
      <c r="BN841" s="17">
        <v>0.128470666951123</v>
      </c>
      <c r="BO841" s="17">
        <v>0.236359308526564</v>
      </c>
      <c r="BP841" s="17"/>
      <c r="BQ841" s="17">
        <v>0.63237374142608804</v>
      </c>
      <c r="BR841" s="17">
        <v>3.5871091478118601E-2</v>
      </c>
      <c r="BS841" s="17">
        <v>0.12351777997398</v>
      </c>
      <c r="BT841" s="17">
        <v>3.5998530184235697E-2</v>
      </c>
      <c r="BU841" s="17">
        <v>3.9902358067848802E-2</v>
      </c>
      <c r="BV841" s="17"/>
      <c r="BW841" s="17">
        <v>0.82514516326264697</v>
      </c>
      <c r="BX841" s="17">
        <v>3.6639776901277697E-2</v>
      </c>
      <c r="BY841" s="17">
        <v>3.70000560141081E-2</v>
      </c>
      <c r="BZ841" s="17">
        <v>1.23446163158091E-2</v>
      </c>
      <c r="CA841" s="17">
        <v>0</v>
      </c>
      <c r="CB841" s="17"/>
      <c r="CC841" s="17">
        <v>0.189476504758883</v>
      </c>
      <c r="CD841" s="17">
        <v>0.14446226843870999</v>
      </c>
      <c r="CE841" s="17"/>
      <c r="CF841" s="17">
        <v>2.72007293715422E-2</v>
      </c>
      <c r="CG841" s="17"/>
      <c r="CH841" s="17">
        <v>6.1465045260813103E-2</v>
      </c>
    </row>
    <row r="842" spans="2:86" x14ac:dyDescent="0.35">
      <c r="B842" t="s">
        <v>77</v>
      </c>
      <c r="C842" s="17">
        <v>7.1965750018267494E-2</v>
      </c>
      <c r="D842" s="17">
        <v>5.6844672753029998E-2</v>
      </c>
      <c r="E842" s="17">
        <v>8.7440657089899995E-2</v>
      </c>
      <c r="F842" s="17"/>
      <c r="G842" s="17">
        <v>3.0305627687185401E-2</v>
      </c>
      <c r="H842" s="17">
        <v>8.8363271100432905E-2</v>
      </c>
      <c r="I842" s="17">
        <v>0.100263567145615</v>
      </c>
      <c r="J842" s="17">
        <v>9.4818401279027506E-2</v>
      </c>
      <c r="K842" s="17">
        <v>5.8425224386184901E-2</v>
      </c>
      <c r="L842" s="17">
        <v>5.96119489810812E-2</v>
      </c>
      <c r="M842" s="17"/>
      <c r="N842" s="17">
        <v>0.10074774581285099</v>
      </c>
      <c r="O842" s="17">
        <v>7.3465727838412806E-2</v>
      </c>
      <c r="P842" s="17">
        <v>5.7061667562541503E-2</v>
      </c>
      <c r="Q842" s="17">
        <v>5.2991359874719902E-2</v>
      </c>
      <c r="R842" s="17"/>
      <c r="S842" s="17">
        <v>8.2232460236367599E-2</v>
      </c>
      <c r="T842" s="17">
        <v>5.0997395814091601E-2</v>
      </c>
      <c r="U842" s="17">
        <v>2.9058648906984199E-2</v>
      </c>
      <c r="V842" s="17">
        <v>0</v>
      </c>
      <c r="W842" s="17">
        <v>6.2787423341163995E-2</v>
      </c>
      <c r="X842" s="17">
        <v>9.8708067136233701E-2</v>
      </c>
      <c r="Y842" s="17">
        <v>4.2154180947902797E-2</v>
      </c>
      <c r="Z842" s="17">
        <v>9.2464888827064801E-2</v>
      </c>
      <c r="AA842" s="17">
        <v>0.11491313057779701</v>
      </c>
      <c r="AB842" s="17">
        <v>8.5776895938354206E-2</v>
      </c>
      <c r="AC842" s="17">
        <v>0</v>
      </c>
      <c r="AD842" s="17">
        <v>0.21487509881439801</v>
      </c>
      <c r="AE842" s="17"/>
      <c r="AF842" s="17">
        <v>0</v>
      </c>
      <c r="AG842" s="17">
        <v>9.1298493029807595E-2</v>
      </c>
      <c r="AH842" s="17">
        <v>4.8835828218537498E-2</v>
      </c>
      <c r="AI842" s="17">
        <v>0</v>
      </c>
      <c r="AJ842" s="17">
        <v>5.6317208920557298E-2</v>
      </c>
      <c r="AK842" s="17">
        <v>8.2056440193843894E-2</v>
      </c>
      <c r="AL842" s="17">
        <v>0</v>
      </c>
      <c r="AM842" s="17">
        <v>0.112890454891969</v>
      </c>
      <c r="AN842" s="17">
        <v>7.2203427556451497E-2</v>
      </c>
      <c r="AO842" s="17">
        <v>0.120789185463541</v>
      </c>
      <c r="AP842" s="17">
        <v>2.5146818344356999E-2</v>
      </c>
      <c r="AQ842" s="17">
        <v>0.102769442760483</v>
      </c>
      <c r="AR842" s="17">
        <v>0.19904494934209799</v>
      </c>
      <c r="AS842" s="17">
        <v>0.26233752539097999</v>
      </c>
      <c r="AT842" s="17">
        <v>0</v>
      </c>
      <c r="AU842" s="17">
        <v>0.13205545696227</v>
      </c>
      <c r="AV842" s="17"/>
      <c r="AW842" s="17">
        <v>2.5272927874869702E-2</v>
      </c>
      <c r="AX842" s="17">
        <v>5.22527313682776E-2</v>
      </c>
      <c r="AY842" s="17">
        <v>9.9367047336342801E-2</v>
      </c>
      <c r="AZ842" s="17">
        <v>0.234158095532607</v>
      </c>
      <c r="BA842" s="17">
        <v>0</v>
      </c>
      <c r="BB842" s="17"/>
      <c r="BC842" s="17">
        <v>8.3616153719615796E-2</v>
      </c>
      <c r="BD842" s="17">
        <v>7.0301214549194496E-2</v>
      </c>
      <c r="BE842" s="17">
        <v>4.5644613071932197E-2</v>
      </c>
      <c r="BF842" s="17">
        <v>0.124700010065464</v>
      </c>
      <c r="BG842" s="17">
        <v>0.117242829930822</v>
      </c>
      <c r="BH842" s="17"/>
      <c r="BI842" s="17">
        <v>7.89366729399405E-2</v>
      </c>
      <c r="BJ842" s="17">
        <v>4.2498785392989902E-2</v>
      </c>
      <c r="BK842" s="17"/>
      <c r="BL842" s="17">
        <v>7.2578823623912297E-2</v>
      </c>
      <c r="BM842" s="17">
        <v>6.2487023886512998E-2</v>
      </c>
      <c r="BN842" s="17">
        <v>8.0110549193983804E-2</v>
      </c>
      <c r="BO842" s="17">
        <v>0</v>
      </c>
      <c r="BP842" s="17"/>
      <c r="BQ842" s="17">
        <v>0</v>
      </c>
      <c r="BR842" s="17">
        <v>5.7647900676825702E-2</v>
      </c>
      <c r="BS842" s="17">
        <v>0.62650882283920095</v>
      </c>
      <c r="BT842" s="17">
        <v>8.9627240295720903E-2</v>
      </c>
      <c r="BU842" s="17">
        <v>0</v>
      </c>
      <c r="BV842" s="17"/>
      <c r="BW842" s="17">
        <v>1.55213981711495E-2</v>
      </c>
      <c r="BX842" s="17">
        <v>1.9157518881445099E-2</v>
      </c>
      <c r="BY842" s="17">
        <v>0.65662697533750203</v>
      </c>
      <c r="BZ842" s="17">
        <v>2.2193902535493901E-2</v>
      </c>
      <c r="CA842" s="17">
        <v>2.2369212314410601E-2</v>
      </c>
      <c r="CB842" s="17"/>
      <c r="CC842" s="17">
        <v>6.2534238703645897E-2</v>
      </c>
      <c r="CD842" s="17">
        <v>7.7346910241393702E-2</v>
      </c>
      <c r="CE842" s="17"/>
      <c r="CF842" s="17">
        <v>0</v>
      </c>
      <c r="CG842" s="17"/>
      <c r="CH842" s="17">
        <v>6.4768919392745206E-2</v>
      </c>
    </row>
    <row r="843" spans="2:86" x14ac:dyDescent="0.35">
      <c r="B843" t="s">
        <v>79</v>
      </c>
      <c r="C843" s="17">
        <v>8.6681892862717005E-2</v>
      </c>
      <c r="D843" s="17">
        <v>8.3152526532364504E-2</v>
      </c>
      <c r="E843" s="17">
        <v>9.0293845571239706E-2</v>
      </c>
      <c r="F843" s="17"/>
      <c r="G843" s="17">
        <v>0.182839834876562</v>
      </c>
      <c r="H843" s="17">
        <v>0.15879197224007699</v>
      </c>
      <c r="I843" s="17">
        <v>6.8821462697754798E-2</v>
      </c>
      <c r="J843" s="17">
        <v>4.5414866936993502E-2</v>
      </c>
      <c r="K843" s="17">
        <v>3.9516574638379598E-2</v>
      </c>
      <c r="L843" s="17">
        <v>3.5331912411970798E-2</v>
      </c>
      <c r="M843" s="17"/>
      <c r="N843" s="17">
        <v>0.111347606665839</v>
      </c>
      <c r="O843" s="17">
        <v>6.0402000219028799E-2</v>
      </c>
      <c r="P843" s="17">
        <v>9.6462727744176593E-2</v>
      </c>
      <c r="Q843" s="17">
        <v>8.07948844224496E-2</v>
      </c>
      <c r="R843" s="17"/>
      <c r="S843" s="17">
        <v>0.193723304212991</v>
      </c>
      <c r="T843" s="17">
        <v>3.22206315396769E-2</v>
      </c>
      <c r="U843" s="17">
        <v>0.101489258719722</v>
      </c>
      <c r="V843" s="17">
        <v>0.128498195285354</v>
      </c>
      <c r="W843" s="17">
        <v>8.1540627937079793E-2</v>
      </c>
      <c r="X843" s="17">
        <v>2.57465711577234E-2</v>
      </c>
      <c r="Y843" s="17">
        <v>0</v>
      </c>
      <c r="Z843" s="17">
        <v>0</v>
      </c>
      <c r="AA843" s="17">
        <v>9.3354622877779306E-2</v>
      </c>
      <c r="AB843" s="17">
        <v>0.105908067612909</v>
      </c>
      <c r="AC843" s="17">
        <v>6.3544854565929898E-2</v>
      </c>
      <c r="AD843" s="17">
        <v>0.11098964664252201</v>
      </c>
      <c r="AE843" s="17"/>
      <c r="AF843" s="17">
        <v>0</v>
      </c>
      <c r="AG843" s="17">
        <v>0.19342772204359199</v>
      </c>
      <c r="AH843" s="17">
        <v>3.4106061942016097E-2</v>
      </c>
      <c r="AI843" s="17">
        <v>9.5387944910518704E-2</v>
      </c>
      <c r="AJ843" s="17">
        <v>6.7004648357934293E-2</v>
      </c>
      <c r="AK843" s="17">
        <v>0.1058948995731</v>
      </c>
      <c r="AL843" s="17">
        <v>7.2958234671775396E-2</v>
      </c>
      <c r="AM843" s="17">
        <v>6.34928017177913E-2</v>
      </c>
      <c r="AN843" s="17">
        <v>9.4081472921307904E-2</v>
      </c>
      <c r="AO843" s="17">
        <v>5.9872073776933502E-2</v>
      </c>
      <c r="AP843" s="17">
        <v>2.54516571408979E-2</v>
      </c>
      <c r="AQ843" s="17">
        <v>5.0437762818285499E-2</v>
      </c>
      <c r="AR843" s="17">
        <v>0.22024542820759199</v>
      </c>
      <c r="AS843" s="17">
        <v>8.3134249265334303E-2</v>
      </c>
      <c r="AT843" s="17">
        <v>0.11345063072423001</v>
      </c>
      <c r="AU843" s="17">
        <v>6.0991428745916301E-2</v>
      </c>
      <c r="AV843" s="17"/>
      <c r="AW843" s="17">
        <v>5.1908501959230302E-2</v>
      </c>
      <c r="AX843" s="17">
        <v>0.13135860104862401</v>
      </c>
      <c r="AY843" s="17">
        <v>9.2313346236316401E-2</v>
      </c>
      <c r="AZ843" s="17">
        <v>0.18381929705185701</v>
      </c>
      <c r="BA843" s="17">
        <v>5.0724185927979303E-2</v>
      </c>
      <c r="BB843" s="17"/>
      <c r="BC843" s="17">
        <v>6.2847504860208694E-2</v>
      </c>
      <c r="BD843" s="17">
        <v>8.2234291858224604E-2</v>
      </c>
      <c r="BE843" s="17">
        <v>0.102817325555522</v>
      </c>
      <c r="BF843" s="17">
        <v>7.2220836138453204E-2</v>
      </c>
      <c r="BG843" s="17">
        <v>8.9719390653064002E-2</v>
      </c>
      <c r="BH843" s="17"/>
      <c r="BI843" s="17">
        <v>7.7353302827373904E-2</v>
      </c>
      <c r="BJ843" s="17">
        <v>0.12611501178597201</v>
      </c>
      <c r="BK843" s="17"/>
      <c r="BL843" s="17">
        <v>9.7181038062854996E-2</v>
      </c>
      <c r="BM843" s="17">
        <v>7.1285834945885307E-2</v>
      </c>
      <c r="BN843" s="17">
        <v>8.5554451108951796E-2</v>
      </c>
      <c r="BO843" s="17">
        <v>0.23102367445041</v>
      </c>
      <c r="BP843" s="17"/>
      <c r="BQ843" s="17">
        <v>0</v>
      </c>
      <c r="BR843" s="17">
        <v>8.6844885234613103E-2</v>
      </c>
      <c r="BS843" s="17">
        <v>0</v>
      </c>
      <c r="BT843" s="17">
        <v>6.091325841715E-2</v>
      </c>
      <c r="BU843" s="17">
        <v>0.495717185943649</v>
      </c>
      <c r="BV843" s="17"/>
      <c r="BW843" s="17">
        <v>0</v>
      </c>
      <c r="BX843" s="17">
        <v>3.8652449911251302E-2</v>
      </c>
      <c r="BY843" s="17">
        <v>8.6982291087269001E-2</v>
      </c>
      <c r="BZ843" s="17">
        <v>2.33470595405544E-2</v>
      </c>
      <c r="CA843" s="17">
        <v>0.57907140829934101</v>
      </c>
      <c r="CB843" s="17"/>
      <c r="CC843" s="17">
        <v>4.78077271220771E-2</v>
      </c>
      <c r="CD843" s="17">
        <v>0.10886159528924599</v>
      </c>
      <c r="CE843" s="17"/>
      <c r="CF843" s="17">
        <v>4.1263847841015701E-2</v>
      </c>
      <c r="CG843" s="17"/>
      <c r="CH843" s="17">
        <v>0.11033737068723599</v>
      </c>
    </row>
    <row r="844" spans="2:86" x14ac:dyDescent="0.35">
      <c r="B844" t="s">
        <v>78</v>
      </c>
      <c r="C844" s="17">
        <v>0.20141404292291601</v>
      </c>
      <c r="D844" s="17">
        <v>0.25930984691211001</v>
      </c>
      <c r="E844" s="17">
        <v>0.14216349014451499</v>
      </c>
      <c r="F844" s="17"/>
      <c r="G844" s="17">
        <v>0.19194460732993801</v>
      </c>
      <c r="H844" s="17">
        <v>0.221042797711895</v>
      </c>
      <c r="I844" s="17">
        <v>0.16937911257198701</v>
      </c>
      <c r="J844" s="17">
        <v>0.26076186041910199</v>
      </c>
      <c r="K844" s="17">
        <v>0.19962496055717799</v>
      </c>
      <c r="L844" s="17">
        <v>0.16866951127017399</v>
      </c>
      <c r="M844" s="17"/>
      <c r="N844" s="17">
        <v>0.12685485712910999</v>
      </c>
      <c r="O844" s="17">
        <v>0.17601604462398901</v>
      </c>
      <c r="P844" s="17">
        <v>0.312139376073506</v>
      </c>
      <c r="Q844" s="17">
        <v>0.21330805206113501</v>
      </c>
      <c r="R844" s="17"/>
      <c r="S844" s="17">
        <v>0.13268126339730299</v>
      </c>
      <c r="T844" s="17">
        <v>0.166613430541208</v>
      </c>
      <c r="U844" s="17">
        <v>0.26344203087631701</v>
      </c>
      <c r="V844" s="17">
        <v>0.20376786342480599</v>
      </c>
      <c r="W844" s="17">
        <v>0.19809393346516799</v>
      </c>
      <c r="X844" s="17">
        <v>0.25788099951864502</v>
      </c>
      <c r="Y844" s="17">
        <v>0.215499552974181</v>
      </c>
      <c r="Z844" s="17">
        <v>0.31168426655300902</v>
      </c>
      <c r="AA844" s="17">
        <v>0.206877340485321</v>
      </c>
      <c r="AB844" s="17">
        <v>0.13239875677903101</v>
      </c>
      <c r="AC844" s="17">
        <v>0.18795929097833999</v>
      </c>
      <c r="AD844" s="17">
        <v>0.25582456738479298</v>
      </c>
      <c r="AE844" s="17"/>
      <c r="AF844" s="17">
        <v>0</v>
      </c>
      <c r="AG844" s="17">
        <v>0.15412145362608601</v>
      </c>
      <c r="AH844" s="17">
        <v>0.15142683434302801</v>
      </c>
      <c r="AI844" s="17">
        <v>0.152435832914908</v>
      </c>
      <c r="AJ844" s="17">
        <v>0.21451027480793999</v>
      </c>
      <c r="AK844" s="17">
        <v>0.20527704763313001</v>
      </c>
      <c r="AL844" s="17">
        <v>0.34316009623985599</v>
      </c>
      <c r="AM844" s="17">
        <v>0.27354270814642101</v>
      </c>
      <c r="AN844" s="17">
        <v>0.15148931214436101</v>
      </c>
      <c r="AO844" s="17">
        <v>0.14102816625919301</v>
      </c>
      <c r="AP844" s="17">
        <v>0.29971032717652202</v>
      </c>
      <c r="AQ844" s="17">
        <v>0.15697537211484799</v>
      </c>
      <c r="AR844" s="17">
        <v>0.208461251315331</v>
      </c>
      <c r="AS844" s="17">
        <v>8.3001754786749399E-2</v>
      </c>
      <c r="AT844" s="17">
        <v>9.0178402707215499E-2</v>
      </c>
      <c r="AU844" s="17">
        <v>0.24809834134529801</v>
      </c>
      <c r="AV844" s="17"/>
      <c r="AW844" s="17">
        <v>0.180270214081348</v>
      </c>
      <c r="AX844" s="17">
        <v>0.232647132025258</v>
      </c>
      <c r="AY844" s="17">
        <v>0.15197129956334601</v>
      </c>
      <c r="AZ844" s="17">
        <v>5.8299571008035601E-2</v>
      </c>
      <c r="BA844" s="17">
        <v>0.12916630687483199</v>
      </c>
      <c r="BB844" s="17"/>
      <c r="BC844" s="17">
        <v>0.170521882629245</v>
      </c>
      <c r="BD844" s="17">
        <v>0.21372170834922399</v>
      </c>
      <c r="BE844" s="17">
        <v>0.19847137047010099</v>
      </c>
      <c r="BF844" s="17">
        <v>0.23982306649771501</v>
      </c>
      <c r="BG844" s="17">
        <v>5.8815055134795999E-2</v>
      </c>
      <c r="BH844" s="17"/>
      <c r="BI844" s="17">
        <v>0.19973965713398401</v>
      </c>
      <c r="BJ844" s="17">
        <v>0.20849188144816</v>
      </c>
      <c r="BK844" s="17"/>
      <c r="BL844" s="17">
        <v>0.191837261822559</v>
      </c>
      <c r="BM844" s="17">
        <v>0.18614462801183099</v>
      </c>
      <c r="BN844" s="17">
        <v>0.216465797879064</v>
      </c>
      <c r="BO844" s="17">
        <v>0.102965683137121</v>
      </c>
      <c r="BP844" s="17"/>
      <c r="BQ844" s="17">
        <v>0.184125605843238</v>
      </c>
      <c r="BR844" s="17">
        <v>0.15721193998903599</v>
      </c>
      <c r="BS844" s="17">
        <v>0.13076286062329801</v>
      </c>
      <c r="BT844" s="17">
        <v>0.504305196010156</v>
      </c>
      <c r="BU844" s="17">
        <v>7.8395299267212198E-2</v>
      </c>
      <c r="BV844" s="17"/>
      <c r="BW844" s="17">
        <v>3.0631693850709601E-2</v>
      </c>
      <c r="BX844" s="17">
        <v>0.101089791238074</v>
      </c>
      <c r="BY844" s="17">
        <v>0</v>
      </c>
      <c r="BZ844" s="17">
        <v>0.75507377445392199</v>
      </c>
      <c r="CA844" s="17">
        <v>6.99069295535098E-2</v>
      </c>
      <c r="CB844" s="17"/>
      <c r="CC844" s="17">
        <v>0.430516796122978</v>
      </c>
      <c r="CD844" s="17">
        <v>7.0699189130859597E-2</v>
      </c>
      <c r="CE844" s="17"/>
      <c r="CF844" s="17">
        <v>9.7114355934463506E-2</v>
      </c>
      <c r="CG844" s="17"/>
      <c r="CH844" s="17">
        <v>0.33438544688713301</v>
      </c>
    </row>
    <row r="845" spans="2:86" x14ac:dyDescent="0.35">
      <c r="B845" t="s">
        <v>231</v>
      </c>
      <c r="C845" s="17">
        <v>2.9614512260677101E-2</v>
      </c>
      <c r="D845" s="17">
        <v>5.5100784568762502E-3</v>
      </c>
      <c r="E845" s="17">
        <v>5.4282984392994997E-2</v>
      </c>
      <c r="F845" s="17"/>
      <c r="G845" s="17">
        <v>5.5518049709380603E-2</v>
      </c>
      <c r="H845" s="17">
        <v>1.39539028026041E-2</v>
      </c>
      <c r="I845" s="17">
        <v>1.9157628505064701E-2</v>
      </c>
      <c r="J845" s="17">
        <v>7.7847475526564597E-2</v>
      </c>
      <c r="K845" s="17">
        <v>0</v>
      </c>
      <c r="L845" s="17">
        <v>1.5954084362668101E-2</v>
      </c>
      <c r="M845" s="17"/>
      <c r="N845" s="17">
        <v>2.0149774116770901E-2</v>
      </c>
      <c r="O845" s="17">
        <v>0</v>
      </c>
      <c r="P845" s="17">
        <v>5.4857247587767097E-2</v>
      </c>
      <c r="Q845" s="17">
        <v>4.9712543035421101E-2</v>
      </c>
      <c r="R845" s="17"/>
      <c r="S845" s="17">
        <v>0</v>
      </c>
      <c r="T845" s="17">
        <v>0</v>
      </c>
      <c r="U845" s="17">
        <v>0</v>
      </c>
      <c r="V845" s="17">
        <v>3.84309268953371E-2</v>
      </c>
      <c r="W845" s="17">
        <v>0</v>
      </c>
      <c r="X845" s="17">
        <v>0</v>
      </c>
      <c r="Y845" s="17">
        <v>3.1816396511230798E-2</v>
      </c>
      <c r="Z845" s="17">
        <v>0</v>
      </c>
      <c r="AA845" s="17">
        <v>0</v>
      </c>
      <c r="AB845" s="17">
        <v>0.216799412861336</v>
      </c>
      <c r="AC845" s="17">
        <v>0</v>
      </c>
      <c r="AD845" s="17">
        <v>0.19794514968330901</v>
      </c>
      <c r="AE845" s="17"/>
      <c r="AF845" s="17">
        <v>0</v>
      </c>
      <c r="AG845" s="17">
        <v>0</v>
      </c>
      <c r="AH845" s="17">
        <v>0</v>
      </c>
      <c r="AI845" s="17">
        <v>0.12967668390099199</v>
      </c>
      <c r="AJ845" s="17">
        <v>0</v>
      </c>
      <c r="AK845" s="17">
        <v>0</v>
      </c>
      <c r="AL845" s="17">
        <v>3.8198011094410997E-2</v>
      </c>
      <c r="AM845" s="17">
        <v>0</v>
      </c>
      <c r="AN845" s="17">
        <v>0</v>
      </c>
      <c r="AO845" s="17">
        <v>5.30370843665664E-2</v>
      </c>
      <c r="AP845" s="17">
        <v>0.120440117055306</v>
      </c>
      <c r="AQ845" s="17">
        <v>0</v>
      </c>
      <c r="AR845" s="17">
        <v>0</v>
      </c>
      <c r="AS845" s="17">
        <v>0</v>
      </c>
      <c r="AT845" s="17">
        <v>0</v>
      </c>
      <c r="AU845" s="17">
        <v>4.0124770187588601E-2</v>
      </c>
      <c r="AV845" s="17"/>
      <c r="AW845" s="17">
        <v>3.5166529426877799E-2</v>
      </c>
      <c r="AX845" s="17">
        <v>1.98681296182475E-2</v>
      </c>
      <c r="AY845" s="17">
        <v>4.6032143742610901E-2</v>
      </c>
      <c r="AZ845" s="17">
        <v>0</v>
      </c>
      <c r="BA845" s="17">
        <v>0</v>
      </c>
      <c r="BB845" s="17"/>
      <c r="BC845" s="17">
        <v>2.69480338845785E-2</v>
      </c>
      <c r="BD845" s="17">
        <v>3.2901663841076199E-2</v>
      </c>
      <c r="BE845" s="17">
        <v>1.9536708694588598E-2</v>
      </c>
      <c r="BF845" s="17">
        <v>2.4529448541365999E-2</v>
      </c>
      <c r="BG845" s="17">
        <v>0.122742154969661</v>
      </c>
      <c r="BH845" s="17"/>
      <c r="BI845" s="17">
        <v>3.08704545866006E-2</v>
      </c>
      <c r="BJ845" s="17">
        <v>2.4305486683258298E-2</v>
      </c>
      <c r="BK845" s="17"/>
      <c r="BL845" s="17">
        <v>3.3024125145375803E-2</v>
      </c>
      <c r="BM845" s="17">
        <v>4.0240437556174499E-2</v>
      </c>
      <c r="BN845" s="17">
        <v>2.4451467485019002E-2</v>
      </c>
      <c r="BO845" s="17">
        <v>0</v>
      </c>
      <c r="BP845" s="17"/>
      <c r="BQ845" s="17">
        <v>0</v>
      </c>
      <c r="BR845" s="17">
        <v>6.5361551862383998E-3</v>
      </c>
      <c r="BS845" s="17">
        <v>0</v>
      </c>
      <c r="BT845" s="17">
        <v>8.0608467185892693E-2</v>
      </c>
      <c r="BU845" s="17">
        <v>0</v>
      </c>
      <c r="BV845" s="17"/>
      <c r="BW845" s="17">
        <v>0</v>
      </c>
      <c r="BX845" s="17">
        <v>0</v>
      </c>
      <c r="BY845" s="17">
        <v>4.0209381801441998E-2</v>
      </c>
      <c r="BZ845" s="17">
        <v>1.2630839928948199E-2</v>
      </c>
      <c r="CA845" s="17">
        <v>7.4681696164702299E-2</v>
      </c>
      <c r="CB845" s="17"/>
      <c r="CC845" s="17">
        <v>4.6645677654899603E-2</v>
      </c>
      <c r="CD845" s="17">
        <v>1.98973601823253E-2</v>
      </c>
      <c r="CE845" s="17"/>
      <c r="CF845" s="17">
        <v>0</v>
      </c>
      <c r="CG845" s="17"/>
      <c r="CH845" s="17">
        <v>3.0813679093424199E-2</v>
      </c>
    </row>
    <row r="846" spans="2:86" x14ac:dyDescent="0.35">
      <c r="B846" t="s">
        <v>232</v>
      </c>
      <c r="C846" s="17">
        <v>1.2079731037449901E-2</v>
      </c>
      <c r="D846" s="17">
        <v>4.4929093467322304E-3</v>
      </c>
      <c r="E846" s="17">
        <v>1.9844082649011899E-2</v>
      </c>
      <c r="F846" s="17"/>
      <c r="G846" s="17">
        <v>4.2764476271378797E-2</v>
      </c>
      <c r="H846" s="17">
        <v>0</v>
      </c>
      <c r="I846" s="17">
        <v>1.5621100288366101E-2</v>
      </c>
      <c r="J846" s="17">
        <v>0</v>
      </c>
      <c r="K846" s="17">
        <v>0</v>
      </c>
      <c r="L846" s="17">
        <v>1.6463507192020801E-2</v>
      </c>
      <c r="M846" s="17"/>
      <c r="N846" s="17">
        <v>0</v>
      </c>
      <c r="O846" s="17">
        <v>1.2907027614778001E-2</v>
      </c>
      <c r="P846" s="17">
        <v>1.0718009720866801E-2</v>
      </c>
      <c r="Q846" s="17">
        <v>2.4840270645975399E-2</v>
      </c>
      <c r="R846" s="17"/>
      <c r="S846" s="17">
        <v>0</v>
      </c>
      <c r="T846" s="17">
        <v>0</v>
      </c>
      <c r="U846" s="17">
        <v>2.9522940588552302E-2</v>
      </c>
      <c r="V846" s="17">
        <v>0</v>
      </c>
      <c r="W846" s="17">
        <v>0</v>
      </c>
      <c r="X846" s="17">
        <v>0</v>
      </c>
      <c r="Y846" s="17">
        <v>0</v>
      </c>
      <c r="Z846" s="17">
        <v>0</v>
      </c>
      <c r="AA846" s="17">
        <v>0</v>
      </c>
      <c r="AB846" s="17">
        <v>4.6872510391141299E-2</v>
      </c>
      <c r="AC846" s="17">
        <v>0.118353228647157</v>
      </c>
      <c r="AD846" s="17">
        <v>0</v>
      </c>
      <c r="AE846" s="17"/>
      <c r="AF846" s="17">
        <v>0</v>
      </c>
      <c r="AG846" s="17">
        <v>0</v>
      </c>
      <c r="AH846" s="17">
        <v>0</v>
      </c>
      <c r="AI846" s="17">
        <v>0</v>
      </c>
      <c r="AJ846" s="17">
        <v>7.2608966220470902E-2</v>
      </c>
      <c r="AK846" s="17">
        <v>0</v>
      </c>
      <c r="AL846" s="17">
        <v>0</v>
      </c>
      <c r="AM846" s="17">
        <v>5.0381791817405701E-2</v>
      </c>
      <c r="AN846" s="17">
        <v>0</v>
      </c>
      <c r="AO846" s="17">
        <v>0</v>
      </c>
      <c r="AP846" s="17">
        <v>0</v>
      </c>
      <c r="AQ846" s="17">
        <v>0</v>
      </c>
      <c r="AR846" s="17">
        <v>0</v>
      </c>
      <c r="AS846" s="17">
        <v>8.1510856852729005E-2</v>
      </c>
      <c r="AT846" s="17">
        <v>0</v>
      </c>
      <c r="AU846" s="17">
        <v>0</v>
      </c>
      <c r="AV846" s="17"/>
      <c r="AW846" s="17">
        <v>0</v>
      </c>
      <c r="AX846" s="17">
        <v>4.1904909135396497E-2</v>
      </c>
      <c r="AY846" s="17">
        <v>7.7296285037470698E-3</v>
      </c>
      <c r="AZ846" s="17">
        <v>0</v>
      </c>
      <c r="BA846" s="17">
        <v>0</v>
      </c>
      <c r="BB846" s="17"/>
      <c r="BC846" s="17">
        <v>0</v>
      </c>
      <c r="BD846" s="17">
        <v>6.4522999682585097E-3</v>
      </c>
      <c r="BE846" s="17">
        <v>9.4636420224033495E-3</v>
      </c>
      <c r="BF846" s="17">
        <v>4.5504061714968097E-2</v>
      </c>
      <c r="BG846" s="17">
        <v>0</v>
      </c>
      <c r="BH846" s="17"/>
      <c r="BI846" s="17">
        <v>7.10938932003296E-3</v>
      </c>
      <c r="BJ846" s="17">
        <v>3.3089988245618103E-2</v>
      </c>
      <c r="BK846" s="17"/>
      <c r="BL846" s="17">
        <v>0</v>
      </c>
      <c r="BM846" s="17">
        <v>1.9891432471312101E-2</v>
      </c>
      <c r="BN846" s="17">
        <v>1.1608734634863199E-2</v>
      </c>
      <c r="BO846" s="17">
        <v>0</v>
      </c>
      <c r="BP846" s="17"/>
      <c r="BQ846" s="17">
        <v>0</v>
      </c>
      <c r="BR846" s="17">
        <v>5.8759908926631198E-3</v>
      </c>
      <c r="BS846" s="17">
        <v>0</v>
      </c>
      <c r="BT846" s="17">
        <v>2.54664172809736E-2</v>
      </c>
      <c r="BU846" s="17">
        <v>9.6653095264350203E-2</v>
      </c>
      <c r="BV846" s="17"/>
      <c r="BW846" s="17">
        <v>0</v>
      </c>
      <c r="BX846" s="17">
        <v>0</v>
      </c>
      <c r="BY846" s="17">
        <v>0</v>
      </c>
      <c r="BZ846" s="17">
        <v>1.7373483421087101E-2</v>
      </c>
      <c r="CA846" s="17">
        <v>5.75258612335963E-2</v>
      </c>
      <c r="CB846" s="17"/>
      <c r="CC846" s="17">
        <v>1.5826029736378699E-2</v>
      </c>
      <c r="CD846" s="17">
        <v>9.9422757696633803E-3</v>
      </c>
      <c r="CE846" s="17"/>
      <c r="CF846" s="17">
        <v>0</v>
      </c>
      <c r="CG846" s="17"/>
      <c r="CH846" s="17">
        <v>2.77014380110834E-2</v>
      </c>
    </row>
    <row r="847" spans="2:86" x14ac:dyDescent="0.35">
      <c r="B847" t="s">
        <v>233</v>
      </c>
      <c r="C847" s="17">
        <v>3.05515281076921E-2</v>
      </c>
      <c r="D847" s="17">
        <v>4.1522748542483202E-2</v>
      </c>
      <c r="E847" s="17">
        <v>1.9323583582793801E-2</v>
      </c>
      <c r="F847" s="17"/>
      <c r="G847" s="17">
        <v>9.9984966783787196E-2</v>
      </c>
      <c r="H847" s="17">
        <v>0</v>
      </c>
      <c r="I847" s="17">
        <v>1.6699771736069902E-2</v>
      </c>
      <c r="J847" s="17">
        <v>4.3605920971838297E-2</v>
      </c>
      <c r="K847" s="17">
        <v>0</v>
      </c>
      <c r="L847" s="17">
        <v>2.9361193459253199E-2</v>
      </c>
      <c r="M847" s="17"/>
      <c r="N847" s="17">
        <v>1.07446436074319E-2</v>
      </c>
      <c r="O847" s="17">
        <v>5.7127372901860603E-2</v>
      </c>
      <c r="P847" s="17">
        <v>0</v>
      </c>
      <c r="Q847" s="17">
        <v>4.8377261323278603E-2</v>
      </c>
      <c r="R847" s="17"/>
      <c r="S847" s="17">
        <v>0</v>
      </c>
      <c r="T847" s="17">
        <v>0</v>
      </c>
      <c r="U847" s="17">
        <v>0</v>
      </c>
      <c r="V847" s="17">
        <v>0.123585210122878</v>
      </c>
      <c r="W847" s="17">
        <v>0</v>
      </c>
      <c r="X847" s="17">
        <v>0.112837844537132</v>
      </c>
      <c r="Y847" s="17">
        <v>4.2376230280284803E-2</v>
      </c>
      <c r="Z847" s="17">
        <v>4.58217235717251E-2</v>
      </c>
      <c r="AA847" s="17">
        <v>0</v>
      </c>
      <c r="AB847" s="17">
        <v>0</v>
      </c>
      <c r="AC847" s="17">
        <v>0</v>
      </c>
      <c r="AD847" s="17">
        <v>0.11120240037842299</v>
      </c>
      <c r="AE847" s="17"/>
      <c r="AF847" s="17">
        <v>0.51520907939109295</v>
      </c>
      <c r="AG847" s="17">
        <v>0</v>
      </c>
      <c r="AH847" s="17">
        <v>0</v>
      </c>
      <c r="AI847" s="17">
        <v>4.6945539642555503E-2</v>
      </c>
      <c r="AJ847" s="17">
        <v>0</v>
      </c>
      <c r="AK847" s="17">
        <v>8.2975472758254801E-2</v>
      </c>
      <c r="AL847" s="17">
        <v>5.23429358425214E-2</v>
      </c>
      <c r="AM847" s="17">
        <v>3.6281113834597298E-2</v>
      </c>
      <c r="AN847" s="17">
        <v>0</v>
      </c>
      <c r="AO847" s="17">
        <v>0</v>
      </c>
      <c r="AP847" s="17">
        <v>5.4502963571890099E-2</v>
      </c>
      <c r="AQ847" s="17">
        <v>0</v>
      </c>
      <c r="AR847" s="17">
        <v>0</v>
      </c>
      <c r="AS847" s="17">
        <v>0</v>
      </c>
      <c r="AT847" s="17">
        <v>0</v>
      </c>
      <c r="AU847" s="17">
        <v>0</v>
      </c>
      <c r="AV847" s="17"/>
      <c r="AW847" s="17">
        <v>3.5010763654556E-2</v>
      </c>
      <c r="AX847" s="17">
        <v>3.5646197523142298E-2</v>
      </c>
      <c r="AY847" s="17">
        <v>9.6396905948945392E-3</v>
      </c>
      <c r="AZ847" s="17">
        <v>2.9551032195713301E-2</v>
      </c>
      <c r="BA847" s="17">
        <v>0.24552704914760601</v>
      </c>
      <c r="BB847" s="17"/>
      <c r="BC847" s="17">
        <v>0</v>
      </c>
      <c r="BD847" s="17">
        <v>8.0467224639978793E-3</v>
      </c>
      <c r="BE847" s="17">
        <v>6.6280443468561101E-2</v>
      </c>
      <c r="BF847" s="17">
        <v>2.4200275362902601E-2</v>
      </c>
      <c r="BG847" s="17">
        <v>0</v>
      </c>
      <c r="BH847" s="17"/>
      <c r="BI847" s="17">
        <v>3.7779023382022298E-2</v>
      </c>
      <c r="BJ847" s="17">
        <v>0</v>
      </c>
      <c r="BK847" s="17"/>
      <c r="BL847" s="17">
        <v>0</v>
      </c>
      <c r="BM847" s="17">
        <v>4.60893539508134E-2</v>
      </c>
      <c r="BN847" s="17">
        <v>2.08895004371084E-2</v>
      </c>
      <c r="BO847" s="17">
        <v>0.23498671485287001</v>
      </c>
      <c r="BP847" s="17"/>
      <c r="BQ847" s="17">
        <v>0</v>
      </c>
      <c r="BR847" s="17">
        <v>0</v>
      </c>
      <c r="BS847" s="17">
        <v>0</v>
      </c>
      <c r="BT847" s="17">
        <v>0.10840914338877</v>
      </c>
      <c r="BU847" s="17">
        <v>8.0360412136147794E-2</v>
      </c>
      <c r="BV847" s="17"/>
      <c r="BW847" s="17">
        <v>2.88649838062758E-2</v>
      </c>
      <c r="BX847" s="17">
        <v>0</v>
      </c>
      <c r="BY847" s="17">
        <v>0</v>
      </c>
      <c r="BZ847" s="17">
        <v>4.4782337466477598E-2</v>
      </c>
      <c r="CA847" s="17">
        <v>2.2075960941603801E-2</v>
      </c>
      <c r="CB847" s="17"/>
      <c r="CC847" s="17">
        <v>5.3451039207193601E-2</v>
      </c>
      <c r="CD847" s="17">
        <v>1.7486184267555001E-2</v>
      </c>
      <c r="CE847" s="17"/>
      <c r="CF847" s="17">
        <v>0</v>
      </c>
      <c r="CG847" s="17"/>
      <c r="CH847" s="17">
        <v>0</v>
      </c>
    </row>
    <row r="848" spans="2:86" x14ac:dyDescent="0.35">
      <c r="B848" t="s">
        <v>140</v>
      </c>
      <c r="C848" s="17">
        <v>0.191416617258829</v>
      </c>
      <c r="D848" s="17">
        <v>0.125996583206055</v>
      </c>
      <c r="E848" s="17">
        <v>0.258367465391659</v>
      </c>
      <c r="F848" s="17"/>
      <c r="G848" s="17">
        <v>0.12636621021672201</v>
      </c>
      <c r="H848" s="17">
        <v>0.233051537928119</v>
      </c>
      <c r="I848" s="17">
        <v>0.24070231500474201</v>
      </c>
      <c r="J848" s="17">
        <v>0.135964327923946</v>
      </c>
      <c r="K848" s="17">
        <v>0.224922549479738</v>
      </c>
      <c r="L848" s="17">
        <v>0.18629261761890101</v>
      </c>
      <c r="M848" s="17"/>
      <c r="N848" s="17">
        <v>0.23169743895436101</v>
      </c>
      <c r="O848" s="17">
        <v>0.193305179650373</v>
      </c>
      <c r="P848" s="17">
        <v>0.14310985835446499</v>
      </c>
      <c r="Q848" s="17">
        <v>0.187920101983274</v>
      </c>
      <c r="R848" s="17"/>
      <c r="S848" s="17">
        <v>0.155390341019884</v>
      </c>
      <c r="T848" s="17">
        <v>0.18248185210596499</v>
      </c>
      <c r="U848" s="17">
        <v>0.130188516043765</v>
      </c>
      <c r="V848" s="17">
        <v>8.8723903856042299E-2</v>
      </c>
      <c r="W848" s="17">
        <v>0.17956462596939901</v>
      </c>
      <c r="X848" s="17">
        <v>0.24347728301086199</v>
      </c>
      <c r="Y848" s="17">
        <v>0.39472935840342099</v>
      </c>
      <c r="Z848" s="17">
        <v>0.17559826331505901</v>
      </c>
      <c r="AA848" s="17">
        <v>0.20691820683381201</v>
      </c>
      <c r="AB848" s="17">
        <v>0.23653879051679899</v>
      </c>
      <c r="AC848" s="17">
        <v>0.23751737461673</v>
      </c>
      <c r="AD848" s="17">
        <v>0</v>
      </c>
      <c r="AE848" s="17"/>
      <c r="AF848" s="17">
        <v>0.26409584679550502</v>
      </c>
      <c r="AG848" s="17">
        <v>0.19075509374317401</v>
      </c>
      <c r="AH848" s="17">
        <v>0.41592101070562099</v>
      </c>
      <c r="AI848" s="17">
        <v>0.102621172047257</v>
      </c>
      <c r="AJ848" s="17">
        <v>0.16120593308064701</v>
      </c>
      <c r="AK848" s="17">
        <v>0.239157833733709</v>
      </c>
      <c r="AL848" s="17">
        <v>9.3238114484428994E-2</v>
      </c>
      <c r="AM848" s="17">
        <v>7.1885899691687793E-2</v>
      </c>
      <c r="AN848" s="17">
        <v>0.247506323498073</v>
      </c>
      <c r="AO848" s="17">
        <v>0.20922127165103599</v>
      </c>
      <c r="AP848" s="17">
        <v>0.19561507616766899</v>
      </c>
      <c r="AQ848" s="17">
        <v>0.27567885119602398</v>
      </c>
      <c r="AR848" s="17">
        <v>0.192048695963661</v>
      </c>
      <c r="AS848" s="17">
        <v>0</v>
      </c>
      <c r="AT848" s="17">
        <v>0.22969824473509401</v>
      </c>
      <c r="AU848" s="17">
        <v>7.1855639678389399E-2</v>
      </c>
      <c r="AV848" s="17"/>
      <c r="AW848" s="17">
        <v>0.23401574346282</v>
      </c>
      <c r="AX848" s="17">
        <v>0.201067631056075</v>
      </c>
      <c r="AY848" s="17">
        <v>0.18537858291988299</v>
      </c>
      <c r="AZ848" s="17">
        <v>0.119046590080638</v>
      </c>
      <c r="BA848" s="17">
        <v>6.65375208223494E-2</v>
      </c>
      <c r="BB848" s="17"/>
      <c r="BC848" s="17">
        <v>9.1681591879740898E-2</v>
      </c>
      <c r="BD848" s="17">
        <v>0.19707531006325901</v>
      </c>
      <c r="BE848" s="17">
        <v>0.19324889106777901</v>
      </c>
      <c r="BF848" s="17">
        <v>0.24425232525414001</v>
      </c>
      <c r="BG848" s="17">
        <v>0.19927910577917901</v>
      </c>
      <c r="BH848" s="17"/>
      <c r="BI848" s="17">
        <v>0.188660350037264</v>
      </c>
      <c r="BJ848" s="17">
        <v>0.203067704156252</v>
      </c>
      <c r="BK848" s="17"/>
      <c r="BL848" s="17">
        <v>0.27380723806937002</v>
      </c>
      <c r="BM848" s="17">
        <v>0.20120166230184899</v>
      </c>
      <c r="BN848" s="17">
        <v>0.164808760628747</v>
      </c>
      <c r="BO848" s="17">
        <v>0.194664619033035</v>
      </c>
      <c r="BP848" s="17"/>
      <c r="BQ848" s="17">
        <v>0.108988135642234</v>
      </c>
      <c r="BR848" s="17">
        <v>0.153979592095115</v>
      </c>
      <c r="BS848" s="17">
        <v>0.119210536563522</v>
      </c>
      <c r="BT848" s="17">
        <v>9.4671747237101006E-2</v>
      </c>
      <c r="BU848" s="17">
        <v>0.14342758865476299</v>
      </c>
      <c r="BV848" s="17"/>
      <c r="BW848" s="17">
        <v>4.26686671580217E-2</v>
      </c>
      <c r="BX848" s="17">
        <v>5.75103674975233E-2</v>
      </c>
      <c r="BY848" s="17">
        <v>0.110631403370739</v>
      </c>
      <c r="BZ848" s="17">
        <v>9.7236796436261097E-2</v>
      </c>
      <c r="CA848" s="17">
        <v>0.13535850427115301</v>
      </c>
      <c r="CB848" s="17"/>
      <c r="CC848" s="17">
        <v>5.7910675673744701E-2</v>
      </c>
      <c r="CD848" s="17">
        <v>0.26758859420327802</v>
      </c>
      <c r="CE848" s="17"/>
      <c r="CF848" s="17">
        <v>6.1395825080880997E-2</v>
      </c>
      <c r="CG848" s="17"/>
      <c r="CH848" s="17">
        <v>5.37465002272687E-2</v>
      </c>
    </row>
    <row r="849" spans="2:86" x14ac:dyDescent="0.35">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c r="BZ849" s="17"/>
      <c r="CA849" s="17"/>
      <c r="CB849" s="17"/>
      <c r="CC849" s="17"/>
      <c r="CD849" s="17"/>
      <c r="CE849" s="17"/>
      <c r="CF849" s="17"/>
      <c r="CG849" s="17"/>
      <c r="CH849" s="17"/>
    </row>
    <row r="850" spans="2:86" x14ac:dyDescent="0.35">
      <c r="B850" s="6" t="s">
        <v>376</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c r="BY850" s="17"/>
      <c r="BZ850" s="17"/>
      <c r="CA850" s="17"/>
      <c r="CB850" s="17"/>
      <c r="CC850" s="17"/>
      <c r="CD850" s="17"/>
      <c r="CE850" s="17"/>
      <c r="CF850" s="17"/>
      <c r="CG850" s="17"/>
      <c r="CH850" s="17"/>
    </row>
    <row r="851" spans="2:86" x14ac:dyDescent="0.35">
      <c r="B851" s="21" t="s">
        <v>348</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c r="CB851" s="17"/>
      <c r="CC851" s="17"/>
      <c r="CD851" s="17"/>
      <c r="CE851" s="17"/>
      <c r="CF851" s="17"/>
      <c r="CG851" s="17"/>
      <c r="CH851" s="17"/>
    </row>
    <row r="852" spans="2:86" x14ac:dyDescent="0.35">
      <c r="B852" t="s">
        <v>76</v>
      </c>
      <c r="C852" s="17">
        <v>0.25739016683899701</v>
      </c>
      <c r="D852" s="17">
        <v>0.28935068490631199</v>
      </c>
      <c r="E852" s="17">
        <v>0.22679977550938299</v>
      </c>
      <c r="F852" s="17"/>
      <c r="G852" s="17">
        <v>0.27998242067508999</v>
      </c>
      <c r="H852" s="17">
        <v>0.44205844578556103</v>
      </c>
      <c r="I852" s="17">
        <v>0.26982749429306802</v>
      </c>
      <c r="J852" s="17">
        <v>0.14910688354259999</v>
      </c>
      <c r="K852" s="17">
        <v>0.143286377738471</v>
      </c>
      <c r="L852" s="17">
        <v>0.19700520931756099</v>
      </c>
      <c r="M852" s="17"/>
      <c r="N852" s="17">
        <v>0.38425129977338002</v>
      </c>
      <c r="O852" s="17">
        <v>0.18273401469539399</v>
      </c>
      <c r="P852" s="17">
        <v>0.21177651875798501</v>
      </c>
      <c r="Q852" s="17">
        <v>0.21737179822629701</v>
      </c>
      <c r="R852" s="17"/>
      <c r="S852" s="17">
        <v>0.41287687391330802</v>
      </c>
      <c r="T852" s="17">
        <v>0.17408115306938901</v>
      </c>
      <c r="U852" s="17">
        <v>0.18522838254955601</v>
      </c>
      <c r="V852" s="17">
        <v>0.21528452248275901</v>
      </c>
      <c r="W852" s="17">
        <v>0.25500705525093498</v>
      </c>
      <c r="X852" s="17">
        <v>0.34710097782259902</v>
      </c>
      <c r="Y852" s="17">
        <v>0.16378972697574701</v>
      </c>
      <c r="Z852" s="17">
        <v>0.21073931859116299</v>
      </c>
      <c r="AA852" s="17">
        <v>0.16845153387953199</v>
      </c>
      <c r="AB852" s="17">
        <v>0.29427659947899099</v>
      </c>
      <c r="AC852" s="17">
        <v>0.21503301274844</v>
      </c>
      <c r="AD852" s="17">
        <v>0.145544598216272</v>
      </c>
      <c r="AE852" s="17"/>
      <c r="AF852" s="17">
        <v>0.35384151283481102</v>
      </c>
      <c r="AG852" s="17">
        <v>0.18316492131286799</v>
      </c>
      <c r="AH852" s="17">
        <v>0.24651270325569699</v>
      </c>
      <c r="AI852" s="17">
        <v>7.1399426252724801E-2</v>
      </c>
      <c r="AJ852" s="17">
        <v>0.32743832324234301</v>
      </c>
      <c r="AK852" s="17">
        <v>0.30483516396895</v>
      </c>
      <c r="AL852" s="17">
        <v>0.20161941019549201</v>
      </c>
      <c r="AM852" s="17">
        <v>0.10218526542718501</v>
      </c>
      <c r="AN852" s="17">
        <v>0.15998628919951999</v>
      </c>
      <c r="AO852" s="17">
        <v>0.2793368305117</v>
      </c>
      <c r="AP852" s="17">
        <v>0.175208636688297</v>
      </c>
      <c r="AQ852" s="17">
        <v>0.36970600335729797</v>
      </c>
      <c r="AR852" s="17">
        <v>0.33026554223396198</v>
      </c>
      <c r="AS852" s="17">
        <v>0.44102345531687498</v>
      </c>
      <c r="AT852" s="17">
        <v>0.51279293362427703</v>
      </c>
      <c r="AU852" s="17">
        <v>0.427544899083385</v>
      </c>
      <c r="AV852" s="17"/>
      <c r="AW852" s="17">
        <v>0.121250358193448</v>
      </c>
      <c r="AX852" s="17">
        <v>0.21422052889818199</v>
      </c>
      <c r="AY852" s="17">
        <v>0.361061735231755</v>
      </c>
      <c r="AZ852" s="17">
        <v>0.35757943920468399</v>
      </c>
      <c r="BA852" s="17">
        <v>0.51457276775176697</v>
      </c>
      <c r="BB852" s="17"/>
      <c r="BC852" s="17">
        <v>0.186439896549524</v>
      </c>
      <c r="BD852" s="17">
        <v>0.34546953899979199</v>
      </c>
      <c r="BE852" s="17">
        <v>0.24121656648033099</v>
      </c>
      <c r="BF852" s="17">
        <v>0.138708961693675</v>
      </c>
      <c r="BG852" s="17">
        <v>0</v>
      </c>
      <c r="BH852" s="17"/>
      <c r="BI852" s="17">
        <v>0.27130308670668202</v>
      </c>
      <c r="BJ852" s="17">
        <v>0.20374543492320801</v>
      </c>
      <c r="BK852" s="17"/>
      <c r="BL852" s="17">
        <v>0.25312173148957501</v>
      </c>
      <c r="BM852" s="17">
        <v>0.28525361624780499</v>
      </c>
      <c r="BN852" s="17">
        <v>0.240236084689774</v>
      </c>
      <c r="BO852" s="17">
        <v>0.43581477526272899</v>
      </c>
      <c r="BP852" s="17"/>
      <c r="BQ852" s="17">
        <v>7.1525146252732097E-2</v>
      </c>
      <c r="BR852" s="17">
        <v>0.50573774371314995</v>
      </c>
      <c r="BS852" s="17">
        <v>0.12406901400174</v>
      </c>
      <c r="BT852" s="17">
        <v>4.9639713784952001E-2</v>
      </c>
      <c r="BU852" s="17">
        <v>6.07171131520996E-2</v>
      </c>
      <c r="BV852" s="17"/>
      <c r="BW852" s="17">
        <v>0.110904855040764</v>
      </c>
      <c r="BX852" s="17">
        <v>0.7973183542301</v>
      </c>
      <c r="BY852" s="17">
        <v>0.15581011056713401</v>
      </c>
      <c r="BZ852" s="17">
        <v>6.8200948726385893E-2</v>
      </c>
      <c r="CA852" s="17">
        <v>9.1340421617803896E-2</v>
      </c>
      <c r="CB852" s="17"/>
      <c r="CC852" s="17">
        <v>0.18764758041694099</v>
      </c>
      <c r="CD852" s="17">
        <v>0.29412538474938899</v>
      </c>
      <c r="CE852" s="17"/>
      <c r="CF852" s="17">
        <v>0.81251550934334604</v>
      </c>
      <c r="CG852" s="17"/>
      <c r="CH852" s="17">
        <v>0.32356455487670599</v>
      </c>
    </row>
    <row r="853" spans="2:86" x14ac:dyDescent="0.35">
      <c r="B853" t="s">
        <v>75</v>
      </c>
      <c r="C853" s="17">
        <v>0.15686785397840999</v>
      </c>
      <c r="D853" s="17">
        <v>0.14993402481500501</v>
      </c>
      <c r="E853" s="17">
        <v>0.16349122558885301</v>
      </c>
      <c r="F853" s="17"/>
      <c r="G853" s="17">
        <v>0.138927490168999</v>
      </c>
      <c r="H853" s="17">
        <v>0.139355045811005</v>
      </c>
      <c r="I853" s="17">
        <v>0.113489009658452</v>
      </c>
      <c r="J853" s="17">
        <v>0.11921411824863699</v>
      </c>
      <c r="K853" s="17">
        <v>0.11961839947514</v>
      </c>
      <c r="L853" s="17">
        <v>0.26005839642948098</v>
      </c>
      <c r="M853" s="17"/>
      <c r="N853" s="17">
        <v>0.160922832949532</v>
      </c>
      <c r="O853" s="17">
        <v>0.177483955907528</v>
      </c>
      <c r="P853" s="17">
        <v>0.134327172778369</v>
      </c>
      <c r="Q853" s="17">
        <v>0.14550167812089401</v>
      </c>
      <c r="R853" s="17"/>
      <c r="S853" s="17">
        <v>0.165358307885591</v>
      </c>
      <c r="T853" s="17">
        <v>0.21977014707662301</v>
      </c>
      <c r="U853" s="17">
        <v>0.145679169153346</v>
      </c>
      <c r="V853" s="17">
        <v>0.21541886272753299</v>
      </c>
      <c r="W853" s="17">
        <v>0.37412129200389599</v>
      </c>
      <c r="X853" s="17">
        <v>9.8312399546449603E-2</v>
      </c>
      <c r="Y853" s="17">
        <v>9.9698479498090603E-2</v>
      </c>
      <c r="Z853" s="17">
        <v>0.21144698101378201</v>
      </c>
      <c r="AA853" s="17">
        <v>4.64899961573823E-2</v>
      </c>
      <c r="AB853" s="17">
        <v>0.186861645254014</v>
      </c>
      <c r="AC853" s="17">
        <v>0</v>
      </c>
      <c r="AD853" s="17">
        <v>0</v>
      </c>
      <c r="AE853" s="17"/>
      <c r="AF853" s="17">
        <v>0.25321732661926399</v>
      </c>
      <c r="AG853" s="17">
        <v>0</v>
      </c>
      <c r="AH853" s="17">
        <v>0.136129518254298</v>
      </c>
      <c r="AI853" s="17">
        <v>0.204192760925265</v>
      </c>
      <c r="AJ853" s="17">
        <v>0.221448327728444</v>
      </c>
      <c r="AK853" s="17">
        <v>0.158682748032479</v>
      </c>
      <c r="AL853" s="17">
        <v>9.4555453533315598E-2</v>
      </c>
      <c r="AM853" s="17">
        <v>0.24338780334839699</v>
      </c>
      <c r="AN853" s="17">
        <v>0.19912210691009499</v>
      </c>
      <c r="AO853" s="17">
        <v>0.43169784747231899</v>
      </c>
      <c r="AP853" s="17">
        <v>0.13656112060749301</v>
      </c>
      <c r="AQ853" s="17">
        <v>0.18471634457063901</v>
      </c>
      <c r="AR853" s="17">
        <v>4.6560105426429299E-2</v>
      </c>
      <c r="AS853" s="17">
        <v>0.20703950035725099</v>
      </c>
      <c r="AT853" s="17">
        <v>7.0025978349380499E-2</v>
      </c>
      <c r="AU853" s="17">
        <v>6.3245805982190095E-2</v>
      </c>
      <c r="AV853" s="17"/>
      <c r="AW853" s="17">
        <v>0.21580928900323901</v>
      </c>
      <c r="AX853" s="17">
        <v>0.13834532974730701</v>
      </c>
      <c r="AY853" s="17">
        <v>0.13634487930984299</v>
      </c>
      <c r="AZ853" s="17">
        <v>0.18172488644658699</v>
      </c>
      <c r="BA853" s="17">
        <v>6.9945805101933697E-2</v>
      </c>
      <c r="BB853" s="17"/>
      <c r="BC853" s="17">
        <v>0.20923623849762399</v>
      </c>
      <c r="BD853" s="17">
        <v>0.16258454791739199</v>
      </c>
      <c r="BE853" s="17">
        <v>0.111098345702643</v>
      </c>
      <c r="BF853" s="17">
        <v>0.22054158312195499</v>
      </c>
      <c r="BG853" s="17">
        <v>0.16402336439391299</v>
      </c>
      <c r="BH853" s="17"/>
      <c r="BI853" s="17">
        <v>0.15827594227016401</v>
      </c>
      <c r="BJ853" s="17">
        <v>0.15143861844458301</v>
      </c>
      <c r="BK853" s="17"/>
      <c r="BL853" s="17">
        <v>0.17514111401711699</v>
      </c>
      <c r="BM853" s="17">
        <v>0.18252182047277399</v>
      </c>
      <c r="BN853" s="17">
        <v>0.14592990303019199</v>
      </c>
      <c r="BO853" s="17">
        <v>0</v>
      </c>
      <c r="BP853" s="17"/>
      <c r="BQ853" s="17">
        <v>0.64280850675182999</v>
      </c>
      <c r="BR853" s="17">
        <v>4.5785057468421E-2</v>
      </c>
      <c r="BS853" s="17">
        <v>0.146553318841221</v>
      </c>
      <c r="BT853" s="17">
        <v>0.12361527439506299</v>
      </c>
      <c r="BU853" s="17">
        <v>0.10631144535324399</v>
      </c>
      <c r="BV853" s="17"/>
      <c r="BW853" s="17">
        <v>0.74963122497712897</v>
      </c>
      <c r="BX853" s="17">
        <v>2.91487758659193E-2</v>
      </c>
      <c r="BY853" s="17">
        <v>5.8783534216800798E-2</v>
      </c>
      <c r="BZ853" s="17">
        <v>6.6294432905109599E-2</v>
      </c>
      <c r="CA853" s="17">
        <v>3.3866966758612498E-2</v>
      </c>
      <c r="CB853" s="17"/>
      <c r="CC853" s="17">
        <v>0.11485514403224301</v>
      </c>
      <c r="CD853" s="17">
        <v>0.178997031200757</v>
      </c>
      <c r="CE853" s="17"/>
      <c r="CF853" s="17">
        <v>0</v>
      </c>
      <c r="CG853" s="17"/>
      <c r="CH853" s="17">
        <v>7.1890981053697997E-2</v>
      </c>
    </row>
    <row r="854" spans="2:86" x14ac:dyDescent="0.35">
      <c r="B854" t="s">
        <v>77</v>
      </c>
      <c r="C854" s="17">
        <v>7.8870842550403997E-2</v>
      </c>
      <c r="D854" s="17">
        <v>7.4974218695723696E-2</v>
      </c>
      <c r="E854" s="17">
        <v>8.2564081831590502E-2</v>
      </c>
      <c r="F854" s="17"/>
      <c r="G854" s="17">
        <v>6.5461475705801797E-2</v>
      </c>
      <c r="H854" s="17">
        <v>8.5551853085416005E-2</v>
      </c>
      <c r="I854" s="17">
        <v>6.9608244785703599E-2</v>
      </c>
      <c r="J854" s="17">
        <v>0.10445520396729401</v>
      </c>
      <c r="K854" s="17">
        <v>0.113910945373217</v>
      </c>
      <c r="L854" s="17">
        <v>5.9398507880441702E-2</v>
      </c>
      <c r="M854" s="17"/>
      <c r="N854" s="17">
        <v>8.3616423003773699E-2</v>
      </c>
      <c r="O854" s="17">
        <v>9.2883187829301606E-2</v>
      </c>
      <c r="P854" s="17">
        <v>6.97020516738769E-2</v>
      </c>
      <c r="Q854" s="17">
        <v>6.7716605917238201E-2</v>
      </c>
      <c r="R854" s="17"/>
      <c r="S854" s="17">
        <v>6.0260401598877203E-2</v>
      </c>
      <c r="T854" s="17">
        <v>0.16398937663654001</v>
      </c>
      <c r="U854" s="17">
        <v>7.5058133338557598E-2</v>
      </c>
      <c r="V854" s="17">
        <v>5.0514353518065797E-2</v>
      </c>
      <c r="W854" s="17">
        <v>4.09692075485256E-2</v>
      </c>
      <c r="X854" s="17">
        <v>0.233603639580684</v>
      </c>
      <c r="Y854" s="17">
        <v>6.6322118634182997E-2</v>
      </c>
      <c r="Z854" s="17">
        <v>0.149148640125121</v>
      </c>
      <c r="AA854" s="17">
        <v>7.57967858993666E-2</v>
      </c>
      <c r="AB854" s="17">
        <v>2.81134801428795E-2</v>
      </c>
      <c r="AC854" s="17">
        <v>0</v>
      </c>
      <c r="AD854" s="17">
        <v>0</v>
      </c>
      <c r="AE854" s="17"/>
      <c r="AF854" s="17">
        <v>0</v>
      </c>
      <c r="AG854" s="17">
        <v>7.1349772395336297E-2</v>
      </c>
      <c r="AH854" s="17">
        <v>8.9321927923562E-2</v>
      </c>
      <c r="AI854" s="17">
        <v>3.9431632379346701E-2</v>
      </c>
      <c r="AJ854" s="17">
        <v>3.1477162284837899E-2</v>
      </c>
      <c r="AK854" s="17">
        <v>2.3181232072641601E-2</v>
      </c>
      <c r="AL854" s="17">
        <v>0.11539578140946299</v>
      </c>
      <c r="AM854" s="17">
        <v>3.8657389774821103E-2</v>
      </c>
      <c r="AN854" s="17">
        <v>0.13250709391200599</v>
      </c>
      <c r="AO854" s="17">
        <v>0.16002158116446299</v>
      </c>
      <c r="AP854" s="17">
        <v>0.11662537746217</v>
      </c>
      <c r="AQ854" s="17">
        <v>7.1714479598127906E-2</v>
      </c>
      <c r="AR854" s="17">
        <v>4.6345324653289298E-2</v>
      </c>
      <c r="AS854" s="17">
        <v>0</v>
      </c>
      <c r="AT854" s="17">
        <v>9.2503896636778202E-2</v>
      </c>
      <c r="AU854" s="17">
        <v>0.13832427769965699</v>
      </c>
      <c r="AV854" s="17"/>
      <c r="AW854" s="17">
        <v>4.99294139258427E-2</v>
      </c>
      <c r="AX854" s="17">
        <v>9.73443155236563E-2</v>
      </c>
      <c r="AY854" s="17">
        <v>9.1011883831424195E-2</v>
      </c>
      <c r="AZ854" s="17">
        <v>8.1471533166119395E-2</v>
      </c>
      <c r="BA854" s="17">
        <v>7.2968517869959407E-2</v>
      </c>
      <c r="BB854" s="17"/>
      <c r="BC854" s="17">
        <v>0.17962080411931</v>
      </c>
      <c r="BD854" s="17">
        <v>5.2654980409613E-2</v>
      </c>
      <c r="BE854" s="17">
        <v>7.16514184912318E-2</v>
      </c>
      <c r="BF854" s="17">
        <v>3.7617713657523297E-2</v>
      </c>
      <c r="BG854" s="17">
        <v>0.51940504037847202</v>
      </c>
      <c r="BH854" s="17"/>
      <c r="BI854" s="17">
        <v>8.3158268344073999E-2</v>
      </c>
      <c r="BJ854" s="17">
        <v>6.2339603278014397E-2</v>
      </c>
      <c r="BK854" s="17"/>
      <c r="BL854" s="17">
        <v>9.4505486411198505E-2</v>
      </c>
      <c r="BM854" s="17">
        <v>4.6960194600525897E-2</v>
      </c>
      <c r="BN854" s="17">
        <v>9.1071755180477401E-2</v>
      </c>
      <c r="BO854" s="17">
        <v>0</v>
      </c>
      <c r="BP854" s="17"/>
      <c r="BQ854" s="17">
        <v>3.2441893432854099E-2</v>
      </c>
      <c r="BR854" s="17">
        <v>6.6473567136404094E-2</v>
      </c>
      <c r="BS854" s="17">
        <v>0.61651963176694802</v>
      </c>
      <c r="BT854" s="17">
        <v>0</v>
      </c>
      <c r="BU854" s="17">
        <v>0</v>
      </c>
      <c r="BV854" s="17"/>
      <c r="BW854" s="17">
        <v>3.5635905127956703E-2</v>
      </c>
      <c r="BX854" s="17">
        <v>2.3368664991136E-2</v>
      </c>
      <c r="BY854" s="17">
        <v>0.66944990950232197</v>
      </c>
      <c r="BZ854" s="17">
        <v>0</v>
      </c>
      <c r="CA854" s="17">
        <v>3.5909555209596697E-2</v>
      </c>
      <c r="CB854" s="17"/>
      <c r="CC854" s="17">
        <v>6.2545778001270202E-2</v>
      </c>
      <c r="CD854" s="17">
        <v>8.7469674833228303E-2</v>
      </c>
      <c r="CE854" s="17"/>
      <c r="CF854" s="17">
        <v>1.38989856672502E-2</v>
      </c>
      <c r="CG854" s="17"/>
      <c r="CH854" s="17">
        <v>6.6133501118944393E-2</v>
      </c>
    </row>
    <row r="855" spans="2:86" x14ac:dyDescent="0.35">
      <c r="B855" t="s">
        <v>79</v>
      </c>
      <c r="C855" s="17">
        <v>0.10030492359986599</v>
      </c>
      <c r="D855" s="17">
        <v>8.5211644001248005E-2</v>
      </c>
      <c r="E855" s="17">
        <v>0.113971352679081</v>
      </c>
      <c r="F855" s="17"/>
      <c r="G855" s="17">
        <v>0.16797740547388601</v>
      </c>
      <c r="H855" s="17">
        <v>0.121886727449063</v>
      </c>
      <c r="I855" s="17">
        <v>0.100801938726314</v>
      </c>
      <c r="J855" s="17">
        <v>7.5623006141680799E-2</v>
      </c>
      <c r="K855" s="17">
        <v>2.3025068410663301E-2</v>
      </c>
      <c r="L855" s="17">
        <v>8.3485697225063604E-2</v>
      </c>
      <c r="M855" s="17"/>
      <c r="N855" s="17">
        <v>0.12641080948406699</v>
      </c>
      <c r="O855" s="17">
        <v>6.4606255966168993E-2</v>
      </c>
      <c r="P855" s="17">
        <v>9.6400172550165003E-2</v>
      </c>
      <c r="Q855" s="17">
        <v>0.10892072401503999</v>
      </c>
      <c r="R855" s="17"/>
      <c r="S855" s="17">
        <v>0.11476169016363399</v>
      </c>
      <c r="T855" s="17">
        <v>8.98336037633055E-2</v>
      </c>
      <c r="U855" s="17">
        <v>0.15121584105660499</v>
      </c>
      <c r="V855" s="17">
        <v>0.13190721240488901</v>
      </c>
      <c r="W855" s="17">
        <v>5.67514517735404E-2</v>
      </c>
      <c r="X855" s="17">
        <v>0.15268235321288301</v>
      </c>
      <c r="Y855" s="17">
        <v>9.1714053673072601E-2</v>
      </c>
      <c r="Z855" s="17">
        <v>0</v>
      </c>
      <c r="AA855" s="17">
        <v>0.102243816355541</v>
      </c>
      <c r="AB855" s="17">
        <v>0.115046396922924</v>
      </c>
      <c r="AC855" s="17">
        <v>0</v>
      </c>
      <c r="AD855" s="17">
        <v>0</v>
      </c>
      <c r="AE855" s="17"/>
      <c r="AF855" s="17">
        <v>0.17603246605903999</v>
      </c>
      <c r="AG855" s="17">
        <v>6.2995567475441702E-2</v>
      </c>
      <c r="AH855" s="17">
        <v>2.8907088473687802E-2</v>
      </c>
      <c r="AI855" s="17">
        <v>0.130584999045992</v>
      </c>
      <c r="AJ855" s="17">
        <v>0.15242174694712601</v>
      </c>
      <c r="AK855" s="17">
        <v>4.8287854367569501E-2</v>
      </c>
      <c r="AL855" s="17">
        <v>0.120922780789256</v>
      </c>
      <c r="AM855" s="17">
        <v>0.113936705831004</v>
      </c>
      <c r="AN855" s="17">
        <v>0.113475795269044</v>
      </c>
      <c r="AO855" s="17">
        <v>0</v>
      </c>
      <c r="AP855" s="17">
        <v>4.7799974647160903E-2</v>
      </c>
      <c r="AQ855" s="17">
        <v>0.113622054287639</v>
      </c>
      <c r="AR855" s="17">
        <v>0.34250569935571601</v>
      </c>
      <c r="AS855" s="17">
        <v>0</v>
      </c>
      <c r="AT855" s="17">
        <v>0.12605284584472901</v>
      </c>
      <c r="AU855" s="17">
        <v>8.8258164532203698E-2</v>
      </c>
      <c r="AV855" s="17"/>
      <c r="AW855" s="17">
        <v>3.0160550914501E-2</v>
      </c>
      <c r="AX855" s="17">
        <v>9.8188660958954399E-2</v>
      </c>
      <c r="AY855" s="17">
        <v>0.10303375034062801</v>
      </c>
      <c r="AZ855" s="17">
        <v>0.15093496115041599</v>
      </c>
      <c r="BA855" s="17">
        <v>0.101619276046974</v>
      </c>
      <c r="BB855" s="17"/>
      <c r="BC855" s="17">
        <v>0.12598661624715299</v>
      </c>
      <c r="BD855" s="17">
        <v>7.2214634687583795E-2</v>
      </c>
      <c r="BE855" s="17">
        <v>9.7230244101230601E-2</v>
      </c>
      <c r="BF855" s="17">
        <v>0.161756170973614</v>
      </c>
      <c r="BG855" s="17">
        <v>0.15075569359775301</v>
      </c>
      <c r="BH855" s="17"/>
      <c r="BI855" s="17">
        <v>9.5423814287145303E-2</v>
      </c>
      <c r="BJ855" s="17">
        <v>0.119125257722595</v>
      </c>
      <c r="BK855" s="17"/>
      <c r="BL855" s="17">
        <v>0.13515680607871</v>
      </c>
      <c r="BM855" s="17">
        <v>7.7789618768493204E-2</v>
      </c>
      <c r="BN855" s="17">
        <v>0.103666323686606</v>
      </c>
      <c r="BO855" s="17">
        <v>0</v>
      </c>
      <c r="BP855" s="17"/>
      <c r="BQ855" s="17">
        <v>0</v>
      </c>
      <c r="BR855" s="17">
        <v>0.1029005871096</v>
      </c>
      <c r="BS855" s="17">
        <v>0</v>
      </c>
      <c r="BT855" s="17">
        <v>2.4883237040650302E-2</v>
      </c>
      <c r="BU855" s="17">
        <v>0.59658059428365995</v>
      </c>
      <c r="BV855" s="17"/>
      <c r="BW855" s="17">
        <v>2.9866159931360398E-2</v>
      </c>
      <c r="BX855" s="17">
        <v>3.80421425737308E-2</v>
      </c>
      <c r="BY855" s="17">
        <v>0</v>
      </c>
      <c r="BZ855" s="17">
        <v>1.20399869428797E-2</v>
      </c>
      <c r="CA855" s="17">
        <v>0.64301531710650295</v>
      </c>
      <c r="CB855" s="17"/>
      <c r="CC855" s="17">
        <v>2.38743334409122E-2</v>
      </c>
      <c r="CD855" s="17">
        <v>0.14056288546434101</v>
      </c>
      <c r="CE855" s="17"/>
      <c r="CF855" s="17">
        <v>4.3975623440836997E-2</v>
      </c>
      <c r="CG855" s="17"/>
      <c r="CH855" s="17">
        <v>0</v>
      </c>
    </row>
    <row r="856" spans="2:86" x14ac:dyDescent="0.35">
      <c r="B856" t="s">
        <v>78</v>
      </c>
      <c r="C856" s="17">
        <v>0.180565986482082</v>
      </c>
      <c r="D856" s="17">
        <v>0.229976053818884</v>
      </c>
      <c r="E856" s="17">
        <v>0.137411920186959</v>
      </c>
      <c r="F856" s="17"/>
      <c r="G856" s="17">
        <v>0.124892199332439</v>
      </c>
      <c r="H856" s="17">
        <v>9.6205019638694697E-2</v>
      </c>
      <c r="I856" s="17">
        <v>0.14754399849441099</v>
      </c>
      <c r="J856" s="17">
        <v>0.23265784983802801</v>
      </c>
      <c r="K856" s="17">
        <v>0.230323495337137</v>
      </c>
      <c r="L856" s="17">
        <v>0.26289668106189601</v>
      </c>
      <c r="M856" s="17"/>
      <c r="N856" s="17">
        <v>0.10047619688140499</v>
      </c>
      <c r="O856" s="17">
        <v>0.215093563832119</v>
      </c>
      <c r="P856" s="17">
        <v>0.21395258695925201</v>
      </c>
      <c r="Q856" s="17">
        <v>0.217907268872224</v>
      </c>
      <c r="R856" s="17"/>
      <c r="S856" s="17">
        <v>6.4512467257290707E-2</v>
      </c>
      <c r="T856" s="17">
        <v>0.20428890898169899</v>
      </c>
      <c r="U856" s="17">
        <v>0.191439072712977</v>
      </c>
      <c r="V856" s="17">
        <v>0.19832694919213401</v>
      </c>
      <c r="W856" s="17">
        <v>0.18819977209477701</v>
      </c>
      <c r="X856" s="17">
        <v>0.13414969386977901</v>
      </c>
      <c r="Y856" s="17">
        <v>0.27200871327241399</v>
      </c>
      <c r="Z856" s="17">
        <v>0.320315489135649</v>
      </c>
      <c r="AA856" s="17">
        <v>0.30082332389385202</v>
      </c>
      <c r="AB856" s="17">
        <v>0.123720754371932</v>
      </c>
      <c r="AC856" s="17">
        <v>0.39187660087530102</v>
      </c>
      <c r="AD856" s="17">
        <v>0</v>
      </c>
      <c r="AE856" s="17"/>
      <c r="AF856" s="17">
        <v>0.21690869448688499</v>
      </c>
      <c r="AG856" s="17">
        <v>0.13834992823209899</v>
      </c>
      <c r="AH856" s="17">
        <v>0.12368714174938</v>
      </c>
      <c r="AI856" s="17">
        <v>0.27863510557207999</v>
      </c>
      <c r="AJ856" s="17">
        <v>0.12656120020109399</v>
      </c>
      <c r="AK856" s="17">
        <v>0.21894838845641701</v>
      </c>
      <c r="AL856" s="17">
        <v>0.33901209760568801</v>
      </c>
      <c r="AM856" s="17">
        <v>0.16474979067576601</v>
      </c>
      <c r="AN856" s="17">
        <v>0.17411761585127</v>
      </c>
      <c r="AO856" s="17">
        <v>0</v>
      </c>
      <c r="AP856" s="17">
        <v>0.299067665705255</v>
      </c>
      <c r="AQ856" s="17">
        <v>0</v>
      </c>
      <c r="AR856" s="17">
        <v>0.13772476718669199</v>
      </c>
      <c r="AS856" s="17">
        <v>0.233176261765282</v>
      </c>
      <c r="AT856" s="17">
        <v>0</v>
      </c>
      <c r="AU856" s="17">
        <v>0.15274957797109701</v>
      </c>
      <c r="AV856" s="17"/>
      <c r="AW856" s="17">
        <v>0.29117613817309002</v>
      </c>
      <c r="AX856" s="17">
        <v>0.16645267404272901</v>
      </c>
      <c r="AY856" s="17">
        <v>0.130077988542183</v>
      </c>
      <c r="AZ856" s="17">
        <v>8.9174556765116195E-2</v>
      </c>
      <c r="BA856" s="17">
        <v>7.1737907090080294E-2</v>
      </c>
      <c r="BB856" s="17"/>
      <c r="BC856" s="17">
        <v>0.112480670069331</v>
      </c>
      <c r="BD856" s="17">
        <v>0.157256311266493</v>
      </c>
      <c r="BE856" s="17">
        <v>0.25783977750864001</v>
      </c>
      <c r="BF856" s="17">
        <v>0.114511607741362</v>
      </c>
      <c r="BG856" s="17">
        <v>0</v>
      </c>
      <c r="BH856" s="17"/>
      <c r="BI856" s="17">
        <v>0.18728945208858999</v>
      </c>
      <c r="BJ856" s="17">
        <v>0.15464198825336201</v>
      </c>
      <c r="BK856" s="17"/>
      <c r="BL856" s="17">
        <v>0.130931286122586</v>
      </c>
      <c r="BM856" s="17">
        <v>0.172235348755053</v>
      </c>
      <c r="BN856" s="17">
        <v>0.200252751637746</v>
      </c>
      <c r="BO856" s="17">
        <v>0.12678444625579199</v>
      </c>
      <c r="BP856" s="17"/>
      <c r="BQ856" s="17">
        <v>0.188700719231264</v>
      </c>
      <c r="BR856" s="17">
        <v>0.13143608132670201</v>
      </c>
      <c r="BS856" s="17">
        <v>7.9257892953940701E-2</v>
      </c>
      <c r="BT856" s="17">
        <v>0.64191087033585204</v>
      </c>
      <c r="BU856" s="17">
        <v>0.12235167957959101</v>
      </c>
      <c r="BV856" s="17"/>
      <c r="BW856" s="17">
        <v>1.80581032608534E-2</v>
      </c>
      <c r="BX856" s="17">
        <v>1.1130165425628899E-2</v>
      </c>
      <c r="BY856" s="17">
        <v>2.94961866707441E-2</v>
      </c>
      <c r="BZ856" s="17">
        <v>0.79640162259806602</v>
      </c>
      <c r="CA856" s="17">
        <v>6.2824430992539301E-2</v>
      </c>
      <c r="CB856" s="17"/>
      <c r="CC856" s="17">
        <v>0.477727828293395</v>
      </c>
      <c r="CD856" s="17">
        <v>2.40431849397016E-2</v>
      </c>
      <c r="CE856" s="17"/>
      <c r="CF856" s="17">
        <v>1.28661513384282E-2</v>
      </c>
      <c r="CG856" s="17"/>
      <c r="CH856" s="17">
        <v>0.424074649478761</v>
      </c>
    </row>
    <row r="857" spans="2:86" x14ac:dyDescent="0.35">
      <c r="B857" t="s">
        <v>231</v>
      </c>
      <c r="C857" s="17">
        <v>2.3204889922224001E-2</v>
      </c>
      <c r="D857" s="17">
        <v>2.8354090235514599E-2</v>
      </c>
      <c r="E857" s="17">
        <v>1.8721314119570599E-2</v>
      </c>
      <c r="F857" s="17"/>
      <c r="G857" s="17">
        <v>0</v>
      </c>
      <c r="H857" s="17">
        <v>0</v>
      </c>
      <c r="I857" s="17">
        <v>3.5626774037708302E-2</v>
      </c>
      <c r="J857" s="17">
        <v>0</v>
      </c>
      <c r="K857" s="17">
        <v>6.5102775281636993E-2</v>
      </c>
      <c r="L857" s="17">
        <v>4.3927472596280402E-2</v>
      </c>
      <c r="M857" s="17"/>
      <c r="N857" s="17">
        <v>1.1173523295681999E-2</v>
      </c>
      <c r="O857" s="17">
        <v>4.1429211563807702E-2</v>
      </c>
      <c r="P857" s="17">
        <v>4.1191693324862201E-2</v>
      </c>
      <c r="Q857" s="17">
        <v>0</v>
      </c>
      <c r="R857" s="17"/>
      <c r="S857" s="17">
        <v>0</v>
      </c>
      <c r="T857" s="17">
        <v>0</v>
      </c>
      <c r="U857" s="17">
        <v>0</v>
      </c>
      <c r="V857" s="17">
        <v>0</v>
      </c>
      <c r="W857" s="17">
        <v>0</v>
      </c>
      <c r="X857" s="17">
        <v>0</v>
      </c>
      <c r="Y857" s="17">
        <v>0</v>
      </c>
      <c r="Z857" s="17">
        <v>0</v>
      </c>
      <c r="AA857" s="17">
        <v>0</v>
      </c>
      <c r="AB857" s="17">
        <v>0.195675213194866</v>
      </c>
      <c r="AC857" s="17">
        <v>0</v>
      </c>
      <c r="AD857" s="17">
        <v>0</v>
      </c>
      <c r="AE857" s="17"/>
      <c r="AF857" s="17">
        <v>0</v>
      </c>
      <c r="AG857" s="17">
        <v>0</v>
      </c>
      <c r="AH857" s="17">
        <v>0</v>
      </c>
      <c r="AI857" s="17">
        <v>4.9222023777391197E-2</v>
      </c>
      <c r="AJ857" s="17">
        <v>4.36766297168533E-2</v>
      </c>
      <c r="AK857" s="17">
        <v>3.2402323116941398E-2</v>
      </c>
      <c r="AL857" s="17">
        <v>0</v>
      </c>
      <c r="AM857" s="17">
        <v>6.6668750399643595E-2</v>
      </c>
      <c r="AN857" s="17">
        <v>0</v>
      </c>
      <c r="AO857" s="17">
        <v>0</v>
      </c>
      <c r="AP857" s="17">
        <v>3.7486019631624998E-2</v>
      </c>
      <c r="AQ857" s="17">
        <v>4.8077343963107602E-2</v>
      </c>
      <c r="AR857" s="17">
        <v>0</v>
      </c>
      <c r="AS857" s="17">
        <v>0</v>
      </c>
      <c r="AT857" s="17">
        <v>0.12605284584472901</v>
      </c>
      <c r="AU857" s="17">
        <v>0</v>
      </c>
      <c r="AV857" s="17"/>
      <c r="AW857" s="17">
        <v>4.3184899295114598E-2</v>
      </c>
      <c r="AX857" s="17">
        <v>1.34672712925111E-2</v>
      </c>
      <c r="AY857" s="17">
        <v>0</v>
      </c>
      <c r="AZ857" s="17">
        <v>2.9680664361043298E-2</v>
      </c>
      <c r="BA857" s="17">
        <v>0</v>
      </c>
      <c r="BB857" s="17"/>
      <c r="BC857" s="17">
        <v>0</v>
      </c>
      <c r="BD857" s="17">
        <v>4.3898569136473303E-2</v>
      </c>
      <c r="BE857" s="17">
        <v>1.8145041816582899E-2</v>
      </c>
      <c r="BF857" s="17">
        <v>0</v>
      </c>
      <c r="BG857" s="17">
        <v>0</v>
      </c>
      <c r="BH857" s="17"/>
      <c r="BI857" s="17">
        <v>2.0872216131521099E-2</v>
      </c>
      <c r="BJ857" s="17">
        <v>3.2199095404561499E-2</v>
      </c>
      <c r="BK857" s="17"/>
      <c r="BL857" s="17">
        <v>0</v>
      </c>
      <c r="BM857" s="17">
        <v>2.6778720078808001E-2</v>
      </c>
      <c r="BN857" s="17">
        <v>2.3251903847591401E-2</v>
      </c>
      <c r="BO857" s="17">
        <v>0.167251962851833</v>
      </c>
      <c r="BP857" s="17"/>
      <c r="BQ857" s="17">
        <v>0</v>
      </c>
      <c r="BR857" s="17">
        <v>8.3215830201552599E-3</v>
      </c>
      <c r="BS857" s="17">
        <v>0</v>
      </c>
      <c r="BT857" s="17">
        <v>0</v>
      </c>
      <c r="BU857" s="17">
        <v>0</v>
      </c>
      <c r="BV857" s="17"/>
      <c r="BW857" s="17">
        <v>0</v>
      </c>
      <c r="BX857" s="17">
        <v>0</v>
      </c>
      <c r="BY857" s="17">
        <v>0</v>
      </c>
      <c r="BZ857" s="17">
        <v>0</v>
      </c>
      <c r="CA857" s="17">
        <v>0</v>
      </c>
      <c r="CB857" s="17"/>
      <c r="CC857" s="17">
        <v>0</v>
      </c>
      <c r="CD857" s="17">
        <v>3.5427503559190603E-2</v>
      </c>
      <c r="CE857" s="17"/>
      <c r="CF857" s="17">
        <v>0</v>
      </c>
      <c r="CG857" s="17"/>
      <c r="CH857" s="17">
        <v>0</v>
      </c>
    </row>
    <row r="858" spans="2:86" x14ac:dyDescent="0.35">
      <c r="B858" t="s">
        <v>232</v>
      </c>
      <c r="C858" s="17">
        <v>1.10328412428389E-2</v>
      </c>
      <c r="D858" s="17">
        <v>1.7973171677234698E-2</v>
      </c>
      <c r="E858" s="17">
        <v>4.9266235533433804E-3</v>
      </c>
      <c r="F858" s="17"/>
      <c r="G858" s="17">
        <v>3.53373301376591E-2</v>
      </c>
      <c r="H858" s="17">
        <v>0</v>
      </c>
      <c r="I858" s="17">
        <v>0</v>
      </c>
      <c r="J858" s="17">
        <v>3.8498829749901597E-2</v>
      </c>
      <c r="K858" s="17">
        <v>0</v>
      </c>
      <c r="L858" s="17">
        <v>0</v>
      </c>
      <c r="M858" s="17"/>
      <c r="N858" s="17">
        <v>1.77492282018521E-2</v>
      </c>
      <c r="O858" s="17">
        <v>0</v>
      </c>
      <c r="P858" s="17">
        <v>2.37094838204394E-2</v>
      </c>
      <c r="Q858" s="17">
        <v>0</v>
      </c>
      <c r="R858" s="17"/>
      <c r="S858" s="17">
        <v>2.9365680846226899E-2</v>
      </c>
      <c r="T858" s="17">
        <v>0</v>
      </c>
      <c r="U858" s="17">
        <v>0</v>
      </c>
      <c r="V858" s="17">
        <v>0</v>
      </c>
      <c r="W858" s="17">
        <v>0</v>
      </c>
      <c r="X858" s="17">
        <v>0</v>
      </c>
      <c r="Y858" s="17">
        <v>3.48826861284426E-2</v>
      </c>
      <c r="Z858" s="17">
        <v>0</v>
      </c>
      <c r="AA858" s="17">
        <v>0</v>
      </c>
      <c r="AB858" s="17">
        <v>0</v>
      </c>
      <c r="AC858" s="17">
        <v>5.2755965157969299E-2</v>
      </c>
      <c r="AD858" s="17">
        <v>0</v>
      </c>
      <c r="AE858" s="17"/>
      <c r="AF858" s="17">
        <v>0</v>
      </c>
      <c r="AG858" s="17">
        <v>0.12810598868265</v>
      </c>
      <c r="AH858" s="17">
        <v>0</v>
      </c>
      <c r="AI858" s="17">
        <v>0</v>
      </c>
      <c r="AJ858" s="17">
        <v>0</v>
      </c>
      <c r="AK858" s="17">
        <v>0</v>
      </c>
      <c r="AL858" s="17">
        <v>0</v>
      </c>
      <c r="AM858" s="17">
        <v>0</v>
      </c>
      <c r="AN858" s="17">
        <v>4.0989345681559798E-2</v>
      </c>
      <c r="AO858" s="17">
        <v>0</v>
      </c>
      <c r="AP858" s="17">
        <v>0</v>
      </c>
      <c r="AQ858" s="17">
        <v>0</v>
      </c>
      <c r="AR858" s="17">
        <v>0</v>
      </c>
      <c r="AS858" s="17">
        <v>0</v>
      </c>
      <c r="AT858" s="17">
        <v>0</v>
      </c>
      <c r="AU858" s="17">
        <v>3.9621874611999099E-2</v>
      </c>
      <c r="AV858" s="17"/>
      <c r="AW858" s="17">
        <v>0</v>
      </c>
      <c r="AX858" s="17">
        <v>2.31294917772824E-2</v>
      </c>
      <c r="AY858" s="17">
        <v>1.1141317156080801E-2</v>
      </c>
      <c r="AZ858" s="17">
        <v>0</v>
      </c>
      <c r="BA858" s="17">
        <v>9.92099210373521E-2</v>
      </c>
      <c r="BB858" s="17"/>
      <c r="BC858" s="17">
        <v>5.0951930828730299E-2</v>
      </c>
      <c r="BD858" s="17">
        <v>7.1772050804169898E-3</v>
      </c>
      <c r="BE858" s="17">
        <v>0</v>
      </c>
      <c r="BF858" s="17">
        <v>1.9754039345766802E-2</v>
      </c>
      <c r="BG858" s="17">
        <v>0</v>
      </c>
      <c r="BH858" s="17"/>
      <c r="BI858" s="17">
        <v>1.38942412469522E-2</v>
      </c>
      <c r="BJ858" s="17">
        <v>0</v>
      </c>
      <c r="BK858" s="17"/>
      <c r="BL858" s="17">
        <v>0</v>
      </c>
      <c r="BM858" s="17">
        <v>2.2967107384933301E-2</v>
      </c>
      <c r="BN858" s="17">
        <v>9.3643819973033299E-3</v>
      </c>
      <c r="BO858" s="17">
        <v>0</v>
      </c>
      <c r="BP858" s="17"/>
      <c r="BQ858" s="17">
        <v>0</v>
      </c>
      <c r="BR858" s="17">
        <v>6.9140463145659801E-3</v>
      </c>
      <c r="BS858" s="17">
        <v>0</v>
      </c>
      <c r="BT858" s="17">
        <v>0</v>
      </c>
      <c r="BU858" s="17">
        <v>0</v>
      </c>
      <c r="BV858" s="17"/>
      <c r="BW858" s="17">
        <v>0</v>
      </c>
      <c r="BX858" s="17">
        <v>1.2535994101315499E-2</v>
      </c>
      <c r="BY858" s="17">
        <v>0</v>
      </c>
      <c r="BZ858" s="17">
        <v>0</v>
      </c>
      <c r="CA858" s="17">
        <v>0</v>
      </c>
      <c r="CB858" s="17"/>
      <c r="CC858" s="17">
        <v>1.6527337952815399E-2</v>
      </c>
      <c r="CD858" s="17">
        <v>8.1387482029357701E-3</v>
      </c>
      <c r="CE858" s="17"/>
      <c r="CF858" s="17">
        <v>1.44912488824085E-2</v>
      </c>
      <c r="CG858" s="17"/>
      <c r="CH858" s="17">
        <v>0</v>
      </c>
    </row>
    <row r="859" spans="2:86" x14ac:dyDescent="0.35">
      <c r="B859" t="s">
        <v>233</v>
      </c>
      <c r="C859" s="17">
        <v>2.7736948768875998E-2</v>
      </c>
      <c r="D859" s="17">
        <v>1.7059954710705202E-2</v>
      </c>
      <c r="E859" s="17">
        <v>3.7269988353373598E-2</v>
      </c>
      <c r="F859" s="17"/>
      <c r="G859" s="17">
        <v>0</v>
      </c>
      <c r="H859" s="17">
        <v>2.4994426196358398E-2</v>
      </c>
      <c r="I859" s="17">
        <v>3.07356027102813E-2</v>
      </c>
      <c r="J859" s="17">
        <v>4.6461197253656099E-2</v>
      </c>
      <c r="K859" s="17">
        <v>0.107956999702818</v>
      </c>
      <c r="L859" s="17">
        <v>0</v>
      </c>
      <c r="M859" s="17"/>
      <c r="N859" s="17">
        <v>8.0875087021108003E-3</v>
      </c>
      <c r="O859" s="17">
        <v>1.92471293249377E-2</v>
      </c>
      <c r="P859" s="17">
        <v>2.4207670199542501E-2</v>
      </c>
      <c r="Q859" s="17">
        <v>6.8470998225781399E-2</v>
      </c>
      <c r="R859" s="17"/>
      <c r="S859" s="17">
        <v>0</v>
      </c>
      <c r="T859" s="17">
        <v>2.2580293922786401E-2</v>
      </c>
      <c r="U859" s="17">
        <v>0</v>
      </c>
      <c r="V859" s="17">
        <v>3.6782825990078698E-2</v>
      </c>
      <c r="W859" s="17">
        <v>0</v>
      </c>
      <c r="X859" s="17">
        <v>3.41509359676044E-2</v>
      </c>
      <c r="Y859" s="17">
        <v>0</v>
      </c>
      <c r="Z859" s="17">
        <v>0</v>
      </c>
      <c r="AA859" s="17">
        <v>3.6610155475733597E-2</v>
      </c>
      <c r="AB859" s="17">
        <v>2.74736494077415E-2</v>
      </c>
      <c r="AC859" s="17">
        <v>6.7715870702436398E-2</v>
      </c>
      <c r="AD859" s="17">
        <v>0.288897109519829</v>
      </c>
      <c r="AE859" s="17"/>
      <c r="AF859" s="17">
        <v>0</v>
      </c>
      <c r="AG859" s="17">
        <v>0</v>
      </c>
      <c r="AH859" s="17">
        <v>5.0868119764595703E-2</v>
      </c>
      <c r="AI859" s="17">
        <v>0</v>
      </c>
      <c r="AJ859" s="17">
        <v>0</v>
      </c>
      <c r="AK859" s="17">
        <v>7.0828849350694903E-2</v>
      </c>
      <c r="AL859" s="17">
        <v>2.8909845839416099E-2</v>
      </c>
      <c r="AM859" s="17">
        <v>5.2185935168204398E-2</v>
      </c>
      <c r="AN859" s="17">
        <v>7.2553386461606195E-2</v>
      </c>
      <c r="AO859" s="17">
        <v>0</v>
      </c>
      <c r="AP859" s="17">
        <v>6.4212501938719704E-2</v>
      </c>
      <c r="AQ859" s="17">
        <v>0</v>
      </c>
      <c r="AR859" s="17">
        <v>0</v>
      </c>
      <c r="AS859" s="17">
        <v>0</v>
      </c>
      <c r="AT859" s="17">
        <v>0</v>
      </c>
      <c r="AU859" s="17">
        <v>0</v>
      </c>
      <c r="AV859" s="17"/>
      <c r="AW859" s="17">
        <v>3.12754059330125E-2</v>
      </c>
      <c r="AX859" s="17">
        <v>4.9759200714534102E-2</v>
      </c>
      <c r="AY859" s="17">
        <v>1.049642383025E-2</v>
      </c>
      <c r="AZ859" s="17">
        <v>2.1483163810750001E-2</v>
      </c>
      <c r="BA859" s="17">
        <v>0</v>
      </c>
      <c r="BB859" s="17"/>
      <c r="BC859" s="17">
        <v>0</v>
      </c>
      <c r="BD859" s="17">
        <v>8.9043867820922506E-3</v>
      </c>
      <c r="BE859" s="17">
        <v>4.95823854083913E-2</v>
      </c>
      <c r="BF859" s="17">
        <v>4.8699081838772397E-2</v>
      </c>
      <c r="BG859" s="17">
        <v>0</v>
      </c>
      <c r="BH859" s="17"/>
      <c r="BI859" s="17">
        <v>2.9551135092652999E-2</v>
      </c>
      <c r="BJ859" s="17">
        <v>2.07419010068054E-2</v>
      </c>
      <c r="BK859" s="17"/>
      <c r="BL859" s="17">
        <v>2.62685940018644E-2</v>
      </c>
      <c r="BM859" s="17">
        <v>1.31232048692071E-2</v>
      </c>
      <c r="BN859" s="17">
        <v>3.5496871205179498E-2</v>
      </c>
      <c r="BO859" s="17">
        <v>0</v>
      </c>
      <c r="BP859" s="17"/>
      <c r="BQ859" s="17">
        <v>0</v>
      </c>
      <c r="BR859" s="17">
        <v>6.17157625478576E-3</v>
      </c>
      <c r="BS859" s="17">
        <v>0</v>
      </c>
      <c r="BT859" s="17">
        <v>0</v>
      </c>
      <c r="BU859" s="17">
        <v>0</v>
      </c>
      <c r="BV859" s="17"/>
      <c r="BW859" s="17">
        <v>0</v>
      </c>
      <c r="BX859" s="17">
        <v>0</v>
      </c>
      <c r="BY859" s="17">
        <v>0</v>
      </c>
      <c r="BZ859" s="17">
        <v>0</v>
      </c>
      <c r="CA859" s="17">
        <v>1.9027390505239099E-2</v>
      </c>
      <c r="CB859" s="17"/>
      <c r="CC859" s="17">
        <v>0</v>
      </c>
      <c r="CD859" s="17">
        <v>4.23467146159279E-2</v>
      </c>
      <c r="CE859" s="17"/>
      <c r="CF859" s="17">
        <v>0</v>
      </c>
      <c r="CG859" s="17"/>
      <c r="CH859" s="17">
        <v>0</v>
      </c>
    </row>
    <row r="860" spans="2:86" x14ac:dyDescent="0.35">
      <c r="B860" t="s">
        <v>140</v>
      </c>
      <c r="C860" s="17">
        <v>0.164025546616301</v>
      </c>
      <c r="D860" s="17">
        <v>0.107166157139373</v>
      </c>
      <c r="E860" s="17">
        <v>0.214843718177846</v>
      </c>
      <c r="F860" s="17"/>
      <c r="G860" s="17">
        <v>0.18742167850612601</v>
      </c>
      <c r="H860" s="17">
        <v>8.9948482033900795E-2</v>
      </c>
      <c r="I860" s="17">
        <v>0.23236693729406299</v>
      </c>
      <c r="J860" s="17">
        <v>0.233982911258202</v>
      </c>
      <c r="K860" s="17">
        <v>0.196775938680917</v>
      </c>
      <c r="L860" s="17">
        <v>9.3228035489276398E-2</v>
      </c>
      <c r="M860" s="17"/>
      <c r="N860" s="17">
        <v>0.10731217770819799</v>
      </c>
      <c r="O860" s="17">
        <v>0.20652268088074299</v>
      </c>
      <c r="P860" s="17">
        <v>0.184732649935507</v>
      </c>
      <c r="Q860" s="17">
        <v>0.174110926622525</v>
      </c>
      <c r="R860" s="17"/>
      <c r="S860" s="17">
        <v>0.152864578335073</v>
      </c>
      <c r="T860" s="17">
        <v>0.12545651654965601</v>
      </c>
      <c r="U860" s="17">
        <v>0.25137940118895902</v>
      </c>
      <c r="V860" s="17">
        <v>0.15176527368454101</v>
      </c>
      <c r="W860" s="17">
        <v>8.4951221328325E-2</v>
      </c>
      <c r="X860" s="17">
        <v>0</v>
      </c>
      <c r="Y860" s="17">
        <v>0.27158422181804998</v>
      </c>
      <c r="Z860" s="17">
        <v>0.10834957113428501</v>
      </c>
      <c r="AA860" s="17">
        <v>0.269584388338592</v>
      </c>
      <c r="AB860" s="17">
        <v>2.8832261226650498E-2</v>
      </c>
      <c r="AC860" s="17">
        <v>0.27261855051585399</v>
      </c>
      <c r="AD860" s="17">
        <v>0.56555829226389998</v>
      </c>
      <c r="AE860" s="17"/>
      <c r="AF860" s="17">
        <v>0</v>
      </c>
      <c r="AG860" s="17">
        <v>0.41603382190160498</v>
      </c>
      <c r="AH860" s="17">
        <v>0.32457350057877998</v>
      </c>
      <c r="AI860" s="17">
        <v>0.22653405204720001</v>
      </c>
      <c r="AJ860" s="17">
        <v>9.6976609879300901E-2</v>
      </c>
      <c r="AK860" s="17">
        <v>0.142833440634307</v>
      </c>
      <c r="AL860" s="17">
        <v>9.9584630627368997E-2</v>
      </c>
      <c r="AM860" s="17">
        <v>0.218228359374978</v>
      </c>
      <c r="AN860" s="17">
        <v>0.107248366714898</v>
      </c>
      <c r="AO860" s="17">
        <v>0.128943740851519</v>
      </c>
      <c r="AP860" s="17">
        <v>0.12303870331928</v>
      </c>
      <c r="AQ860" s="17">
        <v>0.212163774223188</v>
      </c>
      <c r="AR860" s="17">
        <v>9.6598561143910605E-2</v>
      </c>
      <c r="AS860" s="17">
        <v>0.118760782560591</v>
      </c>
      <c r="AT860" s="17">
        <v>7.2571499700106595E-2</v>
      </c>
      <c r="AU860" s="17">
        <v>9.0255400119467394E-2</v>
      </c>
      <c r="AV860" s="17"/>
      <c r="AW860" s="17">
        <v>0.217213944561752</v>
      </c>
      <c r="AX860" s="17">
        <v>0.19909252704484301</v>
      </c>
      <c r="AY860" s="17">
        <v>0.156832021757836</v>
      </c>
      <c r="AZ860" s="17">
        <v>8.7950795095284695E-2</v>
      </c>
      <c r="BA860" s="17">
        <v>6.9945805101933697E-2</v>
      </c>
      <c r="BB860" s="17"/>
      <c r="BC860" s="17">
        <v>0.13528384368832799</v>
      </c>
      <c r="BD860" s="17">
        <v>0.14983982572014501</v>
      </c>
      <c r="BE860" s="17">
        <v>0.15323622049095001</v>
      </c>
      <c r="BF860" s="17">
        <v>0.25841084162733102</v>
      </c>
      <c r="BG860" s="17">
        <v>0.16581590162986101</v>
      </c>
      <c r="BH860" s="17"/>
      <c r="BI860" s="17">
        <v>0.14023184383221801</v>
      </c>
      <c r="BJ860" s="17">
        <v>0.25576810096687103</v>
      </c>
      <c r="BK860" s="17"/>
      <c r="BL860" s="17">
        <v>0.18487498187894799</v>
      </c>
      <c r="BM860" s="17">
        <v>0.17237036882240001</v>
      </c>
      <c r="BN860" s="17">
        <v>0.15073002472513</v>
      </c>
      <c r="BO860" s="17">
        <v>0.27014881562964599</v>
      </c>
      <c r="BP860" s="17"/>
      <c r="BQ860" s="17">
        <v>6.4523734331320096E-2</v>
      </c>
      <c r="BR860" s="17">
        <v>0.126259757656216</v>
      </c>
      <c r="BS860" s="17">
        <v>3.36001424361499E-2</v>
      </c>
      <c r="BT860" s="17">
        <v>0.15995090444348301</v>
      </c>
      <c r="BU860" s="17">
        <v>0.11403916763140499</v>
      </c>
      <c r="BV860" s="17"/>
      <c r="BW860" s="17">
        <v>5.5903751661937201E-2</v>
      </c>
      <c r="BX860" s="17">
        <v>8.8455902812169598E-2</v>
      </c>
      <c r="BY860" s="17">
        <v>8.6460259042999102E-2</v>
      </c>
      <c r="BZ860" s="17">
        <v>5.7063008827558298E-2</v>
      </c>
      <c r="CA860" s="17">
        <v>0.114015917809706</v>
      </c>
      <c r="CB860" s="17"/>
      <c r="CC860" s="17">
        <v>0.116821997862423</v>
      </c>
      <c r="CD860" s="17">
        <v>0.18888887243452901</v>
      </c>
      <c r="CE860" s="17"/>
      <c r="CF860" s="17">
        <v>0.10225248132773</v>
      </c>
      <c r="CG860" s="17"/>
      <c r="CH860" s="17">
        <v>0.11433631347189099</v>
      </c>
    </row>
    <row r="861" spans="2:86" x14ac:dyDescent="0.35">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c r="CB861" s="17"/>
      <c r="CC861" s="17"/>
      <c r="CD861" s="17"/>
      <c r="CE861" s="17"/>
      <c r="CF861" s="17"/>
      <c r="CG861" s="17"/>
      <c r="CH861" s="17"/>
    </row>
    <row r="862" spans="2:86" x14ac:dyDescent="0.35">
      <c r="B862" s="6" t="s">
        <v>377</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c r="CB862" s="17"/>
      <c r="CC862" s="17"/>
      <c r="CD862" s="17"/>
      <c r="CE862" s="17"/>
      <c r="CF862" s="17"/>
      <c r="CG862" s="17"/>
      <c r="CH862" s="17"/>
    </row>
    <row r="863" spans="2:86" x14ac:dyDescent="0.35">
      <c r="B863" s="21" t="s">
        <v>348</v>
      </c>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c r="CB863" s="17"/>
      <c r="CC863" s="17"/>
      <c r="CD863" s="17"/>
      <c r="CE863" s="17"/>
      <c r="CF863" s="17"/>
      <c r="CG863" s="17"/>
      <c r="CH863" s="17"/>
    </row>
    <row r="864" spans="2:86" x14ac:dyDescent="0.35">
      <c r="B864" t="s">
        <v>76</v>
      </c>
      <c r="C864" s="17">
        <v>0.30823275239807402</v>
      </c>
      <c r="D864" s="17">
        <v>0.33424987095474001</v>
      </c>
      <c r="E864" s="17">
        <v>0.28264892588951201</v>
      </c>
      <c r="F864" s="17"/>
      <c r="G864" s="17">
        <v>0.23090572066359799</v>
      </c>
      <c r="H864" s="17">
        <v>0.45253361119143198</v>
      </c>
      <c r="I864" s="17">
        <v>0.25742467269042302</v>
      </c>
      <c r="J864" s="17">
        <v>0.32997178697051999</v>
      </c>
      <c r="K864" s="17">
        <v>0.235698392159123</v>
      </c>
      <c r="L864" s="17">
        <v>0.29756619505970899</v>
      </c>
      <c r="M864" s="17"/>
      <c r="N864" s="17">
        <v>0.37065932243036898</v>
      </c>
      <c r="O864" s="17">
        <v>0.28287308231179398</v>
      </c>
      <c r="P864" s="17">
        <v>0.30725714593546699</v>
      </c>
      <c r="Q864" s="17">
        <v>0.26859205641885497</v>
      </c>
      <c r="R864" s="17"/>
      <c r="S864" s="17">
        <v>0.46672748999597602</v>
      </c>
      <c r="T864" s="17">
        <v>0.16051560301763601</v>
      </c>
      <c r="U864" s="17">
        <v>0.22909557382062201</v>
      </c>
      <c r="V864" s="17">
        <v>0.31444284876788198</v>
      </c>
      <c r="W864" s="17">
        <v>0.35587582046137201</v>
      </c>
      <c r="X864" s="17">
        <v>0.11562638250867099</v>
      </c>
      <c r="Y864" s="17">
        <v>0.45137572212981197</v>
      </c>
      <c r="Z864" s="17">
        <v>0.51707016912891501</v>
      </c>
      <c r="AA864" s="17">
        <v>0.39351512042333098</v>
      </c>
      <c r="AB864" s="17">
        <v>0.36053481898694301</v>
      </c>
      <c r="AC864" s="17">
        <v>0.27970476701137797</v>
      </c>
      <c r="AD864" s="17">
        <v>0</v>
      </c>
      <c r="AE864" s="17"/>
      <c r="AF864" s="17">
        <v>0</v>
      </c>
      <c r="AG864" s="17">
        <v>0</v>
      </c>
      <c r="AH864" s="17">
        <v>0.132160558954592</v>
      </c>
      <c r="AI864" s="17">
        <v>0.23837140001414001</v>
      </c>
      <c r="AJ864" s="17">
        <v>0.37376068416123398</v>
      </c>
      <c r="AK864" s="17">
        <v>0.44531070224062502</v>
      </c>
      <c r="AL864" s="17">
        <v>0.22893353518767001</v>
      </c>
      <c r="AM864" s="17">
        <v>0.226203221361679</v>
      </c>
      <c r="AN864" s="17">
        <v>0.21100354295865201</v>
      </c>
      <c r="AO864" s="17">
        <v>0.21891138701357599</v>
      </c>
      <c r="AP864" s="17">
        <v>0.43092535325041098</v>
      </c>
      <c r="AQ864" s="17">
        <v>0.36439434224897599</v>
      </c>
      <c r="AR864" s="17">
        <v>0.30499766614134399</v>
      </c>
      <c r="AS864" s="17">
        <v>0.40589813582416301</v>
      </c>
      <c r="AT864" s="17">
        <v>0.33367817122096499</v>
      </c>
      <c r="AU864" s="17">
        <v>0.56580197704166102</v>
      </c>
      <c r="AV864" s="17"/>
      <c r="AW864" s="17">
        <v>0.31808011596741398</v>
      </c>
      <c r="AX864" s="17">
        <v>0.19108810635703299</v>
      </c>
      <c r="AY864" s="17">
        <v>0.31603148598297898</v>
      </c>
      <c r="AZ864" s="17">
        <v>0.52256657995572697</v>
      </c>
      <c r="BA864" s="17">
        <v>0.27529414448582701</v>
      </c>
      <c r="BB864" s="17"/>
      <c r="BC864" s="17">
        <v>0.414651301935137</v>
      </c>
      <c r="BD864" s="17">
        <v>0.27832977246483098</v>
      </c>
      <c r="BE864" s="17">
        <v>0.32823092827660399</v>
      </c>
      <c r="BF864" s="17">
        <v>0.21750732542683501</v>
      </c>
      <c r="BG864" s="17">
        <v>0.52096083438013296</v>
      </c>
      <c r="BH864" s="17"/>
      <c r="BI864" s="17">
        <v>0.29973764452172302</v>
      </c>
      <c r="BJ864" s="17">
        <v>0.344836795917766</v>
      </c>
      <c r="BK864" s="17"/>
      <c r="BL864" s="17">
        <v>0.24736204906959799</v>
      </c>
      <c r="BM864" s="17">
        <v>0.30386642321782198</v>
      </c>
      <c r="BN864" s="17">
        <v>0.34237232539997198</v>
      </c>
      <c r="BO864" s="17">
        <v>0.13331488167199401</v>
      </c>
      <c r="BP864" s="17"/>
      <c r="BQ864" s="17">
        <v>9.5867078270553394E-2</v>
      </c>
      <c r="BR864" s="17">
        <v>0.62588805512273304</v>
      </c>
      <c r="BS864" s="17">
        <v>0.33821572817843598</v>
      </c>
      <c r="BT864" s="17">
        <v>3.0782969036347699E-2</v>
      </c>
      <c r="BU864" s="17">
        <v>0.23042111858217301</v>
      </c>
      <c r="BV864" s="17"/>
      <c r="BW864" s="17">
        <v>0.14806316691424501</v>
      </c>
      <c r="BX864" s="17">
        <v>0.81774849779177305</v>
      </c>
      <c r="BY864" s="17">
        <v>0.39576299357629402</v>
      </c>
      <c r="BZ864" s="17">
        <v>8.0375084994224993E-2</v>
      </c>
      <c r="CA864" s="17">
        <v>0.21253144478686001</v>
      </c>
      <c r="CB864" s="17"/>
      <c r="CC864" s="17">
        <v>0.165189425339556</v>
      </c>
      <c r="CD864" s="17">
        <v>0.38865280406060998</v>
      </c>
      <c r="CE864" s="17"/>
      <c r="CF864" s="17">
        <v>0.85696107268538502</v>
      </c>
      <c r="CG864" s="17"/>
      <c r="CH864" s="17">
        <v>0.369075919101512</v>
      </c>
    </row>
    <row r="865" spans="2:86" x14ac:dyDescent="0.35">
      <c r="B865" t="s">
        <v>75</v>
      </c>
      <c r="C865" s="17">
        <v>0.11396371300123501</v>
      </c>
      <c r="D865" s="17">
        <v>0.12597961771671401</v>
      </c>
      <c r="E865" s="17">
        <v>0.101917477509606</v>
      </c>
      <c r="F865" s="17"/>
      <c r="G865" s="17">
        <v>0</v>
      </c>
      <c r="H865" s="17">
        <v>5.8610366266748502E-2</v>
      </c>
      <c r="I865" s="17">
        <v>0.123173004882571</v>
      </c>
      <c r="J865" s="17">
        <v>0.119517443294369</v>
      </c>
      <c r="K865" s="17">
        <v>0.169999916562042</v>
      </c>
      <c r="L865" s="17">
        <v>0.168751427861739</v>
      </c>
      <c r="M865" s="17"/>
      <c r="N865" s="17">
        <v>0.18662965542166099</v>
      </c>
      <c r="O865" s="17">
        <v>0.108452496994884</v>
      </c>
      <c r="P865" s="17">
        <v>4.8250107167465799E-2</v>
      </c>
      <c r="Q865" s="17">
        <v>9.4379608086605699E-2</v>
      </c>
      <c r="R865" s="17"/>
      <c r="S865" s="17">
        <v>9.7695670292672607E-2</v>
      </c>
      <c r="T865" s="17">
        <v>0.181366914000577</v>
      </c>
      <c r="U865" s="17">
        <v>0.182510768448715</v>
      </c>
      <c r="V865" s="17">
        <v>6.0859684393407901E-2</v>
      </c>
      <c r="W865" s="17">
        <v>6.8233489735984601E-2</v>
      </c>
      <c r="X865" s="17">
        <v>0.10931186379013499</v>
      </c>
      <c r="Y865" s="17">
        <v>0.18875869785396901</v>
      </c>
      <c r="Z865" s="17">
        <v>0.23090888664423001</v>
      </c>
      <c r="AA865" s="17">
        <v>5.3952141128846401E-2</v>
      </c>
      <c r="AB865" s="17">
        <v>0.10153608507834599</v>
      </c>
      <c r="AC865" s="17">
        <v>5.5706020139018798E-2</v>
      </c>
      <c r="AD865" s="17">
        <v>0</v>
      </c>
      <c r="AE865" s="17"/>
      <c r="AF865" s="17">
        <v>0</v>
      </c>
      <c r="AG865" s="17">
        <v>0</v>
      </c>
      <c r="AH865" s="17">
        <v>0.19779044957765499</v>
      </c>
      <c r="AI865" s="17">
        <v>4.7288596263204898E-2</v>
      </c>
      <c r="AJ865" s="17">
        <v>6.7925036271462597E-2</v>
      </c>
      <c r="AK865" s="17">
        <v>0.13935890763325001</v>
      </c>
      <c r="AL865" s="17">
        <v>8.3014827253673595E-2</v>
      </c>
      <c r="AM865" s="17">
        <v>0.13076740690140301</v>
      </c>
      <c r="AN865" s="17">
        <v>8.3459511905170203E-2</v>
      </c>
      <c r="AO865" s="17">
        <v>0.100442587566204</v>
      </c>
      <c r="AP865" s="17">
        <v>9.0226658566338297E-2</v>
      </c>
      <c r="AQ865" s="17">
        <v>5.3063464618383002E-2</v>
      </c>
      <c r="AR865" s="17">
        <v>0.253063291792541</v>
      </c>
      <c r="AS865" s="17">
        <v>0</v>
      </c>
      <c r="AT865" s="17">
        <v>0.283651383291116</v>
      </c>
      <c r="AU865" s="17">
        <v>0.18253728274028699</v>
      </c>
      <c r="AV865" s="17"/>
      <c r="AW865" s="17">
        <v>0.16949669604342699</v>
      </c>
      <c r="AX865" s="17">
        <v>5.6566776104780003E-2</v>
      </c>
      <c r="AY865" s="17">
        <v>0.105536028179888</v>
      </c>
      <c r="AZ865" s="17">
        <v>0.13809257043503401</v>
      </c>
      <c r="BA865" s="17">
        <v>0</v>
      </c>
      <c r="BB865" s="17"/>
      <c r="BC865" s="17">
        <v>0.14649978218262599</v>
      </c>
      <c r="BD865" s="17">
        <v>0.13573262570049799</v>
      </c>
      <c r="BE865" s="17">
        <v>9.7477243828773097E-2</v>
      </c>
      <c r="BF865" s="17">
        <v>9.2909854329547306E-2</v>
      </c>
      <c r="BG865" s="17">
        <v>0</v>
      </c>
      <c r="BH865" s="17"/>
      <c r="BI865" s="17">
        <v>0.11993211367004999</v>
      </c>
      <c r="BJ865" s="17">
        <v>8.8246841478929403E-2</v>
      </c>
      <c r="BK865" s="17"/>
      <c r="BL865" s="17">
        <v>0.112680963295789</v>
      </c>
      <c r="BM865" s="17">
        <v>0.111870867083693</v>
      </c>
      <c r="BN865" s="17">
        <v>0.12086851528668301</v>
      </c>
      <c r="BO865" s="17">
        <v>0</v>
      </c>
      <c r="BP865" s="17"/>
      <c r="BQ865" s="17">
        <v>0.48664320731282601</v>
      </c>
      <c r="BR865" s="17">
        <v>4.0440581669115398E-2</v>
      </c>
      <c r="BS865" s="17">
        <v>0</v>
      </c>
      <c r="BT865" s="17">
        <v>2.5379120552703902E-2</v>
      </c>
      <c r="BU865" s="17">
        <v>2.17821994132338E-2</v>
      </c>
      <c r="BV865" s="17"/>
      <c r="BW865" s="17">
        <v>0.65817371936685798</v>
      </c>
      <c r="BX865" s="17">
        <v>0</v>
      </c>
      <c r="BY865" s="17">
        <v>2.4150939037748401E-2</v>
      </c>
      <c r="BZ865" s="17">
        <v>2.1597988265287301E-2</v>
      </c>
      <c r="CA865" s="17">
        <v>0</v>
      </c>
      <c r="CB865" s="17"/>
      <c r="CC865" s="17">
        <v>0.134568256037709</v>
      </c>
      <c r="CD865" s="17">
        <v>0.10237968143855899</v>
      </c>
      <c r="CE865" s="17"/>
      <c r="CF865" s="17">
        <v>0</v>
      </c>
      <c r="CG865" s="17"/>
      <c r="CH865" s="17">
        <v>6.5835695254132007E-2</v>
      </c>
    </row>
    <row r="866" spans="2:86" x14ac:dyDescent="0.35">
      <c r="B866" t="s">
        <v>77</v>
      </c>
      <c r="C866" s="17">
        <v>5.2374785254185E-2</v>
      </c>
      <c r="D866" s="17">
        <v>6.4780690968946203E-2</v>
      </c>
      <c r="E866" s="17">
        <v>3.9407659448752803E-2</v>
      </c>
      <c r="F866" s="17"/>
      <c r="G866" s="17">
        <v>8.5923704437578297E-2</v>
      </c>
      <c r="H866" s="17">
        <v>2.6177225503409101E-2</v>
      </c>
      <c r="I866" s="17">
        <v>5.1073819640276998E-2</v>
      </c>
      <c r="J866" s="17">
        <v>4.2343326564283801E-2</v>
      </c>
      <c r="K866" s="17">
        <v>5.7558555237535003E-2</v>
      </c>
      <c r="L866" s="17">
        <v>6.4127370089730601E-2</v>
      </c>
      <c r="M866" s="17"/>
      <c r="N866" s="17">
        <v>5.7554198742678898E-2</v>
      </c>
      <c r="O866" s="17">
        <v>5.4647249832640299E-2</v>
      </c>
      <c r="P866" s="17">
        <v>5.6401007491232502E-2</v>
      </c>
      <c r="Q866" s="17">
        <v>2.03273696222072E-2</v>
      </c>
      <c r="R866" s="17"/>
      <c r="S866" s="17">
        <v>6.4647988458746503E-2</v>
      </c>
      <c r="T866" s="17">
        <v>9.0987102264727601E-2</v>
      </c>
      <c r="U866" s="17">
        <v>0</v>
      </c>
      <c r="V866" s="17">
        <v>2.8928191201208899E-2</v>
      </c>
      <c r="W866" s="17">
        <v>3.4857728017584799E-2</v>
      </c>
      <c r="X866" s="17">
        <v>0.102141537388973</v>
      </c>
      <c r="Y866" s="17">
        <v>6.7669309125612906E-2</v>
      </c>
      <c r="Z866" s="17">
        <v>0</v>
      </c>
      <c r="AA866" s="17">
        <v>5.7122676953943199E-2</v>
      </c>
      <c r="AB866" s="17">
        <v>3.3841053491469202E-2</v>
      </c>
      <c r="AC866" s="17">
        <v>0</v>
      </c>
      <c r="AD866" s="17">
        <v>0</v>
      </c>
      <c r="AE866" s="17"/>
      <c r="AF866" s="17">
        <v>0</v>
      </c>
      <c r="AG866" s="17">
        <v>7.4671514327235594E-2</v>
      </c>
      <c r="AH866" s="17">
        <v>3.8421955677219198E-2</v>
      </c>
      <c r="AI866" s="17">
        <v>9.1703980788631595E-2</v>
      </c>
      <c r="AJ866" s="17">
        <v>0</v>
      </c>
      <c r="AK866" s="17">
        <v>5.0900586263062E-2</v>
      </c>
      <c r="AL866" s="17">
        <v>2.6861456893192099E-2</v>
      </c>
      <c r="AM866" s="17">
        <v>0.13170244137468801</v>
      </c>
      <c r="AN866" s="17">
        <v>0.129536914975973</v>
      </c>
      <c r="AO866" s="17">
        <v>4.2414102627919101E-2</v>
      </c>
      <c r="AP866" s="17">
        <v>0</v>
      </c>
      <c r="AQ866" s="17">
        <v>0</v>
      </c>
      <c r="AR866" s="17">
        <v>4.3243026829830902E-2</v>
      </c>
      <c r="AS866" s="17">
        <v>0.12795650847481099</v>
      </c>
      <c r="AT866" s="17">
        <v>7.8148459761038305E-2</v>
      </c>
      <c r="AU866" s="17">
        <v>3.3929409564163099E-2</v>
      </c>
      <c r="AV866" s="17"/>
      <c r="AW866" s="17">
        <v>1.96504896217564E-2</v>
      </c>
      <c r="AX866" s="17">
        <v>5.1636219981093398E-2</v>
      </c>
      <c r="AY866" s="17">
        <v>9.9815923851635596E-2</v>
      </c>
      <c r="AZ866" s="17">
        <v>3.7180597857525498E-2</v>
      </c>
      <c r="BA866" s="17">
        <v>0.366130039589256</v>
      </c>
      <c r="BB866" s="17"/>
      <c r="BC866" s="17">
        <v>2.08429068537547E-2</v>
      </c>
      <c r="BD866" s="17">
        <v>6.8568714270225303E-2</v>
      </c>
      <c r="BE866" s="17">
        <v>5.7115905090993797E-2</v>
      </c>
      <c r="BF866" s="17">
        <v>3.2839837771076401E-2</v>
      </c>
      <c r="BG866" s="17">
        <v>0</v>
      </c>
      <c r="BH866" s="17"/>
      <c r="BI866" s="17">
        <v>4.6473557149796299E-2</v>
      </c>
      <c r="BJ866" s="17">
        <v>7.7802221079221606E-2</v>
      </c>
      <c r="BK866" s="17"/>
      <c r="BL866" s="17">
        <v>8.23235651186002E-2</v>
      </c>
      <c r="BM866" s="17">
        <v>4.2325509281766698E-2</v>
      </c>
      <c r="BN866" s="17">
        <v>4.0609540241324897E-2</v>
      </c>
      <c r="BO866" s="17">
        <v>0.228413614117181</v>
      </c>
      <c r="BP866" s="17"/>
      <c r="BQ866" s="17">
        <v>3.8141377019986898E-2</v>
      </c>
      <c r="BR866" s="17">
        <v>1.5218559126319701E-2</v>
      </c>
      <c r="BS866" s="17">
        <v>0.416650745254454</v>
      </c>
      <c r="BT866" s="17">
        <v>0</v>
      </c>
      <c r="BU866" s="17">
        <v>2.17821994132338E-2</v>
      </c>
      <c r="BV866" s="17"/>
      <c r="BW866" s="17">
        <v>2.97450035133211E-2</v>
      </c>
      <c r="BX866" s="17">
        <v>0</v>
      </c>
      <c r="BY866" s="17">
        <v>0.42257088429840101</v>
      </c>
      <c r="BZ866" s="17">
        <v>0</v>
      </c>
      <c r="CA866" s="17">
        <v>1.8014563959961101E-2</v>
      </c>
      <c r="CB866" s="17"/>
      <c r="CC866" s="17">
        <v>1.29840073122485E-2</v>
      </c>
      <c r="CD866" s="17">
        <v>7.4520581652098197E-2</v>
      </c>
      <c r="CE866" s="17"/>
      <c r="CF866" s="17">
        <v>0</v>
      </c>
      <c r="CG866" s="17"/>
      <c r="CH866" s="17">
        <v>0</v>
      </c>
    </row>
    <row r="867" spans="2:86" x14ac:dyDescent="0.35">
      <c r="B867" t="s">
        <v>79</v>
      </c>
      <c r="C867" s="17">
        <v>0.11505674317544</v>
      </c>
      <c r="D867" s="17">
        <v>0.103200610880719</v>
      </c>
      <c r="E867" s="17">
        <v>0.12878933418990701</v>
      </c>
      <c r="F867" s="17"/>
      <c r="G867" s="17">
        <v>0.33029768309451102</v>
      </c>
      <c r="H867" s="17">
        <v>0.14007065545956299</v>
      </c>
      <c r="I867" s="17">
        <v>0.16810050393110201</v>
      </c>
      <c r="J867" s="17">
        <v>7.0289192220250596E-2</v>
      </c>
      <c r="K867" s="17">
        <v>4.58994316683113E-2</v>
      </c>
      <c r="L867" s="17">
        <v>2.28587986489961E-2</v>
      </c>
      <c r="M867" s="17"/>
      <c r="N867" s="17">
        <v>9.2948330479091804E-2</v>
      </c>
      <c r="O867" s="17">
        <v>9.0361475440305497E-2</v>
      </c>
      <c r="P867" s="17">
        <v>0.196850366077372</v>
      </c>
      <c r="Q867" s="17">
        <v>9.8044534339530504E-2</v>
      </c>
      <c r="R867" s="17"/>
      <c r="S867" s="17">
        <v>9.7557709799416095E-2</v>
      </c>
      <c r="T867" s="17">
        <v>0.15496190479236299</v>
      </c>
      <c r="U867" s="17">
        <v>0.13782042347916401</v>
      </c>
      <c r="V867" s="17">
        <v>0.201995439825291</v>
      </c>
      <c r="W867" s="17">
        <v>3.5089950857783797E-2</v>
      </c>
      <c r="X867" s="17">
        <v>0.137881635067371</v>
      </c>
      <c r="Y867" s="17">
        <v>3.30108179958436E-2</v>
      </c>
      <c r="Z867" s="17">
        <v>0</v>
      </c>
      <c r="AA867" s="17">
        <v>0.107707582233022</v>
      </c>
      <c r="AB867" s="17">
        <v>0</v>
      </c>
      <c r="AC867" s="17">
        <v>0.224305014230292</v>
      </c>
      <c r="AD867" s="17">
        <v>0.29996235698502199</v>
      </c>
      <c r="AE867" s="17"/>
      <c r="AF867" s="17">
        <v>0.62434792775057701</v>
      </c>
      <c r="AG867" s="17">
        <v>0.107689302112947</v>
      </c>
      <c r="AH867" s="17">
        <v>0.16632247381456</v>
      </c>
      <c r="AI867" s="17">
        <v>0.106365914639739</v>
      </c>
      <c r="AJ867" s="17">
        <v>0.106177061988809</v>
      </c>
      <c r="AK867" s="17">
        <v>0.120678856245549</v>
      </c>
      <c r="AL867" s="17">
        <v>2.7290353985065501E-2</v>
      </c>
      <c r="AM867" s="17">
        <v>0.19725832293054099</v>
      </c>
      <c r="AN867" s="17">
        <v>0.122195362985712</v>
      </c>
      <c r="AO867" s="17">
        <v>0.24407457153662299</v>
      </c>
      <c r="AP867" s="17">
        <v>2.6874639247094701E-2</v>
      </c>
      <c r="AQ867" s="17">
        <v>0.13580585681200999</v>
      </c>
      <c r="AR867" s="17">
        <v>4.2377385159826003E-2</v>
      </c>
      <c r="AS867" s="17">
        <v>0.35090358678447398</v>
      </c>
      <c r="AT867" s="17">
        <v>8.2650496257304903E-2</v>
      </c>
      <c r="AU867" s="17">
        <v>9.3454755616093704E-2</v>
      </c>
      <c r="AV867" s="17"/>
      <c r="AW867" s="17">
        <v>8.2564990508709094E-2</v>
      </c>
      <c r="AX867" s="17">
        <v>0.19082840042240601</v>
      </c>
      <c r="AY867" s="17">
        <v>0.129608872372663</v>
      </c>
      <c r="AZ867" s="17">
        <v>5.7119760743977101E-2</v>
      </c>
      <c r="BA867" s="17">
        <v>0</v>
      </c>
      <c r="BB867" s="17"/>
      <c r="BC867" s="17">
        <v>0.100299486346384</v>
      </c>
      <c r="BD867" s="17">
        <v>0.14764168587366699</v>
      </c>
      <c r="BE867" s="17">
        <v>0.101764950229577</v>
      </c>
      <c r="BF867" s="17">
        <v>9.5265714541209107E-2</v>
      </c>
      <c r="BG867" s="17">
        <v>0</v>
      </c>
      <c r="BH867" s="17"/>
      <c r="BI867" s="17">
        <v>0.11754398447584299</v>
      </c>
      <c r="BJ867" s="17">
        <v>0.104339623377895</v>
      </c>
      <c r="BK867" s="17"/>
      <c r="BL867" s="17">
        <v>0.12729823984271599</v>
      </c>
      <c r="BM867" s="17">
        <v>9.7166248972683694E-2</v>
      </c>
      <c r="BN867" s="17">
        <v>0.106973723680264</v>
      </c>
      <c r="BO867" s="17">
        <v>0.49769367050336799</v>
      </c>
      <c r="BP867" s="17"/>
      <c r="BQ867" s="17">
        <v>1.40268747246509E-2</v>
      </c>
      <c r="BR867" s="17">
        <v>0.102545175224744</v>
      </c>
      <c r="BS867" s="17">
        <v>6.5442330445700095E-2</v>
      </c>
      <c r="BT867" s="17">
        <v>2.6150920128290799E-2</v>
      </c>
      <c r="BU867" s="17">
        <v>0.58093737892449504</v>
      </c>
      <c r="BV867" s="17"/>
      <c r="BW867" s="17">
        <v>3.2664539115538599E-2</v>
      </c>
      <c r="BX867" s="17">
        <v>3.21013224602852E-2</v>
      </c>
      <c r="BY867" s="17">
        <v>0</v>
      </c>
      <c r="BZ867" s="17">
        <v>6.0632293163083099E-2</v>
      </c>
      <c r="CA867" s="17">
        <v>0.65807723669061502</v>
      </c>
      <c r="CB867" s="17"/>
      <c r="CC867" s="17">
        <v>5.7610771763809597E-2</v>
      </c>
      <c r="CD867" s="17">
        <v>0.147353307326511</v>
      </c>
      <c r="CE867" s="17"/>
      <c r="CF867" s="17">
        <v>3.7676240822902302E-2</v>
      </c>
      <c r="CG867" s="17"/>
      <c r="CH867" s="17">
        <v>7.4001763033697404E-2</v>
      </c>
    </row>
    <row r="868" spans="2:86" x14ac:dyDescent="0.35">
      <c r="B868" t="s">
        <v>78</v>
      </c>
      <c r="C868" s="17">
        <v>0.18195490998107899</v>
      </c>
      <c r="D868" s="17">
        <v>0.17849402313064899</v>
      </c>
      <c r="E868" s="17">
        <v>0.18716777638160501</v>
      </c>
      <c r="F868" s="17"/>
      <c r="G868" s="17">
        <v>0.16620956897116901</v>
      </c>
      <c r="H868" s="17">
        <v>8.2479743800190006E-2</v>
      </c>
      <c r="I868" s="17">
        <v>0.26499811212109098</v>
      </c>
      <c r="J868" s="17">
        <v>0.17649945477568499</v>
      </c>
      <c r="K868" s="17">
        <v>0.214453813471504</v>
      </c>
      <c r="L868" s="17">
        <v>0.18502235813083401</v>
      </c>
      <c r="M868" s="17"/>
      <c r="N868" s="17">
        <v>0.119951392973367</v>
      </c>
      <c r="O868" s="17">
        <v>0.264736111746675</v>
      </c>
      <c r="P868" s="17">
        <v>0.212453248907124</v>
      </c>
      <c r="Q868" s="17">
        <v>0.13306631110096701</v>
      </c>
      <c r="R868" s="17"/>
      <c r="S868" s="17">
        <v>0.113836672041216</v>
      </c>
      <c r="T868" s="17">
        <v>0.13891603585704701</v>
      </c>
      <c r="U868" s="17">
        <v>0.19780942193183901</v>
      </c>
      <c r="V868" s="17">
        <v>0.267017766996129</v>
      </c>
      <c r="W868" s="17">
        <v>0.16490310977304101</v>
      </c>
      <c r="X868" s="17">
        <v>0.20924403187944601</v>
      </c>
      <c r="Y868" s="17">
        <v>9.7888768573143506E-2</v>
      </c>
      <c r="Z868" s="17">
        <v>0.12781288198730201</v>
      </c>
      <c r="AA868" s="17">
        <v>0.32693330461448</v>
      </c>
      <c r="AB868" s="17">
        <v>0.227592891672562</v>
      </c>
      <c r="AC868" s="17">
        <v>0</v>
      </c>
      <c r="AD868" s="17">
        <v>0.20430787181014901</v>
      </c>
      <c r="AE868" s="17"/>
      <c r="AF868" s="17">
        <v>0</v>
      </c>
      <c r="AG868" s="17">
        <v>7.1499737095979704E-2</v>
      </c>
      <c r="AH868" s="17">
        <v>0.22746679737610501</v>
      </c>
      <c r="AI868" s="17">
        <v>0.20723050967377199</v>
      </c>
      <c r="AJ868" s="17">
        <v>0.133031336453444</v>
      </c>
      <c r="AK868" s="17">
        <v>0.13755939577517901</v>
      </c>
      <c r="AL868" s="17">
        <v>0.32196307021003501</v>
      </c>
      <c r="AM868" s="17">
        <v>0.19664199498562901</v>
      </c>
      <c r="AN868" s="17">
        <v>0.26334499801949501</v>
      </c>
      <c r="AO868" s="17">
        <v>0.20406150559196301</v>
      </c>
      <c r="AP868" s="17">
        <v>0.261433705244078</v>
      </c>
      <c r="AQ868" s="17">
        <v>0.25708719545778602</v>
      </c>
      <c r="AR868" s="17">
        <v>9.2887436726720896E-2</v>
      </c>
      <c r="AS868" s="17">
        <v>0</v>
      </c>
      <c r="AT868" s="17">
        <v>7.9870667934303197E-2</v>
      </c>
      <c r="AU868" s="17">
        <v>0.124276575037795</v>
      </c>
      <c r="AV868" s="17"/>
      <c r="AW868" s="17">
        <v>0.168638617971856</v>
      </c>
      <c r="AX868" s="17">
        <v>0.267337460941247</v>
      </c>
      <c r="AY868" s="17">
        <v>0.12921221273226099</v>
      </c>
      <c r="AZ868" s="17">
        <v>0.15393265829508901</v>
      </c>
      <c r="BA868" s="17">
        <v>0</v>
      </c>
      <c r="BB868" s="17"/>
      <c r="BC868" s="17">
        <v>0.114877309863406</v>
      </c>
      <c r="BD868" s="17">
        <v>0.168592734052949</v>
      </c>
      <c r="BE868" s="17">
        <v>0.20781183110145399</v>
      </c>
      <c r="BF868" s="17">
        <v>0.20450862894128199</v>
      </c>
      <c r="BG868" s="17">
        <v>0.18504371221156399</v>
      </c>
      <c r="BH868" s="17"/>
      <c r="BI868" s="17">
        <v>0.19154879987477</v>
      </c>
      <c r="BJ868" s="17">
        <v>0.140616392765847</v>
      </c>
      <c r="BK868" s="17"/>
      <c r="BL868" s="17">
        <v>0.13008055576140701</v>
      </c>
      <c r="BM868" s="17">
        <v>0.170684423462893</v>
      </c>
      <c r="BN868" s="17">
        <v>0.21193407935658301</v>
      </c>
      <c r="BO868" s="17">
        <v>0.140577833707456</v>
      </c>
      <c r="BP868" s="17"/>
      <c r="BQ868" s="17">
        <v>0.23884239427560999</v>
      </c>
      <c r="BR868" s="17">
        <v>7.7046200403948606E-2</v>
      </c>
      <c r="BS868" s="17">
        <v>9.1117784945265498E-2</v>
      </c>
      <c r="BT868" s="17">
        <v>0.79188651368497398</v>
      </c>
      <c r="BU868" s="17">
        <v>2.6277637382910599E-2</v>
      </c>
      <c r="BV868" s="17"/>
      <c r="BW868" s="17">
        <v>4.6933432651624397E-2</v>
      </c>
      <c r="BX868" s="17">
        <v>2.6856438570972599E-2</v>
      </c>
      <c r="BY868" s="17">
        <v>0</v>
      </c>
      <c r="BZ868" s="17">
        <v>0.70045785000927197</v>
      </c>
      <c r="CA868" s="17">
        <v>0</v>
      </c>
      <c r="CB868" s="17"/>
      <c r="CC868" s="17">
        <v>0.48861782144633698</v>
      </c>
      <c r="CD868" s="17">
        <v>9.5466775234339003E-3</v>
      </c>
      <c r="CE868" s="17"/>
      <c r="CF868" s="17">
        <v>3.1520497278493001E-2</v>
      </c>
      <c r="CG868" s="17"/>
      <c r="CH868" s="17">
        <v>0.27656105213891802</v>
      </c>
    </row>
    <row r="869" spans="2:86" x14ac:dyDescent="0.35">
      <c r="B869" t="s">
        <v>231</v>
      </c>
      <c r="C869" s="17">
        <v>2.4257880331134001E-2</v>
      </c>
      <c r="D869" s="17">
        <v>2.64654834112515E-2</v>
      </c>
      <c r="E869" s="17">
        <v>2.2071651982139999E-2</v>
      </c>
      <c r="F869" s="17"/>
      <c r="G869" s="17">
        <v>3.8618429664407601E-2</v>
      </c>
      <c r="H869" s="17">
        <v>6.1924138299597802E-2</v>
      </c>
      <c r="I869" s="17">
        <v>1.7173328594937601E-2</v>
      </c>
      <c r="J869" s="17">
        <v>1.9243282742647499E-2</v>
      </c>
      <c r="K869" s="17">
        <v>0</v>
      </c>
      <c r="L869" s="17">
        <v>1.13764259677823E-2</v>
      </c>
      <c r="M869" s="17"/>
      <c r="N869" s="17">
        <v>2.0674161612781398E-2</v>
      </c>
      <c r="O869" s="17">
        <v>1.7016527656091102E-2</v>
      </c>
      <c r="P869" s="17">
        <v>1.92335835805197E-2</v>
      </c>
      <c r="Q869" s="17">
        <v>4.2770032665250902E-2</v>
      </c>
      <c r="R869" s="17"/>
      <c r="S869" s="17">
        <v>2.2432427031524801E-2</v>
      </c>
      <c r="T869" s="17">
        <v>3.5858152706682501E-2</v>
      </c>
      <c r="U869" s="17">
        <v>8.1178222538239003E-2</v>
      </c>
      <c r="V869" s="17">
        <v>0</v>
      </c>
      <c r="W869" s="17">
        <v>3.5750828091156803E-2</v>
      </c>
      <c r="X869" s="17">
        <v>3.6442272979818197E-2</v>
      </c>
      <c r="Y869" s="17">
        <v>0</v>
      </c>
      <c r="Z869" s="17">
        <v>0</v>
      </c>
      <c r="AA869" s="17">
        <v>0</v>
      </c>
      <c r="AB869" s="17">
        <v>3.8984219534512803E-2</v>
      </c>
      <c r="AC869" s="17">
        <v>0</v>
      </c>
      <c r="AD869" s="17">
        <v>0</v>
      </c>
      <c r="AE869" s="17"/>
      <c r="AF869" s="17">
        <v>0</v>
      </c>
      <c r="AG869" s="17">
        <v>0</v>
      </c>
      <c r="AH869" s="17">
        <v>0</v>
      </c>
      <c r="AI869" s="17">
        <v>6.2044854519686901E-2</v>
      </c>
      <c r="AJ869" s="17">
        <v>3.3017348074090201E-2</v>
      </c>
      <c r="AK869" s="17">
        <v>0</v>
      </c>
      <c r="AL869" s="17">
        <v>0.10475600271984099</v>
      </c>
      <c r="AM869" s="17">
        <v>3.5269058965994103E-2</v>
      </c>
      <c r="AN869" s="17">
        <v>0</v>
      </c>
      <c r="AO869" s="17">
        <v>6.1086209509932397E-2</v>
      </c>
      <c r="AP869" s="17">
        <v>0</v>
      </c>
      <c r="AQ869" s="17">
        <v>0</v>
      </c>
      <c r="AR869" s="17">
        <v>0</v>
      </c>
      <c r="AS869" s="17">
        <v>0</v>
      </c>
      <c r="AT869" s="17">
        <v>7.8519440479891997E-2</v>
      </c>
      <c r="AU869" s="17">
        <v>0</v>
      </c>
      <c r="AV869" s="17"/>
      <c r="AW869" s="17">
        <v>0</v>
      </c>
      <c r="AX869" s="17">
        <v>2.91425354945169E-2</v>
      </c>
      <c r="AY869" s="17">
        <v>7.9264754171270106E-3</v>
      </c>
      <c r="AZ869" s="17">
        <v>0</v>
      </c>
      <c r="BA869" s="17">
        <v>0.358575815924917</v>
      </c>
      <c r="BB869" s="17"/>
      <c r="BC869" s="17">
        <v>6.5303729464466997E-2</v>
      </c>
      <c r="BD869" s="17">
        <v>3.0078735408187E-2</v>
      </c>
      <c r="BE869" s="17">
        <v>9.9412003410999598E-3</v>
      </c>
      <c r="BF869" s="17">
        <v>0</v>
      </c>
      <c r="BG869" s="17">
        <v>9.6893501693001399E-2</v>
      </c>
      <c r="BH869" s="17"/>
      <c r="BI869" s="17">
        <v>2.5833193675984401E-2</v>
      </c>
      <c r="BJ869" s="17">
        <v>1.74701103497098E-2</v>
      </c>
      <c r="BK869" s="17"/>
      <c r="BL869" s="17">
        <v>5.3728922692482597E-2</v>
      </c>
      <c r="BM869" s="17">
        <v>1.6578562351911401E-2</v>
      </c>
      <c r="BN869" s="17">
        <v>1.9535846888885201E-2</v>
      </c>
      <c r="BO869" s="17">
        <v>0</v>
      </c>
      <c r="BP869" s="17"/>
      <c r="BQ869" s="17">
        <v>0</v>
      </c>
      <c r="BR869" s="17">
        <v>2.4240827014313598E-2</v>
      </c>
      <c r="BS869" s="17">
        <v>5.5417973724711002E-2</v>
      </c>
      <c r="BT869" s="17">
        <v>3.09547059030028E-2</v>
      </c>
      <c r="BU869" s="17">
        <v>5.2466994138150501E-2</v>
      </c>
      <c r="BV869" s="17"/>
      <c r="BW869" s="17">
        <v>0</v>
      </c>
      <c r="BX869" s="17">
        <v>3.0147913132167501E-2</v>
      </c>
      <c r="BY869" s="17">
        <v>8.5582887046534301E-2</v>
      </c>
      <c r="BZ869" s="17">
        <v>0</v>
      </c>
      <c r="CA869" s="17">
        <v>4.6815610630042997E-2</v>
      </c>
      <c r="CB869" s="17"/>
      <c r="CC869" s="17">
        <v>1.28179626006366E-2</v>
      </c>
      <c r="CD869" s="17">
        <v>3.06894895073202E-2</v>
      </c>
      <c r="CE869" s="17"/>
      <c r="CF869" s="17">
        <v>1.26755199389988E-2</v>
      </c>
      <c r="CG869" s="17"/>
      <c r="CH869" s="17">
        <v>4.9576230879178798E-2</v>
      </c>
    </row>
    <row r="870" spans="2:86" x14ac:dyDescent="0.35">
      <c r="B870" t="s">
        <v>232</v>
      </c>
      <c r="C870" s="17">
        <v>7.1860414804327801E-3</v>
      </c>
      <c r="D870" s="17">
        <v>7.94915013009952E-3</v>
      </c>
      <c r="E870" s="17">
        <v>6.4205878469613103E-3</v>
      </c>
      <c r="F870" s="17"/>
      <c r="G870" s="17">
        <v>0</v>
      </c>
      <c r="H870" s="17">
        <v>3.0347421999572601E-2</v>
      </c>
      <c r="I870" s="17">
        <v>0</v>
      </c>
      <c r="J870" s="17">
        <v>0</v>
      </c>
      <c r="K870" s="17">
        <v>1.2761336536623201E-2</v>
      </c>
      <c r="L870" s="17">
        <v>0</v>
      </c>
      <c r="M870" s="17"/>
      <c r="N870" s="17">
        <v>6.2167289795578302E-3</v>
      </c>
      <c r="O870" s="17">
        <v>0</v>
      </c>
      <c r="P870" s="17">
        <v>1.1110336459684201E-2</v>
      </c>
      <c r="Q870" s="17">
        <v>1.3612457365961599E-2</v>
      </c>
      <c r="R870" s="17"/>
      <c r="S870" s="17">
        <v>1.6663283690639099E-2</v>
      </c>
      <c r="T870" s="17">
        <v>0</v>
      </c>
      <c r="U870" s="17">
        <v>0</v>
      </c>
      <c r="V870" s="17">
        <v>0</v>
      </c>
      <c r="W870" s="17">
        <v>4.7186767917087903E-2</v>
      </c>
      <c r="X870" s="17">
        <v>0</v>
      </c>
      <c r="Y870" s="17">
        <v>0</v>
      </c>
      <c r="Z870" s="17">
        <v>0</v>
      </c>
      <c r="AA870" s="17">
        <v>0</v>
      </c>
      <c r="AB870" s="17">
        <v>0</v>
      </c>
      <c r="AC870" s="17">
        <v>3.9981196729489597E-2</v>
      </c>
      <c r="AD870" s="17">
        <v>0</v>
      </c>
      <c r="AE870" s="17"/>
      <c r="AF870" s="17">
        <v>0</v>
      </c>
      <c r="AG870" s="17">
        <v>0</v>
      </c>
      <c r="AH870" s="17">
        <v>0</v>
      </c>
      <c r="AI870" s="17">
        <v>0</v>
      </c>
      <c r="AJ870" s="17">
        <v>0</v>
      </c>
      <c r="AK870" s="17">
        <v>0</v>
      </c>
      <c r="AL870" s="17">
        <v>0</v>
      </c>
      <c r="AM870" s="17">
        <v>0</v>
      </c>
      <c r="AN870" s="17">
        <v>4.1216269957466398E-2</v>
      </c>
      <c r="AO870" s="17">
        <v>0</v>
      </c>
      <c r="AP870" s="17">
        <v>3.6230355465406497E-2</v>
      </c>
      <c r="AQ870" s="17">
        <v>0</v>
      </c>
      <c r="AR870" s="17">
        <v>3.1953088641511002E-2</v>
      </c>
      <c r="AS870" s="17">
        <v>0</v>
      </c>
      <c r="AT870" s="17">
        <v>0</v>
      </c>
      <c r="AU870" s="17">
        <v>0</v>
      </c>
      <c r="AV870" s="17"/>
      <c r="AW870" s="17">
        <v>0</v>
      </c>
      <c r="AX870" s="17">
        <v>1.3426033683429E-2</v>
      </c>
      <c r="AY870" s="17">
        <v>6.0701882110371598E-3</v>
      </c>
      <c r="AZ870" s="17">
        <v>0</v>
      </c>
      <c r="BA870" s="17">
        <v>0</v>
      </c>
      <c r="BB870" s="17"/>
      <c r="BC870" s="17">
        <v>4.8848230855052202E-2</v>
      </c>
      <c r="BD870" s="17">
        <v>4.7388454381776602E-3</v>
      </c>
      <c r="BE870" s="17">
        <v>0</v>
      </c>
      <c r="BF870" s="17">
        <v>0</v>
      </c>
      <c r="BG870" s="17">
        <v>0</v>
      </c>
      <c r="BH870" s="17"/>
      <c r="BI870" s="17">
        <v>8.8537861258397108E-3</v>
      </c>
      <c r="BJ870" s="17">
        <v>0</v>
      </c>
      <c r="BK870" s="17"/>
      <c r="BL870" s="17">
        <v>1.32215049159921E-2</v>
      </c>
      <c r="BM870" s="17">
        <v>5.1744243734668004E-3</v>
      </c>
      <c r="BN870" s="17">
        <v>6.6339650041711403E-3</v>
      </c>
      <c r="BO870" s="17">
        <v>0</v>
      </c>
      <c r="BP870" s="17"/>
      <c r="BQ870" s="17">
        <v>0</v>
      </c>
      <c r="BR870" s="17">
        <v>5.2340476980144201E-3</v>
      </c>
      <c r="BS870" s="17">
        <v>0</v>
      </c>
      <c r="BT870" s="17">
        <v>0</v>
      </c>
      <c r="BU870" s="17">
        <v>2.2177001547409099E-2</v>
      </c>
      <c r="BV870" s="17"/>
      <c r="BW870" s="17">
        <v>0</v>
      </c>
      <c r="BX870" s="17">
        <v>0</v>
      </c>
      <c r="BY870" s="17">
        <v>0</v>
      </c>
      <c r="BZ870" s="17">
        <v>0</v>
      </c>
      <c r="CA870" s="17">
        <v>1.7354700792322798E-2</v>
      </c>
      <c r="CB870" s="17"/>
      <c r="CC870" s="17">
        <v>0</v>
      </c>
      <c r="CD870" s="17">
        <v>1.12260889191303E-2</v>
      </c>
      <c r="CE870" s="17"/>
      <c r="CF870" s="17">
        <v>0</v>
      </c>
      <c r="CG870" s="17"/>
      <c r="CH870" s="17">
        <v>0</v>
      </c>
    </row>
    <row r="871" spans="2:86" x14ac:dyDescent="0.35">
      <c r="B871" t="s">
        <v>233</v>
      </c>
      <c r="C871" s="17">
        <v>2.1732757932063699E-2</v>
      </c>
      <c r="D871" s="17">
        <v>1.2636819383907301E-2</v>
      </c>
      <c r="E871" s="17">
        <v>3.1728250878573103E-2</v>
      </c>
      <c r="F871" s="17"/>
      <c r="G871" s="17">
        <v>0</v>
      </c>
      <c r="H871" s="17">
        <v>1.30299745322871E-2</v>
      </c>
      <c r="I871" s="17">
        <v>0</v>
      </c>
      <c r="J871" s="17">
        <v>2.9439790443777099E-2</v>
      </c>
      <c r="K871" s="17">
        <v>3.5022963448211701E-2</v>
      </c>
      <c r="L871" s="17">
        <v>4.3788121730108799E-2</v>
      </c>
      <c r="M871" s="17"/>
      <c r="N871" s="17">
        <v>1.0351714944902401E-2</v>
      </c>
      <c r="O871" s="17">
        <v>4.2096111030839101E-2</v>
      </c>
      <c r="P871" s="17">
        <v>2.1841583176824001E-2</v>
      </c>
      <c r="Q871" s="17">
        <v>1.13837238886738E-2</v>
      </c>
      <c r="R871" s="17"/>
      <c r="S871" s="17">
        <v>3.35559522992483E-2</v>
      </c>
      <c r="T871" s="17">
        <v>2.9983183506729901E-2</v>
      </c>
      <c r="U871" s="17">
        <v>0</v>
      </c>
      <c r="V871" s="17">
        <v>2.9980465137311101E-2</v>
      </c>
      <c r="W871" s="17">
        <v>0</v>
      </c>
      <c r="X871" s="17">
        <v>2.7606168848733501E-2</v>
      </c>
      <c r="Y871" s="17">
        <v>0</v>
      </c>
      <c r="Z871" s="17">
        <v>0.124208062239553</v>
      </c>
      <c r="AA871" s="17">
        <v>0</v>
      </c>
      <c r="AB871" s="17">
        <v>0</v>
      </c>
      <c r="AC871" s="17">
        <v>0</v>
      </c>
      <c r="AD871" s="17">
        <v>0.147581125263269</v>
      </c>
      <c r="AE871" s="17"/>
      <c r="AF871" s="17">
        <v>0</v>
      </c>
      <c r="AG871" s="17">
        <v>7.3669572493280905E-2</v>
      </c>
      <c r="AH871" s="17">
        <v>4.7007510699822799E-2</v>
      </c>
      <c r="AI871" s="17">
        <v>0</v>
      </c>
      <c r="AJ871" s="17">
        <v>3.6443840261559897E-2</v>
      </c>
      <c r="AK871" s="17">
        <v>3.0358457762631099E-2</v>
      </c>
      <c r="AL871" s="17">
        <v>2.4090837087912601E-2</v>
      </c>
      <c r="AM871" s="17">
        <v>2.7221397744027501E-2</v>
      </c>
      <c r="AN871" s="17">
        <v>0</v>
      </c>
      <c r="AO871" s="17">
        <v>0</v>
      </c>
      <c r="AP871" s="17">
        <v>0</v>
      </c>
      <c r="AQ871" s="17">
        <v>0</v>
      </c>
      <c r="AR871" s="17">
        <v>8.8478445924433699E-2</v>
      </c>
      <c r="AS871" s="17">
        <v>0</v>
      </c>
      <c r="AT871" s="17">
        <v>0</v>
      </c>
      <c r="AU871" s="17">
        <v>0</v>
      </c>
      <c r="AV871" s="17"/>
      <c r="AW871" s="17">
        <v>0</v>
      </c>
      <c r="AX871" s="17">
        <v>3.9558574241682701E-2</v>
      </c>
      <c r="AY871" s="17">
        <v>3.5178348446232299E-2</v>
      </c>
      <c r="AZ871" s="17">
        <v>2.0209815838968598E-2</v>
      </c>
      <c r="BA871" s="17">
        <v>0</v>
      </c>
      <c r="BB871" s="17"/>
      <c r="BC871" s="17">
        <v>0</v>
      </c>
      <c r="BD871" s="17">
        <v>1.8235374119839699E-2</v>
      </c>
      <c r="BE871" s="17">
        <v>2.0513394729183201E-2</v>
      </c>
      <c r="BF871" s="17">
        <v>3.7940323439654602E-2</v>
      </c>
      <c r="BG871" s="17">
        <v>9.3922947988284503E-2</v>
      </c>
      <c r="BH871" s="17"/>
      <c r="BI871" s="17">
        <v>2.38998454610105E-2</v>
      </c>
      <c r="BJ871" s="17">
        <v>1.23951288665895E-2</v>
      </c>
      <c r="BK871" s="17"/>
      <c r="BL871" s="17">
        <v>2.7282697285461201E-2</v>
      </c>
      <c r="BM871" s="17">
        <v>1.9341562332548998E-2</v>
      </c>
      <c r="BN871" s="17">
        <v>2.22679901291221E-2</v>
      </c>
      <c r="BO871" s="17">
        <v>0</v>
      </c>
      <c r="BP871" s="17"/>
      <c r="BQ871" s="17">
        <v>0</v>
      </c>
      <c r="BR871" s="17">
        <v>2.35603780660644E-2</v>
      </c>
      <c r="BS871" s="17">
        <v>0</v>
      </c>
      <c r="BT871" s="17">
        <v>2.1582055013540699E-2</v>
      </c>
      <c r="BU871" s="17">
        <v>2.2740627000927102E-2</v>
      </c>
      <c r="BV871" s="17"/>
      <c r="BW871" s="17">
        <v>0</v>
      </c>
      <c r="BX871" s="17">
        <v>1.37718902264481E-2</v>
      </c>
      <c r="BY871" s="17">
        <v>0</v>
      </c>
      <c r="BZ871" s="17">
        <v>1.0695778778951E-2</v>
      </c>
      <c r="CA871" s="17">
        <v>0</v>
      </c>
      <c r="CB871" s="17"/>
      <c r="CC871" s="17">
        <v>6.7197471934667E-3</v>
      </c>
      <c r="CD871" s="17">
        <v>3.0173187304307399E-2</v>
      </c>
      <c r="CE871" s="17"/>
      <c r="CF871" s="17">
        <v>1.6163603645929801E-2</v>
      </c>
      <c r="CG871" s="17"/>
      <c r="CH871" s="17">
        <v>2.5990069458969599E-2</v>
      </c>
    </row>
    <row r="872" spans="2:86" x14ac:dyDescent="0.35">
      <c r="B872" t="s">
        <v>140</v>
      </c>
      <c r="C872" s="17">
        <v>0.17524041644635499</v>
      </c>
      <c r="D872" s="17">
        <v>0.146243733422974</v>
      </c>
      <c r="E872" s="17">
        <v>0.19984833587294301</v>
      </c>
      <c r="F872" s="17"/>
      <c r="G872" s="17">
        <v>0.14804489316873601</v>
      </c>
      <c r="H872" s="17">
        <v>0.1348268629472</v>
      </c>
      <c r="I872" s="17">
        <v>0.11805655813959801</v>
      </c>
      <c r="J872" s="17">
        <v>0.21269572298846801</v>
      </c>
      <c r="K872" s="17">
        <v>0.22860559091665</v>
      </c>
      <c r="L872" s="17">
        <v>0.2065093025111</v>
      </c>
      <c r="M872" s="17"/>
      <c r="N872" s="17">
        <v>0.13501449441558999</v>
      </c>
      <c r="O872" s="17">
        <v>0.139816944986771</v>
      </c>
      <c r="P872" s="17">
        <v>0.12660262120431001</v>
      </c>
      <c r="Q872" s="17">
        <v>0.31782390651194797</v>
      </c>
      <c r="R872" s="17"/>
      <c r="S872" s="17">
        <v>8.6882806390560202E-2</v>
      </c>
      <c r="T872" s="17">
        <v>0.207411103854237</v>
      </c>
      <c r="U872" s="17">
        <v>0.17158558978141999</v>
      </c>
      <c r="V872" s="17">
        <v>9.6775603678769903E-2</v>
      </c>
      <c r="W872" s="17">
        <v>0.25810230514598897</v>
      </c>
      <c r="X872" s="17">
        <v>0.26174610753685201</v>
      </c>
      <c r="Y872" s="17">
        <v>0.161296684321619</v>
      </c>
      <c r="Z872" s="17">
        <v>0</v>
      </c>
      <c r="AA872" s="17">
        <v>6.0769174646376899E-2</v>
      </c>
      <c r="AB872" s="17">
        <v>0.23751093123616701</v>
      </c>
      <c r="AC872" s="17">
        <v>0.40030300188982199</v>
      </c>
      <c r="AD872" s="17">
        <v>0.34814864594155998</v>
      </c>
      <c r="AE872" s="17"/>
      <c r="AF872" s="17">
        <v>0.37565207224942299</v>
      </c>
      <c r="AG872" s="17">
        <v>0.67246987397055602</v>
      </c>
      <c r="AH872" s="17">
        <v>0.19083025390004699</v>
      </c>
      <c r="AI872" s="17">
        <v>0.246994744100826</v>
      </c>
      <c r="AJ872" s="17">
        <v>0.24964469278940099</v>
      </c>
      <c r="AK872" s="17">
        <v>7.5833094079703206E-2</v>
      </c>
      <c r="AL872" s="17">
        <v>0.18308991666261101</v>
      </c>
      <c r="AM872" s="17">
        <v>5.4936155736039001E-2</v>
      </c>
      <c r="AN872" s="17">
        <v>0.14924339919752999</v>
      </c>
      <c r="AO872" s="17">
        <v>0.129009636153783</v>
      </c>
      <c r="AP872" s="17">
        <v>0.154309288226672</v>
      </c>
      <c r="AQ872" s="17">
        <v>0.18964914086284501</v>
      </c>
      <c r="AR872" s="17">
        <v>0.14299965878379201</v>
      </c>
      <c r="AS872" s="17">
        <v>0.115241768916552</v>
      </c>
      <c r="AT872" s="17">
        <v>6.3481381055380606E-2</v>
      </c>
      <c r="AU872" s="17">
        <v>0</v>
      </c>
      <c r="AV872" s="17"/>
      <c r="AW872" s="17">
        <v>0.24156908988683701</v>
      </c>
      <c r="AX872" s="17">
        <v>0.16041589277381299</v>
      </c>
      <c r="AY872" s="17">
        <v>0.17062046480617599</v>
      </c>
      <c r="AZ872" s="17">
        <v>7.0898016873678693E-2</v>
      </c>
      <c r="BA872" s="17">
        <v>0</v>
      </c>
      <c r="BB872" s="17"/>
      <c r="BC872" s="17">
        <v>8.8677252499174603E-2</v>
      </c>
      <c r="BD872" s="17">
        <v>0.148081512671625</v>
      </c>
      <c r="BE872" s="17">
        <v>0.177144546402315</v>
      </c>
      <c r="BF872" s="17">
        <v>0.31902831555039501</v>
      </c>
      <c r="BG872" s="17">
        <v>0.10317900372701699</v>
      </c>
      <c r="BH872" s="17"/>
      <c r="BI872" s="17">
        <v>0.166177075044982</v>
      </c>
      <c r="BJ872" s="17">
        <v>0.21429288616404199</v>
      </c>
      <c r="BK872" s="17"/>
      <c r="BL872" s="17">
        <v>0.20602150201795399</v>
      </c>
      <c r="BM872" s="17">
        <v>0.23299197892321399</v>
      </c>
      <c r="BN872" s="17">
        <v>0.12880401401299399</v>
      </c>
      <c r="BO872" s="17">
        <v>0</v>
      </c>
      <c r="BP872" s="17"/>
      <c r="BQ872" s="17">
        <v>0.12647906839637399</v>
      </c>
      <c r="BR872" s="17">
        <v>8.5826175674747096E-2</v>
      </c>
      <c r="BS872" s="17">
        <v>3.3155437451432998E-2</v>
      </c>
      <c r="BT872" s="17">
        <v>7.3263715681140207E-2</v>
      </c>
      <c r="BU872" s="17">
        <v>2.14148435974672E-2</v>
      </c>
      <c r="BV872" s="17"/>
      <c r="BW872" s="17">
        <v>8.44201384384132E-2</v>
      </c>
      <c r="BX872" s="17">
        <v>7.9373937818354098E-2</v>
      </c>
      <c r="BY872" s="17">
        <v>7.19322960410224E-2</v>
      </c>
      <c r="BZ872" s="17">
        <v>0.12624100478918099</v>
      </c>
      <c r="CA872" s="17">
        <v>4.7206443140198097E-2</v>
      </c>
      <c r="CB872" s="17"/>
      <c r="CC872" s="17">
        <v>0.12149200830623599</v>
      </c>
      <c r="CD872" s="17">
        <v>0.20545818226803</v>
      </c>
      <c r="CE872" s="17"/>
      <c r="CF872" s="17">
        <v>4.5003065628291303E-2</v>
      </c>
      <c r="CG872" s="17"/>
      <c r="CH872" s="17">
        <v>0.13895927013359199</v>
      </c>
    </row>
    <row r="873" spans="2:86" x14ac:dyDescent="0.3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c r="CB873" s="17"/>
      <c r="CC873" s="17"/>
      <c r="CD873" s="17"/>
      <c r="CE873" s="17"/>
      <c r="CF873" s="17"/>
      <c r="CG873" s="17"/>
      <c r="CH873" s="17"/>
    </row>
    <row r="874" spans="2:86" x14ac:dyDescent="0.35">
      <c r="B874" s="6" t="s">
        <v>378</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c r="BZ874" s="17"/>
      <c r="CA874" s="17"/>
      <c r="CB874" s="17"/>
      <c r="CC874" s="17"/>
      <c r="CD874" s="17"/>
      <c r="CE874" s="17"/>
      <c r="CF874" s="17"/>
      <c r="CG874" s="17"/>
      <c r="CH874" s="17"/>
    </row>
    <row r="875" spans="2:86" x14ac:dyDescent="0.35">
      <c r="B875" s="21" t="s">
        <v>348</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c r="CB875" s="17"/>
      <c r="CC875" s="17"/>
      <c r="CD875" s="17"/>
      <c r="CE875" s="17"/>
      <c r="CF875" s="17"/>
      <c r="CG875" s="17"/>
      <c r="CH875" s="17"/>
    </row>
    <row r="876" spans="2:86" x14ac:dyDescent="0.35">
      <c r="B876" t="s">
        <v>76</v>
      </c>
      <c r="C876" s="17">
        <v>0.28228214497696602</v>
      </c>
      <c r="D876" s="17">
        <v>0.36254513385288101</v>
      </c>
      <c r="E876" s="17">
        <v>0.20608116865911599</v>
      </c>
      <c r="F876" s="17"/>
      <c r="G876" s="17">
        <v>0.36531925622549399</v>
      </c>
      <c r="H876" s="17">
        <v>0.35982267287562197</v>
      </c>
      <c r="I876" s="17">
        <v>0.22953656976877099</v>
      </c>
      <c r="J876" s="17">
        <v>0.35641141860221398</v>
      </c>
      <c r="K876" s="17">
        <v>0.272126181202484</v>
      </c>
      <c r="L876" s="17">
        <v>0.17704798266396399</v>
      </c>
      <c r="M876" s="17"/>
      <c r="N876" s="17">
        <v>0.38499789748387597</v>
      </c>
      <c r="O876" s="17">
        <v>0.28644363039724802</v>
      </c>
      <c r="P876" s="17">
        <v>0.18854995344320899</v>
      </c>
      <c r="Q876" s="17">
        <v>0.25050926529172002</v>
      </c>
      <c r="R876" s="17"/>
      <c r="S876" s="17">
        <v>0.35603114519627399</v>
      </c>
      <c r="T876" s="17">
        <v>0.297456739361881</v>
      </c>
      <c r="U876" s="17">
        <v>0.15432081370761799</v>
      </c>
      <c r="V876" s="17">
        <v>0.30531885262050601</v>
      </c>
      <c r="W876" s="17">
        <v>0.24139348312161599</v>
      </c>
      <c r="X876" s="17">
        <v>0.26914357482699403</v>
      </c>
      <c r="Y876" s="17">
        <v>0.2461773860251</v>
      </c>
      <c r="Z876" s="17">
        <v>0.13647825595957799</v>
      </c>
      <c r="AA876" s="17">
        <v>0.39050451363172101</v>
      </c>
      <c r="AB876" s="17">
        <v>0.23955607174128299</v>
      </c>
      <c r="AC876" s="17">
        <v>0.41401419000456802</v>
      </c>
      <c r="AD876" s="17">
        <v>0</v>
      </c>
      <c r="AE876" s="17"/>
      <c r="AF876" s="17">
        <v>0.26255887283187501</v>
      </c>
      <c r="AG876" s="17">
        <v>0.18932789431775601</v>
      </c>
      <c r="AH876" s="17">
        <v>0.26648076995984499</v>
      </c>
      <c r="AI876" s="17">
        <v>7.5149244037925597E-2</v>
      </c>
      <c r="AJ876" s="17">
        <v>0.26902328819441101</v>
      </c>
      <c r="AK876" s="17">
        <v>0.26530303094276098</v>
      </c>
      <c r="AL876" s="17">
        <v>0.37131296358746202</v>
      </c>
      <c r="AM876" s="17">
        <v>0.108784188187061</v>
      </c>
      <c r="AN876" s="17">
        <v>0.19038935190762701</v>
      </c>
      <c r="AO876" s="17">
        <v>0.30074921170822999</v>
      </c>
      <c r="AP876" s="17">
        <v>0.300984040918167</v>
      </c>
      <c r="AQ876" s="17">
        <v>0.37881523843791298</v>
      </c>
      <c r="AR876" s="17">
        <v>0.37868326924477602</v>
      </c>
      <c r="AS876" s="17">
        <v>0</v>
      </c>
      <c r="AT876" s="17">
        <v>0.62026336750511002</v>
      </c>
      <c r="AU876" s="17">
        <v>0.52676417859123104</v>
      </c>
      <c r="AV876" s="17"/>
      <c r="AW876" s="17">
        <v>0.19484292061032599</v>
      </c>
      <c r="AX876" s="17">
        <v>0.241980392929597</v>
      </c>
      <c r="AY876" s="17">
        <v>0.37967611524318401</v>
      </c>
      <c r="AZ876" s="17">
        <v>0.33144933131549398</v>
      </c>
      <c r="BA876" s="17">
        <v>0.50775450025815605</v>
      </c>
      <c r="BB876" s="17"/>
      <c r="BC876" s="17">
        <v>0.28902728376236297</v>
      </c>
      <c r="BD876" s="17">
        <v>0.35701874326350402</v>
      </c>
      <c r="BE876" s="17">
        <v>0.23053862185898699</v>
      </c>
      <c r="BF876" s="17">
        <v>0.23492584818992199</v>
      </c>
      <c r="BG876" s="17">
        <v>0.286041169761035</v>
      </c>
      <c r="BH876" s="17"/>
      <c r="BI876" s="17">
        <v>0.26751666520304901</v>
      </c>
      <c r="BJ876" s="17">
        <v>0.335329752274521</v>
      </c>
      <c r="BK876" s="17"/>
      <c r="BL876" s="17">
        <v>0.42982176047130999</v>
      </c>
      <c r="BM876" s="17">
        <v>0.22718134526755299</v>
      </c>
      <c r="BN876" s="17">
        <v>0.25808993705893202</v>
      </c>
      <c r="BO876" s="17">
        <v>0.12140768308407</v>
      </c>
      <c r="BP876" s="17"/>
      <c r="BQ876" s="17">
        <v>0.152182062668518</v>
      </c>
      <c r="BR876" s="17">
        <v>0.54238921258120099</v>
      </c>
      <c r="BS876" s="17">
        <v>0.25650358110075999</v>
      </c>
      <c r="BT876" s="17">
        <v>3.8168210984269403E-2</v>
      </c>
      <c r="BU876" s="17">
        <v>0.13642965928596101</v>
      </c>
      <c r="BV876" s="17"/>
      <c r="BW876" s="17">
        <v>9.0995447115429604E-2</v>
      </c>
      <c r="BX876" s="17">
        <v>0.88351503748840299</v>
      </c>
      <c r="BY876" s="17">
        <v>0.28490065414581101</v>
      </c>
      <c r="BZ876" s="17">
        <v>5.97042093366109E-2</v>
      </c>
      <c r="CA876" s="17">
        <v>0.119052407973818</v>
      </c>
      <c r="CB876" s="17"/>
      <c r="CC876" s="17">
        <v>0.18112901363160699</v>
      </c>
      <c r="CD876" s="17">
        <v>0.34520636435712099</v>
      </c>
      <c r="CE876" s="17"/>
      <c r="CF876" s="17">
        <v>0.89220963181934099</v>
      </c>
      <c r="CG876" s="17"/>
      <c r="CH876" s="17">
        <v>0.42676421418368998</v>
      </c>
    </row>
    <row r="877" spans="2:86" x14ac:dyDescent="0.35">
      <c r="B877" t="s">
        <v>75</v>
      </c>
      <c r="C877" s="17">
        <v>0.10635405178105201</v>
      </c>
      <c r="D877" s="17">
        <v>8.5484952581140097E-2</v>
      </c>
      <c r="E877" s="17">
        <v>0.12723736843924399</v>
      </c>
      <c r="F877" s="17"/>
      <c r="G877" s="17">
        <v>0</v>
      </c>
      <c r="H877" s="17">
        <v>5.1985801998323103E-2</v>
      </c>
      <c r="I877" s="17">
        <v>0.11960492990778</v>
      </c>
      <c r="J877" s="17">
        <v>9.6345186536871893E-2</v>
      </c>
      <c r="K877" s="17">
        <v>0.10535106227508501</v>
      </c>
      <c r="L877" s="17">
        <v>0.20021813944598599</v>
      </c>
      <c r="M877" s="17"/>
      <c r="N877" s="17">
        <v>9.1383604406293104E-2</v>
      </c>
      <c r="O877" s="17">
        <v>0.15135069690506001</v>
      </c>
      <c r="P877" s="17">
        <v>0.12598149121395899</v>
      </c>
      <c r="Q877" s="17">
        <v>6.3558074075882695E-2</v>
      </c>
      <c r="R877" s="17"/>
      <c r="S877" s="17">
        <v>9.1632691319001203E-2</v>
      </c>
      <c r="T877" s="17">
        <v>0.24173665009388101</v>
      </c>
      <c r="U877" s="17">
        <v>0.103533815092314</v>
      </c>
      <c r="V877" s="17">
        <v>5.25490596911799E-2</v>
      </c>
      <c r="W877" s="17">
        <v>0.10228655706181</v>
      </c>
      <c r="X877" s="17">
        <v>8.1583714681700198E-2</v>
      </c>
      <c r="Y877" s="17">
        <v>9.2652076893507004E-2</v>
      </c>
      <c r="Z877" s="17">
        <v>0.131848721673474</v>
      </c>
      <c r="AA877" s="17">
        <v>9.8982314565798105E-2</v>
      </c>
      <c r="AB877" s="17">
        <v>3.3568812593718397E-2</v>
      </c>
      <c r="AC877" s="17">
        <v>5.89765602746068E-2</v>
      </c>
      <c r="AD877" s="17">
        <v>0.25056206693675798</v>
      </c>
      <c r="AE877" s="17"/>
      <c r="AF877" s="17">
        <v>0</v>
      </c>
      <c r="AG877" s="17">
        <v>0.19058838319933999</v>
      </c>
      <c r="AH877" s="17">
        <v>5.8015554308426899E-2</v>
      </c>
      <c r="AI877" s="17">
        <v>4.6367178396585502E-2</v>
      </c>
      <c r="AJ877" s="17">
        <v>3.1823045221341002E-2</v>
      </c>
      <c r="AK877" s="17">
        <v>0.129722364426126</v>
      </c>
      <c r="AL877" s="17">
        <v>8.1453575977955994E-2</v>
      </c>
      <c r="AM877" s="17">
        <v>0.200907074245397</v>
      </c>
      <c r="AN877" s="17">
        <v>7.4913360206842597E-2</v>
      </c>
      <c r="AO877" s="17">
        <v>0</v>
      </c>
      <c r="AP877" s="17">
        <v>0.14306910935703801</v>
      </c>
      <c r="AQ877" s="17">
        <v>4.02896793418204E-2</v>
      </c>
      <c r="AR877" s="17">
        <v>0.26953504946254803</v>
      </c>
      <c r="AS877" s="17">
        <v>0</v>
      </c>
      <c r="AT877" s="17">
        <v>0</v>
      </c>
      <c r="AU877" s="17">
        <v>0.16505063523527599</v>
      </c>
      <c r="AV877" s="17"/>
      <c r="AW877" s="17">
        <v>0.16964006392966599</v>
      </c>
      <c r="AX877" s="17">
        <v>7.8281940287545607E-2</v>
      </c>
      <c r="AY877" s="17">
        <v>4.7808128738112701E-2</v>
      </c>
      <c r="AZ877" s="17">
        <v>0.127500947831095</v>
      </c>
      <c r="BA877" s="17">
        <v>8.5938581299854405E-2</v>
      </c>
      <c r="BB877" s="17"/>
      <c r="BC877" s="17">
        <v>2.3345984552213001E-2</v>
      </c>
      <c r="BD877" s="17">
        <v>0.16251003267525699</v>
      </c>
      <c r="BE877" s="17">
        <v>9.3471234756685007E-2</v>
      </c>
      <c r="BF877" s="17">
        <v>9.4866057741246804E-2</v>
      </c>
      <c r="BG877" s="17">
        <v>0</v>
      </c>
      <c r="BH877" s="17"/>
      <c r="BI877" s="17">
        <v>0.113624968260139</v>
      </c>
      <c r="BJ877" s="17">
        <v>8.0231993576258903E-2</v>
      </c>
      <c r="BK877" s="17"/>
      <c r="BL877" s="17">
        <v>0.13884670801546201</v>
      </c>
      <c r="BM877" s="17">
        <v>0.108116746453902</v>
      </c>
      <c r="BN877" s="17">
        <v>9.4172820065497598E-2</v>
      </c>
      <c r="BO877" s="17">
        <v>0.108039102457182</v>
      </c>
      <c r="BP877" s="17"/>
      <c r="BQ877" s="17">
        <v>0.46682278629761298</v>
      </c>
      <c r="BR877" s="17">
        <v>2.97571565694594E-2</v>
      </c>
      <c r="BS877" s="17">
        <v>5.4646458392130101E-2</v>
      </c>
      <c r="BT877" s="17">
        <v>3.8540713669961098E-2</v>
      </c>
      <c r="BU877" s="17">
        <v>2.89341849345142E-2</v>
      </c>
      <c r="BV877" s="17"/>
      <c r="BW877" s="17">
        <v>0.725681851563584</v>
      </c>
      <c r="BX877" s="17">
        <v>0</v>
      </c>
      <c r="BY877" s="17">
        <v>2.3489883847579E-2</v>
      </c>
      <c r="BZ877" s="17">
        <v>2.1340451584539202E-2</v>
      </c>
      <c r="CA877" s="17">
        <v>0</v>
      </c>
      <c r="CB877" s="17"/>
      <c r="CC877" s="17">
        <v>8.3218759178323706E-2</v>
      </c>
      <c r="CD877" s="17">
        <v>0.120745798312237</v>
      </c>
      <c r="CE877" s="17"/>
      <c r="CF877" s="17">
        <v>0</v>
      </c>
      <c r="CG877" s="17"/>
      <c r="CH877" s="17">
        <v>6.4400877156157804E-2</v>
      </c>
    </row>
    <row r="878" spans="2:86" x14ac:dyDescent="0.35">
      <c r="B878" t="s">
        <v>77</v>
      </c>
      <c r="C878" s="17">
        <v>7.9998078607697504E-2</v>
      </c>
      <c r="D878" s="17">
        <v>6.6399016283974099E-2</v>
      </c>
      <c r="E878" s="17">
        <v>9.3670085828053695E-2</v>
      </c>
      <c r="F878" s="17"/>
      <c r="G878" s="17">
        <v>0</v>
      </c>
      <c r="H878" s="17">
        <v>8.7837158532513296E-2</v>
      </c>
      <c r="I878" s="17">
        <v>5.2906576082151401E-2</v>
      </c>
      <c r="J878" s="17">
        <v>0.10443095442506301</v>
      </c>
      <c r="K878" s="17">
        <v>7.0413191895751306E-2</v>
      </c>
      <c r="L878" s="17">
        <v>0.12903601742857701</v>
      </c>
      <c r="M878" s="17"/>
      <c r="N878" s="17">
        <v>7.9109605171120007E-2</v>
      </c>
      <c r="O878" s="17">
        <v>7.1285093240315706E-2</v>
      </c>
      <c r="P878" s="17">
        <v>5.07284719058501E-2</v>
      </c>
      <c r="Q878" s="17">
        <v>0.110291115874219</v>
      </c>
      <c r="R878" s="17"/>
      <c r="S878" s="17">
        <v>5.8836641242321602E-2</v>
      </c>
      <c r="T878" s="17">
        <v>6.1009197395041202E-2</v>
      </c>
      <c r="U878" s="17">
        <v>0.15945030561665499</v>
      </c>
      <c r="V878" s="17">
        <v>0.1131117336624</v>
      </c>
      <c r="W878" s="17">
        <v>2.5216538026003401E-2</v>
      </c>
      <c r="X878" s="17">
        <v>0.13318362288729099</v>
      </c>
      <c r="Y878" s="17">
        <v>0.101095135177697</v>
      </c>
      <c r="Z878" s="17">
        <v>0.137439883047555</v>
      </c>
      <c r="AA878" s="17">
        <v>8.8061373742265706E-2</v>
      </c>
      <c r="AB878" s="17">
        <v>5.5717982406708298E-2</v>
      </c>
      <c r="AC878" s="17">
        <v>0</v>
      </c>
      <c r="AD878" s="17">
        <v>0</v>
      </c>
      <c r="AE878" s="17"/>
      <c r="AF878" s="17">
        <v>0.26669495096910401</v>
      </c>
      <c r="AG878" s="17">
        <v>6.0062463227426803E-2</v>
      </c>
      <c r="AH878" s="17">
        <v>6.23095951105581E-2</v>
      </c>
      <c r="AI878" s="17">
        <v>5.6762294302156603E-2</v>
      </c>
      <c r="AJ878" s="17">
        <v>7.5479856487717004E-2</v>
      </c>
      <c r="AK878" s="17">
        <v>8.0512336339224694E-2</v>
      </c>
      <c r="AL878" s="17">
        <v>9.3925574880035598E-2</v>
      </c>
      <c r="AM878" s="17">
        <v>0.144109996457429</v>
      </c>
      <c r="AN878" s="17">
        <v>0.14526584616966501</v>
      </c>
      <c r="AO878" s="17">
        <v>7.1490445814088296E-2</v>
      </c>
      <c r="AP878" s="17">
        <v>7.9646551753544403E-2</v>
      </c>
      <c r="AQ878" s="17">
        <v>3.9321302254976299E-2</v>
      </c>
      <c r="AR878" s="17">
        <v>0</v>
      </c>
      <c r="AS878" s="17">
        <v>0</v>
      </c>
      <c r="AT878" s="17">
        <v>0</v>
      </c>
      <c r="AU878" s="17">
        <v>0.11302110036136601</v>
      </c>
      <c r="AV878" s="17"/>
      <c r="AW878" s="17">
        <v>0.10843156916404301</v>
      </c>
      <c r="AX878" s="17">
        <v>7.6242750359827499E-2</v>
      </c>
      <c r="AY878" s="17">
        <v>7.0170111672083493E-2</v>
      </c>
      <c r="AZ878" s="17">
        <v>7.7380004309759803E-2</v>
      </c>
      <c r="BA878" s="17">
        <v>0</v>
      </c>
      <c r="BB878" s="17"/>
      <c r="BC878" s="17">
        <v>3.7060981047335302E-2</v>
      </c>
      <c r="BD878" s="17">
        <v>8.2191055382708003E-2</v>
      </c>
      <c r="BE878" s="17">
        <v>7.1815519598863203E-2</v>
      </c>
      <c r="BF878" s="17">
        <v>0.127577849200052</v>
      </c>
      <c r="BG878" s="17">
        <v>6.2889253955815502E-2</v>
      </c>
      <c r="BH878" s="17"/>
      <c r="BI878" s="17">
        <v>6.8509466024659599E-2</v>
      </c>
      <c r="BJ878" s="17">
        <v>0.121272958803281</v>
      </c>
      <c r="BK878" s="17"/>
      <c r="BL878" s="17">
        <v>7.8238313504729803E-2</v>
      </c>
      <c r="BM878" s="17">
        <v>7.5119769505882006E-2</v>
      </c>
      <c r="BN878" s="17">
        <v>8.5635148063856401E-2</v>
      </c>
      <c r="BO878" s="17">
        <v>0</v>
      </c>
      <c r="BP878" s="17"/>
      <c r="BQ878" s="17">
        <v>4.1565985217903403E-2</v>
      </c>
      <c r="BR878" s="17">
        <v>5.8305856735707803E-2</v>
      </c>
      <c r="BS878" s="17">
        <v>0.39895214159782</v>
      </c>
      <c r="BT878" s="17">
        <v>0</v>
      </c>
      <c r="BU878" s="17">
        <v>3.3929131420766097E-2</v>
      </c>
      <c r="BV878" s="17"/>
      <c r="BW878" s="17">
        <v>7.4117951272286806E-2</v>
      </c>
      <c r="BX878" s="17">
        <v>1.30270024486228E-2</v>
      </c>
      <c r="BY878" s="17">
        <v>0.53847468754072902</v>
      </c>
      <c r="BZ878" s="17">
        <v>0</v>
      </c>
      <c r="CA878" s="17">
        <v>0</v>
      </c>
      <c r="CB878" s="17"/>
      <c r="CC878" s="17">
        <v>2.1913920432036001E-2</v>
      </c>
      <c r="CD878" s="17">
        <v>0.116130428273456</v>
      </c>
      <c r="CE878" s="17"/>
      <c r="CF878" s="17">
        <v>1.52041397254089E-2</v>
      </c>
      <c r="CG878" s="17"/>
      <c r="CH878" s="17">
        <v>0</v>
      </c>
    </row>
    <row r="879" spans="2:86" x14ac:dyDescent="0.35">
      <c r="B879" t="s">
        <v>79</v>
      </c>
      <c r="C879" s="17">
        <v>9.89495281128112E-2</v>
      </c>
      <c r="D879" s="17">
        <v>5.0997374263100102E-2</v>
      </c>
      <c r="E879" s="17">
        <v>0.146068363181725</v>
      </c>
      <c r="F879" s="17"/>
      <c r="G879" s="17">
        <v>0.205713536782447</v>
      </c>
      <c r="H879" s="17">
        <v>0.13498005693690401</v>
      </c>
      <c r="I879" s="17">
        <v>0.11453690878784099</v>
      </c>
      <c r="J879" s="17">
        <v>3.19397931411603E-2</v>
      </c>
      <c r="K879" s="17">
        <v>8.7296139896602107E-2</v>
      </c>
      <c r="L879" s="17">
        <v>6.0956125538555103E-2</v>
      </c>
      <c r="M879" s="17"/>
      <c r="N879" s="17">
        <v>7.6709805745167503E-2</v>
      </c>
      <c r="O879" s="17">
        <v>0.114378572670919</v>
      </c>
      <c r="P879" s="17">
        <v>6.0730195806675602E-2</v>
      </c>
      <c r="Q879" s="17">
        <v>0.132836248525525</v>
      </c>
      <c r="R879" s="17"/>
      <c r="S879" s="17">
        <v>0.16701884726566901</v>
      </c>
      <c r="T879" s="17">
        <v>1.79175956814983E-2</v>
      </c>
      <c r="U879" s="17">
        <v>0.163605048547699</v>
      </c>
      <c r="V879" s="17">
        <v>0.100836582277629</v>
      </c>
      <c r="W879" s="17">
        <v>0.123633074021609</v>
      </c>
      <c r="X879" s="17">
        <v>0.14810666314276999</v>
      </c>
      <c r="Y879" s="17">
        <v>0.16563616360293601</v>
      </c>
      <c r="Z879" s="17">
        <v>0</v>
      </c>
      <c r="AA879" s="17">
        <v>2.8369907176858299E-2</v>
      </c>
      <c r="AB879" s="17">
        <v>4.5124023927797199E-2</v>
      </c>
      <c r="AC879" s="17">
        <v>0.13221709073465401</v>
      </c>
      <c r="AD879" s="17">
        <v>0</v>
      </c>
      <c r="AE879" s="17"/>
      <c r="AF879" s="17">
        <v>0.47074617619902098</v>
      </c>
      <c r="AG879" s="17">
        <v>5.86201501866358E-2</v>
      </c>
      <c r="AH879" s="17">
        <v>0.18579430096541499</v>
      </c>
      <c r="AI879" s="17">
        <v>8.0126791941283498E-2</v>
      </c>
      <c r="AJ879" s="17">
        <v>0.135254388777583</v>
      </c>
      <c r="AK879" s="17">
        <v>0.106334195061301</v>
      </c>
      <c r="AL879" s="17">
        <v>0</v>
      </c>
      <c r="AM879" s="17">
        <v>0.13286441458026299</v>
      </c>
      <c r="AN879" s="17">
        <v>0.110346626255712</v>
      </c>
      <c r="AO879" s="17">
        <v>7.0379885589663502E-2</v>
      </c>
      <c r="AP879" s="17">
        <v>0.172559889773053</v>
      </c>
      <c r="AQ879" s="17">
        <v>8.32315857747149E-2</v>
      </c>
      <c r="AR879" s="17">
        <v>5.3313884490563901E-2</v>
      </c>
      <c r="AS879" s="17">
        <v>0.33858725621479102</v>
      </c>
      <c r="AT879" s="17">
        <v>0</v>
      </c>
      <c r="AU879" s="17">
        <v>0</v>
      </c>
      <c r="AV879" s="17"/>
      <c r="AW879" s="17">
        <v>5.8736441211761199E-2</v>
      </c>
      <c r="AX879" s="17">
        <v>0.11940651144412801</v>
      </c>
      <c r="AY879" s="17">
        <v>0.13388052671953801</v>
      </c>
      <c r="AZ879" s="17">
        <v>9.5665495954786003E-2</v>
      </c>
      <c r="BA879" s="17">
        <v>0</v>
      </c>
      <c r="BB879" s="17"/>
      <c r="BC879" s="17">
        <v>5.9866433162813697E-2</v>
      </c>
      <c r="BD879" s="17">
        <v>5.18707582291386E-2</v>
      </c>
      <c r="BE879" s="17">
        <v>0.14813930965538499</v>
      </c>
      <c r="BF879" s="17">
        <v>0.101824256441225</v>
      </c>
      <c r="BG879" s="17">
        <v>0.105183256671693</v>
      </c>
      <c r="BH879" s="17"/>
      <c r="BI879" s="17">
        <v>0.10974758272681299</v>
      </c>
      <c r="BJ879" s="17">
        <v>6.0155600010796603E-2</v>
      </c>
      <c r="BK879" s="17"/>
      <c r="BL879" s="17">
        <v>6.4532929205011802E-2</v>
      </c>
      <c r="BM879" s="17">
        <v>0.115030064357778</v>
      </c>
      <c r="BN879" s="17">
        <v>0.104593843261401</v>
      </c>
      <c r="BO879" s="17">
        <v>0.10427210872488001</v>
      </c>
      <c r="BP879" s="17"/>
      <c r="BQ879" s="17">
        <v>1.8238416959502901E-2</v>
      </c>
      <c r="BR879" s="17">
        <v>0.103828210487325</v>
      </c>
      <c r="BS879" s="17">
        <v>5.3244827766507997E-2</v>
      </c>
      <c r="BT879" s="17">
        <v>0</v>
      </c>
      <c r="BU879" s="17">
        <v>0.421456982824499</v>
      </c>
      <c r="BV879" s="17"/>
      <c r="BW879" s="17">
        <v>0</v>
      </c>
      <c r="BX879" s="17">
        <v>3.6559316740940699E-2</v>
      </c>
      <c r="BY879" s="17">
        <v>4.6352255177615799E-2</v>
      </c>
      <c r="BZ879" s="17">
        <v>2.0848832003384599E-2</v>
      </c>
      <c r="CA879" s="17">
        <v>0.602313299770601</v>
      </c>
      <c r="CB879" s="17"/>
      <c r="CC879" s="17">
        <v>5.6962621527616802E-2</v>
      </c>
      <c r="CD879" s="17">
        <v>0.12506827783337501</v>
      </c>
      <c r="CE879" s="17"/>
      <c r="CF879" s="17">
        <v>1.4507151973921099E-2</v>
      </c>
      <c r="CG879" s="17"/>
      <c r="CH879" s="17">
        <v>5.4580157223671301E-2</v>
      </c>
    </row>
    <row r="880" spans="2:86" x14ac:dyDescent="0.35">
      <c r="B880" t="s">
        <v>78</v>
      </c>
      <c r="C880" s="17">
        <v>0.217290100414748</v>
      </c>
      <c r="D880" s="17">
        <v>0.25931470234750598</v>
      </c>
      <c r="E880" s="17">
        <v>0.177806118726972</v>
      </c>
      <c r="F880" s="17"/>
      <c r="G880" s="17">
        <v>0.15769005399408401</v>
      </c>
      <c r="H880" s="17">
        <v>0.13915518022885501</v>
      </c>
      <c r="I880" s="17">
        <v>0.230515073453219</v>
      </c>
      <c r="J880" s="17">
        <v>0.24957258365892601</v>
      </c>
      <c r="K880" s="17">
        <v>0.28082935457639702</v>
      </c>
      <c r="L880" s="17">
        <v>0.222632778582154</v>
      </c>
      <c r="M880" s="17"/>
      <c r="N880" s="17">
        <v>0.186772757769949</v>
      </c>
      <c r="O880" s="17">
        <v>0.19863460497754501</v>
      </c>
      <c r="P880" s="17">
        <v>0.302788917182086</v>
      </c>
      <c r="Q880" s="17">
        <v>0.20137810914165799</v>
      </c>
      <c r="R880" s="17"/>
      <c r="S880" s="17">
        <v>0.16639265480030299</v>
      </c>
      <c r="T880" s="17">
        <v>0.24486128055751399</v>
      </c>
      <c r="U880" s="17">
        <v>0.31399862415418101</v>
      </c>
      <c r="V880" s="17">
        <v>0.203280934150457</v>
      </c>
      <c r="W880" s="17">
        <v>0.35146999748562202</v>
      </c>
      <c r="X880" s="17">
        <v>0.11397680037911</v>
      </c>
      <c r="Y880" s="17">
        <v>0.24772100684567999</v>
      </c>
      <c r="Z880" s="17">
        <v>0.59423313931939303</v>
      </c>
      <c r="AA880" s="17">
        <v>0.110922731061479</v>
      </c>
      <c r="AB880" s="17">
        <v>0.224657096181578</v>
      </c>
      <c r="AC880" s="17">
        <v>5.89765602746068E-2</v>
      </c>
      <c r="AD880" s="17">
        <v>0.24588691151696301</v>
      </c>
      <c r="AE880" s="17"/>
      <c r="AF880" s="17">
        <v>0</v>
      </c>
      <c r="AG880" s="17">
        <v>9.8335942646177205E-2</v>
      </c>
      <c r="AH880" s="17">
        <v>0.12828776226715699</v>
      </c>
      <c r="AI880" s="17">
        <v>0.476394041373293</v>
      </c>
      <c r="AJ880" s="17">
        <v>0.120491820697742</v>
      </c>
      <c r="AK880" s="17">
        <v>0.205470256517129</v>
      </c>
      <c r="AL880" s="17">
        <v>0.36006606789624601</v>
      </c>
      <c r="AM880" s="17">
        <v>0.17111961765387801</v>
      </c>
      <c r="AN880" s="17">
        <v>0.26562669591506699</v>
      </c>
      <c r="AO880" s="17">
        <v>0.47996975413343601</v>
      </c>
      <c r="AP880" s="17">
        <v>0.184494649393601</v>
      </c>
      <c r="AQ880" s="17">
        <v>0.29348501069225202</v>
      </c>
      <c r="AR880" s="17">
        <v>0.15421575710934499</v>
      </c>
      <c r="AS880" s="17">
        <v>0</v>
      </c>
      <c r="AT880" s="17">
        <v>0</v>
      </c>
      <c r="AU880" s="17">
        <v>0.12565234671082001</v>
      </c>
      <c r="AV880" s="17"/>
      <c r="AW880" s="17">
        <v>0.179914837021073</v>
      </c>
      <c r="AX880" s="17">
        <v>0.303942691275912</v>
      </c>
      <c r="AY880" s="17">
        <v>0.15494236143606299</v>
      </c>
      <c r="AZ880" s="17">
        <v>0.18548320569148599</v>
      </c>
      <c r="BA880" s="17">
        <v>0.19106197695556801</v>
      </c>
      <c r="BB880" s="17"/>
      <c r="BC880" s="17">
        <v>0.20851288394290399</v>
      </c>
      <c r="BD880" s="17">
        <v>0.21082162172880001</v>
      </c>
      <c r="BE880" s="17">
        <v>0.23325705122321999</v>
      </c>
      <c r="BF880" s="17">
        <v>0.19080804801708601</v>
      </c>
      <c r="BG880" s="17">
        <v>0.230112771191119</v>
      </c>
      <c r="BH880" s="17"/>
      <c r="BI880" s="17">
        <v>0.22543448409613101</v>
      </c>
      <c r="BJ880" s="17">
        <v>0.188029956225338</v>
      </c>
      <c r="BK880" s="17"/>
      <c r="BL880" s="17">
        <v>0.11434028655570801</v>
      </c>
      <c r="BM880" s="17">
        <v>0.303546092960293</v>
      </c>
      <c r="BN880" s="17">
        <v>0.21460729959706601</v>
      </c>
      <c r="BO880" s="17">
        <v>0.35436282803872499</v>
      </c>
      <c r="BP880" s="17"/>
      <c r="BQ880" s="17">
        <v>0.18155591460185699</v>
      </c>
      <c r="BR880" s="17">
        <v>8.3079941939172799E-2</v>
      </c>
      <c r="BS880" s="17">
        <v>7.3202966401716404E-2</v>
      </c>
      <c r="BT880" s="17">
        <v>0.79995007828147902</v>
      </c>
      <c r="BU880" s="17">
        <v>0.185857863298027</v>
      </c>
      <c r="BV880" s="17"/>
      <c r="BW880" s="17">
        <v>2.0577045874530801E-2</v>
      </c>
      <c r="BX880" s="17">
        <v>9.5910838144143504E-3</v>
      </c>
      <c r="BY880" s="17">
        <v>0</v>
      </c>
      <c r="BZ880" s="17">
        <v>0.82211697872406897</v>
      </c>
      <c r="CA880" s="17">
        <v>6.5728146496127099E-2</v>
      </c>
      <c r="CB880" s="17"/>
      <c r="CC880" s="17">
        <v>0.56052703247580304</v>
      </c>
      <c r="CD880" s="17">
        <v>3.7730720724332501E-3</v>
      </c>
      <c r="CE880" s="17"/>
      <c r="CF880" s="17">
        <v>1.11939933232974E-2</v>
      </c>
      <c r="CG880" s="17"/>
      <c r="CH880" s="17">
        <v>0.329103643358299</v>
      </c>
    </row>
    <row r="881" spans="2:86" x14ac:dyDescent="0.35">
      <c r="B881" t="s">
        <v>231</v>
      </c>
      <c r="C881" s="17">
        <v>2.2331117730315299E-2</v>
      </c>
      <c r="D881" s="17">
        <v>1.43005689932529E-2</v>
      </c>
      <c r="E881" s="17">
        <v>3.0256410486211201E-2</v>
      </c>
      <c r="F881" s="17"/>
      <c r="G881" s="17">
        <v>3.5774209408514501E-2</v>
      </c>
      <c r="H881" s="17">
        <v>4.8285666119250503E-2</v>
      </c>
      <c r="I881" s="17">
        <v>0</v>
      </c>
      <c r="J881" s="17">
        <v>2.2410257660028701E-2</v>
      </c>
      <c r="K881" s="17">
        <v>0</v>
      </c>
      <c r="L881" s="17">
        <v>3.0612382416991799E-2</v>
      </c>
      <c r="M881" s="17"/>
      <c r="N881" s="17">
        <v>1.36974335429772E-2</v>
      </c>
      <c r="O881" s="17">
        <v>2.7155692476400799E-2</v>
      </c>
      <c r="P881" s="17">
        <v>1.6598504691065399E-2</v>
      </c>
      <c r="Q881" s="17">
        <v>2.99838412102011E-2</v>
      </c>
      <c r="R881" s="17"/>
      <c r="S881" s="17">
        <v>0</v>
      </c>
      <c r="T881" s="17">
        <v>0</v>
      </c>
      <c r="U881" s="17">
        <v>0</v>
      </c>
      <c r="V881" s="17">
        <v>3.4642693518689899E-2</v>
      </c>
      <c r="W881" s="17">
        <v>0</v>
      </c>
      <c r="X881" s="17">
        <v>4.4498588546203401E-2</v>
      </c>
      <c r="Y881" s="17">
        <v>0</v>
      </c>
      <c r="Z881" s="17">
        <v>0</v>
      </c>
      <c r="AA881" s="17">
        <v>0</v>
      </c>
      <c r="AB881" s="17">
        <v>0.133213055566786</v>
      </c>
      <c r="AC881" s="17">
        <v>0</v>
      </c>
      <c r="AD881" s="17">
        <v>0</v>
      </c>
      <c r="AE881" s="17"/>
      <c r="AF881" s="17">
        <v>0</v>
      </c>
      <c r="AG881" s="17">
        <v>0.103269881793994</v>
      </c>
      <c r="AH881" s="17">
        <v>0</v>
      </c>
      <c r="AI881" s="17">
        <v>5.8088990980964497E-2</v>
      </c>
      <c r="AJ881" s="17">
        <v>4.4925820531229198E-2</v>
      </c>
      <c r="AK881" s="17">
        <v>2.5772722782509399E-2</v>
      </c>
      <c r="AL881" s="17">
        <v>0</v>
      </c>
      <c r="AM881" s="17">
        <v>0</v>
      </c>
      <c r="AN881" s="17">
        <v>0</v>
      </c>
      <c r="AO881" s="17">
        <v>0</v>
      </c>
      <c r="AP881" s="17">
        <v>4.9734795703361603E-2</v>
      </c>
      <c r="AQ881" s="17">
        <v>5.2046899179840102E-2</v>
      </c>
      <c r="AR881" s="17">
        <v>0</v>
      </c>
      <c r="AS881" s="17">
        <v>0</v>
      </c>
      <c r="AT881" s="17">
        <v>0</v>
      </c>
      <c r="AU881" s="17">
        <v>0</v>
      </c>
      <c r="AV881" s="17"/>
      <c r="AW881" s="17">
        <v>1.16517345823751E-2</v>
      </c>
      <c r="AX881" s="17">
        <v>2.0208709457997499E-2</v>
      </c>
      <c r="AY881" s="17">
        <v>3.2919887061274897E-2</v>
      </c>
      <c r="AZ881" s="17">
        <v>0</v>
      </c>
      <c r="BA881" s="17">
        <v>0</v>
      </c>
      <c r="BB881" s="17"/>
      <c r="BC881" s="17">
        <v>0</v>
      </c>
      <c r="BD881" s="17">
        <v>1.0372944637566E-2</v>
      </c>
      <c r="BE881" s="17">
        <v>8.8534501755653198E-3</v>
      </c>
      <c r="BF881" s="17">
        <v>0.10775962185667599</v>
      </c>
      <c r="BG881" s="17">
        <v>0</v>
      </c>
      <c r="BH881" s="17"/>
      <c r="BI881" s="17">
        <v>2.2798274206214001E-2</v>
      </c>
      <c r="BJ881" s="17">
        <v>2.06527751597093E-2</v>
      </c>
      <c r="BK881" s="17"/>
      <c r="BL881" s="17">
        <v>5.9314020943386503E-2</v>
      </c>
      <c r="BM881" s="17">
        <v>0</v>
      </c>
      <c r="BN881" s="17">
        <v>1.88787677267039E-2</v>
      </c>
      <c r="BO881" s="17">
        <v>0</v>
      </c>
      <c r="BP881" s="17"/>
      <c r="BQ881" s="17">
        <v>0</v>
      </c>
      <c r="BR881" s="17">
        <v>2.03373235773773E-2</v>
      </c>
      <c r="BS881" s="17">
        <v>0</v>
      </c>
      <c r="BT881" s="17">
        <v>0</v>
      </c>
      <c r="BU881" s="17">
        <v>0</v>
      </c>
      <c r="BV881" s="17"/>
      <c r="BW881" s="17">
        <v>0</v>
      </c>
      <c r="BX881" s="17">
        <v>0</v>
      </c>
      <c r="BY881" s="17">
        <v>0</v>
      </c>
      <c r="BZ881" s="17">
        <v>0</v>
      </c>
      <c r="CA881" s="17">
        <v>0</v>
      </c>
      <c r="CB881" s="17"/>
      <c r="CC881" s="17">
        <v>0</v>
      </c>
      <c r="CD881" s="17">
        <v>3.6222612065461998E-2</v>
      </c>
      <c r="CE881" s="17"/>
      <c r="CF881" s="17">
        <v>0</v>
      </c>
      <c r="CG881" s="17"/>
      <c r="CH881" s="17">
        <v>0</v>
      </c>
    </row>
    <row r="882" spans="2:86" x14ac:dyDescent="0.35">
      <c r="B882" t="s">
        <v>232</v>
      </c>
      <c r="C882" s="17">
        <v>4.95258155614294E-3</v>
      </c>
      <c r="D882" s="17">
        <v>1.00869711912141E-2</v>
      </c>
      <c r="E882" s="17">
        <v>0</v>
      </c>
      <c r="F882" s="17"/>
      <c r="G882" s="17">
        <v>0</v>
      </c>
      <c r="H882" s="17">
        <v>0</v>
      </c>
      <c r="I882" s="17">
        <v>0</v>
      </c>
      <c r="J882" s="17">
        <v>0</v>
      </c>
      <c r="K882" s="17">
        <v>0</v>
      </c>
      <c r="L882" s="17">
        <v>2.2012624040853902E-2</v>
      </c>
      <c r="M882" s="17"/>
      <c r="N882" s="17">
        <v>0</v>
      </c>
      <c r="O882" s="17">
        <v>0</v>
      </c>
      <c r="P882" s="17">
        <v>0</v>
      </c>
      <c r="Q882" s="17">
        <v>1.78457324229611E-2</v>
      </c>
      <c r="R882" s="17"/>
      <c r="S882" s="17">
        <v>0</v>
      </c>
      <c r="T882" s="17">
        <v>0</v>
      </c>
      <c r="U882" s="17">
        <v>0</v>
      </c>
      <c r="V882" s="17">
        <v>0</v>
      </c>
      <c r="W882" s="17">
        <v>0</v>
      </c>
      <c r="X882" s="17">
        <v>0</v>
      </c>
      <c r="Y882" s="17">
        <v>0</v>
      </c>
      <c r="Z882" s="17">
        <v>0</v>
      </c>
      <c r="AA882" s="17">
        <v>0</v>
      </c>
      <c r="AB882" s="17">
        <v>0</v>
      </c>
      <c r="AC882" s="17">
        <v>0.10662593139405099</v>
      </c>
      <c r="AD882" s="17">
        <v>0</v>
      </c>
      <c r="AE882" s="17"/>
      <c r="AF882" s="17">
        <v>0</v>
      </c>
      <c r="AG882" s="17">
        <v>0</v>
      </c>
      <c r="AH882" s="17">
        <v>0</v>
      </c>
      <c r="AI882" s="17">
        <v>4.3053151540263998E-2</v>
      </c>
      <c r="AJ882" s="17">
        <v>0</v>
      </c>
      <c r="AK882" s="17">
        <v>0</v>
      </c>
      <c r="AL882" s="17">
        <v>2.7042382620867101E-2</v>
      </c>
      <c r="AM882" s="17">
        <v>0</v>
      </c>
      <c r="AN882" s="17">
        <v>0</v>
      </c>
      <c r="AO882" s="17">
        <v>0</v>
      </c>
      <c r="AP882" s="17">
        <v>0</v>
      </c>
      <c r="AQ882" s="17">
        <v>0</v>
      </c>
      <c r="AR882" s="17">
        <v>0</v>
      </c>
      <c r="AS882" s="17">
        <v>0</v>
      </c>
      <c r="AT882" s="17">
        <v>0</v>
      </c>
      <c r="AU882" s="17">
        <v>0</v>
      </c>
      <c r="AV882" s="17"/>
      <c r="AW882" s="17">
        <v>1.7271565100737098E-2</v>
      </c>
      <c r="AX882" s="17">
        <v>0</v>
      </c>
      <c r="AY882" s="17">
        <v>0</v>
      </c>
      <c r="AZ882" s="17">
        <v>0</v>
      </c>
      <c r="BA882" s="17">
        <v>0</v>
      </c>
      <c r="BB882" s="17"/>
      <c r="BC882" s="17">
        <v>0</v>
      </c>
      <c r="BD882" s="17">
        <v>0</v>
      </c>
      <c r="BE882" s="17">
        <v>1.3123620349601101E-2</v>
      </c>
      <c r="BF882" s="17">
        <v>0</v>
      </c>
      <c r="BG882" s="17">
        <v>0</v>
      </c>
      <c r="BH882" s="17"/>
      <c r="BI882" s="17">
        <v>6.3311025964175498E-3</v>
      </c>
      <c r="BJ882" s="17">
        <v>0</v>
      </c>
      <c r="BK882" s="17"/>
      <c r="BL882" s="17">
        <v>1.25285661774996E-2</v>
      </c>
      <c r="BM882" s="17">
        <v>0</v>
      </c>
      <c r="BN882" s="17">
        <v>4.4071497428498901E-3</v>
      </c>
      <c r="BO882" s="17">
        <v>0</v>
      </c>
      <c r="BP882" s="17"/>
      <c r="BQ882" s="17">
        <v>0</v>
      </c>
      <c r="BR882" s="17">
        <v>0</v>
      </c>
      <c r="BS882" s="17">
        <v>0</v>
      </c>
      <c r="BT882" s="17">
        <v>0</v>
      </c>
      <c r="BU882" s="17">
        <v>0</v>
      </c>
      <c r="BV882" s="17"/>
      <c r="BW882" s="17">
        <v>0</v>
      </c>
      <c r="BX882" s="17">
        <v>0</v>
      </c>
      <c r="BY882" s="17">
        <v>0</v>
      </c>
      <c r="BZ882" s="17">
        <v>0</v>
      </c>
      <c r="CA882" s="17">
        <v>0</v>
      </c>
      <c r="CB882" s="17"/>
      <c r="CC882" s="17">
        <v>0</v>
      </c>
      <c r="CD882" s="17">
        <v>8.0334286262434707E-3</v>
      </c>
      <c r="CE882" s="17"/>
      <c r="CF882" s="17">
        <v>0</v>
      </c>
      <c r="CG882" s="17"/>
      <c r="CH882" s="17">
        <v>0</v>
      </c>
    </row>
    <row r="883" spans="2:86" x14ac:dyDescent="0.35">
      <c r="B883" t="s">
        <v>233</v>
      </c>
      <c r="C883" s="17">
        <v>2.29441288253639E-2</v>
      </c>
      <c r="D883" s="17">
        <v>2.96557676438504E-2</v>
      </c>
      <c r="E883" s="17">
        <v>1.65682249242903E-2</v>
      </c>
      <c r="F883" s="17"/>
      <c r="G883" s="17">
        <v>4.7067340090110203E-2</v>
      </c>
      <c r="H883" s="17">
        <v>0</v>
      </c>
      <c r="I883" s="17">
        <v>0</v>
      </c>
      <c r="J883" s="17">
        <v>2.4037218766031598E-2</v>
      </c>
      <c r="K883" s="17">
        <v>7.9084414194968505E-2</v>
      </c>
      <c r="L883" s="17">
        <v>0</v>
      </c>
      <c r="M883" s="17"/>
      <c r="N883" s="17">
        <v>0</v>
      </c>
      <c r="O883" s="17">
        <v>0</v>
      </c>
      <c r="P883" s="17">
        <v>6.6978553326257406E-2</v>
      </c>
      <c r="Q883" s="17">
        <v>3.4094735310169398E-2</v>
      </c>
      <c r="R883" s="17"/>
      <c r="S883" s="17">
        <v>0</v>
      </c>
      <c r="T883" s="17">
        <v>0</v>
      </c>
      <c r="U883" s="17">
        <v>0</v>
      </c>
      <c r="V883" s="17">
        <v>5.8775274457062703E-2</v>
      </c>
      <c r="W883" s="17">
        <v>3.2185157405066701E-2</v>
      </c>
      <c r="X883" s="17">
        <v>5.8545813737411398E-2</v>
      </c>
      <c r="Y883" s="17">
        <v>0</v>
      </c>
      <c r="Z883" s="17">
        <v>0</v>
      </c>
      <c r="AA883" s="17">
        <v>0</v>
      </c>
      <c r="AB883" s="17">
        <v>2.9757810048032199E-2</v>
      </c>
      <c r="AC883" s="17">
        <v>0</v>
      </c>
      <c r="AD883" s="17">
        <v>0.24588691151696301</v>
      </c>
      <c r="AE883" s="17"/>
      <c r="AF883" s="17">
        <v>0</v>
      </c>
      <c r="AG883" s="17">
        <v>0</v>
      </c>
      <c r="AH883" s="17">
        <v>0.108689536813783</v>
      </c>
      <c r="AI883" s="17">
        <v>0</v>
      </c>
      <c r="AJ883" s="17">
        <v>0</v>
      </c>
      <c r="AK883" s="17">
        <v>4.5437027504893403E-2</v>
      </c>
      <c r="AL883" s="17">
        <v>0</v>
      </c>
      <c r="AM883" s="17">
        <v>0</v>
      </c>
      <c r="AN883" s="17">
        <v>8.4746205698946003E-2</v>
      </c>
      <c r="AO883" s="17">
        <v>0</v>
      </c>
      <c r="AP883" s="17">
        <v>0</v>
      </c>
      <c r="AQ883" s="17">
        <v>0</v>
      </c>
      <c r="AR883" s="17">
        <v>0</v>
      </c>
      <c r="AS883" s="17">
        <v>0</v>
      </c>
      <c r="AT883" s="17">
        <v>0</v>
      </c>
      <c r="AU883" s="17">
        <v>0</v>
      </c>
      <c r="AV883" s="17"/>
      <c r="AW883" s="17">
        <v>5.0521154177474201E-2</v>
      </c>
      <c r="AX883" s="17">
        <v>1.1418361821652999E-2</v>
      </c>
      <c r="AY883" s="17">
        <v>0</v>
      </c>
      <c r="AZ883" s="17">
        <v>5.5483444781527197E-2</v>
      </c>
      <c r="BA883" s="17">
        <v>0</v>
      </c>
      <c r="BB883" s="17"/>
      <c r="BC883" s="17">
        <v>7.1755843655391699E-2</v>
      </c>
      <c r="BD883" s="17">
        <v>7.4319378898706203E-3</v>
      </c>
      <c r="BE883" s="17">
        <v>0</v>
      </c>
      <c r="BF883" s="17">
        <v>7.0130323599281605E-2</v>
      </c>
      <c r="BG883" s="17">
        <v>8.06982183724793E-2</v>
      </c>
      <c r="BH883" s="17"/>
      <c r="BI883" s="17">
        <v>2.55290658738738E-2</v>
      </c>
      <c r="BJ883" s="17">
        <v>1.3657283593251499E-2</v>
      </c>
      <c r="BK883" s="17"/>
      <c r="BL883" s="17">
        <v>3.5298786115449399E-2</v>
      </c>
      <c r="BM883" s="17">
        <v>0</v>
      </c>
      <c r="BN883" s="17">
        <v>2.8417560288125501E-2</v>
      </c>
      <c r="BO883" s="17">
        <v>0</v>
      </c>
      <c r="BP883" s="17"/>
      <c r="BQ883" s="17">
        <v>3.9777657007229801E-2</v>
      </c>
      <c r="BR883" s="17">
        <v>1.5870346578127699E-2</v>
      </c>
      <c r="BS883" s="17">
        <v>0</v>
      </c>
      <c r="BT883" s="17">
        <v>0</v>
      </c>
      <c r="BU883" s="17">
        <v>0</v>
      </c>
      <c r="BV883" s="17"/>
      <c r="BW883" s="17">
        <v>0</v>
      </c>
      <c r="BX883" s="17">
        <v>0</v>
      </c>
      <c r="BY883" s="17">
        <v>5.3778722926464698E-2</v>
      </c>
      <c r="BZ883" s="17">
        <v>0</v>
      </c>
      <c r="CA883" s="17">
        <v>2.6484805161473401E-2</v>
      </c>
      <c r="CB883" s="17"/>
      <c r="CC883" s="17">
        <v>0</v>
      </c>
      <c r="CD883" s="17">
        <v>3.7216958311625303E-2</v>
      </c>
      <c r="CE883" s="17"/>
      <c r="CF883" s="17">
        <v>0</v>
      </c>
      <c r="CG883" s="17"/>
      <c r="CH883" s="17">
        <v>0</v>
      </c>
    </row>
    <row r="884" spans="2:86" x14ac:dyDescent="0.35">
      <c r="B884" t="s">
        <v>140</v>
      </c>
      <c r="C884" s="17">
        <v>0.16489826799490301</v>
      </c>
      <c r="D884" s="17">
        <v>0.12121551284308101</v>
      </c>
      <c r="E884" s="17">
        <v>0.20231225975438799</v>
      </c>
      <c r="F884" s="17"/>
      <c r="G884" s="17">
        <v>0.18843560349935101</v>
      </c>
      <c r="H884" s="17">
        <v>0.17793346330853299</v>
      </c>
      <c r="I884" s="17">
        <v>0.25289994200023802</v>
      </c>
      <c r="J884" s="17">
        <v>0.114852587209704</v>
      </c>
      <c r="K884" s="17">
        <v>0.10489965595871301</v>
      </c>
      <c r="L884" s="17">
        <v>0.157483949882918</v>
      </c>
      <c r="M884" s="17"/>
      <c r="N884" s="17">
        <v>0.167328895880617</v>
      </c>
      <c r="O884" s="17">
        <v>0.150751709332512</v>
      </c>
      <c r="P884" s="17">
        <v>0.18764391243089801</v>
      </c>
      <c r="Q884" s="17">
        <v>0.15950287814766301</v>
      </c>
      <c r="R884" s="17"/>
      <c r="S884" s="17">
        <v>0.16008802017643101</v>
      </c>
      <c r="T884" s="17">
        <v>0.13701853691018401</v>
      </c>
      <c r="U884" s="17">
        <v>0.10509139288153301</v>
      </c>
      <c r="V884" s="17">
        <v>0.13148486962207601</v>
      </c>
      <c r="W884" s="17">
        <v>0.123815192878274</v>
      </c>
      <c r="X884" s="17">
        <v>0.15096122179852001</v>
      </c>
      <c r="Y884" s="17">
        <v>0.14671823145508001</v>
      </c>
      <c r="Z884" s="17">
        <v>0</v>
      </c>
      <c r="AA884" s="17">
        <v>0.283159159821878</v>
      </c>
      <c r="AB884" s="17">
        <v>0.238405147534097</v>
      </c>
      <c r="AC884" s="17">
        <v>0.229189667317513</v>
      </c>
      <c r="AD884" s="17">
        <v>0.257664110029315</v>
      </c>
      <c r="AE884" s="17"/>
      <c r="AF884" s="17">
        <v>0</v>
      </c>
      <c r="AG884" s="17">
        <v>0.29979528462867</v>
      </c>
      <c r="AH884" s="17">
        <v>0.19042248057481501</v>
      </c>
      <c r="AI884" s="17">
        <v>0.164058307427527</v>
      </c>
      <c r="AJ884" s="17">
        <v>0.32300178008997699</v>
      </c>
      <c r="AK884" s="17">
        <v>0.14144806642605601</v>
      </c>
      <c r="AL884" s="17">
        <v>6.6199435037434307E-2</v>
      </c>
      <c r="AM884" s="17">
        <v>0.24221470887597099</v>
      </c>
      <c r="AN884" s="17">
        <v>0.128711913846141</v>
      </c>
      <c r="AO884" s="17">
        <v>7.7410702754582103E-2</v>
      </c>
      <c r="AP884" s="17">
        <v>6.9510963101234405E-2</v>
      </c>
      <c r="AQ884" s="17">
        <v>0.112810284318483</v>
      </c>
      <c r="AR884" s="17">
        <v>0.14425203969276601</v>
      </c>
      <c r="AS884" s="17">
        <v>0.66141274378520898</v>
      </c>
      <c r="AT884" s="17">
        <v>0.37973663249488998</v>
      </c>
      <c r="AU884" s="17">
        <v>6.9511739101307299E-2</v>
      </c>
      <c r="AV884" s="17"/>
      <c r="AW884" s="17">
        <v>0.208989714202544</v>
      </c>
      <c r="AX884" s="17">
        <v>0.14851864242333901</v>
      </c>
      <c r="AY884" s="17">
        <v>0.18060286912974399</v>
      </c>
      <c r="AZ884" s="17">
        <v>0.12703757011585201</v>
      </c>
      <c r="BA884" s="17">
        <v>0.21524494148642101</v>
      </c>
      <c r="BB884" s="17"/>
      <c r="BC884" s="17">
        <v>0.31043058987698002</v>
      </c>
      <c r="BD884" s="17">
        <v>0.117782906193156</v>
      </c>
      <c r="BE884" s="17">
        <v>0.200801192381693</v>
      </c>
      <c r="BF884" s="17">
        <v>7.2107994954511201E-2</v>
      </c>
      <c r="BG884" s="17">
        <v>0.23507533004785799</v>
      </c>
      <c r="BH884" s="17"/>
      <c r="BI884" s="17">
        <v>0.16050839101270301</v>
      </c>
      <c r="BJ884" s="17">
        <v>0.180669680356844</v>
      </c>
      <c r="BK884" s="17"/>
      <c r="BL884" s="17">
        <v>6.7078629011443403E-2</v>
      </c>
      <c r="BM884" s="17">
        <v>0.171005981454593</v>
      </c>
      <c r="BN884" s="17">
        <v>0.19119747419556801</v>
      </c>
      <c r="BO884" s="17">
        <v>0.31191827769514302</v>
      </c>
      <c r="BP884" s="17"/>
      <c r="BQ884" s="17">
        <v>9.98571772473755E-2</v>
      </c>
      <c r="BR884" s="17">
        <v>0.146431951531629</v>
      </c>
      <c r="BS884" s="17">
        <v>0.16345002474106499</v>
      </c>
      <c r="BT884" s="17">
        <v>0.12334099706429</v>
      </c>
      <c r="BU884" s="17">
        <v>0.193392178236233</v>
      </c>
      <c r="BV884" s="17"/>
      <c r="BW884" s="17">
        <v>8.8627704174168806E-2</v>
      </c>
      <c r="BX884" s="17">
        <v>5.7307559507618601E-2</v>
      </c>
      <c r="BY884" s="17">
        <v>5.3003796361800498E-2</v>
      </c>
      <c r="BZ884" s="17">
        <v>7.5989528351396704E-2</v>
      </c>
      <c r="CA884" s="17">
        <v>0.18642134059798099</v>
      </c>
      <c r="CB884" s="17"/>
      <c r="CC884" s="17">
        <v>9.6248652754613501E-2</v>
      </c>
      <c r="CD884" s="17">
        <v>0.207603060148047</v>
      </c>
      <c r="CE884" s="17"/>
      <c r="CF884" s="17">
        <v>6.6885083158031405E-2</v>
      </c>
      <c r="CG884" s="17"/>
      <c r="CH884" s="17">
        <v>0.125151108078182</v>
      </c>
    </row>
    <row r="885" spans="2:86" x14ac:dyDescent="0.35">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c r="CB885" s="17"/>
      <c r="CC885" s="17"/>
      <c r="CD885" s="17"/>
      <c r="CE885" s="17"/>
      <c r="CF885" s="17"/>
      <c r="CG885" s="17"/>
      <c r="CH885" s="17"/>
    </row>
    <row r="886" spans="2:86" x14ac:dyDescent="0.35">
      <c r="B886" s="6" t="s">
        <v>379</v>
      </c>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c r="CB886" s="17"/>
      <c r="CC886" s="17"/>
      <c r="CD886" s="17"/>
      <c r="CE886" s="17"/>
      <c r="CF886" s="17"/>
      <c r="CG886" s="17"/>
      <c r="CH886" s="17"/>
    </row>
    <row r="887" spans="2:86" x14ac:dyDescent="0.35">
      <c r="B887" s="21" t="s">
        <v>348</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c r="CB887" s="17"/>
      <c r="CC887" s="17"/>
      <c r="CD887" s="17"/>
      <c r="CE887" s="17"/>
      <c r="CF887" s="17"/>
      <c r="CG887" s="17"/>
      <c r="CH887" s="17"/>
    </row>
    <row r="888" spans="2:86" x14ac:dyDescent="0.35">
      <c r="B888" t="s">
        <v>76</v>
      </c>
      <c r="C888" s="17">
        <v>0.249846794429575</v>
      </c>
      <c r="D888" s="17">
        <v>0.30095294366256398</v>
      </c>
      <c r="E888" s="17">
        <v>0.20011562971593599</v>
      </c>
      <c r="F888" s="17"/>
      <c r="G888" s="17">
        <v>0.18190156153017301</v>
      </c>
      <c r="H888" s="17">
        <v>0.28069539978333702</v>
      </c>
      <c r="I888" s="17">
        <v>0.35649903447971698</v>
      </c>
      <c r="J888" s="17">
        <v>0.24293532175097399</v>
      </c>
      <c r="K888" s="17">
        <v>0.26123813027044201</v>
      </c>
      <c r="L888" s="17">
        <v>0.20946848696599801</v>
      </c>
      <c r="M888" s="17"/>
      <c r="N888" s="17">
        <v>0.34238166758143102</v>
      </c>
      <c r="O888" s="17">
        <v>0.18652640188219399</v>
      </c>
      <c r="P888" s="17">
        <v>0.213040283941141</v>
      </c>
      <c r="Q888" s="17">
        <v>0.26154564990886298</v>
      </c>
      <c r="R888" s="17"/>
      <c r="S888" s="17">
        <v>0.37052376065057602</v>
      </c>
      <c r="T888" s="17">
        <v>0.171481673915519</v>
      </c>
      <c r="U888" s="17">
        <v>0.225938408805434</v>
      </c>
      <c r="V888" s="17">
        <v>0.29328387781019599</v>
      </c>
      <c r="W888" s="17">
        <v>0.28177113920014002</v>
      </c>
      <c r="X888" s="17">
        <v>0.154116039610736</v>
      </c>
      <c r="Y888" s="17">
        <v>0.27336531691943899</v>
      </c>
      <c r="Z888" s="17">
        <v>0.194101652333806</v>
      </c>
      <c r="AA888" s="17">
        <v>0.30741403830497899</v>
      </c>
      <c r="AB888" s="17">
        <v>0.227005385471793</v>
      </c>
      <c r="AC888" s="17">
        <v>0.243213048115448</v>
      </c>
      <c r="AD888" s="17">
        <v>0.247101850648444</v>
      </c>
      <c r="AE888" s="17"/>
      <c r="AF888" s="17">
        <v>0</v>
      </c>
      <c r="AG888" s="17">
        <v>8.2771995754655395E-2</v>
      </c>
      <c r="AH888" s="17">
        <v>0.27783476146837299</v>
      </c>
      <c r="AI888" s="17">
        <v>0.330948478345158</v>
      </c>
      <c r="AJ888" s="17">
        <v>0.16815965007268399</v>
      </c>
      <c r="AK888" s="17">
        <v>0.198464559941715</v>
      </c>
      <c r="AL888" s="17">
        <v>0.275249956962142</v>
      </c>
      <c r="AM888" s="17">
        <v>0.28198138178953702</v>
      </c>
      <c r="AN888" s="17">
        <v>0.22705900605193699</v>
      </c>
      <c r="AO888" s="17">
        <v>0.28086418790418199</v>
      </c>
      <c r="AP888" s="17">
        <v>0.29288385171935699</v>
      </c>
      <c r="AQ888" s="17">
        <v>0.25882284517847898</v>
      </c>
      <c r="AR888" s="17">
        <v>0.45571502353408699</v>
      </c>
      <c r="AS888" s="17">
        <v>0.16350596893861599</v>
      </c>
      <c r="AT888" s="17">
        <v>0.34754679953395401</v>
      </c>
      <c r="AU888" s="17">
        <v>0.39260574093461797</v>
      </c>
      <c r="AV888" s="17"/>
      <c r="AW888" s="17">
        <v>0.23152732128558001</v>
      </c>
      <c r="AX888" s="17">
        <v>0.184264184899668</v>
      </c>
      <c r="AY888" s="17">
        <v>0.24773099590070699</v>
      </c>
      <c r="AZ888" s="17">
        <v>0.43110208275424899</v>
      </c>
      <c r="BA888" s="17">
        <v>0.79013173032564699</v>
      </c>
      <c r="BB888" s="17"/>
      <c r="BC888" s="17">
        <v>0.33969366239892501</v>
      </c>
      <c r="BD888" s="17">
        <v>0.27819412239980301</v>
      </c>
      <c r="BE888" s="17">
        <v>0.21331637285420399</v>
      </c>
      <c r="BF888" s="17">
        <v>0.22954745711378999</v>
      </c>
      <c r="BG888" s="17">
        <v>0.23542536295966399</v>
      </c>
      <c r="BH888" s="17"/>
      <c r="BI888" s="17">
        <v>0.26896882514548498</v>
      </c>
      <c r="BJ888" s="17">
        <v>0.17629369461691699</v>
      </c>
      <c r="BK888" s="17"/>
      <c r="BL888" s="17">
        <v>0.21946144245459201</v>
      </c>
      <c r="BM888" s="17">
        <v>0.23799151025540199</v>
      </c>
      <c r="BN888" s="17">
        <v>0.27417837058551298</v>
      </c>
      <c r="BO888" s="17">
        <v>0.154498172007626</v>
      </c>
      <c r="BP888" s="17"/>
      <c r="BQ888" s="17">
        <v>5.3931177651556202E-2</v>
      </c>
      <c r="BR888" s="17">
        <v>0.53378015128766099</v>
      </c>
      <c r="BS888" s="17">
        <v>0.13788155758845699</v>
      </c>
      <c r="BT888" s="17">
        <v>5.3014477202303602E-2</v>
      </c>
      <c r="BU888" s="17">
        <v>6.6102691887063803E-2</v>
      </c>
      <c r="BV888" s="17"/>
      <c r="BW888" s="17">
        <v>5.9599678445512998E-2</v>
      </c>
      <c r="BX888" s="17">
        <v>0.71174225888404996</v>
      </c>
      <c r="BY888" s="17">
        <v>0.24698980487817301</v>
      </c>
      <c r="BZ888" s="17">
        <v>8.9569007119087093E-2</v>
      </c>
      <c r="CA888" s="17">
        <v>0.16961419346513501</v>
      </c>
      <c r="CB888" s="17"/>
      <c r="CC888" s="17">
        <v>0.126254581539165</v>
      </c>
      <c r="CD888" s="17">
        <v>0.32328313866511899</v>
      </c>
      <c r="CE888" s="17"/>
      <c r="CF888" s="17">
        <v>0.71315907213358598</v>
      </c>
      <c r="CG888" s="17"/>
      <c r="CH888" s="17">
        <v>0.29918015949337001</v>
      </c>
    </row>
    <row r="889" spans="2:86" x14ac:dyDescent="0.35">
      <c r="B889" t="s">
        <v>75</v>
      </c>
      <c r="C889" s="17">
        <v>0.14117250972583301</v>
      </c>
      <c r="D889" s="17">
        <v>0.117641761913548</v>
      </c>
      <c r="E889" s="17">
        <v>0.16407017493541301</v>
      </c>
      <c r="F889" s="17"/>
      <c r="G889" s="17">
        <v>4.1742462910799701E-2</v>
      </c>
      <c r="H889" s="17">
        <v>0.121746307250558</v>
      </c>
      <c r="I889" s="17">
        <v>8.5880287719472703E-2</v>
      </c>
      <c r="J889" s="17">
        <v>0.13253481637843201</v>
      </c>
      <c r="K889" s="17">
        <v>7.4745910779144303E-2</v>
      </c>
      <c r="L889" s="17">
        <v>0.28664796193248698</v>
      </c>
      <c r="M889" s="17"/>
      <c r="N889" s="17">
        <v>0.13752666633779001</v>
      </c>
      <c r="O889" s="17">
        <v>0.17784402309018399</v>
      </c>
      <c r="P889" s="17">
        <v>8.9898720470740906E-2</v>
      </c>
      <c r="Q889" s="17">
        <v>0.14245398972377299</v>
      </c>
      <c r="R889" s="17"/>
      <c r="S889" s="17">
        <v>5.1549988085650499E-2</v>
      </c>
      <c r="T889" s="17">
        <v>0.22775100746066701</v>
      </c>
      <c r="U889" s="17">
        <v>9.6478475314829101E-2</v>
      </c>
      <c r="V889" s="17">
        <v>0.26210447450921798</v>
      </c>
      <c r="W889" s="17">
        <v>0.202968383519296</v>
      </c>
      <c r="X889" s="17">
        <v>0.19246938275143899</v>
      </c>
      <c r="Y889" s="17">
        <v>0.152828106349398</v>
      </c>
      <c r="Z889" s="17">
        <v>0.23495629554799399</v>
      </c>
      <c r="AA889" s="17">
        <v>0.12322148014570999</v>
      </c>
      <c r="AB889" s="17">
        <v>0</v>
      </c>
      <c r="AC889" s="17">
        <v>7.9753185550364897E-2</v>
      </c>
      <c r="AD889" s="17">
        <v>0</v>
      </c>
      <c r="AE889" s="17"/>
      <c r="AF889" s="17">
        <v>0</v>
      </c>
      <c r="AG889" s="17">
        <v>0.14702658467298399</v>
      </c>
      <c r="AH889" s="17">
        <v>0.18946535687362201</v>
      </c>
      <c r="AI889" s="17">
        <v>3.9177088833506499E-2</v>
      </c>
      <c r="AJ889" s="17">
        <v>0.13085551962737099</v>
      </c>
      <c r="AK889" s="17">
        <v>0.101662495688235</v>
      </c>
      <c r="AL889" s="17">
        <v>0.122923712216248</v>
      </c>
      <c r="AM889" s="17">
        <v>0.19177246495157699</v>
      </c>
      <c r="AN889" s="17">
        <v>0.29442387450221202</v>
      </c>
      <c r="AO889" s="17">
        <v>0.15317158747005</v>
      </c>
      <c r="AP889" s="17">
        <v>0.20836559137396801</v>
      </c>
      <c r="AQ889" s="17">
        <v>0.136427342203609</v>
      </c>
      <c r="AR889" s="17">
        <v>5.8533200379304699E-2</v>
      </c>
      <c r="AS889" s="17">
        <v>0.31405741757960798</v>
      </c>
      <c r="AT889" s="17">
        <v>0.13958578917351</v>
      </c>
      <c r="AU889" s="17">
        <v>0.14804156778067301</v>
      </c>
      <c r="AV889" s="17"/>
      <c r="AW889" s="17">
        <v>0.15460998914921101</v>
      </c>
      <c r="AX889" s="17">
        <v>8.8000362260464607E-2</v>
      </c>
      <c r="AY889" s="17">
        <v>0.139399995164739</v>
      </c>
      <c r="AZ889" s="17">
        <v>0.199641570806631</v>
      </c>
      <c r="BA889" s="17">
        <v>0</v>
      </c>
      <c r="BB889" s="17"/>
      <c r="BC889" s="17">
        <v>0.19734055924264399</v>
      </c>
      <c r="BD889" s="17">
        <v>0.20511409644529199</v>
      </c>
      <c r="BE889" s="17">
        <v>0.11289624886381799</v>
      </c>
      <c r="BF889" s="17">
        <v>3.8049685366185498E-2</v>
      </c>
      <c r="BG889" s="17">
        <v>9.9833002681858102E-2</v>
      </c>
      <c r="BH889" s="17"/>
      <c r="BI889" s="17">
        <v>0.153733026821611</v>
      </c>
      <c r="BJ889" s="17">
        <v>9.2858343653724099E-2</v>
      </c>
      <c r="BK889" s="17"/>
      <c r="BL889" s="17">
        <v>0.109823798094295</v>
      </c>
      <c r="BM889" s="17">
        <v>0.14366946449599</v>
      </c>
      <c r="BN889" s="17">
        <v>0.15337978602121399</v>
      </c>
      <c r="BO889" s="17">
        <v>9.2358750490571601E-2</v>
      </c>
      <c r="BP889" s="17"/>
      <c r="BQ889" s="17">
        <v>0.63368484546289505</v>
      </c>
      <c r="BR889" s="17">
        <v>4.2657856439739801E-2</v>
      </c>
      <c r="BS889" s="17">
        <v>4.4120149616085402E-2</v>
      </c>
      <c r="BT889" s="17">
        <v>4.7009903527595397E-2</v>
      </c>
      <c r="BU889" s="17">
        <v>4.6366008495997799E-2</v>
      </c>
      <c r="BV889" s="17"/>
      <c r="BW889" s="17">
        <v>0.84664754102691597</v>
      </c>
      <c r="BX889" s="17">
        <v>3.0536499135906399E-2</v>
      </c>
      <c r="BY889" s="17">
        <v>5.1746217098694099E-2</v>
      </c>
      <c r="BZ889" s="17">
        <v>2.1300812932246099E-2</v>
      </c>
      <c r="CA889" s="17">
        <v>0</v>
      </c>
      <c r="CB889" s="17"/>
      <c r="CC889" s="17">
        <v>0.14319702927840899</v>
      </c>
      <c r="CD889" s="17">
        <v>0.13996957540418201</v>
      </c>
      <c r="CE889" s="17"/>
      <c r="CF889" s="17">
        <v>3.1756815439026198E-2</v>
      </c>
      <c r="CG889" s="17"/>
      <c r="CH889" s="17">
        <v>2.74930779948237E-2</v>
      </c>
    </row>
    <row r="890" spans="2:86" x14ac:dyDescent="0.35">
      <c r="B890" t="s">
        <v>77</v>
      </c>
      <c r="C890" s="17">
        <v>6.4893406810198201E-2</v>
      </c>
      <c r="D890" s="17">
        <v>6.0351944047783802E-2</v>
      </c>
      <c r="E890" s="17">
        <v>6.9312683865271396E-2</v>
      </c>
      <c r="F890" s="17"/>
      <c r="G890" s="17">
        <v>0</v>
      </c>
      <c r="H890" s="17">
        <v>4.0696410299731499E-2</v>
      </c>
      <c r="I890" s="17">
        <v>1.6464555658525701E-2</v>
      </c>
      <c r="J890" s="17">
        <v>0.111234235282891</v>
      </c>
      <c r="K890" s="17">
        <v>4.3179146652007401E-2</v>
      </c>
      <c r="L890" s="17">
        <v>0.117447490788613</v>
      </c>
      <c r="M890" s="17"/>
      <c r="N890" s="17">
        <v>0.11805475866701701</v>
      </c>
      <c r="O890" s="17">
        <v>8.1350965636265898E-2</v>
      </c>
      <c r="P890" s="17">
        <v>1.84905643096667E-2</v>
      </c>
      <c r="Q890" s="17">
        <v>2.9203558150171002E-2</v>
      </c>
      <c r="R890" s="17"/>
      <c r="S890" s="17">
        <v>8.8385034874278998E-2</v>
      </c>
      <c r="T890" s="17">
        <v>9.3469677533498399E-2</v>
      </c>
      <c r="U890" s="17">
        <v>0.116092153919931</v>
      </c>
      <c r="V890" s="17">
        <v>0</v>
      </c>
      <c r="W890" s="17">
        <v>3.3025723008617898E-2</v>
      </c>
      <c r="X890" s="17">
        <v>0</v>
      </c>
      <c r="Y890" s="17">
        <v>0.124237165671732</v>
      </c>
      <c r="Z890" s="17">
        <v>0</v>
      </c>
      <c r="AA890" s="17">
        <v>5.9890634880395602E-2</v>
      </c>
      <c r="AB890" s="17">
        <v>0.123149716738433</v>
      </c>
      <c r="AC890" s="17">
        <v>3.7902642618366997E-2</v>
      </c>
      <c r="AD890" s="17">
        <v>0</v>
      </c>
      <c r="AE890" s="17"/>
      <c r="AF890" s="17">
        <v>0</v>
      </c>
      <c r="AG890" s="17">
        <v>0.18454000286793201</v>
      </c>
      <c r="AH890" s="17">
        <v>3.2925021817831003E-2</v>
      </c>
      <c r="AI890" s="17">
        <v>0</v>
      </c>
      <c r="AJ890" s="17">
        <v>3.1581333419089599E-2</v>
      </c>
      <c r="AK890" s="17">
        <v>3.6496949263921899E-2</v>
      </c>
      <c r="AL890" s="17">
        <v>0</v>
      </c>
      <c r="AM890" s="17">
        <v>8.6204469699285094E-2</v>
      </c>
      <c r="AN890" s="17">
        <v>0.218629934504355</v>
      </c>
      <c r="AO890" s="17">
        <v>4.5926090035333003E-2</v>
      </c>
      <c r="AP890" s="17">
        <v>9.3896641033113806E-2</v>
      </c>
      <c r="AQ890" s="17">
        <v>8.2687636681891705E-2</v>
      </c>
      <c r="AR890" s="17">
        <v>0</v>
      </c>
      <c r="AS890" s="17">
        <v>0</v>
      </c>
      <c r="AT890" s="17">
        <v>0.166949899356097</v>
      </c>
      <c r="AU890" s="17">
        <v>0.206121524114106</v>
      </c>
      <c r="AV890" s="17"/>
      <c r="AW890" s="17">
        <v>5.5890368376112901E-2</v>
      </c>
      <c r="AX890" s="17">
        <v>2.07476886127347E-2</v>
      </c>
      <c r="AY890" s="17">
        <v>0.101167452809711</v>
      </c>
      <c r="AZ890" s="17">
        <v>8.5560819580389705E-2</v>
      </c>
      <c r="BA890" s="17">
        <v>0</v>
      </c>
      <c r="BB890" s="17"/>
      <c r="BC890" s="17">
        <v>3.1322257305047799E-2</v>
      </c>
      <c r="BD890" s="17">
        <v>8.5829270547392603E-2</v>
      </c>
      <c r="BE890" s="17">
        <v>6.4363191983433196E-2</v>
      </c>
      <c r="BF890" s="17">
        <v>5.0195321195410599E-2</v>
      </c>
      <c r="BG890" s="17">
        <v>0</v>
      </c>
      <c r="BH890" s="17"/>
      <c r="BI890" s="17">
        <v>7.7837527088817401E-2</v>
      </c>
      <c r="BJ890" s="17">
        <v>1.51037069093291E-2</v>
      </c>
      <c r="BK890" s="17"/>
      <c r="BL890" s="17">
        <v>7.8394774252611002E-2</v>
      </c>
      <c r="BM890" s="17">
        <v>9.1081994874783995E-2</v>
      </c>
      <c r="BN890" s="17">
        <v>4.6730711797905597E-2</v>
      </c>
      <c r="BO890" s="17">
        <v>0</v>
      </c>
      <c r="BP890" s="17"/>
      <c r="BQ890" s="17">
        <v>2.80106470232915E-2</v>
      </c>
      <c r="BR890" s="17">
        <v>6.1252375304577299E-2</v>
      </c>
      <c r="BS890" s="17">
        <v>0.518769332202071</v>
      </c>
      <c r="BT890" s="17">
        <v>0</v>
      </c>
      <c r="BU890" s="17">
        <v>4.9396861121255103E-2</v>
      </c>
      <c r="BV890" s="17"/>
      <c r="BW890" s="17">
        <v>0</v>
      </c>
      <c r="BX890" s="17">
        <v>2.6982043662096802E-2</v>
      </c>
      <c r="BY890" s="17">
        <v>0.51651449567347396</v>
      </c>
      <c r="BZ890" s="17">
        <v>0</v>
      </c>
      <c r="CA890" s="17">
        <v>3.23397721874982E-2</v>
      </c>
      <c r="CB890" s="17"/>
      <c r="CC890" s="17">
        <v>1.3967556179086901E-2</v>
      </c>
      <c r="CD890" s="17">
        <v>9.5152661903803906E-2</v>
      </c>
      <c r="CE890" s="17"/>
      <c r="CF890" s="17">
        <v>2.8060314868818999E-2</v>
      </c>
      <c r="CG890" s="17"/>
      <c r="CH890" s="17">
        <v>2.9570981717893199E-2</v>
      </c>
    </row>
    <row r="891" spans="2:86" x14ac:dyDescent="0.35">
      <c r="B891" t="s">
        <v>79</v>
      </c>
      <c r="C891" s="17">
        <v>0.112626816036481</v>
      </c>
      <c r="D891" s="17">
        <v>0.106993218868638</v>
      </c>
      <c r="E891" s="17">
        <v>0.11810884418552101</v>
      </c>
      <c r="F891" s="17"/>
      <c r="G891" s="17">
        <v>0.356282570390412</v>
      </c>
      <c r="H891" s="17">
        <v>0.15440220712450101</v>
      </c>
      <c r="I891" s="17">
        <v>0.106986737965684</v>
      </c>
      <c r="J891" s="17">
        <v>6.1470392895938898E-2</v>
      </c>
      <c r="K891" s="17">
        <v>7.5937023423523903E-2</v>
      </c>
      <c r="L891" s="17">
        <v>1.0919233841516799E-2</v>
      </c>
      <c r="M891" s="17"/>
      <c r="N891" s="17">
        <v>7.4899177183625196E-2</v>
      </c>
      <c r="O891" s="17">
        <v>9.2599143252928506E-2</v>
      </c>
      <c r="P891" s="17">
        <v>0.23947006321946601</v>
      </c>
      <c r="Q891" s="17">
        <v>8.4180586252646905E-2</v>
      </c>
      <c r="R891" s="17"/>
      <c r="S891" s="17">
        <v>9.5160122383913706E-2</v>
      </c>
      <c r="T891" s="17">
        <v>0.16788996747437099</v>
      </c>
      <c r="U891" s="17">
        <v>7.9732796832463093E-2</v>
      </c>
      <c r="V891" s="17">
        <v>0.16358170794573401</v>
      </c>
      <c r="W891" s="17">
        <v>0.103425103655154</v>
      </c>
      <c r="X891" s="17">
        <v>0.25595940053234301</v>
      </c>
      <c r="Y891" s="17">
        <v>0.13785431699592701</v>
      </c>
      <c r="Z891" s="17">
        <v>0</v>
      </c>
      <c r="AA891" s="17">
        <v>1.9186437933434899E-2</v>
      </c>
      <c r="AB891" s="17">
        <v>8.4193188049221004E-2</v>
      </c>
      <c r="AC891" s="17">
        <v>0.13045272816999001</v>
      </c>
      <c r="AD891" s="17">
        <v>0.19487232456544301</v>
      </c>
      <c r="AE891" s="17"/>
      <c r="AF891" s="17">
        <v>0.45333494061816998</v>
      </c>
      <c r="AG891" s="17">
        <v>0.108998607796639</v>
      </c>
      <c r="AH891" s="17">
        <v>4.4922107262557902E-2</v>
      </c>
      <c r="AI891" s="17">
        <v>0.32407155426123402</v>
      </c>
      <c r="AJ891" s="17">
        <v>6.21191032186756E-2</v>
      </c>
      <c r="AK891" s="17">
        <v>9.2363322988729304E-2</v>
      </c>
      <c r="AL891" s="17">
        <v>0.12010964263584099</v>
      </c>
      <c r="AM891" s="17">
        <v>0.107048476958196</v>
      </c>
      <c r="AN891" s="17">
        <v>0</v>
      </c>
      <c r="AO891" s="17">
        <v>4.8097108866356597E-2</v>
      </c>
      <c r="AP891" s="17">
        <v>8.1807522648901093E-2</v>
      </c>
      <c r="AQ891" s="17">
        <v>0</v>
      </c>
      <c r="AR891" s="17">
        <v>0.25650158984686799</v>
      </c>
      <c r="AS891" s="17">
        <v>0</v>
      </c>
      <c r="AT891" s="17">
        <v>0.34591751193643899</v>
      </c>
      <c r="AU891" s="17">
        <v>0</v>
      </c>
      <c r="AV891" s="17"/>
      <c r="AW891" s="17">
        <v>8.2905073477845106E-2</v>
      </c>
      <c r="AX891" s="17">
        <v>0.17666066086969301</v>
      </c>
      <c r="AY891" s="17">
        <v>0.136565885401562</v>
      </c>
      <c r="AZ891" s="17">
        <v>8.6279158663319297E-2</v>
      </c>
      <c r="BA891" s="17">
        <v>0.20986826967435299</v>
      </c>
      <c r="BB891" s="17"/>
      <c r="BC891" s="17">
        <v>6.9380244550112796E-2</v>
      </c>
      <c r="BD891" s="17">
        <v>0.104360696924546</v>
      </c>
      <c r="BE891" s="17">
        <v>0.1042185518183</v>
      </c>
      <c r="BF891" s="17">
        <v>0.189337897412231</v>
      </c>
      <c r="BG891" s="17">
        <v>7.3266263888403002E-2</v>
      </c>
      <c r="BH891" s="17"/>
      <c r="BI891" s="17">
        <v>0.11208057412550899</v>
      </c>
      <c r="BJ891" s="17">
        <v>0.114727941507748</v>
      </c>
      <c r="BK891" s="17"/>
      <c r="BL891" s="17">
        <v>0.14698984458738301</v>
      </c>
      <c r="BM891" s="17">
        <v>0.11435182512738599</v>
      </c>
      <c r="BN891" s="17">
        <v>0.101285250369718</v>
      </c>
      <c r="BO891" s="17">
        <v>8.4819440438826499E-2</v>
      </c>
      <c r="BP891" s="17"/>
      <c r="BQ891" s="17">
        <v>0</v>
      </c>
      <c r="BR891" s="17">
        <v>0.12976687808581999</v>
      </c>
      <c r="BS891" s="17">
        <v>8.6517444865485502E-2</v>
      </c>
      <c r="BT891" s="17">
        <v>6.71799205680709E-2</v>
      </c>
      <c r="BU891" s="17">
        <v>0.50227843635143898</v>
      </c>
      <c r="BV891" s="17"/>
      <c r="BW891" s="17">
        <v>0</v>
      </c>
      <c r="BX891" s="17">
        <v>0.10727110146848701</v>
      </c>
      <c r="BY891" s="17">
        <v>2.49258457963266E-2</v>
      </c>
      <c r="BZ891" s="17">
        <v>5.93881300247893E-2</v>
      </c>
      <c r="CA891" s="17">
        <v>0.65805386957994705</v>
      </c>
      <c r="CB891" s="17"/>
      <c r="CC891" s="17">
        <v>8.9753017106204105E-2</v>
      </c>
      <c r="CD891" s="17">
        <v>0.12621802969739199</v>
      </c>
      <c r="CE891" s="17"/>
      <c r="CF891" s="17">
        <v>0.111557927977086</v>
      </c>
      <c r="CG891" s="17"/>
      <c r="CH891" s="17">
        <v>0.136936550040369</v>
      </c>
    </row>
    <row r="892" spans="2:86" x14ac:dyDescent="0.35">
      <c r="B892" t="s">
        <v>78</v>
      </c>
      <c r="C892" s="17">
        <v>0.17933801742427</v>
      </c>
      <c r="D892" s="17">
        <v>0.226250567947922</v>
      </c>
      <c r="E892" s="17">
        <v>0.13368762481510199</v>
      </c>
      <c r="F892" s="17"/>
      <c r="G892" s="17">
        <v>0.167639256008768</v>
      </c>
      <c r="H892" s="17">
        <v>0.16431727125022799</v>
      </c>
      <c r="I892" s="17">
        <v>0.21817331246991101</v>
      </c>
      <c r="J892" s="17">
        <v>0.12594201353684101</v>
      </c>
      <c r="K892" s="17">
        <v>0.26527557064797203</v>
      </c>
      <c r="L892" s="17">
        <v>0.17267928164145799</v>
      </c>
      <c r="M892" s="17"/>
      <c r="N892" s="17">
        <v>0.13466840027423599</v>
      </c>
      <c r="O892" s="17">
        <v>0.199495637398269</v>
      </c>
      <c r="P892" s="17">
        <v>0.21543411648381999</v>
      </c>
      <c r="Q892" s="17">
        <v>0.17780119719044099</v>
      </c>
      <c r="R892" s="17"/>
      <c r="S892" s="17">
        <v>0.172212562770062</v>
      </c>
      <c r="T892" s="17">
        <v>0.13530794013327399</v>
      </c>
      <c r="U892" s="17">
        <v>0.25647381095503402</v>
      </c>
      <c r="V892" s="17">
        <v>0.12996530694990599</v>
      </c>
      <c r="W892" s="17">
        <v>0.25172016643352702</v>
      </c>
      <c r="X892" s="17">
        <v>0.14421038162535099</v>
      </c>
      <c r="Y892" s="17">
        <v>0.155983025565686</v>
      </c>
      <c r="Z892" s="17">
        <v>0.38401940993327399</v>
      </c>
      <c r="AA892" s="17">
        <v>0.22871853924496699</v>
      </c>
      <c r="AB892" s="17">
        <v>0</v>
      </c>
      <c r="AC892" s="17">
        <v>0.145336164260356</v>
      </c>
      <c r="AD892" s="17">
        <v>0.10294390094018099</v>
      </c>
      <c r="AE892" s="17"/>
      <c r="AF892" s="17">
        <v>0.188837330017604</v>
      </c>
      <c r="AG892" s="17">
        <v>0.18131603680693201</v>
      </c>
      <c r="AH892" s="17">
        <v>9.8037734663302997E-2</v>
      </c>
      <c r="AI892" s="17">
        <v>0.18496604936656499</v>
      </c>
      <c r="AJ892" s="17">
        <v>0.169025767944435</v>
      </c>
      <c r="AK892" s="17">
        <v>0.24452525509487</v>
      </c>
      <c r="AL892" s="17">
        <v>0.20285138965775201</v>
      </c>
      <c r="AM892" s="17">
        <v>0.12413014351978301</v>
      </c>
      <c r="AN892" s="17">
        <v>0.196424707485096</v>
      </c>
      <c r="AO892" s="17">
        <v>0.36702368702453297</v>
      </c>
      <c r="AP892" s="17">
        <v>0.20758368638776201</v>
      </c>
      <c r="AQ892" s="17">
        <v>0.24630647423503901</v>
      </c>
      <c r="AR892" s="17">
        <v>5.8192412632639003E-2</v>
      </c>
      <c r="AS892" s="17">
        <v>0</v>
      </c>
      <c r="AT892" s="17">
        <v>0</v>
      </c>
      <c r="AU892" s="17">
        <v>0.14158174629471801</v>
      </c>
      <c r="AV892" s="17"/>
      <c r="AW892" s="17">
        <v>0.212922764223857</v>
      </c>
      <c r="AX892" s="17">
        <v>0.20266054447624399</v>
      </c>
      <c r="AY892" s="17">
        <v>0.137224871986002</v>
      </c>
      <c r="AZ892" s="17">
        <v>0.16754584659775201</v>
      </c>
      <c r="BA892" s="17">
        <v>0</v>
      </c>
      <c r="BB892" s="17"/>
      <c r="BC892" s="17">
        <v>0.20975531331434</v>
      </c>
      <c r="BD892" s="17">
        <v>0.13634862451987101</v>
      </c>
      <c r="BE892" s="17">
        <v>0.20641922602388299</v>
      </c>
      <c r="BF892" s="17">
        <v>0.18897403030673199</v>
      </c>
      <c r="BG892" s="17">
        <v>0.204131323531726</v>
      </c>
      <c r="BH892" s="17"/>
      <c r="BI892" s="17">
        <v>0.18382831785576401</v>
      </c>
      <c r="BJ892" s="17">
        <v>0.16206602781535601</v>
      </c>
      <c r="BK892" s="17"/>
      <c r="BL892" s="17">
        <v>0.169220959595381</v>
      </c>
      <c r="BM892" s="17">
        <v>0.23826344238484801</v>
      </c>
      <c r="BN892" s="17">
        <v>0.15455922881548301</v>
      </c>
      <c r="BO892" s="17">
        <v>0</v>
      </c>
      <c r="BP892" s="17"/>
      <c r="BQ892" s="17">
        <v>0.16148695372595001</v>
      </c>
      <c r="BR892" s="17">
        <v>0.105245214364673</v>
      </c>
      <c r="BS892" s="17">
        <v>3.7169966770443298E-2</v>
      </c>
      <c r="BT892" s="17">
        <v>0.69208768482336203</v>
      </c>
      <c r="BU892" s="17">
        <v>6.4451364571312994E-2</v>
      </c>
      <c r="BV892" s="17"/>
      <c r="BW892" s="17">
        <v>1.9074167147079601E-2</v>
      </c>
      <c r="BX892" s="17">
        <v>3.7607390476459897E-2</v>
      </c>
      <c r="BY892" s="17">
        <v>0</v>
      </c>
      <c r="BZ892" s="17">
        <v>0.69686321329295497</v>
      </c>
      <c r="CA892" s="17">
        <v>0</v>
      </c>
      <c r="CB892" s="17"/>
      <c r="CC892" s="17">
        <v>0.46259850270404801</v>
      </c>
      <c r="CD892" s="17">
        <v>1.1029561585084099E-2</v>
      </c>
      <c r="CE892" s="17"/>
      <c r="CF892" s="17">
        <v>3.9110277612014098E-2</v>
      </c>
      <c r="CG892" s="17"/>
      <c r="CH892" s="17">
        <v>0.36012592825568601</v>
      </c>
    </row>
    <row r="893" spans="2:86" x14ac:dyDescent="0.35">
      <c r="B893" t="s">
        <v>231</v>
      </c>
      <c r="C893" s="17">
        <v>3.5453748785206601E-2</v>
      </c>
      <c r="D893" s="17">
        <v>4.5175441204567297E-2</v>
      </c>
      <c r="E893" s="17">
        <v>2.59936134735347E-2</v>
      </c>
      <c r="F893" s="17"/>
      <c r="G893" s="17">
        <v>4.3970177681118501E-2</v>
      </c>
      <c r="H893" s="17">
        <v>7.1484659937026004E-2</v>
      </c>
      <c r="I893" s="17">
        <v>1.76576719709906E-2</v>
      </c>
      <c r="J893" s="17">
        <v>4.70049961917961E-2</v>
      </c>
      <c r="K893" s="17">
        <v>0</v>
      </c>
      <c r="L893" s="17">
        <v>2.8083715844136901E-2</v>
      </c>
      <c r="M893" s="17"/>
      <c r="N893" s="17">
        <v>0</v>
      </c>
      <c r="O893" s="17">
        <v>2.38103248648565E-2</v>
      </c>
      <c r="P893" s="17">
        <v>6.5291892324735507E-2</v>
      </c>
      <c r="Q893" s="17">
        <v>6.2194513206330397E-2</v>
      </c>
      <c r="R893" s="17"/>
      <c r="S893" s="17">
        <v>0</v>
      </c>
      <c r="T893" s="17">
        <v>0</v>
      </c>
      <c r="U893" s="17">
        <v>0</v>
      </c>
      <c r="V893" s="17">
        <v>0</v>
      </c>
      <c r="W893" s="17">
        <v>0</v>
      </c>
      <c r="X893" s="17">
        <v>3.77958502558665E-2</v>
      </c>
      <c r="Y893" s="17">
        <v>4.0057020489119799E-2</v>
      </c>
      <c r="Z893" s="17">
        <v>0</v>
      </c>
      <c r="AA893" s="17">
        <v>0</v>
      </c>
      <c r="AB893" s="17">
        <v>0.39508995131637298</v>
      </c>
      <c r="AC893" s="17">
        <v>0</v>
      </c>
      <c r="AD893" s="17">
        <v>0</v>
      </c>
      <c r="AE893" s="17"/>
      <c r="AF893" s="17">
        <v>0</v>
      </c>
      <c r="AG893" s="17">
        <v>0</v>
      </c>
      <c r="AH893" s="17">
        <v>4.4776503926798002E-2</v>
      </c>
      <c r="AI893" s="17">
        <v>0</v>
      </c>
      <c r="AJ893" s="17">
        <v>0.127506374789122</v>
      </c>
      <c r="AK893" s="17">
        <v>4.4973812624623903E-2</v>
      </c>
      <c r="AL893" s="17">
        <v>0</v>
      </c>
      <c r="AM893" s="17">
        <v>3.7107089291281703E-2</v>
      </c>
      <c r="AN893" s="17">
        <v>0</v>
      </c>
      <c r="AO893" s="17">
        <v>0</v>
      </c>
      <c r="AP893" s="17">
        <v>0</v>
      </c>
      <c r="AQ893" s="17">
        <v>0.116061944741254</v>
      </c>
      <c r="AR893" s="17">
        <v>0</v>
      </c>
      <c r="AS893" s="17">
        <v>0</v>
      </c>
      <c r="AT893" s="17">
        <v>0</v>
      </c>
      <c r="AU893" s="17">
        <v>0</v>
      </c>
      <c r="AV893" s="17"/>
      <c r="AW893" s="17">
        <v>2.07338467434439E-2</v>
      </c>
      <c r="AX893" s="17">
        <v>7.4764327534848796E-2</v>
      </c>
      <c r="AY893" s="17">
        <v>3.3771223075131002E-2</v>
      </c>
      <c r="AZ893" s="17">
        <v>0</v>
      </c>
      <c r="BA893" s="17">
        <v>0</v>
      </c>
      <c r="BB893" s="17"/>
      <c r="BC893" s="17">
        <v>8.3882019667094604E-2</v>
      </c>
      <c r="BD893" s="17">
        <v>3.0371828806056801E-2</v>
      </c>
      <c r="BE893" s="17">
        <v>3.0096813736478802E-2</v>
      </c>
      <c r="BF893" s="17">
        <v>4.2875854300330002E-2</v>
      </c>
      <c r="BG893" s="17">
        <v>0</v>
      </c>
      <c r="BH893" s="17"/>
      <c r="BI893" s="17">
        <v>3.1888586440170702E-2</v>
      </c>
      <c r="BJ893" s="17">
        <v>4.9167184649242898E-2</v>
      </c>
      <c r="BK893" s="17"/>
      <c r="BL893" s="17">
        <v>2.9119850824759302E-2</v>
      </c>
      <c r="BM893" s="17">
        <v>3.6034173391790797E-2</v>
      </c>
      <c r="BN893" s="17">
        <v>3.9449223870434501E-2</v>
      </c>
      <c r="BO893" s="17">
        <v>0</v>
      </c>
      <c r="BP893" s="17"/>
      <c r="BQ893" s="17">
        <v>0</v>
      </c>
      <c r="BR893" s="17">
        <v>3.8521886825763997E-2</v>
      </c>
      <c r="BS893" s="17">
        <v>0</v>
      </c>
      <c r="BT893" s="17">
        <v>0</v>
      </c>
      <c r="BU893" s="17">
        <v>4.5670549531139901E-2</v>
      </c>
      <c r="BV893" s="17"/>
      <c r="BW893" s="17">
        <v>0</v>
      </c>
      <c r="BX893" s="17">
        <v>6.15827440643208E-2</v>
      </c>
      <c r="BY893" s="17">
        <v>0</v>
      </c>
      <c r="BZ893" s="17">
        <v>1.99876890055674E-2</v>
      </c>
      <c r="CA893" s="17">
        <v>0</v>
      </c>
      <c r="CB893" s="17"/>
      <c r="CC893" s="17">
        <v>3.8971914823712497E-2</v>
      </c>
      <c r="CD893" s="17">
        <v>3.3363315688821997E-2</v>
      </c>
      <c r="CE893" s="17"/>
      <c r="CF893" s="17">
        <v>5.1107420434121198E-2</v>
      </c>
      <c r="CG893" s="17"/>
      <c r="CH893" s="17">
        <v>9.2713029978701206E-2</v>
      </c>
    </row>
    <row r="894" spans="2:86" x14ac:dyDescent="0.35">
      <c r="B894" t="s">
        <v>232</v>
      </c>
      <c r="C894" s="17">
        <v>1.01447664978587E-2</v>
      </c>
      <c r="D894" s="17">
        <v>5.3057538832658197E-3</v>
      </c>
      <c r="E894" s="17">
        <v>1.48535879801934E-2</v>
      </c>
      <c r="F894" s="17"/>
      <c r="G894" s="17">
        <v>0</v>
      </c>
      <c r="H894" s="17">
        <v>3.57214736889577E-2</v>
      </c>
      <c r="I894" s="17">
        <v>0</v>
      </c>
      <c r="J894" s="17">
        <v>0</v>
      </c>
      <c r="K894" s="17">
        <v>3.8590557118499298E-2</v>
      </c>
      <c r="L894" s="17">
        <v>0</v>
      </c>
      <c r="M894" s="17"/>
      <c r="N894" s="17">
        <v>9.7781000101080998E-3</v>
      </c>
      <c r="O894" s="17">
        <v>2.6161117931361399E-2</v>
      </c>
      <c r="P894" s="17">
        <v>0</v>
      </c>
      <c r="Q894" s="17">
        <v>0</v>
      </c>
      <c r="R894" s="17"/>
      <c r="S894" s="17">
        <v>0</v>
      </c>
      <c r="T894" s="17">
        <v>0</v>
      </c>
      <c r="U894" s="17">
        <v>0</v>
      </c>
      <c r="V894" s="17">
        <v>0</v>
      </c>
      <c r="W894" s="17">
        <v>0</v>
      </c>
      <c r="X894" s="17">
        <v>0</v>
      </c>
      <c r="Y894" s="17">
        <v>0</v>
      </c>
      <c r="Z894" s="17">
        <v>0</v>
      </c>
      <c r="AA894" s="17">
        <v>0</v>
      </c>
      <c r="AB894" s="17">
        <v>0</v>
      </c>
      <c r="AC894" s="17">
        <v>0.15425642058359201</v>
      </c>
      <c r="AD894" s="17">
        <v>0</v>
      </c>
      <c r="AE894" s="17"/>
      <c r="AF894" s="17">
        <v>0.186848169287987</v>
      </c>
      <c r="AG894" s="17">
        <v>0</v>
      </c>
      <c r="AH894" s="17">
        <v>0</v>
      </c>
      <c r="AI894" s="17">
        <v>0</v>
      </c>
      <c r="AJ894" s="17">
        <v>3.0235864051919598E-2</v>
      </c>
      <c r="AK894" s="17">
        <v>1.8941248583043E-2</v>
      </c>
      <c r="AL894" s="17">
        <v>3.02770236080654E-2</v>
      </c>
      <c r="AM894" s="17">
        <v>0</v>
      </c>
      <c r="AN894" s="17">
        <v>0</v>
      </c>
      <c r="AO894" s="17">
        <v>0</v>
      </c>
      <c r="AP894" s="17">
        <v>0</v>
      </c>
      <c r="AQ894" s="17">
        <v>0</v>
      </c>
      <c r="AR894" s="17">
        <v>0</v>
      </c>
      <c r="AS894" s="17">
        <v>0</v>
      </c>
      <c r="AT894" s="17">
        <v>0</v>
      </c>
      <c r="AU894" s="17">
        <v>0</v>
      </c>
      <c r="AV894" s="17"/>
      <c r="AW894" s="17">
        <v>1.11638468046134E-2</v>
      </c>
      <c r="AX894" s="17">
        <v>1.06640542568479E-2</v>
      </c>
      <c r="AY894" s="17">
        <v>8.9141135586248699E-3</v>
      </c>
      <c r="AZ894" s="17">
        <v>0</v>
      </c>
      <c r="BA894" s="17">
        <v>0</v>
      </c>
      <c r="BB894" s="17"/>
      <c r="BC894" s="17">
        <v>0</v>
      </c>
      <c r="BD894" s="17">
        <v>1.4292873637591E-2</v>
      </c>
      <c r="BE894" s="17">
        <v>6.8173939226708396E-3</v>
      </c>
      <c r="BF894" s="17">
        <v>0</v>
      </c>
      <c r="BG894" s="17">
        <v>7.0713690219929098E-2</v>
      </c>
      <c r="BH894" s="17"/>
      <c r="BI894" s="17">
        <v>9.4851780845905797E-3</v>
      </c>
      <c r="BJ894" s="17">
        <v>1.26818805270723E-2</v>
      </c>
      <c r="BK894" s="17"/>
      <c r="BL894" s="17">
        <v>1.5287487017081901E-2</v>
      </c>
      <c r="BM894" s="17">
        <v>8.1340133731741399E-3</v>
      </c>
      <c r="BN894" s="17">
        <v>5.1479107080066502E-3</v>
      </c>
      <c r="BO894" s="17">
        <v>8.3981248317728602E-2</v>
      </c>
      <c r="BP894" s="17"/>
      <c r="BQ894" s="17">
        <v>0</v>
      </c>
      <c r="BR894" s="17">
        <v>0</v>
      </c>
      <c r="BS894" s="17">
        <v>0</v>
      </c>
      <c r="BT894" s="17">
        <v>0</v>
      </c>
      <c r="BU894" s="17">
        <v>0</v>
      </c>
      <c r="BV894" s="17"/>
      <c r="BW894" s="17">
        <v>0</v>
      </c>
      <c r="BX894" s="17">
        <v>0</v>
      </c>
      <c r="BY894" s="17">
        <v>0</v>
      </c>
      <c r="BZ894" s="17">
        <v>0</v>
      </c>
      <c r="CA894" s="17">
        <v>0</v>
      </c>
      <c r="CB894" s="17"/>
      <c r="CC894" s="17">
        <v>0</v>
      </c>
      <c r="CD894" s="17">
        <v>1.61726103830277E-2</v>
      </c>
      <c r="CE894" s="17"/>
      <c r="CF894" s="17">
        <v>0</v>
      </c>
      <c r="CG894" s="17"/>
      <c r="CH894" s="17">
        <v>0</v>
      </c>
    </row>
    <row r="895" spans="2:86" x14ac:dyDescent="0.35">
      <c r="B895" t="s">
        <v>233</v>
      </c>
      <c r="C895" s="17">
        <v>1.9895258857551699E-2</v>
      </c>
      <c r="D895" s="17">
        <v>1.74823559590493E-2</v>
      </c>
      <c r="E895" s="17">
        <v>2.2243243851224101E-2</v>
      </c>
      <c r="F895" s="17"/>
      <c r="G895" s="17">
        <v>0</v>
      </c>
      <c r="H895" s="17">
        <v>1.7063447965389701E-2</v>
      </c>
      <c r="I895" s="17">
        <v>3.2623135101958703E-2</v>
      </c>
      <c r="J895" s="17">
        <v>4.1054025304706997E-2</v>
      </c>
      <c r="K895" s="17">
        <v>3.4252649013299302E-2</v>
      </c>
      <c r="L895" s="17">
        <v>0</v>
      </c>
      <c r="M895" s="17"/>
      <c r="N895" s="17">
        <v>0</v>
      </c>
      <c r="O895" s="17">
        <v>4.28427560041032E-2</v>
      </c>
      <c r="P895" s="17">
        <v>2.6340424128886299E-2</v>
      </c>
      <c r="Q895" s="17">
        <v>9.3641065770569496E-3</v>
      </c>
      <c r="R895" s="17"/>
      <c r="S895" s="17">
        <v>2.9472497316538102E-2</v>
      </c>
      <c r="T895" s="17">
        <v>0</v>
      </c>
      <c r="U895" s="17">
        <v>2.2193404800841799E-2</v>
      </c>
      <c r="V895" s="17">
        <v>0</v>
      </c>
      <c r="W895" s="17">
        <v>0</v>
      </c>
      <c r="X895" s="17">
        <v>0</v>
      </c>
      <c r="Y895" s="17">
        <v>0</v>
      </c>
      <c r="Z895" s="17">
        <v>0</v>
      </c>
      <c r="AA895" s="17">
        <v>1.9203492549454401E-2</v>
      </c>
      <c r="AB895" s="17">
        <v>4.8330554786275702E-2</v>
      </c>
      <c r="AC895" s="17">
        <v>0</v>
      </c>
      <c r="AD895" s="17">
        <v>0.207193846504096</v>
      </c>
      <c r="AE895" s="17"/>
      <c r="AF895" s="17">
        <v>0</v>
      </c>
      <c r="AG895" s="17">
        <v>0.13489806411894101</v>
      </c>
      <c r="AH895" s="17">
        <v>0</v>
      </c>
      <c r="AI895" s="17">
        <v>0</v>
      </c>
      <c r="AJ895" s="17">
        <v>5.23494383168066E-2</v>
      </c>
      <c r="AK895" s="17">
        <v>5.3148971555593803E-2</v>
      </c>
      <c r="AL895" s="17">
        <v>5.5192730721289898E-2</v>
      </c>
      <c r="AM895" s="17">
        <v>0</v>
      </c>
      <c r="AN895" s="17">
        <v>0</v>
      </c>
      <c r="AO895" s="17">
        <v>0</v>
      </c>
      <c r="AP895" s="17">
        <v>0</v>
      </c>
      <c r="AQ895" s="17">
        <v>0</v>
      </c>
      <c r="AR895" s="17">
        <v>0</v>
      </c>
      <c r="AS895" s="17">
        <v>0</v>
      </c>
      <c r="AT895" s="17">
        <v>0</v>
      </c>
      <c r="AU895" s="17">
        <v>0</v>
      </c>
      <c r="AV895" s="17"/>
      <c r="AW895" s="17">
        <v>1.0827983760772601E-2</v>
      </c>
      <c r="AX895" s="17">
        <v>1.9303752267715499E-2</v>
      </c>
      <c r="AY895" s="17">
        <v>2.80652491738098E-2</v>
      </c>
      <c r="AZ895" s="17">
        <v>0</v>
      </c>
      <c r="BA895" s="17">
        <v>0</v>
      </c>
      <c r="BB895" s="17"/>
      <c r="BC895" s="17">
        <v>0</v>
      </c>
      <c r="BD895" s="17">
        <v>0</v>
      </c>
      <c r="BE895" s="17">
        <v>3.63291545107595E-2</v>
      </c>
      <c r="BF895" s="17">
        <v>1.6119142838589801E-2</v>
      </c>
      <c r="BG895" s="17">
        <v>0.10310162421336801</v>
      </c>
      <c r="BH895" s="17"/>
      <c r="BI895" s="17">
        <v>8.6383578288238595E-3</v>
      </c>
      <c r="BJ895" s="17">
        <v>6.3195051502396696E-2</v>
      </c>
      <c r="BK895" s="17"/>
      <c r="BL895" s="17">
        <v>4.1080680717292498E-2</v>
      </c>
      <c r="BM895" s="17">
        <v>7.6738539956360402E-3</v>
      </c>
      <c r="BN895" s="17">
        <v>2.1945462323996599E-2</v>
      </c>
      <c r="BO895" s="17">
        <v>0</v>
      </c>
      <c r="BP895" s="17"/>
      <c r="BQ895" s="17">
        <v>1.47548360954934E-2</v>
      </c>
      <c r="BR895" s="17">
        <v>0</v>
      </c>
      <c r="BS895" s="17">
        <v>3.9200755107007601E-2</v>
      </c>
      <c r="BT895" s="17">
        <v>0</v>
      </c>
      <c r="BU895" s="17">
        <v>4.60825248289932E-2</v>
      </c>
      <c r="BV895" s="17"/>
      <c r="BW895" s="17">
        <v>0</v>
      </c>
      <c r="BX895" s="17">
        <v>0</v>
      </c>
      <c r="BY895" s="17">
        <v>0</v>
      </c>
      <c r="BZ895" s="17">
        <v>0</v>
      </c>
      <c r="CA895" s="17">
        <v>4.5413936952652903E-2</v>
      </c>
      <c r="CB895" s="17"/>
      <c r="CC895" s="17">
        <v>1.3076261591882901E-2</v>
      </c>
      <c r="CD895" s="17">
        <v>2.3946988483809901E-2</v>
      </c>
      <c r="CE895" s="17"/>
      <c r="CF895" s="17">
        <v>0</v>
      </c>
      <c r="CG895" s="17"/>
      <c r="CH895" s="17">
        <v>0</v>
      </c>
    </row>
    <row r="896" spans="2:86" x14ac:dyDescent="0.35">
      <c r="B896" t="s">
        <v>140</v>
      </c>
      <c r="C896" s="17">
        <v>0.18662868143302599</v>
      </c>
      <c r="D896" s="17">
        <v>0.119846012512662</v>
      </c>
      <c r="E896" s="17">
        <v>0.25161459717780499</v>
      </c>
      <c r="F896" s="17"/>
      <c r="G896" s="17">
        <v>0.208463971478729</v>
      </c>
      <c r="H896" s="17">
        <v>0.11387282270027201</v>
      </c>
      <c r="I896" s="17">
        <v>0.16571526463373901</v>
      </c>
      <c r="J896" s="17">
        <v>0.23782419865842</v>
      </c>
      <c r="K896" s="17">
        <v>0.20678101209511199</v>
      </c>
      <c r="L896" s="17">
        <v>0.17475382898579001</v>
      </c>
      <c r="M896" s="17"/>
      <c r="N896" s="17">
        <v>0.18269122994579301</v>
      </c>
      <c r="O896" s="17">
        <v>0.16936962993983801</v>
      </c>
      <c r="P896" s="17">
        <v>0.13203393512154399</v>
      </c>
      <c r="Q896" s="17">
        <v>0.23325639899071801</v>
      </c>
      <c r="R896" s="17"/>
      <c r="S896" s="17">
        <v>0.19269603391898099</v>
      </c>
      <c r="T896" s="17">
        <v>0.20409973348267099</v>
      </c>
      <c r="U896" s="17">
        <v>0.20309094937146699</v>
      </c>
      <c r="V896" s="17">
        <v>0.151064632784945</v>
      </c>
      <c r="W896" s="17">
        <v>0.12708948418326599</v>
      </c>
      <c r="X896" s="17">
        <v>0.215448945224265</v>
      </c>
      <c r="Y896" s="17">
        <v>0.115675048008699</v>
      </c>
      <c r="Z896" s="17">
        <v>0.18692264218492699</v>
      </c>
      <c r="AA896" s="17">
        <v>0.24236537694106</v>
      </c>
      <c r="AB896" s="17">
        <v>0.122231203637905</v>
      </c>
      <c r="AC896" s="17">
        <v>0.20908581070188201</v>
      </c>
      <c r="AD896" s="17">
        <v>0.24788807734183599</v>
      </c>
      <c r="AE896" s="17"/>
      <c r="AF896" s="17">
        <v>0.17097956007623899</v>
      </c>
      <c r="AG896" s="17">
        <v>0.16044870798191599</v>
      </c>
      <c r="AH896" s="17">
        <v>0.31203851398751598</v>
      </c>
      <c r="AI896" s="17">
        <v>0.120836829193537</v>
      </c>
      <c r="AJ896" s="17">
        <v>0.228166948559895</v>
      </c>
      <c r="AK896" s="17">
        <v>0.20942338425926699</v>
      </c>
      <c r="AL896" s="17">
        <v>0.19339554419866101</v>
      </c>
      <c r="AM896" s="17">
        <v>0.17175597379033999</v>
      </c>
      <c r="AN896" s="17">
        <v>6.3462477456398894E-2</v>
      </c>
      <c r="AO896" s="17">
        <v>0.104917338699545</v>
      </c>
      <c r="AP896" s="17">
        <v>0.11546270683689799</v>
      </c>
      <c r="AQ896" s="17">
        <v>0.15969375695972801</v>
      </c>
      <c r="AR896" s="17">
        <v>0.171057773607102</v>
      </c>
      <c r="AS896" s="17">
        <v>0.52243661348177595</v>
      </c>
      <c r="AT896" s="17">
        <v>0</v>
      </c>
      <c r="AU896" s="17">
        <v>0.111649420875886</v>
      </c>
      <c r="AV896" s="17"/>
      <c r="AW896" s="17">
        <v>0.21941880617856499</v>
      </c>
      <c r="AX896" s="17">
        <v>0.22293442482178299</v>
      </c>
      <c r="AY896" s="17">
        <v>0.167160212929712</v>
      </c>
      <c r="AZ896" s="17">
        <v>2.9870521597659801E-2</v>
      </c>
      <c r="BA896" s="17">
        <v>0</v>
      </c>
      <c r="BB896" s="17"/>
      <c r="BC896" s="17">
        <v>6.8625943521835805E-2</v>
      </c>
      <c r="BD896" s="17">
        <v>0.145488486719448</v>
      </c>
      <c r="BE896" s="17">
        <v>0.225543046286453</v>
      </c>
      <c r="BF896" s="17">
        <v>0.24490061146673101</v>
      </c>
      <c r="BG896" s="17">
        <v>0.213528732505051</v>
      </c>
      <c r="BH896" s="17"/>
      <c r="BI896" s="17">
        <v>0.153539606609228</v>
      </c>
      <c r="BJ896" s="17">
        <v>0.31390616881821398</v>
      </c>
      <c r="BK896" s="17"/>
      <c r="BL896" s="17">
        <v>0.19062116245660499</v>
      </c>
      <c r="BM896" s="17">
        <v>0.12279972210098899</v>
      </c>
      <c r="BN896" s="17">
        <v>0.203324055507728</v>
      </c>
      <c r="BO896" s="17">
        <v>0.58434238874524702</v>
      </c>
      <c r="BP896" s="17"/>
      <c r="BQ896" s="17">
        <v>0.108131540040814</v>
      </c>
      <c r="BR896" s="17">
        <v>8.8775637691764997E-2</v>
      </c>
      <c r="BS896" s="17">
        <v>0.13634079385045</v>
      </c>
      <c r="BT896" s="17">
        <v>0.14070801387866799</v>
      </c>
      <c r="BU896" s="17">
        <v>0.17965156321279799</v>
      </c>
      <c r="BV896" s="17"/>
      <c r="BW896" s="17">
        <v>7.4678613380490894E-2</v>
      </c>
      <c r="BX896" s="17">
        <v>2.4277962308678801E-2</v>
      </c>
      <c r="BY896" s="17">
        <v>0.15982363655333201</v>
      </c>
      <c r="BZ896" s="17">
        <v>0.112891147625355</v>
      </c>
      <c r="CA896" s="17">
        <v>9.4578227814767005E-2</v>
      </c>
      <c r="CB896" s="17"/>
      <c r="CC896" s="17">
        <v>0.112181136777491</v>
      </c>
      <c r="CD896" s="17">
        <v>0.23086411818875899</v>
      </c>
      <c r="CE896" s="17"/>
      <c r="CF896" s="17">
        <v>2.52481715353472E-2</v>
      </c>
      <c r="CG896" s="17"/>
      <c r="CH896" s="17">
        <v>5.3980272519157199E-2</v>
      </c>
    </row>
    <row r="897" spans="2:86" x14ac:dyDescent="0.35">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c r="CB897" s="17"/>
      <c r="CC897" s="17"/>
      <c r="CD897" s="17"/>
      <c r="CE897" s="17"/>
      <c r="CF897" s="17"/>
      <c r="CG897" s="17"/>
      <c r="CH897" s="17"/>
    </row>
    <row r="898" spans="2:86" x14ac:dyDescent="0.35">
      <c r="B898" s="6" t="s">
        <v>380</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c r="CB898" s="17"/>
      <c r="CC898" s="17"/>
      <c r="CD898" s="17"/>
      <c r="CE898" s="17"/>
      <c r="CF898" s="17"/>
      <c r="CG898" s="17"/>
      <c r="CH898" s="17"/>
    </row>
    <row r="899" spans="2:86" x14ac:dyDescent="0.35">
      <c r="B899" s="21" t="s">
        <v>348</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c r="CB899" s="17"/>
      <c r="CC899" s="17"/>
      <c r="CD899" s="17"/>
      <c r="CE899" s="17"/>
      <c r="CF899" s="17"/>
      <c r="CG899" s="17"/>
      <c r="CH899" s="17"/>
    </row>
    <row r="900" spans="2:86" x14ac:dyDescent="0.35">
      <c r="B900" t="s">
        <v>76</v>
      </c>
      <c r="C900" s="17">
        <v>0.19906319148035601</v>
      </c>
      <c r="D900" s="17">
        <v>0.23081858512690101</v>
      </c>
      <c r="E900" s="17">
        <v>0.16678584674553301</v>
      </c>
      <c r="F900" s="17"/>
      <c r="G900" s="17">
        <v>0.34454087206787798</v>
      </c>
      <c r="H900" s="17">
        <v>0.240149616852468</v>
      </c>
      <c r="I900" s="17">
        <v>0.27114344347705999</v>
      </c>
      <c r="J900" s="17">
        <v>0.163724396235187</v>
      </c>
      <c r="K900" s="17">
        <v>0.121200621033379</v>
      </c>
      <c r="L900" s="17">
        <v>0.120067171611487</v>
      </c>
      <c r="M900" s="17"/>
      <c r="N900" s="17">
        <v>0.25620328449443602</v>
      </c>
      <c r="O900" s="17">
        <v>0.15956026244958399</v>
      </c>
      <c r="P900" s="17">
        <v>0.155355979344486</v>
      </c>
      <c r="Q900" s="17">
        <v>0.22167933039954199</v>
      </c>
      <c r="R900" s="17"/>
      <c r="S900" s="17">
        <v>0.40508627674861403</v>
      </c>
      <c r="T900" s="17">
        <v>9.8438367467292301E-2</v>
      </c>
      <c r="U900" s="17">
        <v>0.25798630877252499</v>
      </c>
      <c r="V900" s="17">
        <v>6.8503726955838298E-2</v>
      </c>
      <c r="W900" s="17">
        <v>0.15646708019972999</v>
      </c>
      <c r="X900" s="17">
        <v>0.22067565675628401</v>
      </c>
      <c r="Y900" s="17">
        <v>0.232466496998738</v>
      </c>
      <c r="Z900" s="17">
        <v>0.46974990800993999</v>
      </c>
      <c r="AA900" s="17">
        <v>0.18597175263926699</v>
      </c>
      <c r="AB900" s="17">
        <v>0.20102732226192199</v>
      </c>
      <c r="AC900" s="17">
        <v>0.100565592013955</v>
      </c>
      <c r="AD900" s="17">
        <v>0</v>
      </c>
      <c r="AE900" s="17"/>
      <c r="AF900" s="17">
        <v>0</v>
      </c>
      <c r="AG900" s="17">
        <v>0.31000953794519698</v>
      </c>
      <c r="AH900" s="17">
        <v>0.175786559576248</v>
      </c>
      <c r="AI900" s="17">
        <v>0.232686787801342</v>
      </c>
      <c r="AJ900" s="17">
        <v>0.116163196554063</v>
      </c>
      <c r="AK900" s="17">
        <v>0.115153571677352</v>
      </c>
      <c r="AL900" s="17">
        <v>0.16088983131157999</v>
      </c>
      <c r="AM900" s="17">
        <v>0.14240518507745401</v>
      </c>
      <c r="AN900" s="17">
        <v>4.3827311602857799E-2</v>
      </c>
      <c r="AO900" s="17">
        <v>0.183928212970635</v>
      </c>
      <c r="AP900" s="17">
        <v>0.25064070118596099</v>
      </c>
      <c r="AQ900" s="17">
        <v>0.16874194623991201</v>
      </c>
      <c r="AR900" s="17">
        <v>0.425628998178395</v>
      </c>
      <c r="AS900" s="17">
        <v>0.18278797622366799</v>
      </c>
      <c r="AT900" s="17">
        <v>0.38416369946536899</v>
      </c>
      <c r="AU900" s="17">
        <v>0.48256058107560101</v>
      </c>
      <c r="AV900" s="17"/>
      <c r="AW900" s="17">
        <v>0.13865750668177099</v>
      </c>
      <c r="AX900" s="17">
        <v>0.15839097789869999</v>
      </c>
      <c r="AY900" s="17">
        <v>0.28683305552635502</v>
      </c>
      <c r="AZ900" s="17">
        <v>0.25330853394645397</v>
      </c>
      <c r="BA900" s="17">
        <v>0.364269841494888</v>
      </c>
      <c r="BB900" s="17"/>
      <c r="BC900" s="17">
        <v>0.37215412955191601</v>
      </c>
      <c r="BD900" s="17">
        <v>0.235472443449569</v>
      </c>
      <c r="BE900" s="17">
        <v>0.14045261841915299</v>
      </c>
      <c r="BF900" s="17">
        <v>0.131296249868427</v>
      </c>
      <c r="BG900" s="17">
        <v>0.29474426675291798</v>
      </c>
      <c r="BH900" s="17"/>
      <c r="BI900" s="17">
        <v>0.19607577118783101</v>
      </c>
      <c r="BJ900" s="17">
        <v>0.21311740070653701</v>
      </c>
      <c r="BK900" s="17"/>
      <c r="BL900" s="17">
        <v>0.173648720921012</v>
      </c>
      <c r="BM900" s="17">
        <v>0.202348501603592</v>
      </c>
      <c r="BN900" s="17">
        <v>0.20894493734174299</v>
      </c>
      <c r="BO900" s="17">
        <v>0</v>
      </c>
      <c r="BP900" s="17"/>
      <c r="BQ900" s="17">
        <v>4.9040457100330302E-2</v>
      </c>
      <c r="BR900" s="17">
        <v>0.44180216317024201</v>
      </c>
      <c r="BS900" s="17">
        <v>8.1979497214446001E-2</v>
      </c>
      <c r="BT900" s="17">
        <v>1.6777387671012101E-2</v>
      </c>
      <c r="BU900" s="17">
        <v>0.10898699597650501</v>
      </c>
      <c r="BV900" s="17"/>
      <c r="BW900" s="17">
        <v>0</v>
      </c>
      <c r="BX900" s="17">
        <v>0.67657190960824398</v>
      </c>
      <c r="BY900" s="17">
        <v>0.14987156790204001</v>
      </c>
      <c r="BZ900" s="17">
        <v>4.0898477290407798E-2</v>
      </c>
      <c r="CA900" s="17">
        <v>4.1689848733940403E-2</v>
      </c>
      <c r="CB900" s="17"/>
      <c r="CC900" s="17">
        <v>0.16609901430221899</v>
      </c>
      <c r="CD900" s="17">
        <v>0.21908759941877001</v>
      </c>
      <c r="CE900" s="17"/>
      <c r="CF900" s="17">
        <v>0.72858174571247902</v>
      </c>
      <c r="CG900" s="17"/>
      <c r="CH900" s="17">
        <v>0.45481878033808898</v>
      </c>
    </row>
    <row r="901" spans="2:86" x14ac:dyDescent="0.35">
      <c r="B901" t="s">
        <v>75</v>
      </c>
      <c r="C901" s="17">
        <v>0.145662266100437</v>
      </c>
      <c r="D901" s="17">
        <v>0.118549884420606</v>
      </c>
      <c r="E901" s="17">
        <v>0.175892294753065</v>
      </c>
      <c r="F901" s="17"/>
      <c r="G901" s="17">
        <v>3.6053374676232701E-2</v>
      </c>
      <c r="H901" s="17">
        <v>0.10669040185878401</v>
      </c>
      <c r="I901" s="17">
        <v>0.13143004712341</v>
      </c>
      <c r="J901" s="17">
        <v>0.15124935684468499</v>
      </c>
      <c r="K901" s="17">
        <v>0.117464087087121</v>
      </c>
      <c r="L901" s="17">
        <v>0.24721035492474999</v>
      </c>
      <c r="M901" s="17"/>
      <c r="N901" s="17">
        <v>0.188375829921231</v>
      </c>
      <c r="O901" s="17">
        <v>0.17046106982037601</v>
      </c>
      <c r="P901" s="17">
        <v>9.2962256999720203E-2</v>
      </c>
      <c r="Q901" s="17">
        <v>0.12429663141470899</v>
      </c>
      <c r="R901" s="17"/>
      <c r="S901" s="17">
        <v>7.2582238936061805E-2</v>
      </c>
      <c r="T901" s="17">
        <v>0.220324708999661</v>
      </c>
      <c r="U901" s="17">
        <v>0.19099985939074801</v>
      </c>
      <c r="V901" s="17">
        <v>7.0780889751392601E-2</v>
      </c>
      <c r="W901" s="17">
        <v>0.22156761905026001</v>
      </c>
      <c r="X901" s="17">
        <v>0.18082912317724101</v>
      </c>
      <c r="Y901" s="17">
        <v>0.13622253738329701</v>
      </c>
      <c r="Z901" s="17">
        <v>0.143664347331216</v>
      </c>
      <c r="AA901" s="17">
        <v>8.2820039674305901E-2</v>
      </c>
      <c r="AB901" s="17">
        <v>0.13453933722526601</v>
      </c>
      <c r="AC901" s="17">
        <v>0.12311772450226099</v>
      </c>
      <c r="AD901" s="17">
        <v>0.14642966999069901</v>
      </c>
      <c r="AE901" s="17"/>
      <c r="AF901" s="17">
        <v>0</v>
      </c>
      <c r="AG901" s="17">
        <v>0.23211179220359399</v>
      </c>
      <c r="AH901" s="17">
        <v>0.14689558611075301</v>
      </c>
      <c r="AI901" s="17">
        <v>0.122936401598523</v>
      </c>
      <c r="AJ901" s="17">
        <v>0.10045048630822299</v>
      </c>
      <c r="AK901" s="17">
        <v>0.18778965917687801</v>
      </c>
      <c r="AL901" s="17">
        <v>0.104666952112104</v>
      </c>
      <c r="AM901" s="17">
        <v>0.148971299030323</v>
      </c>
      <c r="AN901" s="17">
        <v>0.185374887679955</v>
      </c>
      <c r="AO901" s="17">
        <v>0.175073100251639</v>
      </c>
      <c r="AP901" s="17">
        <v>0.12674218298578899</v>
      </c>
      <c r="AQ901" s="17">
        <v>5.74608997778926E-2</v>
      </c>
      <c r="AR901" s="17">
        <v>9.9202363113851597E-2</v>
      </c>
      <c r="AS901" s="17">
        <v>9.6564296970424096E-2</v>
      </c>
      <c r="AT901" s="17">
        <v>0.211612990253851</v>
      </c>
      <c r="AU901" s="17">
        <v>7.4726054767462705E-2</v>
      </c>
      <c r="AV901" s="17"/>
      <c r="AW901" s="17">
        <v>0.174242077751316</v>
      </c>
      <c r="AX901" s="17">
        <v>0.136158211967776</v>
      </c>
      <c r="AY901" s="17">
        <v>0.11419482090824699</v>
      </c>
      <c r="AZ901" s="17">
        <v>0.17840282616477701</v>
      </c>
      <c r="BA901" s="17">
        <v>8.4398002155115601E-2</v>
      </c>
      <c r="BB901" s="17"/>
      <c r="BC901" s="17">
        <v>0.102245698003345</v>
      </c>
      <c r="BD901" s="17">
        <v>0.20408524254052601</v>
      </c>
      <c r="BE901" s="17">
        <v>0.11064870719146901</v>
      </c>
      <c r="BF901" s="17">
        <v>0.105318569551519</v>
      </c>
      <c r="BG901" s="17">
        <v>0.27605780000791402</v>
      </c>
      <c r="BH901" s="17"/>
      <c r="BI901" s="17">
        <v>0.141705603223127</v>
      </c>
      <c r="BJ901" s="17">
        <v>0.16427624152744</v>
      </c>
      <c r="BK901" s="17"/>
      <c r="BL901" s="17">
        <v>0.18726811349535899</v>
      </c>
      <c r="BM901" s="17">
        <v>0.150855062336717</v>
      </c>
      <c r="BN901" s="17">
        <v>0.12211508937778801</v>
      </c>
      <c r="BO901" s="17">
        <v>0.53645585507573701</v>
      </c>
      <c r="BP901" s="17"/>
      <c r="BQ901" s="17">
        <v>0.58103690706439104</v>
      </c>
      <c r="BR901" s="17">
        <v>4.21526276941162E-2</v>
      </c>
      <c r="BS901" s="17">
        <v>0</v>
      </c>
      <c r="BT901" s="17">
        <v>8.7553692334845098E-2</v>
      </c>
      <c r="BU901" s="17">
        <v>7.3263631974833904E-2</v>
      </c>
      <c r="BV901" s="17"/>
      <c r="BW901" s="17">
        <v>0.84414926432987303</v>
      </c>
      <c r="BX901" s="17">
        <v>2.1500201488397899E-2</v>
      </c>
      <c r="BY901" s="17">
        <v>2.3137000653615701E-2</v>
      </c>
      <c r="BZ901" s="17">
        <v>5.6523586366454402E-2</v>
      </c>
      <c r="CA901" s="17">
        <v>2.7545510501998501E-2</v>
      </c>
      <c r="CB901" s="17"/>
      <c r="CC901" s="17">
        <v>0.137714392067328</v>
      </c>
      <c r="CD901" s="17">
        <v>0.150490278977022</v>
      </c>
      <c r="CE901" s="17"/>
      <c r="CF901" s="17">
        <v>1.21640217014691E-2</v>
      </c>
      <c r="CG901" s="17"/>
      <c r="CH901" s="17">
        <v>0</v>
      </c>
    </row>
    <row r="902" spans="2:86" x14ac:dyDescent="0.35">
      <c r="B902" t="s">
        <v>77</v>
      </c>
      <c r="C902" s="17">
        <v>0.10614248748321101</v>
      </c>
      <c r="D902" s="17">
        <v>0.103979775280216</v>
      </c>
      <c r="E902" s="17">
        <v>0.10935411474390599</v>
      </c>
      <c r="F902" s="17"/>
      <c r="G902" s="17">
        <v>5.0107516097334201E-2</v>
      </c>
      <c r="H902" s="17">
        <v>0.10756316225542301</v>
      </c>
      <c r="I902" s="17">
        <v>0.10950751634049601</v>
      </c>
      <c r="J902" s="17">
        <v>0.113890589600932</v>
      </c>
      <c r="K902" s="17">
        <v>0.107386939288897</v>
      </c>
      <c r="L902" s="17">
        <v>0.12534948613622399</v>
      </c>
      <c r="M902" s="17"/>
      <c r="N902" s="17">
        <v>0.167509979979719</v>
      </c>
      <c r="O902" s="17">
        <v>0.10937779126356099</v>
      </c>
      <c r="P902" s="17">
        <v>9.3059543079133097E-2</v>
      </c>
      <c r="Q902" s="17">
        <v>4.12678306897565E-2</v>
      </c>
      <c r="R902" s="17"/>
      <c r="S902" s="17">
        <v>0.12027646722412801</v>
      </c>
      <c r="T902" s="17">
        <v>0.13671661488703599</v>
      </c>
      <c r="U902" s="17">
        <v>6.1319451380975602E-2</v>
      </c>
      <c r="V902" s="17">
        <v>3.5706299085947399E-2</v>
      </c>
      <c r="W902" s="17">
        <v>9.24269572945359E-2</v>
      </c>
      <c r="X902" s="17">
        <v>5.15429587988483E-2</v>
      </c>
      <c r="Y902" s="17">
        <v>0.24704029259896401</v>
      </c>
      <c r="Z902" s="17">
        <v>0.121866410510128</v>
      </c>
      <c r="AA902" s="17">
        <v>0.14759894942788701</v>
      </c>
      <c r="AB902" s="17">
        <v>0</v>
      </c>
      <c r="AC902" s="17">
        <v>5.4171609383248803E-2</v>
      </c>
      <c r="AD902" s="17">
        <v>0.14942078479381801</v>
      </c>
      <c r="AE902" s="17"/>
      <c r="AF902" s="17">
        <v>0</v>
      </c>
      <c r="AG902" s="17">
        <v>0</v>
      </c>
      <c r="AH902" s="17">
        <v>9.0136447212743401E-2</v>
      </c>
      <c r="AI902" s="17">
        <v>3.6922966845150902E-2</v>
      </c>
      <c r="AJ902" s="17">
        <v>0.238601052511484</v>
      </c>
      <c r="AK902" s="17">
        <v>4.6423583860253102E-2</v>
      </c>
      <c r="AL902" s="17">
        <v>0.10677873055131799</v>
      </c>
      <c r="AM902" s="17">
        <v>4.1141611658806199E-2</v>
      </c>
      <c r="AN902" s="17">
        <v>0.30382687758222898</v>
      </c>
      <c r="AO902" s="17">
        <v>0.13433024078563799</v>
      </c>
      <c r="AP902" s="17">
        <v>6.1639499602086298E-2</v>
      </c>
      <c r="AQ902" s="17">
        <v>0.163556890200343</v>
      </c>
      <c r="AR902" s="17">
        <v>0.210031595513306</v>
      </c>
      <c r="AS902" s="17">
        <v>0.269223887143273</v>
      </c>
      <c r="AT902" s="17">
        <v>0</v>
      </c>
      <c r="AU902" s="17">
        <v>0.185631671770741</v>
      </c>
      <c r="AV902" s="17"/>
      <c r="AW902" s="17">
        <v>6.4512105260241898E-2</v>
      </c>
      <c r="AX902" s="17">
        <v>4.7002061260660297E-2</v>
      </c>
      <c r="AY902" s="17">
        <v>0.200772553276656</v>
      </c>
      <c r="AZ902" s="17">
        <v>0.14726462849411301</v>
      </c>
      <c r="BA902" s="17">
        <v>0.193839877414691</v>
      </c>
      <c r="BB902" s="17"/>
      <c r="BC902" s="17">
        <v>0.137407795194191</v>
      </c>
      <c r="BD902" s="17">
        <v>8.3355711549530906E-2</v>
      </c>
      <c r="BE902" s="17">
        <v>0.11574914747097501</v>
      </c>
      <c r="BF902" s="17">
        <v>0.13258363699519399</v>
      </c>
      <c r="BG902" s="17">
        <v>0</v>
      </c>
      <c r="BH902" s="17"/>
      <c r="BI902" s="17">
        <v>0.109033639148659</v>
      </c>
      <c r="BJ902" s="17">
        <v>9.2541170483220594E-2</v>
      </c>
      <c r="BK902" s="17"/>
      <c r="BL902" s="17">
        <v>9.2718742037656399E-2</v>
      </c>
      <c r="BM902" s="17">
        <v>0.135907867341199</v>
      </c>
      <c r="BN902" s="17">
        <v>9.5462519300866799E-2</v>
      </c>
      <c r="BO902" s="17">
        <v>0</v>
      </c>
      <c r="BP902" s="17"/>
      <c r="BQ902" s="17">
        <v>1.2898020275421199E-2</v>
      </c>
      <c r="BR902" s="17">
        <v>0.134986264067501</v>
      </c>
      <c r="BS902" s="17">
        <v>0.66970168227928395</v>
      </c>
      <c r="BT902" s="17">
        <v>1.7743912306786999E-2</v>
      </c>
      <c r="BU902" s="17">
        <v>2.5809117440786199E-2</v>
      </c>
      <c r="BV902" s="17"/>
      <c r="BW902" s="17">
        <v>0</v>
      </c>
      <c r="BX902" s="17">
        <v>3.0408460564824099E-2</v>
      </c>
      <c r="BY902" s="17">
        <v>0.72734277402288605</v>
      </c>
      <c r="BZ902" s="17">
        <v>2.9604469968009799E-2</v>
      </c>
      <c r="CA902" s="17">
        <v>5.9491497884400897E-2</v>
      </c>
      <c r="CB902" s="17"/>
      <c r="CC902" s="17">
        <v>3.3078008532649403E-2</v>
      </c>
      <c r="CD902" s="17">
        <v>0.150526211196604</v>
      </c>
      <c r="CE902" s="17"/>
      <c r="CF902" s="17">
        <v>2.1920109721857602E-2</v>
      </c>
      <c r="CG902" s="17"/>
      <c r="CH902" s="17">
        <v>2.8495349490456599E-2</v>
      </c>
    </row>
    <row r="903" spans="2:86" x14ac:dyDescent="0.35">
      <c r="B903" t="s">
        <v>79</v>
      </c>
      <c r="C903" s="17">
        <v>8.3380140060158495E-2</v>
      </c>
      <c r="D903" s="17">
        <v>8.8849841776356395E-2</v>
      </c>
      <c r="E903" s="17">
        <v>7.8236148007081299E-2</v>
      </c>
      <c r="F903" s="17"/>
      <c r="G903" s="17">
        <v>0.23751838808346601</v>
      </c>
      <c r="H903" s="17">
        <v>0.149122743071231</v>
      </c>
      <c r="I903" s="17">
        <v>3.0166011202218099E-2</v>
      </c>
      <c r="J903" s="17">
        <v>6.25888351498501E-2</v>
      </c>
      <c r="K903" s="17">
        <v>3.3825579608129597E-2</v>
      </c>
      <c r="L903" s="17">
        <v>4.4235320249779601E-2</v>
      </c>
      <c r="M903" s="17"/>
      <c r="N903" s="17">
        <v>8.8016005540621597E-2</v>
      </c>
      <c r="O903" s="17">
        <v>5.09576855783321E-2</v>
      </c>
      <c r="P903" s="17">
        <v>0.132352079824368</v>
      </c>
      <c r="Q903" s="17">
        <v>5.8855674823332101E-2</v>
      </c>
      <c r="R903" s="17"/>
      <c r="S903" s="17">
        <v>4.8022157095048902E-2</v>
      </c>
      <c r="T903" s="17">
        <v>8.1479315416348896E-2</v>
      </c>
      <c r="U903" s="17">
        <v>6.4269030492745099E-2</v>
      </c>
      <c r="V903" s="17">
        <v>0.13262865366825699</v>
      </c>
      <c r="W903" s="17">
        <v>3.0986084192573201E-2</v>
      </c>
      <c r="X903" s="17">
        <v>6.2280568542846797E-2</v>
      </c>
      <c r="Y903" s="17">
        <v>0.130322786646316</v>
      </c>
      <c r="Z903" s="17">
        <v>0</v>
      </c>
      <c r="AA903" s="17">
        <v>0.100710493109436</v>
      </c>
      <c r="AB903" s="17">
        <v>0.14892847759214101</v>
      </c>
      <c r="AC903" s="17">
        <v>0.122302940672555</v>
      </c>
      <c r="AD903" s="17">
        <v>0</v>
      </c>
      <c r="AE903" s="17"/>
      <c r="AF903" s="17">
        <v>1</v>
      </c>
      <c r="AG903" s="17">
        <v>5.1305862312438603E-2</v>
      </c>
      <c r="AH903" s="17">
        <v>3.6750927861015401E-2</v>
      </c>
      <c r="AI903" s="17">
        <v>0.17375151136352401</v>
      </c>
      <c r="AJ903" s="17">
        <v>9.6781677168584407E-2</v>
      </c>
      <c r="AK903" s="17">
        <v>0.16913862690676401</v>
      </c>
      <c r="AL903" s="17">
        <v>0.115602252583956</v>
      </c>
      <c r="AM903" s="17">
        <v>5.9572912696208402E-2</v>
      </c>
      <c r="AN903" s="17">
        <v>7.2532534423425804E-2</v>
      </c>
      <c r="AO903" s="17">
        <v>0</v>
      </c>
      <c r="AP903" s="17">
        <v>5.9332886088747698E-2</v>
      </c>
      <c r="AQ903" s="17">
        <v>5.17620117043033E-2</v>
      </c>
      <c r="AR903" s="17">
        <v>0</v>
      </c>
      <c r="AS903" s="17">
        <v>0</v>
      </c>
      <c r="AT903" s="17">
        <v>0</v>
      </c>
      <c r="AU903" s="17">
        <v>0</v>
      </c>
      <c r="AV903" s="17"/>
      <c r="AW903" s="17">
        <v>0.13664993270112299</v>
      </c>
      <c r="AX903" s="17">
        <v>3.0839559559329301E-2</v>
      </c>
      <c r="AY903" s="17">
        <v>9.5749191439060202E-2</v>
      </c>
      <c r="AZ903" s="17">
        <v>7.3678481589829994E-2</v>
      </c>
      <c r="BA903" s="17">
        <v>0</v>
      </c>
      <c r="BB903" s="17"/>
      <c r="BC903" s="17">
        <v>0.10101369243089101</v>
      </c>
      <c r="BD903" s="17">
        <v>8.4036772826580605E-2</v>
      </c>
      <c r="BE903" s="17">
        <v>5.9677720925550501E-2</v>
      </c>
      <c r="BF903" s="17">
        <v>0.14885688601642</v>
      </c>
      <c r="BG903" s="17">
        <v>0</v>
      </c>
      <c r="BH903" s="17"/>
      <c r="BI903" s="17">
        <v>7.9044458157515304E-2</v>
      </c>
      <c r="BJ903" s="17">
        <v>0.103777196594318</v>
      </c>
      <c r="BK903" s="17"/>
      <c r="BL903" s="17">
        <v>3.9066037014128897E-2</v>
      </c>
      <c r="BM903" s="17">
        <v>7.81859496883789E-2</v>
      </c>
      <c r="BN903" s="17">
        <v>0.10126572939164501</v>
      </c>
      <c r="BO903" s="17">
        <v>0</v>
      </c>
      <c r="BP903" s="17"/>
      <c r="BQ903" s="17">
        <v>0</v>
      </c>
      <c r="BR903" s="17">
        <v>7.0342835770880005E-2</v>
      </c>
      <c r="BS903" s="17">
        <v>3.9042009868844103E-2</v>
      </c>
      <c r="BT903" s="17">
        <v>0</v>
      </c>
      <c r="BU903" s="17">
        <v>0.58867814111431005</v>
      </c>
      <c r="BV903" s="17"/>
      <c r="BW903" s="17">
        <v>0</v>
      </c>
      <c r="BX903" s="17">
        <v>3.0852655343385799E-2</v>
      </c>
      <c r="BY903" s="17">
        <v>2.3045347663822699E-2</v>
      </c>
      <c r="BZ903" s="17">
        <v>1.66487388296786E-2</v>
      </c>
      <c r="CA903" s="17">
        <v>0.65096434839650097</v>
      </c>
      <c r="CB903" s="17"/>
      <c r="CC903" s="17">
        <v>1.57623217319195E-2</v>
      </c>
      <c r="CD903" s="17">
        <v>0.12445523715095699</v>
      </c>
      <c r="CE903" s="17"/>
      <c r="CF903" s="17">
        <v>1.20637051937165E-2</v>
      </c>
      <c r="CG903" s="17"/>
      <c r="CH903" s="17">
        <v>0</v>
      </c>
    </row>
    <row r="904" spans="2:86" x14ac:dyDescent="0.35">
      <c r="B904" t="s">
        <v>78</v>
      </c>
      <c r="C904" s="17">
        <v>0.20152585556240901</v>
      </c>
      <c r="D904" s="17">
        <v>0.231869285980359</v>
      </c>
      <c r="E904" s="17">
        <v>0.17077946319117299</v>
      </c>
      <c r="F904" s="17"/>
      <c r="G904" s="17">
        <v>3.5359914121913701E-2</v>
      </c>
      <c r="H904" s="17">
        <v>0.189013721226552</v>
      </c>
      <c r="I904" s="17">
        <v>0.249109568153249</v>
      </c>
      <c r="J904" s="17">
        <v>0.16372415708150201</v>
      </c>
      <c r="K904" s="17">
        <v>0.32537603738971799</v>
      </c>
      <c r="L904" s="17">
        <v>0.21340286657787799</v>
      </c>
      <c r="M904" s="17"/>
      <c r="N904" s="17">
        <v>0.12130839887378</v>
      </c>
      <c r="O904" s="17">
        <v>0.236428035412062</v>
      </c>
      <c r="P904" s="17">
        <v>0.22600860061281899</v>
      </c>
      <c r="Q904" s="17">
        <v>0.23424135342527799</v>
      </c>
      <c r="R904" s="17"/>
      <c r="S904" s="17">
        <v>0.103909304221018</v>
      </c>
      <c r="T904" s="17">
        <v>0.215103405777159</v>
      </c>
      <c r="U904" s="17">
        <v>0.207920674013303</v>
      </c>
      <c r="V904" s="17">
        <v>0.32295139122023903</v>
      </c>
      <c r="W904" s="17">
        <v>0.35372694049056302</v>
      </c>
      <c r="X904" s="17">
        <v>0.27057146568004697</v>
      </c>
      <c r="Y904" s="17">
        <v>5.7394595112601601E-2</v>
      </c>
      <c r="Z904" s="17">
        <v>0.20268368787010599</v>
      </c>
      <c r="AA904" s="17">
        <v>0.205940367798569</v>
      </c>
      <c r="AB904" s="17">
        <v>0.16737154711779001</v>
      </c>
      <c r="AC904" s="17">
        <v>0.113151460925677</v>
      </c>
      <c r="AD904" s="17">
        <v>0.145087023743869</v>
      </c>
      <c r="AE904" s="17"/>
      <c r="AF904" s="17">
        <v>0</v>
      </c>
      <c r="AG904" s="17">
        <v>0.15523583688409401</v>
      </c>
      <c r="AH904" s="17">
        <v>0.27006847867488298</v>
      </c>
      <c r="AI904" s="17">
        <v>0.22268450605882101</v>
      </c>
      <c r="AJ904" s="17">
        <v>0.17676134999356</v>
      </c>
      <c r="AK904" s="17">
        <v>0.20261507720654201</v>
      </c>
      <c r="AL904" s="17">
        <v>0.37467937730171502</v>
      </c>
      <c r="AM904" s="17">
        <v>0.270370795514836</v>
      </c>
      <c r="AN904" s="17">
        <v>0.18918735627194</v>
      </c>
      <c r="AO904" s="17">
        <v>0.225847669550475</v>
      </c>
      <c r="AP904" s="17">
        <v>0.12021656039329701</v>
      </c>
      <c r="AQ904" s="17">
        <v>0.25178700321738701</v>
      </c>
      <c r="AR904" s="17">
        <v>0.106799173783447</v>
      </c>
      <c r="AS904" s="17">
        <v>0.18298961195900201</v>
      </c>
      <c r="AT904" s="17">
        <v>0</v>
      </c>
      <c r="AU904" s="17">
        <v>0.16750745352122901</v>
      </c>
      <c r="AV904" s="17"/>
      <c r="AW904" s="17">
        <v>0.201187287382674</v>
      </c>
      <c r="AX904" s="17">
        <v>0.24917775416042401</v>
      </c>
      <c r="AY904" s="17">
        <v>0.120927417029703</v>
      </c>
      <c r="AZ904" s="17">
        <v>8.0610580238212701E-2</v>
      </c>
      <c r="BA904" s="17">
        <v>0.19080464150658699</v>
      </c>
      <c r="BB904" s="17"/>
      <c r="BC904" s="17">
        <v>0.172006805575769</v>
      </c>
      <c r="BD904" s="17">
        <v>0.19433696670171899</v>
      </c>
      <c r="BE904" s="17">
        <v>0.23404728494071</v>
      </c>
      <c r="BF904" s="17">
        <v>0.153679737088115</v>
      </c>
      <c r="BG904" s="17">
        <v>0.18619978683661001</v>
      </c>
      <c r="BH904" s="17"/>
      <c r="BI904" s="17">
        <v>0.205427483026564</v>
      </c>
      <c r="BJ904" s="17">
        <v>0.18317079221860399</v>
      </c>
      <c r="BK904" s="17"/>
      <c r="BL904" s="17">
        <v>0.20024132247228499</v>
      </c>
      <c r="BM904" s="17">
        <v>0.17659461677591701</v>
      </c>
      <c r="BN904" s="17">
        <v>0.22030838306452799</v>
      </c>
      <c r="BO904" s="17">
        <v>0</v>
      </c>
      <c r="BP904" s="17"/>
      <c r="BQ904" s="17">
        <v>0.15771735372089499</v>
      </c>
      <c r="BR904" s="17">
        <v>9.5548346144949295E-2</v>
      </c>
      <c r="BS904" s="17">
        <v>0.111851140481367</v>
      </c>
      <c r="BT904" s="17">
        <v>0.75014572467852003</v>
      </c>
      <c r="BU904" s="17">
        <v>0.13159965685495401</v>
      </c>
      <c r="BV904" s="17"/>
      <c r="BW904" s="17">
        <v>1.7944615859842101E-2</v>
      </c>
      <c r="BX904" s="17">
        <v>6.0317909115826102E-2</v>
      </c>
      <c r="BY904" s="17">
        <v>0</v>
      </c>
      <c r="BZ904" s="17">
        <v>0.81128941825831902</v>
      </c>
      <c r="CA904" s="17">
        <v>0.102782176791081</v>
      </c>
      <c r="CB904" s="17"/>
      <c r="CC904" s="17">
        <v>0.51280187586041104</v>
      </c>
      <c r="CD904" s="17">
        <v>1.2438229373231101E-2</v>
      </c>
      <c r="CE904" s="17"/>
      <c r="CF904" s="17">
        <v>6.7025080274846702E-2</v>
      </c>
      <c r="CG904" s="17"/>
      <c r="CH904" s="17">
        <v>0.38359701338680802</v>
      </c>
    </row>
    <row r="905" spans="2:86" x14ac:dyDescent="0.35">
      <c r="B905" t="s">
        <v>231</v>
      </c>
      <c r="C905" s="17">
        <v>1.53453848833196E-2</v>
      </c>
      <c r="D905" s="17">
        <v>2.3364946069466298E-2</v>
      </c>
      <c r="E905" s="17">
        <v>6.8983257440547504E-3</v>
      </c>
      <c r="F905" s="17"/>
      <c r="G905" s="17">
        <v>0</v>
      </c>
      <c r="H905" s="17">
        <v>1.2656287175734599E-2</v>
      </c>
      <c r="I905" s="17">
        <v>0</v>
      </c>
      <c r="J905" s="17">
        <v>0</v>
      </c>
      <c r="K905" s="17">
        <v>2.3071933730204899E-2</v>
      </c>
      <c r="L905" s="17">
        <v>4.0840908897895198E-2</v>
      </c>
      <c r="M905" s="17"/>
      <c r="N905" s="17">
        <v>6.9604466275546102E-3</v>
      </c>
      <c r="O905" s="17">
        <v>2.70954798091947E-2</v>
      </c>
      <c r="P905" s="17">
        <v>2.6530468359715401E-2</v>
      </c>
      <c r="Q905" s="17">
        <v>0</v>
      </c>
      <c r="R905" s="17"/>
      <c r="S905" s="17">
        <v>2.0645664553970201E-2</v>
      </c>
      <c r="T905" s="17">
        <v>0</v>
      </c>
      <c r="U905" s="17">
        <v>0</v>
      </c>
      <c r="V905" s="17">
        <v>0</v>
      </c>
      <c r="W905" s="17">
        <v>0</v>
      </c>
      <c r="X905" s="17">
        <v>0</v>
      </c>
      <c r="Y905" s="17">
        <v>0</v>
      </c>
      <c r="Z905" s="17">
        <v>0</v>
      </c>
      <c r="AA905" s="17">
        <v>0</v>
      </c>
      <c r="AB905" s="17">
        <v>0.17075782583465199</v>
      </c>
      <c r="AC905" s="17">
        <v>0</v>
      </c>
      <c r="AD905" s="17">
        <v>0</v>
      </c>
      <c r="AE905" s="17"/>
      <c r="AF905" s="17">
        <v>0</v>
      </c>
      <c r="AG905" s="17">
        <v>0</v>
      </c>
      <c r="AH905" s="17">
        <v>0</v>
      </c>
      <c r="AI905" s="17">
        <v>9.5654625382658301E-2</v>
      </c>
      <c r="AJ905" s="17">
        <v>0</v>
      </c>
      <c r="AK905" s="17">
        <v>0</v>
      </c>
      <c r="AL905" s="17">
        <v>0</v>
      </c>
      <c r="AM905" s="17">
        <v>0</v>
      </c>
      <c r="AN905" s="17">
        <v>0</v>
      </c>
      <c r="AO905" s="17">
        <v>0</v>
      </c>
      <c r="AP905" s="17">
        <v>6.3694340836094002E-2</v>
      </c>
      <c r="AQ905" s="17">
        <v>7.3033757848835201E-2</v>
      </c>
      <c r="AR905" s="17">
        <v>0</v>
      </c>
      <c r="AS905" s="17">
        <v>0</v>
      </c>
      <c r="AT905" s="17">
        <v>0</v>
      </c>
      <c r="AU905" s="17">
        <v>0</v>
      </c>
      <c r="AV905" s="17"/>
      <c r="AW905" s="17">
        <v>1.3137924153534101E-2</v>
      </c>
      <c r="AX905" s="17">
        <v>1.43597622125616E-2</v>
      </c>
      <c r="AY905" s="17">
        <v>1.245272583603E-2</v>
      </c>
      <c r="AZ905" s="17">
        <v>0</v>
      </c>
      <c r="BA905" s="17">
        <v>8.4398002155115601E-2</v>
      </c>
      <c r="BB905" s="17"/>
      <c r="BC905" s="17">
        <v>1.9346039986519799E-2</v>
      </c>
      <c r="BD905" s="17">
        <v>1.9451699910478501E-2</v>
      </c>
      <c r="BE905" s="17">
        <v>1.72156343971595E-2</v>
      </c>
      <c r="BF905" s="17">
        <v>0</v>
      </c>
      <c r="BG905" s="17">
        <v>0</v>
      </c>
      <c r="BH905" s="17"/>
      <c r="BI905" s="17">
        <v>1.45818663726345E-2</v>
      </c>
      <c r="BJ905" s="17">
        <v>1.8937329720838E-2</v>
      </c>
      <c r="BK905" s="17"/>
      <c r="BL905" s="17">
        <v>0</v>
      </c>
      <c r="BM905" s="17">
        <v>0</v>
      </c>
      <c r="BN905" s="17">
        <v>2.2566873177040099E-2</v>
      </c>
      <c r="BO905" s="17">
        <v>0.30331165056447801</v>
      </c>
      <c r="BP905" s="17"/>
      <c r="BQ905" s="17">
        <v>1.08828460251077E-2</v>
      </c>
      <c r="BR905" s="17">
        <v>0</v>
      </c>
      <c r="BS905" s="17">
        <v>0</v>
      </c>
      <c r="BT905" s="17">
        <v>0</v>
      </c>
      <c r="BU905" s="17">
        <v>0</v>
      </c>
      <c r="BV905" s="17"/>
      <c r="BW905" s="17">
        <v>1.5248809025302601E-2</v>
      </c>
      <c r="BX905" s="17">
        <v>0</v>
      </c>
      <c r="BY905" s="17">
        <v>0</v>
      </c>
      <c r="BZ905" s="17">
        <v>0</v>
      </c>
      <c r="CA905" s="17">
        <v>0</v>
      </c>
      <c r="CB905" s="17"/>
      <c r="CC905" s="17">
        <v>5.0878549428596204E-3</v>
      </c>
      <c r="CD905" s="17">
        <v>2.1576420557539298E-2</v>
      </c>
      <c r="CE905" s="17"/>
      <c r="CF905" s="17">
        <v>0</v>
      </c>
      <c r="CG905" s="17"/>
      <c r="CH905" s="17">
        <v>0</v>
      </c>
    </row>
    <row r="906" spans="2:86" x14ac:dyDescent="0.35">
      <c r="B906" t="s">
        <v>232</v>
      </c>
      <c r="C906" s="17">
        <v>2.35397632301255E-2</v>
      </c>
      <c r="D906" s="17">
        <v>3.3232636237427997E-2</v>
      </c>
      <c r="E906" s="17">
        <v>1.33724593074363E-2</v>
      </c>
      <c r="F906" s="17"/>
      <c r="G906" s="17">
        <v>7.3804067611406801E-2</v>
      </c>
      <c r="H906" s="17">
        <v>1.6073235689442401E-2</v>
      </c>
      <c r="I906" s="17">
        <v>3.2527366567988603E-2</v>
      </c>
      <c r="J906" s="17">
        <v>2.4107441847447501E-2</v>
      </c>
      <c r="K906" s="17">
        <v>0</v>
      </c>
      <c r="L906" s="17">
        <v>9.9987154130040494E-3</v>
      </c>
      <c r="M906" s="17"/>
      <c r="N906" s="17">
        <v>1.96798503633944E-2</v>
      </c>
      <c r="O906" s="17">
        <v>9.9817816584385505E-3</v>
      </c>
      <c r="P906" s="17">
        <v>0</v>
      </c>
      <c r="Q906" s="17">
        <v>6.9957732395614106E-2</v>
      </c>
      <c r="R906" s="17"/>
      <c r="S906" s="17">
        <v>0</v>
      </c>
      <c r="T906" s="17">
        <v>0</v>
      </c>
      <c r="U906" s="17">
        <v>0</v>
      </c>
      <c r="V906" s="17">
        <v>0.16128751484121401</v>
      </c>
      <c r="W906" s="17">
        <v>3.15576323666827E-2</v>
      </c>
      <c r="X906" s="17">
        <v>2.6267605188318499E-2</v>
      </c>
      <c r="Y906" s="17">
        <v>0</v>
      </c>
      <c r="Z906" s="17">
        <v>6.2035646278609601E-2</v>
      </c>
      <c r="AA906" s="17">
        <v>0</v>
      </c>
      <c r="AB906" s="17">
        <v>0</v>
      </c>
      <c r="AC906" s="17">
        <v>4.8649256511598703E-2</v>
      </c>
      <c r="AD906" s="17">
        <v>0</v>
      </c>
      <c r="AE906" s="17"/>
      <c r="AF906" s="17">
        <v>0</v>
      </c>
      <c r="AG906" s="17">
        <v>0</v>
      </c>
      <c r="AH906" s="17">
        <v>0</v>
      </c>
      <c r="AI906" s="17">
        <v>0</v>
      </c>
      <c r="AJ906" s="17">
        <v>4.9198054398698302E-2</v>
      </c>
      <c r="AK906" s="17">
        <v>0</v>
      </c>
      <c r="AL906" s="17">
        <v>2.5407873172911301E-2</v>
      </c>
      <c r="AM906" s="17">
        <v>2.9843469329383102E-2</v>
      </c>
      <c r="AN906" s="17">
        <v>0</v>
      </c>
      <c r="AO906" s="17">
        <v>4.3684108855213503E-2</v>
      </c>
      <c r="AP906" s="17">
        <v>3.5948650854764903E-2</v>
      </c>
      <c r="AQ906" s="17">
        <v>0</v>
      </c>
      <c r="AR906" s="17">
        <v>0</v>
      </c>
      <c r="AS906" s="17">
        <v>0</v>
      </c>
      <c r="AT906" s="17">
        <v>0.229736051482863</v>
      </c>
      <c r="AU906" s="17">
        <v>0</v>
      </c>
      <c r="AV906" s="17"/>
      <c r="AW906" s="17">
        <v>9.7372846378404199E-3</v>
      </c>
      <c r="AX906" s="17">
        <v>6.8478565567650598E-2</v>
      </c>
      <c r="AY906" s="17">
        <v>0</v>
      </c>
      <c r="AZ906" s="17">
        <v>2.8821103082403501E-2</v>
      </c>
      <c r="BA906" s="17">
        <v>0</v>
      </c>
      <c r="BB906" s="17"/>
      <c r="BC906" s="17">
        <v>0</v>
      </c>
      <c r="BD906" s="17">
        <v>7.0202532717818199E-3</v>
      </c>
      <c r="BE906" s="17">
        <v>4.4364875078534101E-2</v>
      </c>
      <c r="BF906" s="17">
        <v>2.7902609898533E-2</v>
      </c>
      <c r="BG906" s="17">
        <v>0</v>
      </c>
      <c r="BH906" s="17"/>
      <c r="BI906" s="17">
        <v>2.8543471743578699E-2</v>
      </c>
      <c r="BJ906" s="17">
        <v>0</v>
      </c>
      <c r="BK906" s="17"/>
      <c r="BL906" s="17">
        <v>7.4001894891289804E-2</v>
      </c>
      <c r="BM906" s="17">
        <v>8.2783332960387999E-3</v>
      </c>
      <c r="BN906" s="17">
        <v>1.7693361858128399E-2</v>
      </c>
      <c r="BO906" s="17">
        <v>0</v>
      </c>
      <c r="BP906" s="17"/>
      <c r="BQ906" s="17">
        <v>0</v>
      </c>
      <c r="BR906" s="17">
        <v>3.0889414761679699E-2</v>
      </c>
      <c r="BS906" s="17">
        <v>0</v>
      </c>
      <c r="BT906" s="17">
        <v>2.11015991419524E-2</v>
      </c>
      <c r="BU906" s="17">
        <v>0</v>
      </c>
      <c r="BV906" s="17"/>
      <c r="BW906" s="17">
        <v>1.9365687428213599E-2</v>
      </c>
      <c r="BX906" s="17">
        <v>3.9007023665292802E-2</v>
      </c>
      <c r="BY906" s="17">
        <v>0</v>
      </c>
      <c r="BZ906" s="17">
        <v>3.2899142092548003E-2</v>
      </c>
      <c r="CA906" s="17">
        <v>0</v>
      </c>
      <c r="CB906" s="17"/>
      <c r="CC906" s="17">
        <v>4.9150271479547598E-2</v>
      </c>
      <c r="CD906" s="17">
        <v>7.9824125362125808E-3</v>
      </c>
      <c r="CE906" s="17"/>
      <c r="CF906" s="17">
        <v>4.3344488076147901E-2</v>
      </c>
      <c r="CG906" s="17"/>
      <c r="CH906" s="17">
        <v>0.13308885678464599</v>
      </c>
    </row>
    <row r="907" spans="2:86" x14ac:dyDescent="0.35">
      <c r="B907" t="s">
        <v>233</v>
      </c>
      <c r="C907" s="17">
        <v>1.7020736773794499E-2</v>
      </c>
      <c r="D907" s="17">
        <v>9.5513528577218093E-3</v>
      </c>
      <c r="E907" s="17">
        <v>2.5153386499615599E-2</v>
      </c>
      <c r="F907" s="17"/>
      <c r="G907" s="17">
        <v>0</v>
      </c>
      <c r="H907" s="17">
        <v>0</v>
      </c>
      <c r="I907" s="17">
        <v>1.50257939891415E-2</v>
      </c>
      <c r="J907" s="17">
        <v>0</v>
      </c>
      <c r="K907" s="17">
        <v>8.2179927648461895E-2</v>
      </c>
      <c r="L907" s="17">
        <v>1.0759203304363699E-2</v>
      </c>
      <c r="M907" s="17"/>
      <c r="N907" s="17">
        <v>0</v>
      </c>
      <c r="O907" s="17">
        <v>2.08958736941341E-2</v>
      </c>
      <c r="P907" s="17">
        <v>2.9693323476920701E-2</v>
      </c>
      <c r="Q907" s="17">
        <v>1.9504655799700399E-2</v>
      </c>
      <c r="R907" s="17"/>
      <c r="S907" s="17">
        <v>0</v>
      </c>
      <c r="T907" s="17">
        <v>5.0003763854315597E-2</v>
      </c>
      <c r="U907" s="17">
        <v>0</v>
      </c>
      <c r="V907" s="17">
        <v>3.17180669117368E-2</v>
      </c>
      <c r="W907" s="17">
        <v>0</v>
      </c>
      <c r="X907" s="17">
        <v>0</v>
      </c>
      <c r="Y907" s="17">
        <v>2.76382377430309E-2</v>
      </c>
      <c r="Z907" s="17">
        <v>0</v>
      </c>
      <c r="AA907" s="17">
        <v>0</v>
      </c>
      <c r="AB907" s="17">
        <v>0</v>
      </c>
      <c r="AC907" s="17">
        <v>0</v>
      </c>
      <c r="AD907" s="17">
        <v>0.13986093709800501</v>
      </c>
      <c r="AE907" s="17"/>
      <c r="AF907" s="17">
        <v>0</v>
      </c>
      <c r="AG907" s="17">
        <v>3.63599989004742E-2</v>
      </c>
      <c r="AH907" s="17">
        <v>6.6569245594087806E-2</v>
      </c>
      <c r="AI907" s="17">
        <v>0</v>
      </c>
      <c r="AJ907" s="17">
        <v>0</v>
      </c>
      <c r="AK907" s="17">
        <v>0</v>
      </c>
      <c r="AL907" s="17">
        <v>2.3958953544655E-2</v>
      </c>
      <c r="AM907" s="17">
        <v>3.1868151149134202E-2</v>
      </c>
      <c r="AN907" s="17">
        <v>0</v>
      </c>
      <c r="AO907" s="17">
        <v>0</v>
      </c>
      <c r="AP907" s="17">
        <v>0</v>
      </c>
      <c r="AQ907" s="17">
        <v>0</v>
      </c>
      <c r="AR907" s="17">
        <v>0</v>
      </c>
      <c r="AS907" s="17">
        <v>9.4443491176580296E-2</v>
      </c>
      <c r="AT907" s="17">
        <v>0</v>
      </c>
      <c r="AU907" s="17">
        <v>0</v>
      </c>
      <c r="AV907" s="17"/>
      <c r="AW907" s="17">
        <v>3.0212271476757601E-2</v>
      </c>
      <c r="AX907" s="17">
        <v>1.84756439369019E-2</v>
      </c>
      <c r="AY907" s="17">
        <v>8.5857221104200295E-3</v>
      </c>
      <c r="AZ907" s="17">
        <v>3.14147898236719E-2</v>
      </c>
      <c r="BA907" s="17">
        <v>0</v>
      </c>
      <c r="BB907" s="17"/>
      <c r="BC907" s="17">
        <v>0</v>
      </c>
      <c r="BD907" s="17">
        <v>0</v>
      </c>
      <c r="BE907" s="17">
        <v>3.7462672410383598E-2</v>
      </c>
      <c r="BF907" s="17">
        <v>0</v>
      </c>
      <c r="BG907" s="17">
        <v>0.102189524479965</v>
      </c>
      <c r="BH907" s="17"/>
      <c r="BI907" s="17">
        <v>9.1549133296249599E-3</v>
      </c>
      <c r="BJ907" s="17">
        <v>5.4025214750057803E-2</v>
      </c>
      <c r="BK907" s="17"/>
      <c r="BL907" s="17">
        <v>4.4484145455082898E-2</v>
      </c>
      <c r="BM907" s="17">
        <v>1.6236562273933899E-2</v>
      </c>
      <c r="BN907" s="17">
        <v>9.6553328948374394E-3</v>
      </c>
      <c r="BO907" s="17">
        <v>0</v>
      </c>
      <c r="BP907" s="17"/>
      <c r="BQ907" s="17">
        <v>0</v>
      </c>
      <c r="BR907" s="17">
        <v>2.0708560627327999E-2</v>
      </c>
      <c r="BS907" s="17">
        <v>0</v>
      </c>
      <c r="BT907" s="17">
        <v>1.6436091655735102E-2</v>
      </c>
      <c r="BU907" s="17">
        <v>0</v>
      </c>
      <c r="BV907" s="17"/>
      <c r="BW907" s="17">
        <v>0</v>
      </c>
      <c r="BX907" s="17">
        <v>0</v>
      </c>
      <c r="BY907" s="17">
        <v>0</v>
      </c>
      <c r="BZ907" s="17">
        <v>0</v>
      </c>
      <c r="CA907" s="17">
        <v>2.3505534377154601E-2</v>
      </c>
      <c r="CB907" s="17"/>
      <c r="CC907" s="17">
        <v>0</v>
      </c>
      <c r="CD907" s="17">
        <v>2.7360147787423E-2</v>
      </c>
      <c r="CE907" s="17"/>
      <c r="CF907" s="17">
        <v>0</v>
      </c>
      <c r="CG907" s="17"/>
      <c r="CH907" s="17">
        <v>0</v>
      </c>
    </row>
    <row r="908" spans="2:86" x14ac:dyDescent="0.35">
      <c r="B908" t="s">
        <v>140</v>
      </c>
      <c r="C908" s="17">
        <v>0.20832017442619</v>
      </c>
      <c r="D908" s="17">
        <v>0.15978369225094599</v>
      </c>
      <c r="E908" s="17">
        <v>0.25352796100813602</v>
      </c>
      <c r="F908" s="17"/>
      <c r="G908" s="17">
        <v>0.222615867341769</v>
      </c>
      <c r="H908" s="17">
        <v>0.17873083187036501</v>
      </c>
      <c r="I908" s="17">
        <v>0.16109025314643599</v>
      </c>
      <c r="J908" s="17">
        <v>0.32071522324039597</v>
      </c>
      <c r="K908" s="17">
        <v>0.189494874214089</v>
      </c>
      <c r="L908" s="17">
        <v>0.188135972884618</v>
      </c>
      <c r="M908" s="17"/>
      <c r="N908" s="17">
        <v>0.151946204199264</v>
      </c>
      <c r="O908" s="17">
        <v>0.215242020314317</v>
      </c>
      <c r="P908" s="17">
        <v>0.244037748302838</v>
      </c>
      <c r="Q908" s="17">
        <v>0.230196791052068</v>
      </c>
      <c r="R908" s="17"/>
      <c r="S908" s="17">
        <v>0.229477891221159</v>
      </c>
      <c r="T908" s="17">
        <v>0.19793382359818701</v>
      </c>
      <c r="U908" s="17">
        <v>0.21750467594970299</v>
      </c>
      <c r="V908" s="17">
        <v>0.176423457565374</v>
      </c>
      <c r="W908" s="17">
        <v>0.113267686405655</v>
      </c>
      <c r="X908" s="17">
        <v>0.187832621856414</v>
      </c>
      <c r="Y908" s="17">
        <v>0.16891505351705199</v>
      </c>
      <c r="Z908" s="17">
        <v>0</v>
      </c>
      <c r="AA908" s="17">
        <v>0.27695839735053401</v>
      </c>
      <c r="AB908" s="17">
        <v>0.177375489968228</v>
      </c>
      <c r="AC908" s="17">
        <v>0.43804141599070401</v>
      </c>
      <c r="AD908" s="17">
        <v>0.41920158437360999</v>
      </c>
      <c r="AE908" s="17"/>
      <c r="AF908" s="17">
        <v>0</v>
      </c>
      <c r="AG908" s="17">
        <v>0.214976971754202</v>
      </c>
      <c r="AH908" s="17">
        <v>0.21379275497027</v>
      </c>
      <c r="AI908" s="17">
        <v>0.115363200949981</v>
      </c>
      <c r="AJ908" s="17">
        <v>0.22204418306538801</v>
      </c>
      <c r="AK908" s="17">
        <v>0.27887948117221201</v>
      </c>
      <c r="AL908" s="17">
        <v>8.8016029421761094E-2</v>
      </c>
      <c r="AM908" s="17">
        <v>0.27582657554385398</v>
      </c>
      <c r="AN908" s="17">
        <v>0.205251032439592</v>
      </c>
      <c r="AO908" s="17">
        <v>0.23713666758640001</v>
      </c>
      <c r="AP908" s="17">
        <v>0.28178517805326098</v>
      </c>
      <c r="AQ908" s="17">
        <v>0.23365749101132699</v>
      </c>
      <c r="AR908" s="17">
        <v>0.158337869411</v>
      </c>
      <c r="AS908" s="17">
        <v>0.17399073652705299</v>
      </c>
      <c r="AT908" s="17">
        <v>0.17448725879791699</v>
      </c>
      <c r="AU908" s="17">
        <v>8.9574238864966099E-2</v>
      </c>
      <c r="AV908" s="17"/>
      <c r="AW908" s="17">
        <v>0.231663609954741</v>
      </c>
      <c r="AX908" s="17">
        <v>0.27711746343599603</v>
      </c>
      <c r="AY908" s="17">
        <v>0.16048451387352899</v>
      </c>
      <c r="AZ908" s="17">
        <v>0.206499056660537</v>
      </c>
      <c r="BA908" s="17">
        <v>8.2289635273602599E-2</v>
      </c>
      <c r="BB908" s="17"/>
      <c r="BC908" s="17">
        <v>9.5825839257368303E-2</v>
      </c>
      <c r="BD908" s="17">
        <v>0.17224090974981399</v>
      </c>
      <c r="BE908" s="17">
        <v>0.240381339166064</v>
      </c>
      <c r="BF908" s="17">
        <v>0.30036231058179202</v>
      </c>
      <c r="BG908" s="17">
        <v>0.140808621922593</v>
      </c>
      <c r="BH908" s="17"/>
      <c r="BI908" s="17">
        <v>0.21643279381046601</v>
      </c>
      <c r="BJ908" s="17">
        <v>0.17015465399898499</v>
      </c>
      <c r="BK908" s="17"/>
      <c r="BL908" s="17">
        <v>0.18857102371318599</v>
      </c>
      <c r="BM908" s="17">
        <v>0.23159310668422201</v>
      </c>
      <c r="BN908" s="17">
        <v>0.20198777359342199</v>
      </c>
      <c r="BO908" s="17">
        <v>0.16023249435978501</v>
      </c>
      <c r="BP908" s="17"/>
      <c r="BQ908" s="17">
        <v>0.188424415813855</v>
      </c>
      <c r="BR908" s="17">
        <v>0.163569787763304</v>
      </c>
      <c r="BS908" s="17">
        <v>9.7425670156059005E-2</v>
      </c>
      <c r="BT908" s="17">
        <v>9.0241592211148094E-2</v>
      </c>
      <c r="BU908" s="17">
        <v>7.1662456638611594E-2</v>
      </c>
      <c r="BV908" s="17"/>
      <c r="BW908" s="17">
        <v>0.103291623356768</v>
      </c>
      <c r="BX908" s="17">
        <v>0.14134184021402901</v>
      </c>
      <c r="BY908" s="17">
        <v>7.6603309757635601E-2</v>
      </c>
      <c r="BZ908" s="17">
        <v>1.2136167194581901E-2</v>
      </c>
      <c r="CA908" s="17">
        <v>9.4021083314923801E-2</v>
      </c>
      <c r="CB908" s="17"/>
      <c r="CC908" s="17">
        <v>8.0306261083065503E-2</v>
      </c>
      <c r="CD908" s="17">
        <v>0.28608346300224202</v>
      </c>
      <c r="CE908" s="17"/>
      <c r="CF908" s="17">
        <v>0.11490084931948299</v>
      </c>
      <c r="CG908" s="17"/>
      <c r="CH908" s="17">
        <v>0</v>
      </c>
    </row>
    <row r="909" spans="2:86" x14ac:dyDescent="0.35">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c r="BZ909" s="17"/>
      <c r="CA909" s="17"/>
      <c r="CB909" s="17"/>
      <c r="CC909" s="17"/>
      <c r="CD909" s="17"/>
      <c r="CE909" s="17"/>
      <c r="CF909" s="17"/>
      <c r="CG909" s="17"/>
      <c r="CH909" s="17"/>
    </row>
    <row r="910" spans="2:86" x14ac:dyDescent="0.35">
      <c r="B910" s="6" t="s">
        <v>381</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c r="BZ910" s="17"/>
      <c r="CA910" s="17"/>
      <c r="CB910" s="17"/>
      <c r="CC910" s="17"/>
      <c r="CD910" s="17"/>
      <c r="CE910" s="17"/>
      <c r="CF910" s="17"/>
      <c r="CG910" s="17"/>
      <c r="CH910" s="17"/>
    </row>
    <row r="911" spans="2:86" x14ac:dyDescent="0.35">
      <c r="B911" s="21" t="s">
        <v>348</v>
      </c>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c r="CB911" s="17"/>
      <c r="CC911" s="17"/>
      <c r="CD911" s="17"/>
      <c r="CE911" s="17"/>
      <c r="CF911" s="17"/>
      <c r="CG911" s="17"/>
      <c r="CH911" s="17"/>
    </row>
    <row r="912" spans="2:86" x14ac:dyDescent="0.35">
      <c r="B912" t="s">
        <v>76</v>
      </c>
      <c r="C912" s="17">
        <v>0.15919437885062501</v>
      </c>
      <c r="D912" s="17">
        <v>0.158196712103887</v>
      </c>
      <c r="E912" s="17">
        <v>0.16030007732985699</v>
      </c>
      <c r="F912" s="17"/>
      <c r="G912" s="17">
        <v>0.124338921913693</v>
      </c>
      <c r="H912" s="17">
        <v>0.22655055586454501</v>
      </c>
      <c r="I912" s="17">
        <v>0.18976972044780199</v>
      </c>
      <c r="J912" s="17">
        <v>0.13663676653200801</v>
      </c>
      <c r="K912" s="17">
        <v>0.22311804239265201</v>
      </c>
      <c r="L912" s="17">
        <v>9.2456283259167604E-2</v>
      </c>
      <c r="M912" s="17"/>
      <c r="N912" s="17">
        <v>0.231788517395903</v>
      </c>
      <c r="O912" s="17">
        <v>8.4723651530617894E-2</v>
      </c>
      <c r="P912" s="17">
        <v>0.166451917061262</v>
      </c>
      <c r="Q912" s="17">
        <v>0.14278813623557399</v>
      </c>
      <c r="R912" s="17"/>
      <c r="S912" s="17">
        <v>0.16637303362177699</v>
      </c>
      <c r="T912" s="17">
        <v>0.18309784718239899</v>
      </c>
      <c r="U912" s="17">
        <v>9.4272969800440004E-2</v>
      </c>
      <c r="V912" s="17">
        <v>9.1011738556009705E-2</v>
      </c>
      <c r="W912" s="17">
        <v>0.27060682524160501</v>
      </c>
      <c r="X912" s="17">
        <v>0.12986686830275301</v>
      </c>
      <c r="Y912" s="17">
        <v>0.22104063595049001</v>
      </c>
      <c r="Z912" s="17">
        <v>0.20823089041915899</v>
      </c>
      <c r="AA912" s="17">
        <v>0.18731561785812501</v>
      </c>
      <c r="AB912" s="17">
        <v>0.12343608985295899</v>
      </c>
      <c r="AC912" s="17">
        <v>8.0795678831569601E-2</v>
      </c>
      <c r="AD912" s="17">
        <v>0.32927259022676603</v>
      </c>
      <c r="AE912" s="17"/>
      <c r="AF912" s="17">
        <v>0</v>
      </c>
      <c r="AG912" s="17">
        <v>0.19489391973051001</v>
      </c>
      <c r="AH912" s="17">
        <v>0.120282163131665</v>
      </c>
      <c r="AI912" s="17">
        <v>7.2730339237902702E-2</v>
      </c>
      <c r="AJ912" s="17">
        <v>0.187291846658167</v>
      </c>
      <c r="AK912" s="17">
        <v>0.14351271598759099</v>
      </c>
      <c r="AL912" s="17">
        <v>0.19363277630866599</v>
      </c>
      <c r="AM912" s="17">
        <v>8.8749683241518704E-2</v>
      </c>
      <c r="AN912" s="17">
        <v>8.1879648431392102E-2</v>
      </c>
      <c r="AO912" s="17">
        <v>0.18890011949481</v>
      </c>
      <c r="AP912" s="17">
        <v>9.7401334673192702E-2</v>
      </c>
      <c r="AQ912" s="17">
        <v>0.211652551462088</v>
      </c>
      <c r="AR912" s="17">
        <v>0.225086768200883</v>
      </c>
      <c r="AS912" s="17">
        <v>0.20520799636495299</v>
      </c>
      <c r="AT912" s="17">
        <v>0.37664262210069299</v>
      </c>
      <c r="AU912" s="17">
        <v>0.32108702663607702</v>
      </c>
      <c r="AV912" s="17"/>
      <c r="AW912" s="17">
        <v>0.15583067671251899</v>
      </c>
      <c r="AX912" s="17">
        <v>0.170393890545394</v>
      </c>
      <c r="AY912" s="17">
        <v>0.13054975067264599</v>
      </c>
      <c r="AZ912" s="17">
        <v>0.220060837054318</v>
      </c>
      <c r="BA912" s="17">
        <v>0</v>
      </c>
      <c r="BB912" s="17"/>
      <c r="BC912" s="17">
        <v>0.233728618786856</v>
      </c>
      <c r="BD912" s="17">
        <v>0.182922940384556</v>
      </c>
      <c r="BE912" s="17">
        <v>0.108051312080748</v>
      </c>
      <c r="BF912" s="17">
        <v>0.16542614237959399</v>
      </c>
      <c r="BG912" s="17">
        <v>0.21445016035529599</v>
      </c>
      <c r="BH912" s="17"/>
      <c r="BI912" s="17">
        <v>0.148817713054536</v>
      </c>
      <c r="BJ912" s="17">
        <v>0.20225434381254601</v>
      </c>
      <c r="BK912" s="17"/>
      <c r="BL912" s="17">
        <v>0.105010343322205</v>
      </c>
      <c r="BM912" s="17">
        <v>0.14814901963152199</v>
      </c>
      <c r="BN912" s="17">
        <v>0.17958635858549399</v>
      </c>
      <c r="BO912" s="17">
        <v>0.17433587177486001</v>
      </c>
      <c r="BP912" s="17"/>
      <c r="BQ912" s="17">
        <v>6.2224371885479302E-2</v>
      </c>
      <c r="BR912" s="17">
        <v>0.34378084770697298</v>
      </c>
      <c r="BS912" s="17">
        <v>0</v>
      </c>
      <c r="BT912" s="17">
        <v>0</v>
      </c>
      <c r="BU912" s="17">
        <v>5.1200345720823701E-2</v>
      </c>
      <c r="BV912" s="17"/>
      <c r="BW912" s="17">
        <v>6.5994610558853806E-2</v>
      </c>
      <c r="BX912" s="17">
        <v>0.54430609170951805</v>
      </c>
      <c r="BY912" s="17">
        <v>9.2020415008084902E-2</v>
      </c>
      <c r="BZ912" s="17">
        <v>2.3579140931502301E-2</v>
      </c>
      <c r="CA912" s="17">
        <v>3.8878236688638303E-2</v>
      </c>
      <c r="CB912" s="17"/>
      <c r="CC912" s="17">
        <v>0.10108121209325301</v>
      </c>
      <c r="CD912" s="17">
        <v>0.189603033592769</v>
      </c>
      <c r="CE912" s="17"/>
      <c r="CF912" s="17">
        <v>0.58777739315628397</v>
      </c>
      <c r="CG912" s="17"/>
      <c r="CH912" s="17">
        <v>0.209794236101152</v>
      </c>
    </row>
    <row r="913" spans="2:86" x14ac:dyDescent="0.35">
      <c r="B913" t="s">
        <v>75</v>
      </c>
      <c r="C913" s="17">
        <v>0.13429482635105999</v>
      </c>
      <c r="D913" s="17">
        <v>0.117399656190479</v>
      </c>
      <c r="E913" s="17">
        <v>0.15301947966238599</v>
      </c>
      <c r="F913" s="17"/>
      <c r="G913" s="17">
        <v>0</v>
      </c>
      <c r="H913" s="17">
        <v>9.1294821668406703E-2</v>
      </c>
      <c r="I913" s="17">
        <v>9.0055650526942504E-2</v>
      </c>
      <c r="J913" s="17">
        <v>0.116919965416913</v>
      </c>
      <c r="K913" s="17">
        <v>7.85347142807548E-2</v>
      </c>
      <c r="L913" s="17">
        <v>0.29624807887064197</v>
      </c>
      <c r="M913" s="17"/>
      <c r="N913" s="17">
        <v>0.15811971834618699</v>
      </c>
      <c r="O913" s="17">
        <v>0.21440064409653101</v>
      </c>
      <c r="P913" s="17">
        <v>3.4980511807681899E-2</v>
      </c>
      <c r="Q913" s="17">
        <v>0.110355320329197</v>
      </c>
      <c r="R913" s="17"/>
      <c r="S913" s="17">
        <v>0.169643976566557</v>
      </c>
      <c r="T913" s="17">
        <v>0.183749447939282</v>
      </c>
      <c r="U913" s="17">
        <v>0.113798706352298</v>
      </c>
      <c r="V913" s="17">
        <v>0.106219825250207</v>
      </c>
      <c r="W913" s="17">
        <v>5.2127862422292802E-2</v>
      </c>
      <c r="X913" s="17">
        <v>0.10867323244791099</v>
      </c>
      <c r="Y913" s="17">
        <v>0.11735772852151</v>
      </c>
      <c r="Z913" s="17">
        <v>0.26365068774579398</v>
      </c>
      <c r="AA913" s="17">
        <v>6.4552417989170302E-2</v>
      </c>
      <c r="AB913" s="17">
        <v>8.8601865349810904E-2</v>
      </c>
      <c r="AC913" s="17">
        <v>0.41680683230155602</v>
      </c>
      <c r="AD913" s="17">
        <v>0</v>
      </c>
      <c r="AE913" s="17"/>
      <c r="AF913" s="17">
        <v>0.42074269982675899</v>
      </c>
      <c r="AG913" s="17">
        <v>0</v>
      </c>
      <c r="AH913" s="17">
        <v>0.122261639461169</v>
      </c>
      <c r="AI913" s="17">
        <v>0</v>
      </c>
      <c r="AJ913" s="17">
        <v>7.3370639480171806E-2</v>
      </c>
      <c r="AK913" s="17">
        <v>0.13043734830390999</v>
      </c>
      <c r="AL913" s="17">
        <v>0.13826736967557399</v>
      </c>
      <c r="AM913" s="17">
        <v>0.17908898136823401</v>
      </c>
      <c r="AN913" s="17">
        <v>0.121968221392801</v>
      </c>
      <c r="AO913" s="17">
        <v>0.225903443260971</v>
      </c>
      <c r="AP913" s="17">
        <v>0.133196790992095</v>
      </c>
      <c r="AQ913" s="17">
        <v>0.122971832678649</v>
      </c>
      <c r="AR913" s="17">
        <v>0.14169851113770199</v>
      </c>
      <c r="AS913" s="17">
        <v>0</v>
      </c>
      <c r="AT913" s="17">
        <v>0.104185753897687</v>
      </c>
      <c r="AU913" s="17">
        <v>0.237358890881331</v>
      </c>
      <c r="AV913" s="17"/>
      <c r="AW913" s="17">
        <v>0.115275810671141</v>
      </c>
      <c r="AX913" s="17">
        <v>6.32437979974107E-2</v>
      </c>
      <c r="AY913" s="17">
        <v>0.14330678375184999</v>
      </c>
      <c r="AZ913" s="17">
        <v>0.174381395459831</v>
      </c>
      <c r="BA913" s="17">
        <v>0.21701705124942999</v>
      </c>
      <c r="BB913" s="17"/>
      <c r="BC913" s="17">
        <v>5.42099470254679E-2</v>
      </c>
      <c r="BD913" s="17">
        <v>0.18004121409715701</v>
      </c>
      <c r="BE913" s="17">
        <v>0.133092584921498</v>
      </c>
      <c r="BF913" s="17">
        <v>7.0616481765446396E-2</v>
      </c>
      <c r="BG913" s="17">
        <v>8.8426742053135596E-2</v>
      </c>
      <c r="BH913" s="17"/>
      <c r="BI913" s="17">
        <v>0.146510019919603</v>
      </c>
      <c r="BJ913" s="17">
        <v>8.3605537768329199E-2</v>
      </c>
      <c r="BK913" s="17"/>
      <c r="BL913" s="17">
        <v>0.10610929915973499</v>
      </c>
      <c r="BM913" s="17">
        <v>0.166857252636673</v>
      </c>
      <c r="BN913" s="17">
        <v>0.121088955478592</v>
      </c>
      <c r="BO913" s="17">
        <v>0.165837628234144</v>
      </c>
      <c r="BP913" s="17"/>
      <c r="BQ913" s="17">
        <v>0.64227405444723895</v>
      </c>
      <c r="BR913" s="17">
        <v>5.8991209535661102E-2</v>
      </c>
      <c r="BS913" s="17">
        <v>9.6310165208430304E-2</v>
      </c>
      <c r="BT913" s="17">
        <v>5.97545215451422E-2</v>
      </c>
      <c r="BU913" s="17">
        <v>0</v>
      </c>
      <c r="BV913" s="17"/>
      <c r="BW913" s="17">
        <v>0.80606451641948396</v>
      </c>
      <c r="BX913" s="17">
        <v>1.9589455645707701E-2</v>
      </c>
      <c r="BY913" s="17">
        <v>0</v>
      </c>
      <c r="BZ913" s="17">
        <v>3.73097075773728E-2</v>
      </c>
      <c r="CA913" s="17">
        <v>0</v>
      </c>
      <c r="CB913" s="17"/>
      <c r="CC913" s="17">
        <v>0.12975925408578301</v>
      </c>
      <c r="CD913" s="17">
        <v>0.136668137921718</v>
      </c>
      <c r="CE913" s="17"/>
      <c r="CF913" s="17">
        <v>2.3273383058747401E-2</v>
      </c>
      <c r="CG913" s="17"/>
      <c r="CH913" s="17">
        <v>3.3097213925819997E-2</v>
      </c>
    </row>
    <row r="914" spans="2:86" x14ac:dyDescent="0.35">
      <c r="B914" t="s">
        <v>77</v>
      </c>
      <c r="C914" s="17">
        <v>9.0738580476385194E-2</v>
      </c>
      <c r="D914" s="17">
        <v>8.3957527487090497E-2</v>
      </c>
      <c r="E914" s="17">
        <v>9.8253915634507194E-2</v>
      </c>
      <c r="F914" s="17"/>
      <c r="G914" s="17">
        <v>0</v>
      </c>
      <c r="H914" s="17">
        <v>6.0632026901500803E-2</v>
      </c>
      <c r="I914" s="17">
        <v>4.9722190373534203E-2</v>
      </c>
      <c r="J914" s="17">
        <v>0.155247843511299</v>
      </c>
      <c r="K914" s="17">
        <v>9.0088963554796203E-2</v>
      </c>
      <c r="L914" s="17">
        <v>0.13228388383737499</v>
      </c>
      <c r="M914" s="17"/>
      <c r="N914" s="17">
        <v>0.128512899479611</v>
      </c>
      <c r="O914" s="17">
        <v>9.1687722017593495E-2</v>
      </c>
      <c r="P914" s="17">
        <v>7.3539707663388701E-2</v>
      </c>
      <c r="Q914" s="17">
        <v>6.2659441342873101E-2</v>
      </c>
      <c r="R914" s="17"/>
      <c r="S914" s="17">
        <v>0.115502097812761</v>
      </c>
      <c r="T914" s="17">
        <v>0.13345978915652601</v>
      </c>
      <c r="U914" s="17">
        <v>0.13477661767364599</v>
      </c>
      <c r="V914" s="17">
        <v>0.102694068004693</v>
      </c>
      <c r="W914" s="17">
        <v>0</v>
      </c>
      <c r="X914" s="17">
        <v>0.13213447000404499</v>
      </c>
      <c r="Y914" s="17">
        <v>0</v>
      </c>
      <c r="Z914" s="17">
        <v>9.1371576423260395E-2</v>
      </c>
      <c r="AA914" s="17">
        <v>9.5204064826779899E-2</v>
      </c>
      <c r="AB914" s="17">
        <v>6.1644345089961902E-2</v>
      </c>
      <c r="AC914" s="17">
        <v>0</v>
      </c>
      <c r="AD914" s="17">
        <v>0</v>
      </c>
      <c r="AE914" s="17"/>
      <c r="AF914" s="17">
        <v>0</v>
      </c>
      <c r="AG914" s="17">
        <v>5.5535813566533802E-2</v>
      </c>
      <c r="AH914" s="17">
        <v>4.60165405819421E-2</v>
      </c>
      <c r="AI914" s="17">
        <v>7.03017562232017E-2</v>
      </c>
      <c r="AJ914" s="17">
        <v>6.56961220620602E-2</v>
      </c>
      <c r="AK914" s="17">
        <v>7.59020584312049E-2</v>
      </c>
      <c r="AL914" s="17">
        <v>9.8875107102393001E-2</v>
      </c>
      <c r="AM914" s="17">
        <v>0.135305691692714</v>
      </c>
      <c r="AN914" s="17">
        <v>0.30745781299909403</v>
      </c>
      <c r="AO914" s="17">
        <v>3.2878542892867103E-2</v>
      </c>
      <c r="AP914" s="17">
        <v>9.9963027832925794E-2</v>
      </c>
      <c r="AQ914" s="17">
        <v>0.13278760979888099</v>
      </c>
      <c r="AR914" s="17">
        <v>6.3906834325830594E-2</v>
      </c>
      <c r="AS914" s="17">
        <v>0</v>
      </c>
      <c r="AT914" s="17">
        <v>0.139349302539343</v>
      </c>
      <c r="AU914" s="17">
        <v>4.3349521500382397E-2</v>
      </c>
      <c r="AV914" s="17"/>
      <c r="AW914" s="17">
        <v>5.1077836093530497E-2</v>
      </c>
      <c r="AX914" s="17">
        <v>3.8067002264288802E-2</v>
      </c>
      <c r="AY914" s="17">
        <v>0.15015526346139199</v>
      </c>
      <c r="AZ914" s="17">
        <v>0.112523575190441</v>
      </c>
      <c r="BA914" s="17">
        <v>0.29678877944236198</v>
      </c>
      <c r="BB914" s="17"/>
      <c r="BC914" s="17">
        <v>0.11132005642895</v>
      </c>
      <c r="BD914" s="17">
        <v>0.10330217149578499</v>
      </c>
      <c r="BE914" s="17">
        <v>9.5868968286815598E-2</v>
      </c>
      <c r="BF914" s="17">
        <v>2.55566745892334E-2</v>
      </c>
      <c r="BG914" s="17">
        <v>9.5747979467624506E-2</v>
      </c>
      <c r="BH914" s="17"/>
      <c r="BI914" s="17">
        <v>9.9675257844774795E-2</v>
      </c>
      <c r="BJ914" s="17">
        <v>5.3654123684505901E-2</v>
      </c>
      <c r="BK914" s="17"/>
      <c r="BL914" s="17">
        <v>6.9651185509109606E-2</v>
      </c>
      <c r="BM914" s="17">
        <v>9.7870826399725802E-2</v>
      </c>
      <c r="BN914" s="17">
        <v>9.4447982778127895E-2</v>
      </c>
      <c r="BO914" s="17">
        <v>0</v>
      </c>
      <c r="BP914" s="17"/>
      <c r="BQ914" s="17">
        <v>3.6711916273190301E-2</v>
      </c>
      <c r="BR914" s="17">
        <v>6.6191052411107898E-2</v>
      </c>
      <c r="BS914" s="17">
        <v>0.65409500466459403</v>
      </c>
      <c r="BT914" s="17">
        <v>5.4526978831942997E-2</v>
      </c>
      <c r="BU914" s="17">
        <v>0</v>
      </c>
      <c r="BV914" s="17"/>
      <c r="BW914" s="17">
        <v>1.78965518373068E-2</v>
      </c>
      <c r="BX914" s="17">
        <v>3.8756611292049901E-2</v>
      </c>
      <c r="BY914" s="17">
        <v>0.783629086533978</v>
      </c>
      <c r="BZ914" s="17">
        <v>2.4316631459112701E-2</v>
      </c>
      <c r="CA914" s="17">
        <v>0</v>
      </c>
      <c r="CB914" s="17"/>
      <c r="CC914" s="17">
        <v>4.4305253939625998E-2</v>
      </c>
      <c r="CD914" s="17">
        <v>0.11503556985025</v>
      </c>
      <c r="CE914" s="17"/>
      <c r="CF914" s="17">
        <v>3.26264871068336E-2</v>
      </c>
      <c r="CG914" s="17"/>
      <c r="CH914" s="17">
        <v>0</v>
      </c>
    </row>
    <row r="915" spans="2:86" x14ac:dyDescent="0.35">
      <c r="B915" t="s">
        <v>79</v>
      </c>
      <c r="C915" s="17">
        <v>0.13052498874985599</v>
      </c>
      <c r="D915" s="17">
        <v>0.143573781464991</v>
      </c>
      <c r="E915" s="17">
        <v>0.116063215509342</v>
      </c>
      <c r="F915" s="17"/>
      <c r="G915" s="17">
        <v>0.39052828015283803</v>
      </c>
      <c r="H915" s="17">
        <v>0.16446223533489901</v>
      </c>
      <c r="I915" s="17">
        <v>0.12569887847858699</v>
      </c>
      <c r="J915" s="17">
        <v>0.14520157478979601</v>
      </c>
      <c r="K915" s="17">
        <v>4.7596639727492202E-2</v>
      </c>
      <c r="L915" s="17">
        <v>2.0258912457869999E-2</v>
      </c>
      <c r="M915" s="17"/>
      <c r="N915" s="17">
        <v>6.0497501157788201E-2</v>
      </c>
      <c r="O915" s="17">
        <v>0.131712437010333</v>
      </c>
      <c r="P915" s="17">
        <v>0.245113462294692</v>
      </c>
      <c r="Q915" s="17">
        <v>0.114250619682781</v>
      </c>
      <c r="R915" s="17"/>
      <c r="S915" s="17">
        <v>8.8118317205386806E-2</v>
      </c>
      <c r="T915" s="17">
        <v>0.137418787539767</v>
      </c>
      <c r="U915" s="17">
        <v>0.19672288758470799</v>
      </c>
      <c r="V915" s="17">
        <v>0.244546628055371</v>
      </c>
      <c r="W915" s="17">
        <v>0.12616868773496001</v>
      </c>
      <c r="X915" s="17">
        <v>0.13523469181490899</v>
      </c>
      <c r="Y915" s="17">
        <v>0.216314456516185</v>
      </c>
      <c r="Z915" s="17">
        <v>0</v>
      </c>
      <c r="AA915" s="17">
        <v>2.7160409594150201E-2</v>
      </c>
      <c r="AB915" s="17">
        <v>0.138970955034072</v>
      </c>
      <c r="AC915" s="17">
        <v>0</v>
      </c>
      <c r="AD915" s="17">
        <v>0</v>
      </c>
      <c r="AE915" s="17"/>
      <c r="AF915" s="17">
        <v>0</v>
      </c>
      <c r="AG915" s="17">
        <v>0.147630680790516</v>
      </c>
      <c r="AH915" s="17">
        <v>3.2137122286978598E-2</v>
      </c>
      <c r="AI915" s="17">
        <v>0.34492714511698702</v>
      </c>
      <c r="AJ915" s="17">
        <v>0.14202362712977301</v>
      </c>
      <c r="AK915" s="17">
        <v>0.17760909529556401</v>
      </c>
      <c r="AL915" s="17">
        <v>8.5175500317150807E-2</v>
      </c>
      <c r="AM915" s="17">
        <v>7.0820319692911596E-2</v>
      </c>
      <c r="AN915" s="17">
        <v>0.127858929111344</v>
      </c>
      <c r="AO915" s="17">
        <v>0.17918321461558601</v>
      </c>
      <c r="AP915" s="17">
        <v>9.2543794019919995E-2</v>
      </c>
      <c r="AQ915" s="17">
        <v>8.8190502273860799E-2</v>
      </c>
      <c r="AR915" s="17">
        <v>0.212172096797411</v>
      </c>
      <c r="AS915" s="17">
        <v>0.57195587492698796</v>
      </c>
      <c r="AT915" s="17">
        <v>0.239068869882825</v>
      </c>
      <c r="AU915" s="17">
        <v>4.6834592156390603E-2</v>
      </c>
      <c r="AV915" s="17"/>
      <c r="AW915" s="17">
        <v>0.117479866004234</v>
      </c>
      <c r="AX915" s="17">
        <v>0.19426344276723001</v>
      </c>
      <c r="AY915" s="17">
        <v>0.13631231252978199</v>
      </c>
      <c r="AZ915" s="17">
        <v>9.8257695051583299E-2</v>
      </c>
      <c r="BA915" s="17">
        <v>0</v>
      </c>
      <c r="BB915" s="17"/>
      <c r="BC915" s="17">
        <v>0.18429944484837901</v>
      </c>
      <c r="BD915" s="17">
        <v>8.2538996462177106E-2</v>
      </c>
      <c r="BE915" s="17">
        <v>0.17101782441235699</v>
      </c>
      <c r="BF915" s="17">
        <v>0.128869198402732</v>
      </c>
      <c r="BG915" s="17">
        <v>9.9038517808809498E-2</v>
      </c>
      <c r="BH915" s="17"/>
      <c r="BI915" s="17">
        <v>0.13655263663449499</v>
      </c>
      <c r="BJ915" s="17">
        <v>0.10551210775169</v>
      </c>
      <c r="BK915" s="17"/>
      <c r="BL915" s="17">
        <v>0.25858757454823</v>
      </c>
      <c r="BM915" s="17">
        <v>8.6488266169116507E-2</v>
      </c>
      <c r="BN915" s="17">
        <v>0.127358748472227</v>
      </c>
      <c r="BO915" s="17">
        <v>0</v>
      </c>
      <c r="BP915" s="17"/>
      <c r="BQ915" s="17">
        <v>1.81027258008855E-2</v>
      </c>
      <c r="BR915" s="17">
        <v>0.11473999785276399</v>
      </c>
      <c r="BS915" s="17">
        <v>9.5754553218155694E-2</v>
      </c>
      <c r="BT915" s="17">
        <v>4.0067362357823197E-2</v>
      </c>
      <c r="BU915" s="17">
        <v>0.66620637453315801</v>
      </c>
      <c r="BV915" s="17"/>
      <c r="BW915" s="17">
        <v>3.5760212685869402E-2</v>
      </c>
      <c r="BX915" s="17">
        <v>0.105053281283725</v>
      </c>
      <c r="BY915" s="17">
        <v>0</v>
      </c>
      <c r="BZ915" s="17">
        <v>6.8383042688750395E-2</v>
      </c>
      <c r="CA915" s="17">
        <v>0.71893182711283998</v>
      </c>
      <c r="CB915" s="17"/>
      <c r="CC915" s="17">
        <v>6.3067394421123801E-2</v>
      </c>
      <c r="CD915" s="17">
        <v>0.165823266405974</v>
      </c>
      <c r="CE915" s="17"/>
      <c r="CF915" s="17">
        <v>7.7667220220449099E-2</v>
      </c>
      <c r="CG915" s="17"/>
      <c r="CH915" s="17">
        <v>8.2688834612832093E-2</v>
      </c>
    </row>
    <row r="916" spans="2:86" x14ac:dyDescent="0.35">
      <c r="B916" t="s">
        <v>78</v>
      </c>
      <c r="C916" s="17">
        <v>0.181125097178058</v>
      </c>
      <c r="D916" s="17">
        <v>0.21806122284812099</v>
      </c>
      <c r="E916" s="17">
        <v>0.14018936576713101</v>
      </c>
      <c r="F916" s="17"/>
      <c r="G916" s="17">
        <v>0.15686101116537099</v>
      </c>
      <c r="H916" s="17">
        <v>7.7661628795204801E-2</v>
      </c>
      <c r="I916" s="17">
        <v>0.29816976338411999</v>
      </c>
      <c r="J916" s="17">
        <v>0.237402522499121</v>
      </c>
      <c r="K916" s="17">
        <v>0.12699943366097399</v>
      </c>
      <c r="L916" s="17">
        <v>0.17414689248123699</v>
      </c>
      <c r="M916" s="17"/>
      <c r="N916" s="17">
        <v>0.16942112409934201</v>
      </c>
      <c r="O916" s="17">
        <v>0.12819107775011901</v>
      </c>
      <c r="P916" s="17">
        <v>0.25206286141484902</v>
      </c>
      <c r="Q916" s="17">
        <v>0.176164001031312</v>
      </c>
      <c r="R916" s="17"/>
      <c r="S916" s="17">
        <v>0.13321395189430099</v>
      </c>
      <c r="T916" s="17">
        <v>0.177127386657565</v>
      </c>
      <c r="U916" s="17">
        <v>0.23887176898008999</v>
      </c>
      <c r="V916" s="17">
        <v>0.16062092296932401</v>
      </c>
      <c r="W916" s="17">
        <v>0.24712612729686101</v>
      </c>
      <c r="X916" s="17">
        <v>0.210414579098569</v>
      </c>
      <c r="Y916" s="17">
        <v>0.172544154863495</v>
      </c>
      <c r="Z916" s="17">
        <v>0.25952948585721902</v>
      </c>
      <c r="AA916" s="17">
        <v>0.21864045290102699</v>
      </c>
      <c r="AB916" s="17">
        <v>0.16446881263624299</v>
      </c>
      <c r="AC916" s="17">
        <v>8.3142903842856705E-2</v>
      </c>
      <c r="AD916" s="17">
        <v>0</v>
      </c>
      <c r="AE916" s="17"/>
      <c r="AF916" s="17">
        <v>0</v>
      </c>
      <c r="AG916" s="17">
        <v>0.20132143616326501</v>
      </c>
      <c r="AH916" s="17">
        <v>6.7649070767842698E-2</v>
      </c>
      <c r="AI916" s="17">
        <v>0.18043755387749499</v>
      </c>
      <c r="AJ916" s="17">
        <v>0.17801106154347399</v>
      </c>
      <c r="AK916" s="17">
        <v>0.16190571343809401</v>
      </c>
      <c r="AL916" s="17">
        <v>0.21623722870791501</v>
      </c>
      <c r="AM916" s="17">
        <v>0.30764877412540398</v>
      </c>
      <c r="AN916" s="17">
        <v>0.254808351461081</v>
      </c>
      <c r="AO916" s="17">
        <v>9.5046084043705403E-2</v>
      </c>
      <c r="AP916" s="17">
        <v>0.180625548833936</v>
      </c>
      <c r="AQ916" s="17">
        <v>0.23354388235170001</v>
      </c>
      <c r="AR916" s="17">
        <v>0.15560339292543901</v>
      </c>
      <c r="AS916" s="17">
        <v>0</v>
      </c>
      <c r="AT916" s="17">
        <v>0.14075345157945299</v>
      </c>
      <c r="AU916" s="17">
        <v>0.184030732084041</v>
      </c>
      <c r="AV916" s="17"/>
      <c r="AW916" s="17">
        <v>0.22384571860842301</v>
      </c>
      <c r="AX916" s="17">
        <v>0.231440081329603</v>
      </c>
      <c r="AY916" s="17">
        <v>0.119756661985659</v>
      </c>
      <c r="AZ916" s="17">
        <v>0.163461745308184</v>
      </c>
      <c r="BA916" s="17">
        <v>0.21808523756513201</v>
      </c>
      <c r="BB916" s="17"/>
      <c r="BC916" s="17">
        <v>8.2712587941324398E-2</v>
      </c>
      <c r="BD916" s="17">
        <v>0.14432469655387301</v>
      </c>
      <c r="BE916" s="17">
        <v>0.234433191302786</v>
      </c>
      <c r="BF916" s="17">
        <v>0.21067177099402501</v>
      </c>
      <c r="BG916" s="17">
        <v>0.189268942433509</v>
      </c>
      <c r="BH916" s="17"/>
      <c r="BI916" s="17">
        <v>0.192094677750032</v>
      </c>
      <c r="BJ916" s="17">
        <v>0.13560471863274701</v>
      </c>
      <c r="BK916" s="17"/>
      <c r="BL916" s="17">
        <v>0.13199176168876101</v>
      </c>
      <c r="BM916" s="17">
        <v>0.198775473426127</v>
      </c>
      <c r="BN916" s="17">
        <v>0.18830280730386101</v>
      </c>
      <c r="BO916" s="17">
        <v>0</v>
      </c>
      <c r="BP916" s="17"/>
      <c r="BQ916" s="17">
        <v>0.17241193097499399</v>
      </c>
      <c r="BR916" s="17">
        <v>0.132535208570247</v>
      </c>
      <c r="BS916" s="17">
        <v>4.4238937115580301E-2</v>
      </c>
      <c r="BT916" s="17">
        <v>0.73809184927723903</v>
      </c>
      <c r="BU916" s="17">
        <v>5.9099741518924102E-2</v>
      </c>
      <c r="BV916" s="17"/>
      <c r="BW916" s="17">
        <v>0</v>
      </c>
      <c r="BX916" s="17">
        <v>3.7786591779862502E-2</v>
      </c>
      <c r="BY916" s="17">
        <v>0</v>
      </c>
      <c r="BZ916" s="17">
        <v>0.73616492810695999</v>
      </c>
      <c r="CA916" s="17">
        <v>0</v>
      </c>
      <c r="CB916" s="17"/>
      <c r="CC916" s="17">
        <v>0.48164584380432801</v>
      </c>
      <c r="CD916" s="17">
        <v>2.3872754259572901E-2</v>
      </c>
      <c r="CE916" s="17"/>
      <c r="CF916" s="17">
        <v>4.4892611662230901E-2</v>
      </c>
      <c r="CG916" s="17"/>
      <c r="CH916" s="17">
        <v>0.44692831540892902</v>
      </c>
    </row>
    <row r="917" spans="2:86" x14ac:dyDescent="0.35">
      <c r="B917" t="s">
        <v>231</v>
      </c>
      <c r="C917" s="17">
        <v>2.5603177395263101E-2</v>
      </c>
      <c r="D917" s="17">
        <v>2.8986999983860898E-2</v>
      </c>
      <c r="E917" s="17">
        <v>2.18529396506114E-2</v>
      </c>
      <c r="F917" s="17"/>
      <c r="G917" s="17">
        <v>0</v>
      </c>
      <c r="H917" s="17">
        <v>2.03481754476545E-2</v>
      </c>
      <c r="I917" s="17">
        <v>0</v>
      </c>
      <c r="J917" s="17">
        <v>2.6975271359242999E-2</v>
      </c>
      <c r="K917" s="17">
        <v>2.7043696432879499E-2</v>
      </c>
      <c r="L917" s="17">
        <v>5.6054700097129498E-2</v>
      </c>
      <c r="M917" s="17"/>
      <c r="N917" s="17">
        <v>1.2327224377149599E-2</v>
      </c>
      <c r="O917" s="17">
        <v>1.4945257863599E-2</v>
      </c>
      <c r="P917" s="17">
        <v>1.56017726951282E-2</v>
      </c>
      <c r="Q917" s="17">
        <v>6.0286759140288901E-2</v>
      </c>
      <c r="R917" s="17"/>
      <c r="S917" s="17">
        <v>0</v>
      </c>
      <c r="T917" s="17">
        <v>0</v>
      </c>
      <c r="U917" s="17">
        <v>0</v>
      </c>
      <c r="V917" s="17">
        <v>0</v>
      </c>
      <c r="W917" s="17">
        <v>0</v>
      </c>
      <c r="X917" s="17">
        <v>0</v>
      </c>
      <c r="Y917" s="17">
        <v>0</v>
      </c>
      <c r="Z917" s="17">
        <v>0</v>
      </c>
      <c r="AA917" s="17">
        <v>0</v>
      </c>
      <c r="AB917" s="17">
        <v>0.23279366216829001</v>
      </c>
      <c r="AC917" s="17">
        <v>0</v>
      </c>
      <c r="AD917" s="17">
        <v>0</v>
      </c>
      <c r="AE917" s="17"/>
      <c r="AF917" s="17">
        <v>0</v>
      </c>
      <c r="AG917" s="17">
        <v>0</v>
      </c>
      <c r="AH917" s="17">
        <v>4.1559930806398603E-2</v>
      </c>
      <c r="AI917" s="17">
        <v>7.2349235889047195E-2</v>
      </c>
      <c r="AJ917" s="17">
        <v>6.4615387754813194E-2</v>
      </c>
      <c r="AK917" s="17">
        <v>0</v>
      </c>
      <c r="AL917" s="17">
        <v>3.3871636147999998E-2</v>
      </c>
      <c r="AM917" s="17">
        <v>8.7365195250417998E-2</v>
      </c>
      <c r="AN917" s="17">
        <v>0</v>
      </c>
      <c r="AO917" s="17">
        <v>0</v>
      </c>
      <c r="AP917" s="17">
        <v>3.7577819088737502E-2</v>
      </c>
      <c r="AQ917" s="17">
        <v>0</v>
      </c>
      <c r="AR917" s="17">
        <v>0</v>
      </c>
      <c r="AS917" s="17">
        <v>0</v>
      </c>
      <c r="AT917" s="17">
        <v>0</v>
      </c>
      <c r="AU917" s="17">
        <v>0</v>
      </c>
      <c r="AV917" s="17"/>
      <c r="AW917" s="17">
        <v>4.3023573963578199E-2</v>
      </c>
      <c r="AX917" s="17">
        <v>3.2805145645658701E-2</v>
      </c>
      <c r="AY917" s="17">
        <v>0</v>
      </c>
      <c r="AZ917" s="17">
        <v>0</v>
      </c>
      <c r="BA917" s="17">
        <v>0</v>
      </c>
      <c r="BB917" s="17"/>
      <c r="BC917" s="17">
        <v>0</v>
      </c>
      <c r="BD917" s="17">
        <v>2.7050307136371101E-2</v>
      </c>
      <c r="BE917" s="17">
        <v>4.2115398168946702E-2</v>
      </c>
      <c r="BF917" s="17">
        <v>0</v>
      </c>
      <c r="BG917" s="17">
        <v>0</v>
      </c>
      <c r="BH917" s="17"/>
      <c r="BI917" s="17">
        <v>2.3242165185143802E-2</v>
      </c>
      <c r="BJ917" s="17">
        <v>3.5400650402509601E-2</v>
      </c>
      <c r="BK917" s="17"/>
      <c r="BL917" s="17">
        <v>6.2193776721010299E-2</v>
      </c>
      <c r="BM917" s="17">
        <v>3.12487814690466E-2</v>
      </c>
      <c r="BN917" s="17">
        <v>1.3355525104954E-2</v>
      </c>
      <c r="BO917" s="17">
        <v>0</v>
      </c>
      <c r="BP917" s="17"/>
      <c r="BQ917" s="17">
        <v>0</v>
      </c>
      <c r="BR917" s="17">
        <v>3.04644399834317E-2</v>
      </c>
      <c r="BS917" s="17">
        <v>0</v>
      </c>
      <c r="BT917" s="17">
        <v>0</v>
      </c>
      <c r="BU917" s="17">
        <v>0</v>
      </c>
      <c r="BV917" s="17"/>
      <c r="BW917" s="17">
        <v>0</v>
      </c>
      <c r="BX917" s="17">
        <v>0</v>
      </c>
      <c r="BY917" s="17">
        <v>0</v>
      </c>
      <c r="BZ917" s="17">
        <v>2.3079224298862701E-2</v>
      </c>
      <c r="CA917" s="17">
        <v>0</v>
      </c>
      <c r="CB917" s="17"/>
      <c r="CC917" s="17">
        <v>1.4532396137400001E-2</v>
      </c>
      <c r="CD917" s="17">
        <v>3.1396142807072203E-2</v>
      </c>
      <c r="CE917" s="17"/>
      <c r="CF917" s="17">
        <v>0</v>
      </c>
      <c r="CG917" s="17"/>
      <c r="CH917" s="17">
        <v>4.8962472607492001E-2</v>
      </c>
    </row>
    <row r="918" spans="2:86" x14ac:dyDescent="0.35">
      <c r="B918" t="s">
        <v>232</v>
      </c>
      <c r="C918" s="17">
        <v>5.3339113077157498E-3</v>
      </c>
      <c r="D918" s="17">
        <v>5.2930288239451196E-3</v>
      </c>
      <c r="E918" s="17">
        <v>5.3792207261965904E-3</v>
      </c>
      <c r="F918" s="17"/>
      <c r="G918" s="17">
        <v>0</v>
      </c>
      <c r="H918" s="17">
        <v>1.4573400840608101E-2</v>
      </c>
      <c r="I918" s="17">
        <v>0</v>
      </c>
      <c r="J918" s="17">
        <v>1.50351584783875E-2</v>
      </c>
      <c r="K918" s="17">
        <v>0</v>
      </c>
      <c r="L918" s="17">
        <v>0</v>
      </c>
      <c r="M918" s="17"/>
      <c r="N918" s="17">
        <v>9.5848384679079798E-3</v>
      </c>
      <c r="O918" s="17">
        <v>1.07038212872095E-2</v>
      </c>
      <c r="P918" s="17">
        <v>0</v>
      </c>
      <c r="Q918" s="17">
        <v>0</v>
      </c>
      <c r="R918" s="17"/>
      <c r="S918" s="17">
        <v>0</v>
      </c>
      <c r="T918" s="17">
        <v>0</v>
      </c>
      <c r="U918" s="17">
        <v>0</v>
      </c>
      <c r="V918" s="17">
        <v>0</v>
      </c>
      <c r="W918" s="17">
        <v>0</v>
      </c>
      <c r="X918" s="17">
        <v>0</v>
      </c>
      <c r="Y918" s="17">
        <v>0</v>
      </c>
      <c r="Z918" s="17">
        <v>0</v>
      </c>
      <c r="AA918" s="17">
        <v>2.7351782098162799E-2</v>
      </c>
      <c r="AB918" s="17">
        <v>0</v>
      </c>
      <c r="AC918" s="17">
        <v>8.7797571673429706E-2</v>
      </c>
      <c r="AD918" s="17">
        <v>0</v>
      </c>
      <c r="AE918" s="17"/>
      <c r="AF918" s="17">
        <v>0</v>
      </c>
      <c r="AG918" s="17">
        <v>0</v>
      </c>
      <c r="AH918" s="17">
        <v>0</v>
      </c>
      <c r="AI918" s="17">
        <v>0</v>
      </c>
      <c r="AJ918" s="17">
        <v>0</v>
      </c>
      <c r="AK918" s="17">
        <v>0</v>
      </c>
      <c r="AL918" s="17">
        <v>0</v>
      </c>
      <c r="AM918" s="17">
        <v>0</v>
      </c>
      <c r="AN918" s="17">
        <v>0</v>
      </c>
      <c r="AO918" s="17">
        <v>5.0670998291180401E-2</v>
      </c>
      <c r="AP918" s="17">
        <v>2.67926061023189E-2</v>
      </c>
      <c r="AQ918" s="17">
        <v>0</v>
      </c>
      <c r="AR918" s="17">
        <v>0</v>
      </c>
      <c r="AS918" s="17">
        <v>0</v>
      </c>
      <c r="AT918" s="17">
        <v>0</v>
      </c>
      <c r="AU918" s="17">
        <v>0</v>
      </c>
      <c r="AV918" s="17"/>
      <c r="AW918" s="17">
        <v>1.9356202181452099E-2</v>
      </c>
      <c r="AX918" s="17">
        <v>0</v>
      </c>
      <c r="AY918" s="17">
        <v>0</v>
      </c>
      <c r="AZ918" s="17">
        <v>0</v>
      </c>
      <c r="BA918" s="17">
        <v>0</v>
      </c>
      <c r="BB918" s="17"/>
      <c r="BC918" s="17">
        <v>0</v>
      </c>
      <c r="BD918" s="17">
        <v>6.6094808877840902E-3</v>
      </c>
      <c r="BE918" s="17">
        <v>0</v>
      </c>
      <c r="BF918" s="17">
        <v>2.0733971939571699E-2</v>
      </c>
      <c r="BG918" s="17">
        <v>0</v>
      </c>
      <c r="BH918" s="17"/>
      <c r="BI918" s="17">
        <v>6.6192865994767498E-3</v>
      </c>
      <c r="BJ918" s="17">
        <v>0</v>
      </c>
      <c r="BK918" s="17"/>
      <c r="BL918" s="17">
        <v>1.8514969195950901E-2</v>
      </c>
      <c r="BM918" s="17">
        <v>8.7141676830503906E-3</v>
      </c>
      <c r="BN918" s="17">
        <v>0</v>
      </c>
      <c r="BO918" s="17">
        <v>0</v>
      </c>
      <c r="BP918" s="17"/>
      <c r="BQ918" s="17">
        <v>0</v>
      </c>
      <c r="BR918" s="17">
        <v>0</v>
      </c>
      <c r="BS918" s="17">
        <v>0</v>
      </c>
      <c r="BT918" s="17">
        <v>0</v>
      </c>
      <c r="BU918" s="17">
        <v>2.8563349361403999E-2</v>
      </c>
      <c r="BV918" s="17"/>
      <c r="BW918" s="17">
        <v>0</v>
      </c>
      <c r="BX918" s="17">
        <v>0</v>
      </c>
      <c r="BY918" s="17">
        <v>3.1503405911910601E-2</v>
      </c>
      <c r="BZ918" s="17">
        <v>0</v>
      </c>
      <c r="CA918" s="17">
        <v>0</v>
      </c>
      <c r="CB918" s="17"/>
      <c r="CC918" s="17">
        <v>7.4275110488792699E-3</v>
      </c>
      <c r="CD918" s="17">
        <v>4.2384013699578596E-3</v>
      </c>
      <c r="CE918" s="17"/>
      <c r="CF918" s="17">
        <v>0</v>
      </c>
      <c r="CG918" s="17"/>
      <c r="CH918" s="17">
        <v>0</v>
      </c>
    </row>
    <row r="919" spans="2:86" x14ac:dyDescent="0.35">
      <c r="B919" t="s">
        <v>233</v>
      </c>
      <c r="C919" s="17">
        <v>3.1797920070335002E-2</v>
      </c>
      <c r="D919" s="17">
        <v>3.14201593371208E-2</v>
      </c>
      <c r="E919" s="17">
        <v>3.2216586393126599E-2</v>
      </c>
      <c r="F919" s="17"/>
      <c r="G919" s="17">
        <v>0</v>
      </c>
      <c r="H919" s="17">
        <v>5.0555645331955897E-2</v>
      </c>
      <c r="I919" s="17">
        <v>0</v>
      </c>
      <c r="J919" s="17">
        <v>3.8176436681719897E-2</v>
      </c>
      <c r="K919" s="17">
        <v>2.01779300588848E-2</v>
      </c>
      <c r="L919" s="17">
        <v>5.4708085748739498E-2</v>
      </c>
      <c r="M919" s="17"/>
      <c r="N919" s="17">
        <v>3.0805955566194799E-2</v>
      </c>
      <c r="O919" s="17">
        <v>1.91359942979639E-2</v>
      </c>
      <c r="P919" s="17">
        <v>0</v>
      </c>
      <c r="Q919" s="17">
        <v>7.3082506864824801E-2</v>
      </c>
      <c r="R919" s="17"/>
      <c r="S919" s="17">
        <v>2.1328307602159199E-2</v>
      </c>
      <c r="T919" s="17">
        <v>1.7795315616326999E-2</v>
      </c>
      <c r="U919" s="17">
        <v>0</v>
      </c>
      <c r="V919" s="17">
        <v>8.1137331513853606E-2</v>
      </c>
      <c r="W919" s="17">
        <v>5.3642248144796602E-2</v>
      </c>
      <c r="X919" s="17">
        <v>0</v>
      </c>
      <c r="Y919" s="17">
        <v>3.7939944755270197E-2</v>
      </c>
      <c r="Z919" s="17">
        <v>0.17721735955456799</v>
      </c>
      <c r="AA919" s="17">
        <v>0</v>
      </c>
      <c r="AB919" s="17">
        <v>0</v>
      </c>
      <c r="AC919" s="17">
        <v>8.2190917205231806E-2</v>
      </c>
      <c r="AD919" s="17">
        <v>0.32840064532836699</v>
      </c>
      <c r="AE919" s="17"/>
      <c r="AF919" s="17">
        <v>0</v>
      </c>
      <c r="AG919" s="17">
        <v>0</v>
      </c>
      <c r="AH919" s="17">
        <v>0.111213065645984</v>
      </c>
      <c r="AI919" s="17">
        <v>7.6633905409720607E-2</v>
      </c>
      <c r="AJ919" s="17">
        <v>3.3714712881952297E-2</v>
      </c>
      <c r="AK919" s="17">
        <v>7.5330368285709201E-2</v>
      </c>
      <c r="AL919" s="17">
        <v>2.3619671339645501E-2</v>
      </c>
      <c r="AM919" s="17">
        <v>0</v>
      </c>
      <c r="AN919" s="17">
        <v>0</v>
      </c>
      <c r="AO919" s="17">
        <v>0</v>
      </c>
      <c r="AP919" s="17">
        <v>3.0845331586190398E-2</v>
      </c>
      <c r="AQ919" s="17">
        <v>0</v>
      </c>
      <c r="AR919" s="17">
        <v>4.2480214433512201E-2</v>
      </c>
      <c r="AS919" s="17">
        <v>0</v>
      </c>
      <c r="AT919" s="17">
        <v>0</v>
      </c>
      <c r="AU919" s="17">
        <v>0</v>
      </c>
      <c r="AV919" s="17"/>
      <c r="AW919" s="17">
        <v>4.8095967031271301E-2</v>
      </c>
      <c r="AX919" s="17">
        <v>2.1767789194455701E-2</v>
      </c>
      <c r="AY919" s="17">
        <v>4.2777680678998099E-2</v>
      </c>
      <c r="AZ919" s="17">
        <v>0</v>
      </c>
      <c r="BA919" s="17">
        <v>0</v>
      </c>
      <c r="BB919" s="17"/>
      <c r="BC919" s="17">
        <v>3.5673353806252597E-2</v>
      </c>
      <c r="BD919" s="17">
        <v>2.5733914195268399E-2</v>
      </c>
      <c r="BE919" s="17">
        <v>2.2185993120709301E-2</v>
      </c>
      <c r="BF919" s="17">
        <v>7.8649876977792604E-2</v>
      </c>
      <c r="BG919" s="17">
        <v>0</v>
      </c>
      <c r="BH919" s="17"/>
      <c r="BI919" s="17">
        <v>3.6228179745735403E-2</v>
      </c>
      <c r="BJ919" s="17">
        <v>1.3413707824929001E-2</v>
      </c>
      <c r="BK919" s="17"/>
      <c r="BL919" s="17">
        <v>0</v>
      </c>
      <c r="BM919" s="17">
        <v>5.2446660252507403E-2</v>
      </c>
      <c r="BN919" s="17">
        <v>2.8494644530506801E-2</v>
      </c>
      <c r="BO919" s="17">
        <v>0</v>
      </c>
      <c r="BP919" s="17"/>
      <c r="BQ919" s="17">
        <v>0</v>
      </c>
      <c r="BR919" s="17">
        <v>2.4375722031768399E-2</v>
      </c>
      <c r="BS919" s="17">
        <v>0</v>
      </c>
      <c r="BT919" s="17">
        <v>0</v>
      </c>
      <c r="BU919" s="17">
        <v>3.2883922485929799E-2</v>
      </c>
      <c r="BV919" s="17"/>
      <c r="BW919" s="17">
        <v>0</v>
      </c>
      <c r="BX919" s="17">
        <v>4.1559148945401699E-2</v>
      </c>
      <c r="BY919" s="17">
        <v>0</v>
      </c>
      <c r="BZ919" s="17">
        <v>0</v>
      </c>
      <c r="CA919" s="17">
        <v>0</v>
      </c>
      <c r="CB919" s="17"/>
      <c r="CC919" s="17">
        <v>9.6723161113671206E-3</v>
      </c>
      <c r="CD919" s="17">
        <v>4.3375500320929503E-2</v>
      </c>
      <c r="CE919" s="17"/>
      <c r="CF919" s="17">
        <v>4.9374623291985102E-2</v>
      </c>
      <c r="CG919" s="17"/>
      <c r="CH919" s="17">
        <v>3.2587916553900399E-2</v>
      </c>
    </row>
    <row r="920" spans="2:86" x14ac:dyDescent="0.35">
      <c r="B920" t="s">
        <v>140</v>
      </c>
      <c r="C920" s="17">
        <v>0.241387119620701</v>
      </c>
      <c r="D920" s="17">
        <v>0.21311091176050501</v>
      </c>
      <c r="E920" s="17">
        <v>0.27272519932684303</v>
      </c>
      <c r="F920" s="17"/>
      <c r="G920" s="17">
        <v>0.32827178676809798</v>
      </c>
      <c r="H920" s="17">
        <v>0.29392150981522502</v>
      </c>
      <c r="I920" s="17">
        <v>0.24658379678901399</v>
      </c>
      <c r="J920" s="17">
        <v>0.12840446073151199</v>
      </c>
      <c r="K920" s="17">
        <v>0.38644057989156599</v>
      </c>
      <c r="L920" s="17">
        <v>0.17384316324783999</v>
      </c>
      <c r="M920" s="17"/>
      <c r="N920" s="17">
        <v>0.198942221109916</v>
      </c>
      <c r="O920" s="17">
        <v>0.304499394146034</v>
      </c>
      <c r="P920" s="17">
        <v>0.212249767062997</v>
      </c>
      <c r="Q920" s="17">
        <v>0.26041321537314899</v>
      </c>
      <c r="R920" s="17"/>
      <c r="S920" s="17">
        <v>0.305820315297058</v>
      </c>
      <c r="T920" s="17">
        <v>0.16735142590813301</v>
      </c>
      <c r="U920" s="17">
        <v>0.221557049608818</v>
      </c>
      <c r="V920" s="17">
        <v>0.21376948565054199</v>
      </c>
      <c r="W920" s="17">
        <v>0.25032824915948398</v>
      </c>
      <c r="X920" s="17">
        <v>0.28367615833181198</v>
      </c>
      <c r="Y920" s="17">
        <v>0.23480307939305001</v>
      </c>
      <c r="Z920" s="17">
        <v>0</v>
      </c>
      <c r="AA920" s="17">
        <v>0.379775254732585</v>
      </c>
      <c r="AB920" s="17">
        <v>0.190084269868663</v>
      </c>
      <c r="AC920" s="17">
        <v>0.249266096145356</v>
      </c>
      <c r="AD920" s="17">
        <v>0.34232676444486698</v>
      </c>
      <c r="AE920" s="17"/>
      <c r="AF920" s="17">
        <v>0.57925730017324195</v>
      </c>
      <c r="AG920" s="17">
        <v>0.40061814974917398</v>
      </c>
      <c r="AH920" s="17">
        <v>0.45888046731802101</v>
      </c>
      <c r="AI920" s="17">
        <v>0.182620064245646</v>
      </c>
      <c r="AJ920" s="17">
        <v>0.255276602489589</v>
      </c>
      <c r="AK920" s="17">
        <v>0.23530270025792699</v>
      </c>
      <c r="AL920" s="17">
        <v>0.210320710400656</v>
      </c>
      <c r="AM920" s="17">
        <v>0.13102135462879999</v>
      </c>
      <c r="AN920" s="17">
        <v>0.106027036604286</v>
      </c>
      <c r="AO920" s="17">
        <v>0.22741759740087999</v>
      </c>
      <c r="AP920" s="17">
        <v>0.30105374687068398</v>
      </c>
      <c r="AQ920" s="17">
        <v>0.210853621434821</v>
      </c>
      <c r="AR920" s="17">
        <v>0.15905218217922201</v>
      </c>
      <c r="AS920" s="17">
        <v>0.22283612870805899</v>
      </c>
      <c r="AT920" s="17">
        <v>0</v>
      </c>
      <c r="AU920" s="17">
        <v>0.167339236741779</v>
      </c>
      <c r="AV920" s="17"/>
      <c r="AW920" s="17">
        <v>0.22601434873385101</v>
      </c>
      <c r="AX920" s="17">
        <v>0.24801885025595899</v>
      </c>
      <c r="AY920" s="17">
        <v>0.27714154691967302</v>
      </c>
      <c r="AZ920" s="17">
        <v>0.23131475193564299</v>
      </c>
      <c r="BA920" s="17">
        <v>0.26810893174307598</v>
      </c>
      <c r="BB920" s="17"/>
      <c r="BC920" s="17">
        <v>0.29805599116276998</v>
      </c>
      <c r="BD920" s="17">
        <v>0.24747627878702799</v>
      </c>
      <c r="BE920" s="17">
        <v>0.19323472770614</v>
      </c>
      <c r="BF920" s="17">
        <v>0.29947588295160499</v>
      </c>
      <c r="BG920" s="17">
        <v>0.31306765788162499</v>
      </c>
      <c r="BH920" s="17"/>
      <c r="BI920" s="17">
        <v>0.210260063266203</v>
      </c>
      <c r="BJ920" s="17">
        <v>0.37055481012274399</v>
      </c>
      <c r="BK920" s="17"/>
      <c r="BL920" s="17">
        <v>0.24794108985499899</v>
      </c>
      <c r="BM920" s="17">
        <v>0.209449552332231</v>
      </c>
      <c r="BN920" s="17">
        <v>0.247364977746237</v>
      </c>
      <c r="BO920" s="17">
        <v>0.65982649999099596</v>
      </c>
      <c r="BP920" s="17"/>
      <c r="BQ920" s="17">
        <v>6.8275000618212706E-2</v>
      </c>
      <c r="BR920" s="17">
        <v>0.22892152190804699</v>
      </c>
      <c r="BS920" s="17">
        <v>0.10960133979323999</v>
      </c>
      <c r="BT920" s="17">
        <v>0.107559287987852</v>
      </c>
      <c r="BU920" s="17">
        <v>0.16204626637976099</v>
      </c>
      <c r="BV920" s="17"/>
      <c r="BW920" s="17">
        <v>7.4284108498486406E-2</v>
      </c>
      <c r="BX920" s="17">
        <v>0.212948819343735</v>
      </c>
      <c r="BY920" s="17">
        <v>9.28470925460263E-2</v>
      </c>
      <c r="BZ920" s="17">
        <v>8.7167324937439006E-2</v>
      </c>
      <c r="CA920" s="17">
        <v>0.242189936198522</v>
      </c>
      <c r="CB920" s="17"/>
      <c r="CC920" s="17">
        <v>0.14850881835823901</v>
      </c>
      <c r="CD920" s="17">
        <v>0.289987193471756</v>
      </c>
      <c r="CE920" s="17"/>
      <c r="CF920" s="17">
        <v>0.18438828150347</v>
      </c>
      <c r="CG920" s="17"/>
      <c r="CH920" s="17">
        <v>0.14594101078987501</v>
      </c>
    </row>
    <row r="921" spans="2:86"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c r="CB921" s="17"/>
      <c r="CC921" s="17"/>
      <c r="CD921" s="17"/>
      <c r="CE921" s="17"/>
      <c r="CF921" s="17"/>
      <c r="CG921" s="17"/>
      <c r="CH921" s="17"/>
    </row>
    <row r="922" spans="2:86" x14ac:dyDescent="0.35">
      <c r="B922" s="6" t="s">
        <v>382</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c r="CB922" s="17"/>
      <c r="CC922" s="17"/>
      <c r="CD922" s="17"/>
      <c r="CE922" s="17"/>
      <c r="CF922" s="17"/>
      <c r="CG922" s="17"/>
      <c r="CH922" s="17"/>
    </row>
    <row r="923" spans="2:86" x14ac:dyDescent="0.35">
      <c r="B923" s="21" t="s">
        <v>348</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c r="CB923" s="17"/>
      <c r="CC923" s="17"/>
      <c r="CD923" s="17"/>
      <c r="CE923" s="17"/>
      <c r="CF923" s="17"/>
      <c r="CG923" s="17"/>
      <c r="CH923" s="17"/>
    </row>
    <row r="924" spans="2:86" x14ac:dyDescent="0.35">
      <c r="B924" t="s">
        <v>76</v>
      </c>
      <c r="C924" s="17">
        <v>0.170529618484593</v>
      </c>
      <c r="D924" s="17">
        <v>0.18684478994084999</v>
      </c>
      <c r="E924" s="17">
        <v>0.15686851529971399</v>
      </c>
      <c r="F924" s="17"/>
      <c r="G924" s="17">
        <v>0.282152730240463</v>
      </c>
      <c r="H924" s="17">
        <v>0.15258294158174299</v>
      </c>
      <c r="I924" s="17">
        <v>0.16495060822879501</v>
      </c>
      <c r="J924" s="17">
        <v>0.20054822366721101</v>
      </c>
      <c r="K924" s="17">
        <v>0.123133140715741</v>
      </c>
      <c r="L924" s="17">
        <v>0.12086010598234199</v>
      </c>
      <c r="M924" s="17"/>
      <c r="N924" s="17">
        <v>0.183697390611367</v>
      </c>
      <c r="O924" s="17">
        <v>0.17997865605622099</v>
      </c>
      <c r="P924" s="17">
        <v>0.117603242052919</v>
      </c>
      <c r="Q924" s="17">
        <v>0.19277089468279199</v>
      </c>
      <c r="R924" s="17"/>
      <c r="S924" s="17">
        <v>0.24197761415381799</v>
      </c>
      <c r="T924" s="17">
        <v>7.86695449695482E-2</v>
      </c>
      <c r="U924" s="17">
        <v>0.17602209407864899</v>
      </c>
      <c r="V924" s="17">
        <v>0.12490207823668199</v>
      </c>
      <c r="W924" s="17">
        <v>0.157011196740865</v>
      </c>
      <c r="X924" s="17">
        <v>0.14332331073176599</v>
      </c>
      <c r="Y924" s="17">
        <v>0.304360040501644</v>
      </c>
      <c r="Z924" s="17">
        <v>0.20947590603256799</v>
      </c>
      <c r="AA924" s="17">
        <v>9.8780823651136704E-2</v>
      </c>
      <c r="AB924" s="17">
        <v>0.223740084219989</v>
      </c>
      <c r="AC924" s="17">
        <v>0.28716509860281098</v>
      </c>
      <c r="AD924" s="17">
        <v>0</v>
      </c>
      <c r="AE924" s="17"/>
      <c r="AF924" s="17">
        <v>0</v>
      </c>
      <c r="AG924" s="17">
        <v>0.37359694921603498</v>
      </c>
      <c r="AH924" s="17">
        <v>0.14881979151093599</v>
      </c>
      <c r="AI924" s="17">
        <v>0.10359182235251201</v>
      </c>
      <c r="AJ924" s="17">
        <v>0.26938925882723702</v>
      </c>
      <c r="AK924" s="17">
        <v>0.139152041948264</v>
      </c>
      <c r="AL924" s="17">
        <v>0.223453636561284</v>
      </c>
      <c r="AM924" s="17">
        <v>9.0104961043538601E-2</v>
      </c>
      <c r="AN924" s="17">
        <v>3.6652846945568002E-2</v>
      </c>
      <c r="AO924" s="17">
        <v>0.210475136311469</v>
      </c>
      <c r="AP924" s="17">
        <v>0.15998825766679101</v>
      </c>
      <c r="AQ924" s="17">
        <v>0.116422625846091</v>
      </c>
      <c r="AR924" s="17">
        <v>0</v>
      </c>
      <c r="AS924" s="17">
        <v>0.74053408832993295</v>
      </c>
      <c r="AT924" s="17">
        <v>0</v>
      </c>
      <c r="AU924" s="17">
        <v>0.35981202144656499</v>
      </c>
      <c r="AV924" s="17"/>
      <c r="AW924" s="17">
        <v>0.139835711619025</v>
      </c>
      <c r="AX924" s="17">
        <v>0.17924034915718501</v>
      </c>
      <c r="AY924" s="17">
        <v>0.15812355062324601</v>
      </c>
      <c r="AZ924" s="17">
        <v>0.20010208126616399</v>
      </c>
      <c r="BA924" s="17">
        <v>0.37058474231621602</v>
      </c>
      <c r="BB924" s="17"/>
      <c r="BC924" s="17">
        <v>0.29666531811443497</v>
      </c>
      <c r="BD924" s="17">
        <v>0.186898688790856</v>
      </c>
      <c r="BE924" s="17">
        <v>0.129173509203658</v>
      </c>
      <c r="BF924" s="17">
        <v>0.128315060733807</v>
      </c>
      <c r="BG924" s="17">
        <v>0.26085666471782498</v>
      </c>
      <c r="BH924" s="17"/>
      <c r="BI924" s="17">
        <v>0.168721181254089</v>
      </c>
      <c r="BJ924" s="17">
        <v>0.17705534698011499</v>
      </c>
      <c r="BK924" s="17"/>
      <c r="BL924" s="17">
        <v>0.136634439949437</v>
      </c>
      <c r="BM924" s="17">
        <v>0.162183287713246</v>
      </c>
      <c r="BN924" s="17">
        <v>0.19860960237352099</v>
      </c>
      <c r="BO924" s="17">
        <v>0</v>
      </c>
      <c r="BP924" s="17"/>
      <c r="BQ924" s="17">
        <v>0</v>
      </c>
      <c r="BR924" s="17">
        <v>0.41935457173330998</v>
      </c>
      <c r="BS924" s="17">
        <v>6.8364363875528203E-2</v>
      </c>
      <c r="BT924" s="17">
        <v>6.9379925011897298E-2</v>
      </c>
      <c r="BU924" s="17">
        <v>0</v>
      </c>
      <c r="BV924" s="17"/>
      <c r="BW924" s="17">
        <v>1.5786405252757998E-2</v>
      </c>
      <c r="BX924" s="17">
        <v>0.71318534931538602</v>
      </c>
      <c r="BY924" s="17">
        <v>3.0672689546259398E-2</v>
      </c>
      <c r="BZ924" s="17">
        <v>8.1693228705466095E-2</v>
      </c>
      <c r="CA924" s="17">
        <v>0</v>
      </c>
      <c r="CB924" s="17"/>
      <c r="CC924" s="17">
        <v>0.12724649296308799</v>
      </c>
      <c r="CD924" s="17">
        <v>0.195098286488816</v>
      </c>
      <c r="CE924" s="17"/>
      <c r="CF924" s="17">
        <v>0.73399061927182896</v>
      </c>
      <c r="CG924" s="17"/>
      <c r="CH924" s="17">
        <v>0.43844524701519799</v>
      </c>
    </row>
    <row r="925" spans="2:86" x14ac:dyDescent="0.35">
      <c r="B925" t="s">
        <v>75</v>
      </c>
      <c r="C925" s="17">
        <v>0.175046744025559</v>
      </c>
      <c r="D925" s="17">
        <v>0.16421300145863699</v>
      </c>
      <c r="E925" s="17">
        <v>0.18503753897792699</v>
      </c>
      <c r="F925" s="17"/>
      <c r="G925" s="17">
        <v>0.10048140838232</v>
      </c>
      <c r="H925" s="17">
        <v>0.18132965147841601</v>
      </c>
      <c r="I925" s="17">
        <v>0.14440503279736799</v>
      </c>
      <c r="J925" s="17">
        <v>0.132481139988647</v>
      </c>
      <c r="K925" s="17">
        <v>9.4201125401665101E-2</v>
      </c>
      <c r="L925" s="17">
        <v>0.32145296767823001</v>
      </c>
      <c r="M925" s="17"/>
      <c r="N925" s="17">
        <v>0.20058760674338599</v>
      </c>
      <c r="O925" s="17">
        <v>0.218630167612443</v>
      </c>
      <c r="P925" s="17">
        <v>0.15365903243095999</v>
      </c>
      <c r="Q925" s="17">
        <v>0.1137187847356</v>
      </c>
      <c r="R925" s="17"/>
      <c r="S925" s="17">
        <v>0.12478157060485499</v>
      </c>
      <c r="T925" s="17">
        <v>0.30872706029839903</v>
      </c>
      <c r="U925" s="17">
        <v>0.11009707537266999</v>
      </c>
      <c r="V925" s="17">
        <v>0.24813849671627</v>
      </c>
      <c r="W925" s="17">
        <v>0.171934607106629</v>
      </c>
      <c r="X925" s="17">
        <v>0.156982024350032</v>
      </c>
      <c r="Y925" s="17">
        <v>0.31390181850993198</v>
      </c>
      <c r="Z925" s="17">
        <v>0.18188417156726699</v>
      </c>
      <c r="AA925" s="17">
        <v>0.13810560240950001</v>
      </c>
      <c r="AB925" s="17">
        <v>8.7163837331684299E-2</v>
      </c>
      <c r="AC925" s="17">
        <v>7.6151811952298906E-2</v>
      </c>
      <c r="AD925" s="17">
        <v>0.123112748822265</v>
      </c>
      <c r="AE925" s="17"/>
      <c r="AF925" s="17">
        <v>0</v>
      </c>
      <c r="AG925" s="17">
        <v>0</v>
      </c>
      <c r="AH925" s="17">
        <v>0.177982955735216</v>
      </c>
      <c r="AI925" s="17">
        <v>8.3529679048739397E-2</v>
      </c>
      <c r="AJ925" s="17">
        <v>0.362437805293363</v>
      </c>
      <c r="AK925" s="17">
        <v>0.188336554603908</v>
      </c>
      <c r="AL925" s="17">
        <v>9.3428281212382197E-2</v>
      </c>
      <c r="AM925" s="17">
        <v>0.147092820187294</v>
      </c>
      <c r="AN925" s="17">
        <v>0.27547148036972502</v>
      </c>
      <c r="AO925" s="17">
        <v>5.85563090476953E-2</v>
      </c>
      <c r="AP925" s="17">
        <v>0.111821511682812</v>
      </c>
      <c r="AQ925" s="17">
        <v>0.128179799940702</v>
      </c>
      <c r="AR925" s="17">
        <v>0.33399112990816499</v>
      </c>
      <c r="AS925" s="17">
        <v>0.259465911670067</v>
      </c>
      <c r="AT925" s="17">
        <v>0.57570715112677395</v>
      </c>
      <c r="AU925" s="17">
        <v>0.22294008107251601</v>
      </c>
      <c r="AV925" s="17"/>
      <c r="AW925" s="17">
        <v>0.20622667571289099</v>
      </c>
      <c r="AX925" s="17">
        <v>0.10430063945987</v>
      </c>
      <c r="AY925" s="17">
        <v>0.18655705023946301</v>
      </c>
      <c r="AZ925" s="17">
        <v>0.22583234165626301</v>
      </c>
      <c r="BA925" s="17">
        <v>0.106275621927824</v>
      </c>
      <c r="BB925" s="17"/>
      <c r="BC925" s="17">
        <v>0.14657758691685999</v>
      </c>
      <c r="BD925" s="17">
        <v>0.20493262159491499</v>
      </c>
      <c r="BE925" s="17">
        <v>0.159433532929697</v>
      </c>
      <c r="BF925" s="17">
        <v>0.19218713322688399</v>
      </c>
      <c r="BG925" s="17">
        <v>0</v>
      </c>
      <c r="BH925" s="17"/>
      <c r="BI925" s="17">
        <v>0.173702038008477</v>
      </c>
      <c r="BJ925" s="17">
        <v>0.179899102860999</v>
      </c>
      <c r="BK925" s="17"/>
      <c r="BL925" s="17">
        <v>7.2219237883685894E-2</v>
      </c>
      <c r="BM925" s="17">
        <v>0.179170200884018</v>
      </c>
      <c r="BN925" s="17">
        <v>0.22556939942245099</v>
      </c>
      <c r="BO925" s="17">
        <v>0</v>
      </c>
      <c r="BP925" s="17"/>
      <c r="BQ925" s="17">
        <v>0.63932666801632099</v>
      </c>
      <c r="BR925" s="17">
        <v>8.9315024188494199E-2</v>
      </c>
      <c r="BS925" s="17">
        <v>8.2393355357340506E-2</v>
      </c>
      <c r="BT925" s="17">
        <v>0</v>
      </c>
      <c r="BU925" s="17">
        <v>8.7000866800811899E-2</v>
      </c>
      <c r="BV925" s="17"/>
      <c r="BW925" s="17">
        <v>0.90480920080454796</v>
      </c>
      <c r="BX925" s="17">
        <v>4.7512301076987097E-2</v>
      </c>
      <c r="BY925" s="17">
        <v>6.6312039253063296E-2</v>
      </c>
      <c r="BZ925" s="17">
        <v>0</v>
      </c>
      <c r="CA925" s="17">
        <v>0</v>
      </c>
      <c r="CB925" s="17"/>
      <c r="CC925" s="17">
        <v>0.134389494468966</v>
      </c>
      <c r="CD925" s="17">
        <v>0.19812489409640999</v>
      </c>
      <c r="CE925" s="17"/>
      <c r="CF925" s="17">
        <v>2.53200394666672E-2</v>
      </c>
      <c r="CG925" s="17"/>
      <c r="CH925" s="17">
        <v>2.8667960209643701E-2</v>
      </c>
    </row>
    <row r="926" spans="2:86" x14ac:dyDescent="0.35">
      <c r="B926" t="s">
        <v>77</v>
      </c>
      <c r="C926" s="17">
        <v>7.6168184423706695E-2</v>
      </c>
      <c r="D926" s="17">
        <v>8.1716965002527495E-2</v>
      </c>
      <c r="E926" s="17">
        <v>7.1580004739808106E-2</v>
      </c>
      <c r="F926" s="17"/>
      <c r="G926" s="17">
        <v>7.23265175258299E-2</v>
      </c>
      <c r="H926" s="17">
        <v>8.4588421116421203E-2</v>
      </c>
      <c r="I926" s="17">
        <v>3.48477889417034E-2</v>
      </c>
      <c r="J926" s="17">
        <v>5.0191501682013202E-2</v>
      </c>
      <c r="K926" s="17">
        <v>0.13982252507676499</v>
      </c>
      <c r="L926" s="17">
        <v>7.7108657312481496E-2</v>
      </c>
      <c r="M926" s="17"/>
      <c r="N926" s="17">
        <v>0.144562039360217</v>
      </c>
      <c r="O926" s="17">
        <v>6.4221269837754197E-2</v>
      </c>
      <c r="P926" s="17">
        <v>4.5263793720233002E-2</v>
      </c>
      <c r="Q926" s="17">
        <v>4.6151697650573899E-2</v>
      </c>
      <c r="R926" s="17"/>
      <c r="S926" s="17">
        <v>8.4910792132139298E-2</v>
      </c>
      <c r="T926" s="17">
        <v>5.19770929713795E-2</v>
      </c>
      <c r="U926" s="17">
        <v>3.3979068498579901E-2</v>
      </c>
      <c r="V926" s="17">
        <v>0.10291259959527101</v>
      </c>
      <c r="W926" s="17">
        <v>8.9799370891179398E-2</v>
      </c>
      <c r="X926" s="17">
        <v>0.155041689019048</v>
      </c>
      <c r="Y926" s="17">
        <v>7.5256558503763102E-2</v>
      </c>
      <c r="Z926" s="17">
        <v>0</v>
      </c>
      <c r="AA926" s="17">
        <v>0.12146322934878</v>
      </c>
      <c r="AB926" s="17">
        <v>3.9428357902510799E-2</v>
      </c>
      <c r="AC926" s="17">
        <v>0</v>
      </c>
      <c r="AD926" s="17">
        <v>0</v>
      </c>
      <c r="AE926" s="17"/>
      <c r="AF926" s="17">
        <v>0</v>
      </c>
      <c r="AG926" s="17">
        <v>0</v>
      </c>
      <c r="AH926" s="17">
        <v>0</v>
      </c>
      <c r="AI926" s="17">
        <v>0.105047729101666</v>
      </c>
      <c r="AJ926" s="17">
        <v>7.7405282004902196E-2</v>
      </c>
      <c r="AK926" s="17">
        <v>3.7228959552131603E-2</v>
      </c>
      <c r="AL926" s="17">
        <v>9.8238035945390004E-2</v>
      </c>
      <c r="AM926" s="17">
        <v>0.12848426024110801</v>
      </c>
      <c r="AN926" s="17">
        <v>9.2042089421977002E-2</v>
      </c>
      <c r="AO926" s="17">
        <v>0.175592561125579</v>
      </c>
      <c r="AP926" s="17">
        <v>5.39554027056511E-2</v>
      </c>
      <c r="AQ926" s="17">
        <v>0</v>
      </c>
      <c r="AR926" s="17">
        <v>0</v>
      </c>
      <c r="AS926" s="17">
        <v>0</v>
      </c>
      <c r="AT926" s="17">
        <v>0.219075021289272</v>
      </c>
      <c r="AU926" s="17">
        <v>0.146062060081003</v>
      </c>
      <c r="AV926" s="17"/>
      <c r="AW926" s="17">
        <v>3.84742317228794E-2</v>
      </c>
      <c r="AX926" s="17">
        <v>7.6272687987490206E-2</v>
      </c>
      <c r="AY926" s="17">
        <v>9.7412716390632204E-2</v>
      </c>
      <c r="AZ926" s="17">
        <v>0.115391834584464</v>
      </c>
      <c r="BA926" s="17">
        <v>9.8188224808503796E-2</v>
      </c>
      <c r="BB926" s="17"/>
      <c r="BC926" s="17">
        <v>3.9565176924255097E-2</v>
      </c>
      <c r="BD926" s="17">
        <v>6.5628425870837101E-2</v>
      </c>
      <c r="BE926" s="17">
        <v>0.108523582933781</v>
      </c>
      <c r="BF926" s="17">
        <v>4.6259865221438101E-2</v>
      </c>
      <c r="BG926" s="17">
        <v>0.104655593913137</v>
      </c>
      <c r="BH926" s="17"/>
      <c r="BI926" s="17">
        <v>8.0641756460770805E-2</v>
      </c>
      <c r="BJ926" s="17">
        <v>6.0025342401532997E-2</v>
      </c>
      <c r="BK926" s="17"/>
      <c r="BL926" s="17">
        <v>7.5196965137807506E-2</v>
      </c>
      <c r="BM926" s="17">
        <v>5.06336614129013E-2</v>
      </c>
      <c r="BN926" s="17">
        <v>7.5792411485077302E-2</v>
      </c>
      <c r="BO926" s="17">
        <v>0.324255939171609</v>
      </c>
      <c r="BP926" s="17"/>
      <c r="BQ926" s="17">
        <v>3.2191521633600201E-2</v>
      </c>
      <c r="BR926" s="17">
        <v>6.1774862306338503E-2</v>
      </c>
      <c r="BS926" s="17">
        <v>0.43885037505646801</v>
      </c>
      <c r="BT926" s="17">
        <v>0</v>
      </c>
      <c r="BU926" s="17">
        <v>4.47935705916239E-2</v>
      </c>
      <c r="BV926" s="17"/>
      <c r="BW926" s="17">
        <v>1.7408451206278399E-2</v>
      </c>
      <c r="BX926" s="17">
        <v>1.2711522005157599E-2</v>
      </c>
      <c r="BY926" s="17">
        <v>0.60839950112515695</v>
      </c>
      <c r="BZ926" s="17">
        <v>1.1934105782069E-2</v>
      </c>
      <c r="CA926" s="17">
        <v>6.1347669433942799E-2</v>
      </c>
      <c r="CB926" s="17"/>
      <c r="CC926" s="17">
        <v>4.3040495043859602E-2</v>
      </c>
      <c r="CD926" s="17">
        <v>9.4972353307400198E-2</v>
      </c>
      <c r="CE926" s="17"/>
      <c r="CF926" s="17">
        <v>0</v>
      </c>
      <c r="CG926" s="17"/>
      <c r="CH926" s="17">
        <v>8.0736029357497005E-2</v>
      </c>
    </row>
    <row r="927" spans="2:86" x14ac:dyDescent="0.35">
      <c r="B927" t="s">
        <v>79</v>
      </c>
      <c r="C927" s="17">
        <v>0.11434935191270899</v>
      </c>
      <c r="D927" s="17">
        <v>0.111327891752084</v>
      </c>
      <c r="E927" s="17">
        <v>0.117344715989949</v>
      </c>
      <c r="F927" s="17"/>
      <c r="G927" s="17">
        <v>0.250777409573052</v>
      </c>
      <c r="H927" s="17">
        <v>0.14228650756071201</v>
      </c>
      <c r="I927" s="17">
        <v>9.1129421863046497E-2</v>
      </c>
      <c r="J927" s="17">
        <v>0.11473541635123501</v>
      </c>
      <c r="K927" s="17">
        <v>5.0236331077430398E-2</v>
      </c>
      <c r="L927" s="17">
        <v>5.5698351368481398E-2</v>
      </c>
      <c r="M927" s="17"/>
      <c r="N927" s="17">
        <v>8.97097528079141E-2</v>
      </c>
      <c r="O927" s="17">
        <v>0.120961498490109</v>
      </c>
      <c r="P927" s="17">
        <v>0.15022849477476299</v>
      </c>
      <c r="Q927" s="17">
        <v>9.9965222559405806E-2</v>
      </c>
      <c r="R927" s="17"/>
      <c r="S927" s="17">
        <v>0.14197595555387801</v>
      </c>
      <c r="T927" s="17">
        <v>0.110117180077921</v>
      </c>
      <c r="U927" s="17">
        <v>0.122852214108191</v>
      </c>
      <c r="V927" s="17">
        <v>4.9180219834549503E-2</v>
      </c>
      <c r="W927" s="17">
        <v>6.5284802695591199E-2</v>
      </c>
      <c r="X927" s="17">
        <v>8.3122495553547907E-2</v>
      </c>
      <c r="Y927" s="17">
        <v>7.7010020099970405E-2</v>
      </c>
      <c r="Z927" s="17">
        <v>0</v>
      </c>
      <c r="AA927" s="17">
        <v>0.22597067495151199</v>
      </c>
      <c r="AB927" s="17">
        <v>0.186791610855853</v>
      </c>
      <c r="AC927" s="17">
        <v>7.2409175864262099E-2</v>
      </c>
      <c r="AD927" s="17">
        <v>0.122877208068111</v>
      </c>
      <c r="AE927" s="17"/>
      <c r="AF927" s="17">
        <v>0</v>
      </c>
      <c r="AG927" s="17">
        <v>0.17317485916151101</v>
      </c>
      <c r="AH927" s="17">
        <v>0.106440960097683</v>
      </c>
      <c r="AI927" s="17">
        <v>0.35898621972343903</v>
      </c>
      <c r="AJ927" s="17">
        <v>0.16513336441812701</v>
      </c>
      <c r="AK927" s="17">
        <v>4.4872428098360097E-2</v>
      </c>
      <c r="AL927" s="17">
        <v>0.145198515609363</v>
      </c>
      <c r="AM927" s="17">
        <v>6.0732184826329298E-2</v>
      </c>
      <c r="AN927" s="17">
        <v>0.160228365411511</v>
      </c>
      <c r="AO927" s="17">
        <v>0.119066738377266</v>
      </c>
      <c r="AP927" s="17">
        <v>0.162284109531631</v>
      </c>
      <c r="AQ927" s="17">
        <v>0</v>
      </c>
      <c r="AR927" s="17">
        <v>0.22548831785363199</v>
      </c>
      <c r="AS927" s="17">
        <v>0</v>
      </c>
      <c r="AT927" s="17">
        <v>0</v>
      </c>
      <c r="AU927" s="17">
        <v>3.1113424442871001E-2</v>
      </c>
      <c r="AV927" s="17"/>
      <c r="AW927" s="17">
        <v>6.8114848000766004E-2</v>
      </c>
      <c r="AX927" s="17">
        <v>0.11143309284406699</v>
      </c>
      <c r="AY927" s="17">
        <v>0.21473067696835599</v>
      </c>
      <c r="AZ927" s="17">
        <v>0.122857731665685</v>
      </c>
      <c r="BA927" s="17">
        <v>0</v>
      </c>
      <c r="BB927" s="17"/>
      <c r="BC927" s="17">
        <v>0.17448316487293999</v>
      </c>
      <c r="BD927" s="17">
        <v>5.9993011922997899E-2</v>
      </c>
      <c r="BE927" s="17">
        <v>0.100233151196226</v>
      </c>
      <c r="BF927" s="17">
        <v>0.22232658580562001</v>
      </c>
      <c r="BG927" s="17">
        <v>0.109959918520109</v>
      </c>
      <c r="BH927" s="17"/>
      <c r="BI927" s="17">
        <v>0.113283580851888</v>
      </c>
      <c r="BJ927" s="17">
        <v>0.118195176619252</v>
      </c>
      <c r="BK927" s="17"/>
      <c r="BL927" s="17">
        <v>0.16186550118176099</v>
      </c>
      <c r="BM927" s="17">
        <v>9.2486030691986298E-2</v>
      </c>
      <c r="BN927" s="17">
        <v>0.100157022282232</v>
      </c>
      <c r="BO927" s="17">
        <v>0.21663458316561801</v>
      </c>
      <c r="BP927" s="17"/>
      <c r="BQ927" s="17">
        <v>3.0983826369512298E-2</v>
      </c>
      <c r="BR927" s="17">
        <v>0.102631775280922</v>
      </c>
      <c r="BS927" s="17">
        <v>0.25704686035657298</v>
      </c>
      <c r="BT927" s="17">
        <v>0</v>
      </c>
      <c r="BU927" s="17">
        <v>0.71105306452412598</v>
      </c>
      <c r="BV927" s="17"/>
      <c r="BW927" s="17">
        <v>1.6869789403254402E-2</v>
      </c>
      <c r="BX927" s="17">
        <v>4.4831732496767002E-2</v>
      </c>
      <c r="BY927" s="17">
        <v>6.4456497678450297E-2</v>
      </c>
      <c r="BZ927" s="17">
        <v>1.26320593415504E-2</v>
      </c>
      <c r="CA927" s="17">
        <v>0.719135160094173</v>
      </c>
      <c r="CB927" s="17"/>
      <c r="CC927" s="17">
        <v>3.5989119912430298E-2</v>
      </c>
      <c r="CD927" s="17">
        <v>0.158828730459256</v>
      </c>
      <c r="CE927" s="17"/>
      <c r="CF927" s="17">
        <v>4.7621169296356701E-2</v>
      </c>
      <c r="CG927" s="17"/>
      <c r="CH927" s="17">
        <v>2.8550259508625199E-2</v>
      </c>
    </row>
    <row r="928" spans="2:86" x14ac:dyDescent="0.35">
      <c r="B928" t="s">
        <v>78</v>
      </c>
      <c r="C928" s="17">
        <v>0.19248043306395199</v>
      </c>
      <c r="D928" s="17">
        <v>0.26664190554623601</v>
      </c>
      <c r="E928" s="17">
        <v>0.12533551151716599</v>
      </c>
      <c r="F928" s="17"/>
      <c r="G928" s="17">
        <v>1.1058109540308499E-2</v>
      </c>
      <c r="H928" s="17">
        <v>0.12662435191975499</v>
      </c>
      <c r="I928" s="17">
        <v>0.26941231951163902</v>
      </c>
      <c r="J928" s="17">
        <v>0.17228637411748199</v>
      </c>
      <c r="K928" s="17">
        <v>0.31677718238364699</v>
      </c>
      <c r="L928" s="17">
        <v>0.25156676618191998</v>
      </c>
      <c r="M928" s="17"/>
      <c r="N928" s="17">
        <v>0.156432552473279</v>
      </c>
      <c r="O928" s="17">
        <v>0.17896518929473901</v>
      </c>
      <c r="P928" s="17">
        <v>0.18691138911330599</v>
      </c>
      <c r="Q928" s="17">
        <v>0.252390480975971</v>
      </c>
      <c r="R928" s="17"/>
      <c r="S928" s="17">
        <v>0.12683493795982101</v>
      </c>
      <c r="T928" s="17">
        <v>0.20825097077111601</v>
      </c>
      <c r="U928" s="17">
        <v>0.25619724271808397</v>
      </c>
      <c r="V928" s="17">
        <v>0.25722701110975299</v>
      </c>
      <c r="W928" s="17">
        <v>0.19222267781875499</v>
      </c>
      <c r="X928" s="17">
        <v>0.237608219625007</v>
      </c>
      <c r="Y928" s="17">
        <v>6.9171894595335501E-2</v>
      </c>
      <c r="Z928" s="17">
        <v>0.23927982379846699</v>
      </c>
      <c r="AA928" s="17">
        <v>0.206236012482585</v>
      </c>
      <c r="AB928" s="17">
        <v>0.14948777700392901</v>
      </c>
      <c r="AC928" s="17">
        <v>0.169293875388038</v>
      </c>
      <c r="AD928" s="17">
        <v>0.27761658852149201</v>
      </c>
      <c r="AE928" s="17"/>
      <c r="AF928" s="17">
        <v>0.348938701467569</v>
      </c>
      <c r="AG928" s="17">
        <v>0.45322819162245398</v>
      </c>
      <c r="AH928" s="17">
        <v>0.16265195698082199</v>
      </c>
      <c r="AI928" s="17">
        <v>0.187471436230019</v>
      </c>
      <c r="AJ928" s="17">
        <v>3.81033990587809E-2</v>
      </c>
      <c r="AK928" s="17">
        <v>0.24720331280532701</v>
      </c>
      <c r="AL928" s="17">
        <v>0.13770765516695499</v>
      </c>
      <c r="AM928" s="17">
        <v>0.224746253013061</v>
      </c>
      <c r="AN928" s="17">
        <v>0.17980321790399101</v>
      </c>
      <c r="AO928" s="17">
        <v>0.31839465808532602</v>
      </c>
      <c r="AP928" s="17">
        <v>0.16079578595861399</v>
      </c>
      <c r="AQ928" s="17">
        <v>0.40360008172753598</v>
      </c>
      <c r="AR928" s="17">
        <v>0.24356006933142199</v>
      </c>
      <c r="AS928" s="17">
        <v>0</v>
      </c>
      <c r="AT928" s="17">
        <v>0.20521782758395399</v>
      </c>
      <c r="AU928" s="17">
        <v>0.117481091792207</v>
      </c>
      <c r="AV928" s="17"/>
      <c r="AW928" s="17">
        <v>0.24360409062565799</v>
      </c>
      <c r="AX928" s="17">
        <v>0.209547023056115</v>
      </c>
      <c r="AY928" s="17">
        <v>0.110038417212256</v>
      </c>
      <c r="AZ928" s="17">
        <v>0.18222595351066601</v>
      </c>
      <c r="BA928" s="17">
        <v>0.15399124813754</v>
      </c>
      <c r="BB928" s="17"/>
      <c r="BC928" s="17">
        <v>0.13547324326365201</v>
      </c>
      <c r="BD928" s="17">
        <v>0.25354888668368197</v>
      </c>
      <c r="BE928" s="17">
        <v>0.21357231893307799</v>
      </c>
      <c r="BF928" s="17">
        <v>4.6906781431134803E-2</v>
      </c>
      <c r="BG928" s="17">
        <v>0.23070432112884501</v>
      </c>
      <c r="BH928" s="17"/>
      <c r="BI928" s="17">
        <v>0.21375143477800601</v>
      </c>
      <c r="BJ928" s="17">
        <v>0.115724226283679</v>
      </c>
      <c r="BK928" s="17"/>
      <c r="BL928" s="17">
        <v>0.187270343080119</v>
      </c>
      <c r="BM928" s="17">
        <v>0.26940377706626301</v>
      </c>
      <c r="BN928" s="17">
        <v>0.16559102703373299</v>
      </c>
      <c r="BO928" s="17">
        <v>0</v>
      </c>
      <c r="BP928" s="17"/>
      <c r="BQ928" s="17">
        <v>0.18715363255124501</v>
      </c>
      <c r="BR928" s="17">
        <v>0.10468587779906501</v>
      </c>
      <c r="BS928" s="17">
        <v>0</v>
      </c>
      <c r="BT928" s="17">
        <v>0.83985889740304598</v>
      </c>
      <c r="BU928" s="17">
        <v>0</v>
      </c>
      <c r="BV928" s="17"/>
      <c r="BW928" s="17">
        <v>0</v>
      </c>
      <c r="BX928" s="17">
        <v>3.1477873822041202E-2</v>
      </c>
      <c r="BY928" s="17">
        <v>4.5698998492016502E-2</v>
      </c>
      <c r="BZ928" s="17">
        <v>0.80436689062010502</v>
      </c>
      <c r="CA928" s="17">
        <v>0</v>
      </c>
      <c r="CB928" s="17"/>
      <c r="CC928" s="17">
        <v>0.48920875616461101</v>
      </c>
      <c r="CD928" s="17">
        <v>2.40494436224023E-2</v>
      </c>
      <c r="CE928" s="17"/>
      <c r="CF928" s="17">
        <v>3.34364316274611E-2</v>
      </c>
      <c r="CG928" s="17"/>
      <c r="CH928" s="17">
        <v>0.28112053006367999</v>
      </c>
    </row>
    <row r="929" spans="2:86" x14ac:dyDescent="0.35">
      <c r="B929" t="s">
        <v>231</v>
      </c>
      <c r="C929" s="17">
        <v>2.4393561461517301E-2</v>
      </c>
      <c r="D929" s="17">
        <v>3.9626848489078902E-2</v>
      </c>
      <c r="E929" s="17">
        <v>1.12083367077279E-2</v>
      </c>
      <c r="F929" s="17"/>
      <c r="G929" s="17">
        <v>0</v>
      </c>
      <c r="H929" s="17">
        <v>0.107585890716569</v>
      </c>
      <c r="I929" s="17">
        <v>1.6988267845597701E-2</v>
      </c>
      <c r="J929" s="17">
        <v>0</v>
      </c>
      <c r="K929" s="17">
        <v>0</v>
      </c>
      <c r="L929" s="17">
        <v>1.5115124730147599E-2</v>
      </c>
      <c r="M929" s="17"/>
      <c r="N929" s="17">
        <v>1.7455544606094699E-2</v>
      </c>
      <c r="O929" s="17">
        <v>1.1694758682054201E-2</v>
      </c>
      <c r="P929" s="17">
        <v>6.0595023693054903E-2</v>
      </c>
      <c r="Q929" s="17">
        <v>1.46438685596414E-2</v>
      </c>
      <c r="R929" s="17"/>
      <c r="S929" s="17">
        <v>1.14865518982017E-2</v>
      </c>
      <c r="T929" s="17">
        <v>3.4473439903120399E-2</v>
      </c>
      <c r="U929" s="17">
        <v>0</v>
      </c>
      <c r="V929" s="17">
        <v>0</v>
      </c>
      <c r="W929" s="17">
        <v>3.3342064597706202E-2</v>
      </c>
      <c r="X929" s="17">
        <v>2.6549031914762201E-2</v>
      </c>
      <c r="Y929" s="17">
        <v>0</v>
      </c>
      <c r="Z929" s="17">
        <v>0</v>
      </c>
      <c r="AA929" s="17">
        <v>0</v>
      </c>
      <c r="AB929" s="17">
        <v>0.17195080282813099</v>
      </c>
      <c r="AC929" s="17">
        <v>0</v>
      </c>
      <c r="AD929" s="17">
        <v>0</v>
      </c>
      <c r="AE929" s="17"/>
      <c r="AF929" s="17">
        <v>0</v>
      </c>
      <c r="AG929" s="17">
        <v>0</v>
      </c>
      <c r="AH929" s="17">
        <v>0</v>
      </c>
      <c r="AI929" s="17">
        <v>0</v>
      </c>
      <c r="AJ929" s="17">
        <v>0</v>
      </c>
      <c r="AK929" s="17">
        <v>0</v>
      </c>
      <c r="AL929" s="17">
        <v>3.2669577495182997E-2</v>
      </c>
      <c r="AM929" s="17">
        <v>4.1909341645755702E-2</v>
      </c>
      <c r="AN929" s="17">
        <v>8.6182671148562803E-2</v>
      </c>
      <c r="AO929" s="17">
        <v>0</v>
      </c>
      <c r="AP929" s="17">
        <v>3.5888687624178003E-2</v>
      </c>
      <c r="AQ929" s="17">
        <v>5.7862004249229902E-2</v>
      </c>
      <c r="AR929" s="17">
        <v>0</v>
      </c>
      <c r="AS929" s="17">
        <v>0</v>
      </c>
      <c r="AT929" s="17">
        <v>0</v>
      </c>
      <c r="AU929" s="17">
        <v>5.60252712641299E-2</v>
      </c>
      <c r="AV929" s="17"/>
      <c r="AW929" s="17">
        <v>1.22629713437186E-2</v>
      </c>
      <c r="AX929" s="17">
        <v>1.02354921775647E-2</v>
      </c>
      <c r="AY929" s="17">
        <v>2.8651679271967899E-2</v>
      </c>
      <c r="AZ929" s="17">
        <v>0</v>
      </c>
      <c r="BA929" s="17">
        <v>7.73147606656618E-2</v>
      </c>
      <c r="BB929" s="17"/>
      <c r="BC929" s="17">
        <v>3.9770094747310802E-2</v>
      </c>
      <c r="BD929" s="17">
        <v>4.8018654895373603E-2</v>
      </c>
      <c r="BE929" s="17">
        <v>9.6872711522664103E-3</v>
      </c>
      <c r="BF929" s="17">
        <v>0</v>
      </c>
      <c r="BG929" s="17">
        <v>0</v>
      </c>
      <c r="BH929" s="17"/>
      <c r="BI929" s="17">
        <v>2.6694239724752902E-2</v>
      </c>
      <c r="BJ929" s="17">
        <v>1.6091585894888599E-2</v>
      </c>
      <c r="BK929" s="17"/>
      <c r="BL929" s="17">
        <v>2.8715763619463899E-2</v>
      </c>
      <c r="BM929" s="17">
        <v>1.35091873539017E-2</v>
      </c>
      <c r="BN929" s="17">
        <v>2.9629600368512799E-2</v>
      </c>
      <c r="BO929" s="17">
        <v>0</v>
      </c>
      <c r="BP929" s="17"/>
      <c r="BQ929" s="17">
        <v>2.01819148478278E-2</v>
      </c>
      <c r="BR929" s="17">
        <v>2.00661883997224E-2</v>
      </c>
      <c r="BS929" s="17">
        <v>0</v>
      </c>
      <c r="BT929" s="17">
        <v>0</v>
      </c>
      <c r="BU929" s="17">
        <v>0</v>
      </c>
      <c r="BV929" s="17"/>
      <c r="BW929" s="17">
        <v>1.6164860027018099E-2</v>
      </c>
      <c r="BX929" s="17">
        <v>2.2598086616439299E-2</v>
      </c>
      <c r="BY929" s="17">
        <v>0</v>
      </c>
      <c r="BZ929" s="17">
        <v>1.6770734499641799E-2</v>
      </c>
      <c r="CA929" s="17">
        <v>3.2444439059052498E-2</v>
      </c>
      <c r="CB929" s="17"/>
      <c r="CC929" s="17">
        <v>2.88089823155574E-2</v>
      </c>
      <c r="CD929" s="17">
        <v>2.1887249642424299E-2</v>
      </c>
      <c r="CE929" s="17"/>
      <c r="CF929" s="17">
        <v>2.40041427935625E-2</v>
      </c>
      <c r="CG929" s="17"/>
      <c r="CH929" s="17">
        <v>4.7555384258847103E-2</v>
      </c>
    </row>
    <row r="930" spans="2:86" x14ac:dyDescent="0.35">
      <c r="B930" t="s">
        <v>232</v>
      </c>
      <c r="C930" s="17">
        <v>5.28686872196829E-3</v>
      </c>
      <c r="D930" s="17">
        <v>0</v>
      </c>
      <c r="E930" s="17">
        <v>9.9067989175918997E-3</v>
      </c>
      <c r="F930" s="17"/>
      <c r="G930" s="17">
        <v>3.4349077744709897E-2</v>
      </c>
      <c r="H930" s="17">
        <v>0</v>
      </c>
      <c r="I930" s="17">
        <v>0</v>
      </c>
      <c r="J930" s="17">
        <v>0</v>
      </c>
      <c r="K930" s="17">
        <v>0</v>
      </c>
      <c r="L930" s="17">
        <v>0</v>
      </c>
      <c r="M930" s="17"/>
      <c r="N930" s="17">
        <v>0</v>
      </c>
      <c r="O930" s="17">
        <v>0</v>
      </c>
      <c r="P930" s="17">
        <v>2.45351266735537E-2</v>
      </c>
      <c r="Q930" s="17">
        <v>0</v>
      </c>
      <c r="R930" s="17"/>
      <c r="S930" s="17">
        <v>0</v>
      </c>
      <c r="T930" s="17">
        <v>0</v>
      </c>
      <c r="U930" s="17">
        <v>0</v>
      </c>
      <c r="V930" s="17">
        <v>4.9180219834549503E-2</v>
      </c>
      <c r="W930" s="17">
        <v>0</v>
      </c>
      <c r="X930" s="17">
        <v>0</v>
      </c>
      <c r="Y930" s="17">
        <v>0</v>
      </c>
      <c r="Z930" s="17">
        <v>0</v>
      </c>
      <c r="AA930" s="17">
        <v>0</v>
      </c>
      <c r="AB930" s="17">
        <v>0</v>
      </c>
      <c r="AC930" s="17">
        <v>0</v>
      </c>
      <c r="AD930" s="17">
        <v>0</v>
      </c>
      <c r="AE930" s="17"/>
      <c r="AF930" s="17">
        <v>0</v>
      </c>
      <c r="AG930" s="17">
        <v>0</v>
      </c>
      <c r="AH930" s="17">
        <v>0</v>
      </c>
      <c r="AI930" s="17">
        <v>0</v>
      </c>
      <c r="AJ930" s="17">
        <v>0</v>
      </c>
      <c r="AK930" s="17">
        <v>0</v>
      </c>
      <c r="AL930" s="17">
        <v>4.9033795173716498E-2</v>
      </c>
      <c r="AM930" s="17">
        <v>0</v>
      </c>
      <c r="AN930" s="17">
        <v>0</v>
      </c>
      <c r="AO930" s="17">
        <v>0</v>
      </c>
      <c r="AP930" s="17">
        <v>0</v>
      </c>
      <c r="AQ930" s="17">
        <v>0</v>
      </c>
      <c r="AR930" s="17">
        <v>0</v>
      </c>
      <c r="AS930" s="17">
        <v>0</v>
      </c>
      <c r="AT930" s="17">
        <v>0</v>
      </c>
      <c r="AU930" s="17">
        <v>0</v>
      </c>
      <c r="AV930" s="17"/>
      <c r="AW930" s="17">
        <v>0</v>
      </c>
      <c r="AX930" s="17">
        <v>0</v>
      </c>
      <c r="AY930" s="17">
        <v>2.5195106506147098E-2</v>
      </c>
      <c r="AZ930" s="17">
        <v>0</v>
      </c>
      <c r="BA930" s="17">
        <v>0</v>
      </c>
      <c r="BB930" s="17"/>
      <c r="BC930" s="17">
        <v>0</v>
      </c>
      <c r="BD930" s="17">
        <v>0</v>
      </c>
      <c r="BE930" s="17">
        <v>1.4539633074303501E-2</v>
      </c>
      <c r="BF930" s="17">
        <v>0</v>
      </c>
      <c r="BG930" s="17">
        <v>0</v>
      </c>
      <c r="BH930" s="17"/>
      <c r="BI930" s="17">
        <v>6.7519879398692997E-3</v>
      </c>
      <c r="BJ930" s="17">
        <v>0</v>
      </c>
      <c r="BK930" s="17"/>
      <c r="BL930" s="17">
        <v>0</v>
      </c>
      <c r="BM930" s="17">
        <v>0</v>
      </c>
      <c r="BN930" s="17">
        <v>1.05301296181742E-2</v>
      </c>
      <c r="BO930" s="17">
        <v>0</v>
      </c>
      <c r="BP930" s="17"/>
      <c r="BQ930" s="17">
        <v>0</v>
      </c>
      <c r="BR930" s="17">
        <v>0</v>
      </c>
      <c r="BS930" s="17">
        <v>0</v>
      </c>
      <c r="BT930" s="17">
        <v>0</v>
      </c>
      <c r="BU930" s="17">
        <v>0</v>
      </c>
      <c r="BV930" s="17"/>
      <c r="BW930" s="17">
        <v>0</v>
      </c>
      <c r="BX930" s="17">
        <v>0</v>
      </c>
      <c r="BY930" s="17">
        <v>0</v>
      </c>
      <c r="BZ930" s="17">
        <v>0</v>
      </c>
      <c r="CA930" s="17">
        <v>0</v>
      </c>
      <c r="CB930" s="17"/>
      <c r="CC930" s="17">
        <v>0</v>
      </c>
      <c r="CD930" s="17">
        <v>8.2878378259072898E-3</v>
      </c>
      <c r="CE930" s="17"/>
      <c r="CF930" s="17">
        <v>0</v>
      </c>
      <c r="CG930" s="17"/>
      <c r="CH930" s="17">
        <v>0</v>
      </c>
    </row>
    <row r="931" spans="2:86" x14ac:dyDescent="0.35">
      <c r="B931" t="s">
        <v>233</v>
      </c>
      <c r="C931" s="17">
        <v>5.0867896120131401E-2</v>
      </c>
      <c r="D931" s="17">
        <v>2.7884350845816201E-2</v>
      </c>
      <c r="E931" s="17">
        <v>7.1040999331526494E-2</v>
      </c>
      <c r="F931" s="17"/>
      <c r="G931" s="17">
        <v>2.8981005952226201E-2</v>
      </c>
      <c r="H931" s="17">
        <v>2.77471681618509E-2</v>
      </c>
      <c r="I931" s="17">
        <v>6.7047184012478098E-2</v>
      </c>
      <c r="J931" s="17">
        <v>0.106783874461366</v>
      </c>
      <c r="K931" s="17">
        <v>7.0413175436026196E-2</v>
      </c>
      <c r="L931" s="17">
        <v>2.14250474143509E-2</v>
      </c>
      <c r="M931" s="17"/>
      <c r="N931" s="17">
        <v>0</v>
      </c>
      <c r="O931" s="17">
        <v>6.7711617632324403E-2</v>
      </c>
      <c r="P931" s="17">
        <v>7.7083820730887501E-2</v>
      </c>
      <c r="Q931" s="17">
        <v>6.04972630279818E-2</v>
      </c>
      <c r="R931" s="17"/>
      <c r="S931" s="17">
        <v>1.54168405019084E-2</v>
      </c>
      <c r="T931" s="17">
        <v>2.6114715821629698E-2</v>
      </c>
      <c r="U931" s="17">
        <v>3.6480934600784602E-2</v>
      </c>
      <c r="V931" s="17">
        <v>6.1044121453354097E-2</v>
      </c>
      <c r="W931" s="17">
        <v>0.100710887478246</v>
      </c>
      <c r="X931" s="17">
        <v>5.4648513638162297E-2</v>
      </c>
      <c r="Y931" s="17">
        <v>3.7517560769163003E-2</v>
      </c>
      <c r="Z931" s="17">
        <v>0</v>
      </c>
      <c r="AA931" s="17">
        <v>2.3769207619522701E-2</v>
      </c>
      <c r="AB931" s="17">
        <v>5.9664864534122598E-2</v>
      </c>
      <c r="AC931" s="17">
        <v>0</v>
      </c>
      <c r="AD931" s="17">
        <v>0.35693991411596299</v>
      </c>
      <c r="AE931" s="17"/>
      <c r="AF931" s="17">
        <v>0</v>
      </c>
      <c r="AG931" s="17">
        <v>0</v>
      </c>
      <c r="AH931" s="17">
        <v>0.14922285592859599</v>
      </c>
      <c r="AI931" s="17">
        <v>4.2313168999703402E-2</v>
      </c>
      <c r="AJ931" s="17">
        <v>0</v>
      </c>
      <c r="AK931" s="17">
        <v>8.7180099868428299E-2</v>
      </c>
      <c r="AL931" s="17">
        <v>4.3162439037173102E-2</v>
      </c>
      <c r="AM931" s="17">
        <v>6.2966993538323093E-2</v>
      </c>
      <c r="AN931" s="17">
        <v>6.8511573918477897E-2</v>
      </c>
      <c r="AO931" s="17">
        <v>0</v>
      </c>
      <c r="AP931" s="17">
        <v>0.100834454361271</v>
      </c>
      <c r="AQ931" s="17">
        <v>0</v>
      </c>
      <c r="AR931" s="17">
        <v>0</v>
      </c>
      <c r="AS931" s="17">
        <v>0</v>
      </c>
      <c r="AT931" s="17">
        <v>0</v>
      </c>
      <c r="AU931" s="17">
        <v>0</v>
      </c>
      <c r="AV931" s="17"/>
      <c r="AW931" s="17">
        <v>6.9409166520779594E-2</v>
      </c>
      <c r="AX931" s="17">
        <v>7.8866813840954605E-2</v>
      </c>
      <c r="AY931" s="17">
        <v>1.26054545205456E-2</v>
      </c>
      <c r="AZ931" s="17">
        <v>2.5327310230574201E-2</v>
      </c>
      <c r="BA931" s="17">
        <v>0</v>
      </c>
      <c r="BB931" s="17"/>
      <c r="BC931" s="17">
        <v>4.01416558020831E-2</v>
      </c>
      <c r="BD931" s="17">
        <v>7.5005783442290497E-3</v>
      </c>
      <c r="BE931" s="17">
        <v>7.5081441931758905E-2</v>
      </c>
      <c r="BF931" s="17">
        <v>7.5746924522494402E-2</v>
      </c>
      <c r="BG931" s="17">
        <v>0.190381196383375</v>
      </c>
      <c r="BH931" s="17"/>
      <c r="BI931" s="17">
        <v>5.15855717440796E-2</v>
      </c>
      <c r="BJ931" s="17">
        <v>4.8278170477049E-2</v>
      </c>
      <c r="BK931" s="17"/>
      <c r="BL931" s="17">
        <v>8.0254838504415393E-2</v>
      </c>
      <c r="BM931" s="17">
        <v>5.58612326522685E-2</v>
      </c>
      <c r="BN931" s="17">
        <v>3.89340356171878E-2</v>
      </c>
      <c r="BO931" s="17">
        <v>0</v>
      </c>
      <c r="BP931" s="17"/>
      <c r="BQ931" s="17">
        <v>1.49712370027655E-2</v>
      </c>
      <c r="BR931" s="17">
        <v>1.5129976473237199E-2</v>
      </c>
      <c r="BS931" s="17">
        <v>3.7887925608614099E-2</v>
      </c>
      <c r="BT931" s="17">
        <v>0</v>
      </c>
      <c r="BU931" s="17">
        <v>4.1493967772437697E-2</v>
      </c>
      <c r="BV931" s="17"/>
      <c r="BW931" s="17">
        <v>2.8961293306142898E-2</v>
      </c>
      <c r="BX931" s="17">
        <v>0</v>
      </c>
      <c r="BY931" s="17">
        <v>0</v>
      </c>
      <c r="BZ931" s="17">
        <v>0</v>
      </c>
      <c r="CA931" s="17">
        <v>4.5396141166801803E-2</v>
      </c>
      <c r="CB931" s="17"/>
      <c r="CC931" s="17">
        <v>1.3857945663910199E-2</v>
      </c>
      <c r="CD931" s="17">
        <v>7.1875740970888904E-2</v>
      </c>
      <c r="CE931" s="17"/>
      <c r="CF931" s="17">
        <v>0</v>
      </c>
      <c r="CG931" s="17"/>
      <c r="CH931" s="17">
        <v>0</v>
      </c>
    </row>
    <row r="932" spans="2:86" x14ac:dyDescent="0.35">
      <c r="B932" t="s">
        <v>140</v>
      </c>
      <c r="C932" s="17">
        <v>0.19087734178586299</v>
      </c>
      <c r="D932" s="17">
        <v>0.12174424696477</v>
      </c>
      <c r="E932" s="17">
        <v>0.25167757851859002</v>
      </c>
      <c r="F932" s="17"/>
      <c r="G932" s="17">
        <v>0.219873741041091</v>
      </c>
      <c r="H932" s="17">
        <v>0.17725506746453401</v>
      </c>
      <c r="I932" s="17">
        <v>0.211219376799373</v>
      </c>
      <c r="J932" s="17">
        <v>0.22297346973204599</v>
      </c>
      <c r="K932" s="17">
        <v>0.205416519908725</v>
      </c>
      <c r="L932" s="17">
        <v>0.13677297933204699</v>
      </c>
      <c r="M932" s="17"/>
      <c r="N932" s="17">
        <v>0.20755511339774199</v>
      </c>
      <c r="O932" s="17">
        <v>0.157836842394355</v>
      </c>
      <c r="P932" s="17">
        <v>0.184120076810323</v>
      </c>
      <c r="Q932" s="17">
        <v>0.219861787808034</v>
      </c>
      <c r="R932" s="17"/>
      <c r="S932" s="17">
        <v>0.252615737195379</v>
      </c>
      <c r="T932" s="17">
        <v>0.18166999518688601</v>
      </c>
      <c r="U932" s="17">
        <v>0.26437137062304</v>
      </c>
      <c r="V932" s="17">
        <v>0.107415253219571</v>
      </c>
      <c r="W932" s="17">
        <v>0.189694392671029</v>
      </c>
      <c r="X932" s="17">
        <v>0.14272471516767399</v>
      </c>
      <c r="Y932" s="17">
        <v>0.122782107020192</v>
      </c>
      <c r="Z932" s="17">
        <v>0.36936009860169799</v>
      </c>
      <c r="AA932" s="17">
        <v>0.18567444953696299</v>
      </c>
      <c r="AB932" s="17">
        <v>8.1772665323781094E-2</v>
      </c>
      <c r="AC932" s="17">
        <v>0.39498003819259098</v>
      </c>
      <c r="AD932" s="17">
        <v>0.119453540472169</v>
      </c>
      <c r="AE932" s="17"/>
      <c r="AF932" s="17">
        <v>0.651061298532431</v>
      </c>
      <c r="AG932" s="17">
        <v>0</v>
      </c>
      <c r="AH932" s="17">
        <v>0.25488147974674702</v>
      </c>
      <c r="AI932" s="17">
        <v>0.11905994454392101</v>
      </c>
      <c r="AJ932" s="17">
        <v>8.75308903975901E-2</v>
      </c>
      <c r="AK932" s="17">
        <v>0.256026603123581</v>
      </c>
      <c r="AL932" s="17">
        <v>0.17710806379855401</v>
      </c>
      <c r="AM932" s="17">
        <v>0.24396318550459101</v>
      </c>
      <c r="AN932" s="17">
        <v>0.101107754880187</v>
      </c>
      <c r="AO932" s="17">
        <v>0.11791459705266399</v>
      </c>
      <c r="AP932" s="17">
        <v>0.214431790469052</v>
      </c>
      <c r="AQ932" s="17">
        <v>0.29393548823644</v>
      </c>
      <c r="AR932" s="17">
        <v>0.196960482906782</v>
      </c>
      <c r="AS932" s="17">
        <v>0</v>
      </c>
      <c r="AT932" s="17">
        <v>0</v>
      </c>
      <c r="AU932" s="17">
        <v>6.6566049900708205E-2</v>
      </c>
      <c r="AV932" s="17"/>
      <c r="AW932" s="17">
        <v>0.222072304454282</v>
      </c>
      <c r="AX932" s="17">
        <v>0.230103901476754</v>
      </c>
      <c r="AY932" s="17">
        <v>0.16668534826738601</v>
      </c>
      <c r="AZ932" s="17">
        <v>0.12826274708618399</v>
      </c>
      <c r="BA932" s="17">
        <v>0.19364540214425499</v>
      </c>
      <c r="BB932" s="17"/>
      <c r="BC932" s="17">
        <v>0.12732375935846399</v>
      </c>
      <c r="BD932" s="17">
        <v>0.17347913189710801</v>
      </c>
      <c r="BE932" s="17">
        <v>0.189755558645232</v>
      </c>
      <c r="BF932" s="17">
        <v>0.288257649058622</v>
      </c>
      <c r="BG932" s="17">
        <v>0.10344230533670901</v>
      </c>
      <c r="BH932" s="17"/>
      <c r="BI932" s="17">
        <v>0.164868209238068</v>
      </c>
      <c r="BJ932" s="17">
        <v>0.28473104848248398</v>
      </c>
      <c r="BK932" s="17"/>
      <c r="BL932" s="17">
        <v>0.25784291064331</v>
      </c>
      <c r="BM932" s="17">
        <v>0.17675262222541399</v>
      </c>
      <c r="BN932" s="17">
        <v>0.155186771799111</v>
      </c>
      <c r="BO932" s="17">
        <v>0.45910947766277399</v>
      </c>
      <c r="BP932" s="17"/>
      <c r="BQ932" s="17">
        <v>7.5191199578727705E-2</v>
      </c>
      <c r="BR932" s="17">
        <v>0.18704172381891099</v>
      </c>
      <c r="BS932" s="17">
        <v>0.115457119745477</v>
      </c>
      <c r="BT932" s="17">
        <v>9.0761177585056599E-2</v>
      </c>
      <c r="BU932" s="17">
        <v>0.115658530311</v>
      </c>
      <c r="BV932" s="17"/>
      <c r="BW932" s="17">
        <v>0</v>
      </c>
      <c r="BX932" s="17">
        <v>0.127683134667222</v>
      </c>
      <c r="BY932" s="17">
        <v>0.18446027390505401</v>
      </c>
      <c r="BZ932" s="17">
        <v>7.2602981051168095E-2</v>
      </c>
      <c r="CA932" s="17">
        <v>0.14167659024602999</v>
      </c>
      <c r="CB932" s="17"/>
      <c r="CC932" s="17">
        <v>0.12745871346757801</v>
      </c>
      <c r="CD932" s="17">
        <v>0.22687546358649499</v>
      </c>
      <c r="CE932" s="17"/>
      <c r="CF932" s="17">
        <v>0.13562759754412301</v>
      </c>
      <c r="CG932" s="17"/>
      <c r="CH932" s="17">
        <v>9.4924589586508595E-2</v>
      </c>
    </row>
    <row r="933" spans="2:86" x14ac:dyDescent="0.35">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c r="CB933" s="17"/>
      <c r="CC933" s="17"/>
      <c r="CD933" s="17"/>
      <c r="CE933" s="17"/>
      <c r="CF933" s="17"/>
      <c r="CG933" s="17"/>
      <c r="CH933" s="17"/>
    </row>
    <row r="934" spans="2:86" x14ac:dyDescent="0.35">
      <c r="B934" s="6" t="s">
        <v>383</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c r="BZ934" s="17"/>
      <c r="CA934" s="17"/>
      <c r="CB934" s="17"/>
      <c r="CC934" s="17"/>
      <c r="CD934" s="17"/>
      <c r="CE934" s="17"/>
      <c r="CF934" s="17"/>
      <c r="CG934" s="17"/>
      <c r="CH934" s="17"/>
    </row>
    <row r="935" spans="2:86" x14ac:dyDescent="0.35">
      <c r="B935" s="21" t="s">
        <v>348</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c r="BZ935" s="17"/>
      <c r="CA935" s="17"/>
      <c r="CB935" s="17"/>
      <c r="CC935" s="17"/>
      <c r="CD935" s="17"/>
      <c r="CE935" s="17"/>
      <c r="CF935" s="17"/>
      <c r="CG935" s="17"/>
      <c r="CH935" s="17"/>
    </row>
    <row r="936" spans="2:86" x14ac:dyDescent="0.35">
      <c r="B936" t="s">
        <v>76</v>
      </c>
      <c r="C936" s="17">
        <v>0.12763611464910199</v>
      </c>
      <c r="D936" s="17">
        <v>0.177058315959744</v>
      </c>
      <c r="E936" s="17">
        <v>7.7363353332434603E-2</v>
      </c>
      <c r="F936" s="17"/>
      <c r="G936" s="17">
        <v>0.19965937923793201</v>
      </c>
      <c r="H936" s="17">
        <v>0.12808475423292601</v>
      </c>
      <c r="I936" s="17">
        <v>0.21482859355971101</v>
      </c>
      <c r="J936" s="17">
        <v>0.151023094650439</v>
      </c>
      <c r="K936" s="17">
        <v>6.8204146894826206E-2</v>
      </c>
      <c r="L936" s="17">
        <v>5.4879747154512097E-2</v>
      </c>
      <c r="M936" s="17"/>
      <c r="N936" s="17">
        <v>0.14824359476196999</v>
      </c>
      <c r="O936" s="17">
        <v>0.14101144049136399</v>
      </c>
      <c r="P936" s="17">
        <v>0.107746623366253</v>
      </c>
      <c r="Q936" s="17">
        <v>0.10585000848373</v>
      </c>
      <c r="R936" s="17"/>
      <c r="S936" s="17">
        <v>0.262531250026385</v>
      </c>
      <c r="T936" s="17">
        <v>4.8857230703720202E-2</v>
      </c>
      <c r="U936" s="17">
        <v>8.5844040228301194E-2</v>
      </c>
      <c r="V936" s="17">
        <v>0.124676004409849</v>
      </c>
      <c r="W936" s="17">
        <v>0.17949300999062101</v>
      </c>
      <c r="X936" s="17">
        <v>0.114611371600554</v>
      </c>
      <c r="Y936" s="17">
        <v>8.1019991065147096E-2</v>
      </c>
      <c r="Z936" s="17">
        <v>6.1440891969955301E-2</v>
      </c>
      <c r="AA936" s="17">
        <v>0.170596159114594</v>
      </c>
      <c r="AB936" s="17">
        <v>7.0369003632362703E-2</v>
      </c>
      <c r="AC936" s="17">
        <v>0.25241025194976902</v>
      </c>
      <c r="AD936" s="17">
        <v>0</v>
      </c>
      <c r="AE936" s="17"/>
      <c r="AF936" s="17">
        <v>0.27898889320021603</v>
      </c>
      <c r="AG936" s="17">
        <v>0</v>
      </c>
      <c r="AH936" s="17">
        <v>3.2252425035130802E-2</v>
      </c>
      <c r="AI936" s="17">
        <v>3.6262611757750501E-2</v>
      </c>
      <c r="AJ936" s="17">
        <v>0.25083454581943398</v>
      </c>
      <c r="AK936" s="17">
        <v>0.12283927693400799</v>
      </c>
      <c r="AL936" s="17">
        <v>0.23878324896474401</v>
      </c>
      <c r="AM936" s="17">
        <v>0.13500244410234499</v>
      </c>
      <c r="AN936" s="17">
        <v>0.10827509604546599</v>
      </c>
      <c r="AO936" s="17">
        <v>0.15955972780289299</v>
      </c>
      <c r="AP936" s="17">
        <v>0.18174056061038901</v>
      </c>
      <c r="AQ936" s="17">
        <v>9.0302723447535496E-2</v>
      </c>
      <c r="AR936" s="17">
        <v>0.11769297513745999</v>
      </c>
      <c r="AS936" s="17">
        <v>0</v>
      </c>
      <c r="AT936" s="17">
        <v>0.12111400290126</v>
      </c>
      <c r="AU936" s="17">
        <v>0.140401455627954</v>
      </c>
      <c r="AV936" s="17"/>
      <c r="AW936" s="17">
        <v>6.92758381451654E-2</v>
      </c>
      <c r="AX936" s="17">
        <v>0.15927137519266801</v>
      </c>
      <c r="AY936" s="17">
        <v>0.179083989541793</v>
      </c>
      <c r="AZ936" s="17">
        <v>0.12339754478854099</v>
      </c>
      <c r="BA936" s="17">
        <v>9.0492251351812797E-2</v>
      </c>
      <c r="BB936" s="17"/>
      <c r="BC936" s="17">
        <v>0.23291167769037199</v>
      </c>
      <c r="BD936" s="17">
        <v>0.180444710587158</v>
      </c>
      <c r="BE936" s="17">
        <v>8.4662774062900403E-2</v>
      </c>
      <c r="BF936" s="17">
        <v>9.0320883305687702E-2</v>
      </c>
      <c r="BG936" s="17">
        <v>0</v>
      </c>
      <c r="BH936" s="17"/>
      <c r="BI936" s="17">
        <v>0.1210874908933</v>
      </c>
      <c r="BJ936" s="17">
        <v>0.15260385512150401</v>
      </c>
      <c r="BK936" s="17"/>
      <c r="BL936" s="17">
        <v>0.176644388752146</v>
      </c>
      <c r="BM936" s="17">
        <v>6.7944001483678296E-2</v>
      </c>
      <c r="BN936" s="17">
        <v>0.13792246597438801</v>
      </c>
      <c r="BO936" s="17">
        <v>0.102829752638816</v>
      </c>
      <c r="BP936" s="17"/>
      <c r="BQ936" s="17">
        <v>2.653914171035E-2</v>
      </c>
      <c r="BR936" s="17">
        <v>0.276532216279197</v>
      </c>
      <c r="BS936" s="17">
        <v>3.3354626378437897E-2</v>
      </c>
      <c r="BT936" s="17">
        <v>0</v>
      </c>
      <c r="BU936" s="17">
        <v>6.05106810862822E-2</v>
      </c>
      <c r="BV936" s="17"/>
      <c r="BW936" s="17">
        <v>4.5282896777858503E-2</v>
      </c>
      <c r="BX936" s="17">
        <v>0.52517997471917799</v>
      </c>
      <c r="BY936" s="17">
        <v>0</v>
      </c>
      <c r="BZ936" s="17">
        <v>0</v>
      </c>
      <c r="CA936" s="17">
        <v>0</v>
      </c>
      <c r="CB936" s="17"/>
      <c r="CC936" s="17">
        <v>0.10942773382782001</v>
      </c>
      <c r="CD936" s="17">
        <v>0.13819200993990599</v>
      </c>
      <c r="CE936" s="17"/>
      <c r="CF936" s="17">
        <v>0.54910957703541796</v>
      </c>
      <c r="CG936" s="17"/>
      <c r="CH936" s="17">
        <v>0.23851066096823501</v>
      </c>
    </row>
    <row r="937" spans="2:86" x14ac:dyDescent="0.35">
      <c r="B937" t="s">
        <v>75</v>
      </c>
      <c r="C937" s="17">
        <v>0.13883074982392599</v>
      </c>
      <c r="D937" s="17">
        <v>0.148246805299628</v>
      </c>
      <c r="E937" s="17">
        <v>0.12925264328635799</v>
      </c>
      <c r="F937" s="17"/>
      <c r="G937" s="17">
        <v>5.71770811970378E-2</v>
      </c>
      <c r="H937" s="17">
        <v>9.5555742299528595E-2</v>
      </c>
      <c r="I937" s="17">
        <v>7.6529012131956495E-2</v>
      </c>
      <c r="J937" s="17">
        <v>0.13266031520829999</v>
      </c>
      <c r="K937" s="17">
        <v>0.15513951321143801</v>
      </c>
      <c r="L937" s="17">
        <v>0.25035513550508498</v>
      </c>
      <c r="M937" s="17"/>
      <c r="N937" s="17">
        <v>0.17225965186277101</v>
      </c>
      <c r="O937" s="17">
        <v>0.157661012971681</v>
      </c>
      <c r="P937" s="17">
        <v>0.12524292710016299</v>
      </c>
      <c r="Q937" s="17">
        <v>8.9722373950616094E-2</v>
      </c>
      <c r="R937" s="17"/>
      <c r="S937" s="17">
        <v>6.8522138550570696E-2</v>
      </c>
      <c r="T937" s="17">
        <v>0.21664816484878199</v>
      </c>
      <c r="U937" s="17">
        <v>0.224052532302008</v>
      </c>
      <c r="V937" s="17">
        <v>0.111887958455528</v>
      </c>
      <c r="W937" s="17">
        <v>0.19636395226825601</v>
      </c>
      <c r="X937" s="17">
        <v>0.140347663864272</v>
      </c>
      <c r="Y937" s="17">
        <v>6.8842785851383301E-2</v>
      </c>
      <c r="Z937" s="17">
        <v>0.37180925108173801</v>
      </c>
      <c r="AA937" s="17">
        <v>8.1122235958626596E-2</v>
      </c>
      <c r="AB937" s="17">
        <v>0.10797898346946699</v>
      </c>
      <c r="AC937" s="17">
        <v>9.6186265496118098E-2</v>
      </c>
      <c r="AD937" s="17">
        <v>0</v>
      </c>
      <c r="AE937" s="17"/>
      <c r="AF937" s="17">
        <v>0</v>
      </c>
      <c r="AG937" s="17">
        <v>0</v>
      </c>
      <c r="AH937" s="17">
        <v>0.17826456552383699</v>
      </c>
      <c r="AI937" s="17">
        <v>0.107685113658641</v>
      </c>
      <c r="AJ937" s="17">
        <v>7.0587869127151703E-2</v>
      </c>
      <c r="AK937" s="17">
        <v>0.13741159030078001</v>
      </c>
      <c r="AL937" s="17">
        <v>0.15508550005080601</v>
      </c>
      <c r="AM937" s="17">
        <v>0.13874375000085901</v>
      </c>
      <c r="AN937" s="17">
        <v>0.12277785200550199</v>
      </c>
      <c r="AO937" s="17">
        <v>0.35110757308900598</v>
      </c>
      <c r="AP937" s="17">
        <v>0.155689104982351</v>
      </c>
      <c r="AQ937" s="17">
        <v>0.114648543073968</v>
      </c>
      <c r="AR937" s="17">
        <v>0.112002769506962</v>
      </c>
      <c r="AS937" s="17">
        <v>9.8128749226951806E-2</v>
      </c>
      <c r="AT937" s="17">
        <v>0.150041692519602</v>
      </c>
      <c r="AU937" s="17">
        <v>0.20026045669574999</v>
      </c>
      <c r="AV937" s="17"/>
      <c r="AW937" s="17">
        <v>0.16574921889956301</v>
      </c>
      <c r="AX937" s="17">
        <v>8.7595614421260307E-2</v>
      </c>
      <c r="AY937" s="17">
        <v>0.13071629387469999</v>
      </c>
      <c r="AZ937" s="17">
        <v>0.10306632323262099</v>
      </c>
      <c r="BA937" s="17">
        <v>0</v>
      </c>
      <c r="BB937" s="17"/>
      <c r="BC937" s="17">
        <v>0.210912359316246</v>
      </c>
      <c r="BD937" s="17">
        <v>0.140747328077508</v>
      </c>
      <c r="BE937" s="17">
        <v>0.14307869838807599</v>
      </c>
      <c r="BF937" s="17">
        <v>9.9674295981086597E-2</v>
      </c>
      <c r="BG937" s="17">
        <v>5.6941475548752903E-2</v>
      </c>
      <c r="BH937" s="17"/>
      <c r="BI937" s="17">
        <v>0.13897996296939899</v>
      </c>
      <c r="BJ937" s="17">
        <v>0.138261849360233</v>
      </c>
      <c r="BK937" s="17"/>
      <c r="BL937" s="17">
        <v>0.1382518852165</v>
      </c>
      <c r="BM937" s="17">
        <v>0.18342807933732899</v>
      </c>
      <c r="BN937" s="17">
        <v>0.119746189655278</v>
      </c>
      <c r="BO937" s="17">
        <v>0.111969937762383</v>
      </c>
      <c r="BP937" s="17"/>
      <c r="BQ937" s="17">
        <v>0.52828261585713099</v>
      </c>
      <c r="BR937" s="17">
        <v>5.8234289219096597E-2</v>
      </c>
      <c r="BS937" s="17">
        <v>7.2474724022699194E-2</v>
      </c>
      <c r="BT937" s="17">
        <v>4.2091824927061199E-2</v>
      </c>
      <c r="BU937" s="17">
        <v>3.7799610958569901E-2</v>
      </c>
      <c r="BV937" s="17"/>
      <c r="BW937" s="17">
        <v>0.72984758443375397</v>
      </c>
      <c r="BX937" s="17">
        <v>4.1446983359624802E-2</v>
      </c>
      <c r="BY937" s="17">
        <v>2.50171226312647E-2</v>
      </c>
      <c r="BZ937" s="17">
        <v>4.8624273698442098E-2</v>
      </c>
      <c r="CA937" s="17">
        <v>2.3918552082031499E-2</v>
      </c>
      <c r="CB937" s="17"/>
      <c r="CC937" s="17">
        <v>0.15417013917796499</v>
      </c>
      <c r="CD937" s="17">
        <v>0.129938087184926</v>
      </c>
      <c r="CE937" s="17"/>
      <c r="CF937" s="17">
        <v>4.6851679461918698E-2</v>
      </c>
      <c r="CG937" s="17"/>
      <c r="CH937" s="17">
        <v>9.1856010896379806E-2</v>
      </c>
    </row>
    <row r="938" spans="2:86" x14ac:dyDescent="0.35">
      <c r="B938" t="s">
        <v>77</v>
      </c>
      <c r="C938" s="17">
        <v>0.11802973140999699</v>
      </c>
      <c r="D938" s="17">
        <v>0.15011741436998599</v>
      </c>
      <c r="E938" s="17">
        <v>8.5389816880226801E-2</v>
      </c>
      <c r="F938" s="17"/>
      <c r="G938" s="17">
        <v>0.166686623545444</v>
      </c>
      <c r="H938" s="17">
        <v>0.120820051052847</v>
      </c>
      <c r="I938" s="17">
        <v>8.8040132830488005E-2</v>
      </c>
      <c r="J938" s="17">
        <v>0.135022998902321</v>
      </c>
      <c r="K938" s="17">
        <v>0.10912930231271201</v>
      </c>
      <c r="L938" s="17">
        <v>0.103788816385238</v>
      </c>
      <c r="M938" s="17"/>
      <c r="N938" s="17">
        <v>9.4592770589235695E-2</v>
      </c>
      <c r="O938" s="17">
        <v>0.160869122198597</v>
      </c>
      <c r="P938" s="17">
        <v>7.7547410633079905E-2</v>
      </c>
      <c r="Q938" s="17">
        <v>0.12693398968917799</v>
      </c>
      <c r="R938" s="17"/>
      <c r="S938" s="17">
        <v>0.12431865930218799</v>
      </c>
      <c r="T938" s="17">
        <v>0.14201705537955001</v>
      </c>
      <c r="U938" s="17">
        <v>0.129703845905801</v>
      </c>
      <c r="V938" s="17">
        <v>0.14004340367858301</v>
      </c>
      <c r="W938" s="17">
        <v>0</v>
      </c>
      <c r="X938" s="17">
        <v>0.16047793632323501</v>
      </c>
      <c r="Y938" s="17">
        <v>0.10246465494415501</v>
      </c>
      <c r="Z938" s="17">
        <v>0.193079896666108</v>
      </c>
      <c r="AA938" s="17">
        <v>9.02372562562338E-2</v>
      </c>
      <c r="AB938" s="17">
        <v>0.131321773642746</v>
      </c>
      <c r="AC938" s="17">
        <v>4.6861199225899597E-2</v>
      </c>
      <c r="AD938" s="17">
        <v>0.13006139816019799</v>
      </c>
      <c r="AE938" s="17"/>
      <c r="AF938" s="17">
        <v>0</v>
      </c>
      <c r="AG938" s="17">
        <v>6.2848332812788704E-2</v>
      </c>
      <c r="AH938" s="17">
        <v>0.106038465318629</v>
      </c>
      <c r="AI938" s="17">
        <v>5.1804064609321097E-2</v>
      </c>
      <c r="AJ938" s="17">
        <v>0.13881447984907</v>
      </c>
      <c r="AK938" s="17">
        <v>9.7924366025316803E-2</v>
      </c>
      <c r="AL938" s="17">
        <v>6.8017804662239306E-2</v>
      </c>
      <c r="AM938" s="17">
        <v>0.35439390369414397</v>
      </c>
      <c r="AN938" s="17">
        <v>0.24650714151579201</v>
      </c>
      <c r="AO938" s="17">
        <v>5.26187945397825E-2</v>
      </c>
      <c r="AP938" s="17">
        <v>5.0051055348293003E-2</v>
      </c>
      <c r="AQ938" s="17">
        <v>9.5318970665123195E-2</v>
      </c>
      <c r="AR938" s="17">
        <v>0.111708158871862</v>
      </c>
      <c r="AS938" s="17">
        <v>0</v>
      </c>
      <c r="AT938" s="17">
        <v>7.9206986848438604E-2</v>
      </c>
      <c r="AU938" s="17">
        <v>0.150643417849013</v>
      </c>
      <c r="AV938" s="17"/>
      <c r="AW938" s="17">
        <v>8.4217774784612301E-2</v>
      </c>
      <c r="AX938" s="17">
        <v>0.130128257024966</v>
      </c>
      <c r="AY938" s="17">
        <v>0.12421194838036401</v>
      </c>
      <c r="AZ938" s="17">
        <v>0.107721586762864</v>
      </c>
      <c r="BA938" s="17">
        <v>0.40707115492991702</v>
      </c>
      <c r="BB938" s="17"/>
      <c r="BC938" s="17">
        <v>0.17369260951704399</v>
      </c>
      <c r="BD938" s="17">
        <v>0.13100342902380999</v>
      </c>
      <c r="BE938" s="17">
        <v>0.10294864574208901</v>
      </c>
      <c r="BF938" s="17">
        <v>0.10898433343306201</v>
      </c>
      <c r="BG938" s="17">
        <v>6.81788571680087E-2</v>
      </c>
      <c r="BH938" s="17"/>
      <c r="BI938" s="17">
        <v>0.116268596561177</v>
      </c>
      <c r="BJ938" s="17">
        <v>0.12474435718205901</v>
      </c>
      <c r="BK938" s="17"/>
      <c r="BL938" s="17">
        <v>0.150713547413836</v>
      </c>
      <c r="BM938" s="17">
        <v>8.3266417045792199E-2</v>
      </c>
      <c r="BN938" s="17">
        <v>0.12697860633382599</v>
      </c>
      <c r="BO938" s="17">
        <v>0</v>
      </c>
      <c r="BP938" s="17"/>
      <c r="BQ938" s="17">
        <v>6.9870025798978996E-2</v>
      </c>
      <c r="BR938" s="17">
        <v>0.109356070200535</v>
      </c>
      <c r="BS938" s="17">
        <v>0.66812328019099199</v>
      </c>
      <c r="BT938" s="17">
        <v>2.59510499592615E-2</v>
      </c>
      <c r="BU938" s="17">
        <v>7.2100556914962602E-2</v>
      </c>
      <c r="BV938" s="17"/>
      <c r="BW938" s="17">
        <v>2.9517562769094601E-2</v>
      </c>
      <c r="BX938" s="17">
        <v>7.0005677470670699E-2</v>
      </c>
      <c r="BY938" s="17">
        <v>0.79958669255279502</v>
      </c>
      <c r="BZ938" s="17">
        <v>0</v>
      </c>
      <c r="CA938" s="17">
        <v>8.4987379508208005E-2</v>
      </c>
      <c r="CB938" s="17"/>
      <c r="CC938" s="17">
        <v>2.72399969516928E-2</v>
      </c>
      <c r="CD938" s="17">
        <v>0.17066301823699201</v>
      </c>
      <c r="CE938" s="17"/>
      <c r="CF938" s="17">
        <v>5.3142410394656302E-2</v>
      </c>
      <c r="CG938" s="17"/>
      <c r="CH938" s="17">
        <v>0</v>
      </c>
    </row>
    <row r="939" spans="2:86" x14ac:dyDescent="0.35">
      <c r="B939" t="s">
        <v>79</v>
      </c>
      <c r="C939" s="17">
        <v>0.12354817297592301</v>
      </c>
      <c r="D939" s="17">
        <v>0.103064083854</v>
      </c>
      <c r="E939" s="17">
        <v>0.14438479489697101</v>
      </c>
      <c r="F939" s="17"/>
      <c r="G939" s="17">
        <v>0.33398256600195297</v>
      </c>
      <c r="H939" s="17">
        <v>0.18377927521426701</v>
      </c>
      <c r="I939" s="17">
        <v>9.3414743183653795E-2</v>
      </c>
      <c r="J939" s="17">
        <v>7.5796869778290504E-2</v>
      </c>
      <c r="K939" s="17">
        <v>0.110255505409629</v>
      </c>
      <c r="L939" s="17">
        <v>3.5972808403854903E-2</v>
      </c>
      <c r="M939" s="17"/>
      <c r="N939" s="17">
        <v>0.126182144336355</v>
      </c>
      <c r="O939" s="17">
        <v>0.113467544226446</v>
      </c>
      <c r="P939" s="17">
        <v>0.217288516907653</v>
      </c>
      <c r="Q939" s="17">
        <v>4.1453318520218302E-2</v>
      </c>
      <c r="R939" s="17"/>
      <c r="S939" s="17">
        <v>8.5424562399339404E-2</v>
      </c>
      <c r="T939" s="17">
        <v>9.39633016160457E-2</v>
      </c>
      <c r="U939" s="17">
        <v>0.19068721098387301</v>
      </c>
      <c r="V939" s="17">
        <v>0.16659013082261001</v>
      </c>
      <c r="W939" s="17">
        <v>9.1347207434021305E-2</v>
      </c>
      <c r="X939" s="17">
        <v>8.4530195654609397E-2</v>
      </c>
      <c r="Y939" s="17">
        <v>0.160324533271263</v>
      </c>
      <c r="Z939" s="17">
        <v>0</v>
      </c>
      <c r="AA939" s="17">
        <v>0.208822099042478</v>
      </c>
      <c r="AB939" s="17">
        <v>0.14864649952188699</v>
      </c>
      <c r="AC939" s="17">
        <v>4.8848389725204E-2</v>
      </c>
      <c r="AD939" s="17">
        <v>0.13213948601115699</v>
      </c>
      <c r="AE939" s="17"/>
      <c r="AF939" s="17">
        <v>0.72101110679978397</v>
      </c>
      <c r="AG939" s="17">
        <v>5.1694737718090203E-2</v>
      </c>
      <c r="AH939" s="17">
        <v>0.171203330083086</v>
      </c>
      <c r="AI939" s="17">
        <v>0.121162823841345</v>
      </c>
      <c r="AJ939" s="17">
        <v>0.124113677308163</v>
      </c>
      <c r="AK939" s="17">
        <v>0.111903265668755</v>
      </c>
      <c r="AL939" s="17">
        <v>7.6305187680066902E-2</v>
      </c>
      <c r="AM939" s="17">
        <v>3.5785452713254402E-2</v>
      </c>
      <c r="AN939" s="17">
        <v>0.209318266140051</v>
      </c>
      <c r="AO939" s="17">
        <v>0.114088701781364</v>
      </c>
      <c r="AP939" s="17">
        <v>7.2392369196671802E-2</v>
      </c>
      <c r="AQ939" s="17">
        <v>0.267586586991366</v>
      </c>
      <c r="AR939" s="17">
        <v>5.5107706557952801E-2</v>
      </c>
      <c r="AS939" s="17">
        <v>0</v>
      </c>
      <c r="AT939" s="17">
        <v>0.299734504708002</v>
      </c>
      <c r="AU939" s="17">
        <v>3.9767095484592598E-2</v>
      </c>
      <c r="AV939" s="17"/>
      <c r="AW939" s="17">
        <v>0.15121725828188901</v>
      </c>
      <c r="AX939" s="17">
        <v>0.143549724450102</v>
      </c>
      <c r="AY939" s="17">
        <v>0.121336507907298</v>
      </c>
      <c r="AZ939" s="17">
        <v>0.138279187956454</v>
      </c>
      <c r="BA939" s="17">
        <v>0.12753256126049101</v>
      </c>
      <c r="BB939" s="17"/>
      <c r="BC939" s="17">
        <v>0.14033764125857301</v>
      </c>
      <c r="BD939" s="17">
        <v>0.12592500403276199</v>
      </c>
      <c r="BE939" s="17">
        <v>0.13119897363633501</v>
      </c>
      <c r="BF939" s="17">
        <v>0.12495428116795899</v>
      </c>
      <c r="BG939" s="17">
        <v>0</v>
      </c>
      <c r="BH939" s="17"/>
      <c r="BI939" s="17">
        <v>0.113167828452701</v>
      </c>
      <c r="BJ939" s="17">
        <v>0.16312499976190101</v>
      </c>
      <c r="BK939" s="17"/>
      <c r="BL939" s="17">
        <v>0.145923011882895</v>
      </c>
      <c r="BM939" s="17">
        <v>0.15387435241752101</v>
      </c>
      <c r="BN939" s="17">
        <v>9.1106651109131298E-2</v>
      </c>
      <c r="BO939" s="17">
        <v>0.35914749353582098</v>
      </c>
      <c r="BP939" s="17"/>
      <c r="BQ939" s="17">
        <v>1.30807599494938E-2</v>
      </c>
      <c r="BR939" s="17">
        <v>0.15189576871090901</v>
      </c>
      <c r="BS939" s="17">
        <v>6.5648810103195898E-2</v>
      </c>
      <c r="BT939" s="17">
        <v>0</v>
      </c>
      <c r="BU939" s="17">
        <v>0.684140286628665</v>
      </c>
      <c r="BV939" s="17"/>
      <c r="BW939" s="17">
        <v>4.77874877848063E-2</v>
      </c>
      <c r="BX939" s="17">
        <v>0.108422666297251</v>
      </c>
      <c r="BY939" s="17">
        <v>4.2136568433781399E-2</v>
      </c>
      <c r="BZ939" s="17">
        <v>2.9883301025901698E-2</v>
      </c>
      <c r="CA939" s="17">
        <v>0.69139352299205803</v>
      </c>
      <c r="CB939" s="17"/>
      <c r="CC939" s="17">
        <v>3.5072419174357598E-2</v>
      </c>
      <c r="CD939" s="17">
        <v>0.174839982064879</v>
      </c>
      <c r="CE939" s="17"/>
      <c r="CF939" s="17">
        <v>9.8691050022617702E-2</v>
      </c>
      <c r="CG939" s="17"/>
      <c r="CH939" s="17">
        <v>0.104899384108392</v>
      </c>
    </row>
    <row r="940" spans="2:86" x14ac:dyDescent="0.35">
      <c r="B940" t="s">
        <v>78</v>
      </c>
      <c r="C940" s="17">
        <v>0.221375785941614</v>
      </c>
      <c r="D940" s="17">
        <v>0.2112064368653</v>
      </c>
      <c r="E940" s="17">
        <v>0.23172015032243101</v>
      </c>
      <c r="F940" s="17"/>
      <c r="G940" s="17">
        <v>9.9001249114535797E-2</v>
      </c>
      <c r="H940" s="17">
        <v>0.130269637555399</v>
      </c>
      <c r="I940" s="17">
        <v>0.313940450458562</v>
      </c>
      <c r="J940" s="17">
        <v>0.205285943610446</v>
      </c>
      <c r="K940" s="17">
        <v>0.30534154495286697</v>
      </c>
      <c r="L940" s="17">
        <v>0.24216927113537201</v>
      </c>
      <c r="M940" s="17"/>
      <c r="N940" s="17">
        <v>0.176737786435022</v>
      </c>
      <c r="O940" s="17">
        <v>0.22552160578053199</v>
      </c>
      <c r="P940" s="17">
        <v>0.24246152379447999</v>
      </c>
      <c r="Q940" s="17">
        <v>0.24969258715664899</v>
      </c>
      <c r="R940" s="17"/>
      <c r="S940" s="17">
        <v>0.19739052263953599</v>
      </c>
      <c r="T940" s="17">
        <v>0.22044565838352501</v>
      </c>
      <c r="U940" s="17">
        <v>0.13952527751063901</v>
      </c>
      <c r="V940" s="17">
        <v>0.25056277701554702</v>
      </c>
      <c r="W940" s="17">
        <v>0.27557437005222002</v>
      </c>
      <c r="X940" s="17">
        <v>0.23792804208467799</v>
      </c>
      <c r="Y940" s="17">
        <v>0.32226439286603298</v>
      </c>
      <c r="Z940" s="17">
        <v>0.31183397945666103</v>
      </c>
      <c r="AA940" s="17">
        <v>0.18700076903799001</v>
      </c>
      <c r="AB940" s="17">
        <v>0.24592565211713499</v>
      </c>
      <c r="AC940" s="17">
        <v>0.113102024429417</v>
      </c>
      <c r="AD940" s="17">
        <v>0.13146668100088699</v>
      </c>
      <c r="AE940" s="17"/>
      <c r="AF940" s="17">
        <v>0</v>
      </c>
      <c r="AG940" s="17">
        <v>0.14601934528881699</v>
      </c>
      <c r="AH940" s="17">
        <v>0.249203689854438</v>
      </c>
      <c r="AI940" s="17">
        <v>0.33199037785760599</v>
      </c>
      <c r="AJ940" s="17">
        <v>0.102813478877075</v>
      </c>
      <c r="AK940" s="17">
        <v>0.26229852166268097</v>
      </c>
      <c r="AL940" s="17">
        <v>0.25159376000522499</v>
      </c>
      <c r="AM940" s="17">
        <v>0.17774677644183401</v>
      </c>
      <c r="AN940" s="17">
        <v>0.16646320529151001</v>
      </c>
      <c r="AO940" s="17">
        <v>0.19104061755812801</v>
      </c>
      <c r="AP940" s="17">
        <v>0.34567195899006198</v>
      </c>
      <c r="AQ940" s="17">
        <v>0.12950958374119001</v>
      </c>
      <c r="AR940" s="17">
        <v>0.26145885952009001</v>
      </c>
      <c r="AS940" s="17">
        <v>0.53371639267176596</v>
      </c>
      <c r="AT940" s="17">
        <v>0.121199818578845</v>
      </c>
      <c r="AU940" s="17">
        <v>0.27425879476861298</v>
      </c>
      <c r="AV940" s="17"/>
      <c r="AW940" s="17">
        <v>0.27114564628027099</v>
      </c>
      <c r="AX940" s="17">
        <v>0.24782025310789099</v>
      </c>
      <c r="AY940" s="17">
        <v>0.15136567413937299</v>
      </c>
      <c r="AZ940" s="17">
        <v>0.339176987489895</v>
      </c>
      <c r="BA940" s="17">
        <v>0.121057911277448</v>
      </c>
      <c r="BB940" s="17"/>
      <c r="BC940" s="17">
        <v>8.0177580720380795E-2</v>
      </c>
      <c r="BD940" s="17">
        <v>0.202116162204138</v>
      </c>
      <c r="BE940" s="17">
        <v>0.26645416154245999</v>
      </c>
      <c r="BF940" s="17">
        <v>0.234809245086017</v>
      </c>
      <c r="BG940" s="17">
        <v>0.20815849518726801</v>
      </c>
      <c r="BH940" s="17"/>
      <c r="BI940" s="17">
        <v>0.24781378553966901</v>
      </c>
      <c r="BJ940" s="17">
        <v>0.120576421496699</v>
      </c>
      <c r="BK940" s="17"/>
      <c r="BL940" s="17">
        <v>0.147505572648192</v>
      </c>
      <c r="BM940" s="17">
        <v>0.26932389137975199</v>
      </c>
      <c r="BN940" s="17">
        <v>0.22682872179444399</v>
      </c>
      <c r="BO940" s="17">
        <v>0.22022546570318099</v>
      </c>
      <c r="BP940" s="17"/>
      <c r="BQ940" s="17">
        <v>0.241973327261992</v>
      </c>
      <c r="BR940" s="17">
        <v>0.140477692280327</v>
      </c>
      <c r="BS940" s="17">
        <v>3.4744007276621303E-2</v>
      </c>
      <c r="BT940" s="17">
        <v>0.80830908660067302</v>
      </c>
      <c r="BU940" s="17">
        <v>0</v>
      </c>
      <c r="BV940" s="17"/>
      <c r="BW940" s="17">
        <v>4.9078904966651397E-2</v>
      </c>
      <c r="BX940" s="17">
        <v>3.1000807819732201E-2</v>
      </c>
      <c r="BY940" s="17">
        <v>0</v>
      </c>
      <c r="BZ940" s="17">
        <v>0.806139599926739</v>
      </c>
      <c r="CA940" s="17">
        <v>2.1957206863156501E-2</v>
      </c>
      <c r="CB940" s="17"/>
      <c r="CC940" s="17">
        <v>0.53793072115587603</v>
      </c>
      <c r="CD940" s="17">
        <v>3.78602508313646E-2</v>
      </c>
      <c r="CE940" s="17"/>
      <c r="CF940" s="17">
        <v>2.3243677884049602E-2</v>
      </c>
      <c r="CG940" s="17"/>
      <c r="CH940" s="17">
        <v>0.45258786696023801</v>
      </c>
    </row>
    <row r="941" spans="2:86" x14ac:dyDescent="0.35">
      <c r="B941" t="s">
        <v>231</v>
      </c>
      <c r="C941" s="17">
        <v>2.31263165655929E-2</v>
      </c>
      <c r="D941" s="17">
        <v>1.8087004416071001E-2</v>
      </c>
      <c r="E941" s="17">
        <v>2.8252355677058898E-2</v>
      </c>
      <c r="F941" s="17"/>
      <c r="G941" s="17">
        <v>0</v>
      </c>
      <c r="H941" s="17">
        <v>5.1776122910402199E-2</v>
      </c>
      <c r="I941" s="17">
        <v>2.0938806356233099E-2</v>
      </c>
      <c r="J941" s="17">
        <v>6.3060713867973003E-2</v>
      </c>
      <c r="K941" s="17">
        <v>0</v>
      </c>
      <c r="L941" s="17">
        <v>0</v>
      </c>
      <c r="M941" s="17"/>
      <c r="N941" s="17">
        <v>3.3852875215058101E-2</v>
      </c>
      <c r="O941" s="17">
        <v>2.2197435958664899E-2</v>
      </c>
      <c r="P941" s="17">
        <v>0</v>
      </c>
      <c r="Q941" s="17">
        <v>3.3224088542934099E-2</v>
      </c>
      <c r="R941" s="17"/>
      <c r="S941" s="17">
        <v>1.8057800912736201E-2</v>
      </c>
      <c r="T941" s="17">
        <v>2.2017053960678899E-2</v>
      </c>
      <c r="U941" s="17">
        <v>0</v>
      </c>
      <c r="V941" s="17">
        <v>0</v>
      </c>
      <c r="W941" s="17">
        <v>0</v>
      </c>
      <c r="X941" s="17">
        <v>0</v>
      </c>
      <c r="Y941" s="17">
        <v>0</v>
      </c>
      <c r="Z941" s="17">
        <v>0</v>
      </c>
      <c r="AA941" s="17">
        <v>0</v>
      </c>
      <c r="AB941" s="17">
        <v>0.19153942645769101</v>
      </c>
      <c r="AC941" s="17">
        <v>0</v>
      </c>
      <c r="AD941" s="17">
        <v>0</v>
      </c>
      <c r="AE941" s="17"/>
      <c r="AF941" s="17">
        <v>0</v>
      </c>
      <c r="AG941" s="17">
        <v>0</v>
      </c>
      <c r="AH941" s="17">
        <v>0</v>
      </c>
      <c r="AI941" s="17">
        <v>7.1842183750598199E-2</v>
      </c>
      <c r="AJ941" s="17">
        <v>0</v>
      </c>
      <c r="AK941" s="17">
        <v>3.1859533689908702E-2</v>
      </c>
      <c r="AL941" s="17">
        <v>2.5632147963049998E-2</v>
      </c>
      <c r="AM941" s="17">
        <v>4.7983721445852799E-2</v>
      </c>
      <c r="AN941" s="17">
        <v>0</v>
      </c>
      <c r="AO941" s="17">
        <v>7.7138934909229906E-2</v>
      </c>
      <c r="AP941" s="17">
        <v>0</v>
      </c>
      <c r="AQ941" s="17">
        <v>4.0907065690415599E-2</v>
      </c>
      <c r="AR941" s="17">
        <v>0</v>
      </c>
      <c r="AS941" s="17">
        <v>0</v>
      </c>
      <c r="AT941" s="17">
        <v>9.6995898943049094E-2</v>
      </c>
      <c r="AU941" s="17">
        <v>0</v>
      </c>
      <c r="AV941" s="17"/>
      <c r="AW941" s="17">
        <v>2.0791915402463002E-2</v>
      </c>
      <c r="AX941" s="17">
        <v>1.40766635046989E-2</v>
      </c>
      <c r="AY941" s="17">
        <v>2.99002238594103E-2</v>
      </c>
      <c r="AZ941" s="17">
        <v>3.63590359237983E-2</v>
      </c>
      <c r="BA941" s="17">
        <v>0</v>
      </c>
      <c r="BB941" s="17"/>
      <c r="BC941" s="17">
        <v>0</v>
      </c>
      <c r="BD941" s="17">
        <v>1.5889567759975701E-2</v>
      </c>
      <c r="BE941" s="17">
        <v>1.6669254419907398E-2</v>
      </c>
      <c r="BF941" s="17">
        <v>5.19300397154367E-2</v>
      </c>
      <c r="BG941" s="17">
        <v>9.9741131779416403E-2</v>
      </c>
      <c r="BH941" s="17"/>
      <c r="BI941" s="17">
        <v>2.9191965406065199E-2</v>
      </c>
      <c r="BJ941" s="17">
        <v>0</v>
      </c>
      <c r="BK941" s="17"/>
      <c r="BL941" s="17">
        <v>3.9620080088474202E-2</v>
      </c>
      <c r="BM941" s="17">
        <v>0</v>
      </c>
      <c r="BN941" s="17">
        <v>2.86230892800656E-2</v>
      </c>
      <c r="BO941" s="17">
        <v>0</v>
      </c>
      <c r="BP941" s="17"/>
      <c r="BQ941" s="17">
        <v>0</v>
      </c>
      <c r="BR941" s="17">
        <v>2.2008548987517099E-2</v>
      </c>
      <c r="BS941" s="17">
        <v>0</v>
      </c>
      <c r="BT941" s="17">
        <v>0</v>
      </c>
      <c r="BU941" s="17">
        <v>0</v>
      </c>
      <c r="BV941" s="17"/>
      <c r="BW941" s="17">
        <v>0</v>
      </c>
      <c r="BX941" s="17">
        <v>1.04384642380102E-2</v>
      </c>
      <c r="BY941" s="17">
        <v>3.35301543702951E-2</v>
      </c>
      <c r="BZ941" s="17">
        <v>0</v>
      </c>
      <c r="CA941" s="17">
        <v>0</v>
      </c>
      <c r="CB941" s="17"/>
      <c r="CC941" s="17">
        <v>6.30762912866417E-3</v>
      </c>
      <c r="CD941" s="17">
        <v>3.2876568675075497E-2</v>
      </c>
      <c r="CE941" s="17"/>
      <c r="CF941" s="17">
        <v>1.17996423602295E-2</v>
      </c>
      <c r="CG941" s="17"/>
      <c r="CH941" s="17">
        <v>2.25272375774506E-2</v>
      </c>
    </row>
    <row r="942" spans="2:86" x14ac:dyDescent="0.35">
      <c r="B942" t="s">
        <v>232</v>
      </c>
      <c r="C942" s="17">
        <v>1.6812010012643E-2</v>
      </c>
      <c r="D942" s="17">
        <v>2.2532230810769199E-2</v>
      </c>
      <c r="E942" s="17">
        <v>1.0993343760702601E-2</v>
      </c>
      <c r="F942" s="17"/>
      <c r="G942" s="17">
        <v>0</v>
      </c>
      <c r="H942" s="17">
        <v>3.3157272834962399E-2</v>
      </c>
      <c r="I942" s="17">
        <v>1.1632108666309499E-2</v>
      </c>
      <c r="J942" s="17">
        <v>1.4454214799044801E-2</v>
      </c>
      <c r="K942" s="17">
        <v>2.7668370415222399E-2</v>
      </c>
      <c r="L942" s="17">
        <v>1.06058771475207E-2</v>
      </c>
      <c r="M942" s="17"/>
      <c r="N942" s="17">
        <v>3.3874807251866298E-2</v>
      </c>
      <c r="O942" s="17">
        <v>1.61768559113376E-2</v>
      </c>
      <c r="P942" s="17">
        <v>0</v>
      </c>
      <c r="Q942" s="17">
        <v>1.35226865822578E-2</v>
      </c>
      <c r="R942" s="17"/>
      <c r="S942" s="17">
        <v>1.37661764313948E-2</v>
      </c>
      <c r="T942" s="17">
        <v>1.6115268317679701E-2</v>
      </c>
      <c r="U942" s="17">
        <v>0</v>
      </c>
      <c r="V942" s="17">
        <v>0</v>
      </c>
      <c r="W942" s="17">
        <v>0</v>
      </c>
      <c r="X942" s="17">
        <v>3.8042109902677597E-2</v>
      </c>
      <c r="Y942" s="17">
        <v>3.5013548995530497E-2</v>
      </c>
      <c r="Z942" s="17">
        <v>0</v>
      </c>
      <c r="AA942" s="17">
        <v>0</v>
      </c>
      <c r="AB942" s="17">
        <v>0</v>
      </c>
      <c r="AC942" s="17">
        <v>0.13970306640859201</v>
      </c>
      <c r="AD942" s="17">
        <v>0</v>
      </c>
      <c r="AE942" s="17"/>
      <c r="AF942" s="17">
        <v>0</v>
      </c>
      <c r="AG942" s="17">
        <v>0</v>
      </c>
      <c r="AH942" s="17">
        <v>0</v>
      </c>
      <c r="AI942" s="17">
        <v>5.0377124708815099E-2</v>
      </c>
      <c r="AJ942" s="17">
        <v>0</v>
      </c>
      <c r="AK942" s="17">
        <v>0</v>
      </c>
      <c r="AL942" s="17">
        <v>5.1899262354679801E-2</v>
      </c>
      <c r="AM942" s="17">
        <v>0</v>
      </c>
      <c r="AN942" s="17">
        <v>0</v>
      </c>
      <c r="AO942" s="17">
        <v>0</v>
      </c>
      <c r="AP942" s="17">
        <v>2.6782437862349899E-2</v>
      </c>
      <c r="AQ942" s="17">
        <v>0</v>
      </c>
      <c r="AR942" s="17">
        <v>5.0999517742484901E-2</v>
      </c>
      <c r="AS942" s="17">
        <v>0</v>
      </c>
      <c r="AT942" s="17">
        <v>0</v>
      </c>
      <c r="AU942" s="17">
        <v>9.7813877587804202E-2</v>
      </c>
      <c r="AV942" s="17"/>
      <c r="AW942" s="17">
        <v>0</v>
      </c>
      <c r="AX942" s="17">
        <v>1.29003341602198E-2</v>
      </c>
      <c r="AY942" s="17">
        <v>2.4891853745095401E-2</v>
      </c>
      <c r="AZ942" s="17">
        <v>0</v>
      </c>
      <c r="BA942" s="17">
        <v>9.1694652663829895E-2</v>
      </c>
      <c r="BB942" s="17"/>
      <c r="BC942" s="17">
        <v>2.02579300776769E-2</v>
      </c>
      <c r="BD942" s="17">
        <v>1.6445545527792101E-2</v>
      </c>
      <c r="BE942" s="17">
        <v>5.5748848063998302E-3</v>
      </c>
      <c r="BF942" s="17">
        <v>1.9421107809576999E-2</v>
      </c>
      <c r="BG942" s="17">
        <v>0.10548322011104699</v>
      </c>
      <c r="BH942" s="17"/>
      <c r="BI942" s="17">
        <v>2.12215210884758E-2</v>
      </c>
      <c r="BJ942" s="17">
        <v>0</v>
      </c>
      <c r="BK942" s="17"/>
      <c r="BL942" s="17">
        <v>1.11359776631033E-2</v>
      </c>
      <c r="BM942" s="17">
        <v>2.2257872397239802E-2</v>
      </c>
      <c r="BN942" s="17">
        <v>1.7148374829753999E-2</v>
      </c>
      <c r="BO942" s="17">
        <v>0</v>
      </c>
      <c r="BP942" s="17"/>
      <c r="BQ942" s="17">
        <v>0</v>
      </c>
      <c r="BR942" s="17">
        <v>1.79358988105148E-2</v>
      </c>
      <c r="BS942" s="17">
        <v>0</v>
      </c>
      <c r="BT942" s="17">
        <v>4.1738386683798402E-2</v>
      </c>
      <c r="BU942" s="17">
        <v>3.3522932066623101E-2</v>
      </c>
      <c r="BV942" s="17"/>
      <c r="BW942" s="17">
        <v>0</v>
      </c>
      <c r="BX942" s="17">
        <v>2.2761344260268102E-2</v>
      </c>
      <c r="BY942" s="17">
        <v>2.3184677313085E-2</v>
      </c>
      <c r="BZ942" s="17">
        <v>7.5788885535684599E-3</v>
      </c>
      <c r="CA942" s="17">
        <v>2.8114170933105601E-2</v>
      </c>
      <c r="CB942" s="17"/>
      <c r="CC942" s="17">
        <v>4.8085553644437997E-3</v>
      </c>
      <c r="CD942" s="17">
        <v>2.3770740260980201E-2</v>
      </c>
      <c r="CE942" s="17"/>
      <c r="CF942" s="17">
        <v>2.5729428753632599E-2</v>
      </c>
      <c r="CG942" s="17"/>
      <c r="CH942" s="17">
        <v>0</v>
      </c>
    </row>
    <row r="943" spans="2:86" x14ac:dyDescent="0.35">
      <c r="B943" t="s">
        <v>233</v>
      </c>
      <c r="C943" s="17">
        <v>2.9012864499885601E-2</v>
      </c>
      <c r="D943" s="17">
        <v>2.4578895951573899E-2</v>
      </c>
      <c r="E943" s="17">
        <v>3.3523141998732797E-2</v>
      </c>
      <c r="F943" s="17"/>
      <c r="G943" s="17">
        <v>0</v>
      </c>
      <c r="H943" s="17">
        <v>1.4321829360594601E-2</v>
      </c>
      <c r="I943" s="17">
        <v>0</v>
      </c>
      <c r="J943" s="17">
        <v>6.5000476444986105E-2</v>
      </c>
      <c r="K943" s="17">
        <v>7.1474828375532595E-2</v>
      </c>
      <c r="L943" s="17">
        <v>1.4800233052311399E-2</v>
      </c>
      <c r="M943" s="17"/>
      <c r="N943" s="17">
        <v>2.4512191291573001E-2</v>
      </c>
      <c r="O943" s="17">
        <v>2.8121669855987901E-2</v>
      </c>
      <c r="P943" s="17">
        <v>1.1052485111169699E-2</v>
      </c>
      <c r="Q943" s="17">
        <v>5.1815815363812801E-2</v>
      </c>
      <c r="R943" s="17"/>
      <c r="S943" s="17">
        <v>0</v>
      </c>
      <c r="T943" s="17">
        <v>5.07157440132412E-2</v>
      </c>
      <c r="U943" s="17">
        <v>0</v>
      </c>
      <c r="V943" s="17">
        <v>2.64245782513521E-2</v>
      </c>
      <c r="W943" s="17">
        <v>4.56304976432454E-2</v>
      </c>
      <c r="X943" s="17">
        <v>3.7233435212272903E-2</v>
      </c>
      <c r="Y943" s="17">
        <v>0</v>
      </c>
      <c r="Z943" s="17">
        <v>0</v>
      </c>
      <c r="AA943" s="17">
        <v>2.9326589606633102E-2</v>
      </c>
      <c r="AB943" s="17">
        <v>3.7146847979594097E-2</v>
      </c>
      <c r="AC943" s="17">
        <v>4.7963684319195697E-2</v>
      </c>
      <c r="AD943" s="17">
        <v>0.120975992296041</v>
      </c>
      <c r="AE943" s="17"/>
      <c r="AF943" s="17">
        <v>0</v>
      </c>
      <c r="AG943" s="17">
        <v>0.17613721675862101</v>
      </c>
      <c r="AH943" s="17">
        <v>6.7921670232687095E-2</v>
      </c>
      <c r="AI943" s="17">
        <v>0</v>
      </c>
      <c r="AJ943" s="17">
        <v>2.6913740128189301E-2</v>
      </c>
      <c r="AK943" s="17">
        <v>0</v>
      </c>
      <c r="AL943" s="17">
        <v>0</v>
      </c>
      <c r="AM943" s="17">
        <v>0</v>
      </c>
      <c r="AN943" s="17">
        <v>4.4435391301602997E-2</v>
      </c>
      <c r="AO943" s="17">
        <v>0</v>
      </c>
      <c r="AP943" s="17">
        <v>0</v>
      </c>
      <c r="AQ943" s="17">
        <v>8.2599786783834298E-2</v>
      </c>
      <c r="AR943" s="17">
        <v>5.8506964963545002E-2</v>
      </c>
      <c r="AS943" s="17">
        <v>0</v>
      </c>
      <c r="AT943" s="17">
        <v>0</v>
      </c>
      <c r="AU943" s="17">
        <v>0</v>
      </c>
      <c r="AV943" s="17"/>
      <c r="AW943" s="17">
        <v>5.0869983034417303E-2</v>
      </c>
      <c r="AX943" s="17">
        <v>1.05769293164089E-2</v>
      </c>
      <c r="AY943" s="17">
        <v>2.03127724487491E-2</v>
      </c>
      <c r="AZ943" s="17">
        <v>2.89601425926901E-2</v>
      </c>
      <c r="BA943" s="17">
        <v>0</v>
      </c>
      <c r="BB943" s="17"/>
      <c r="BC943" s="17">
        <v>0</v>
      </c>
      <c r="BD943" s="17">
        <v>1.1289026776426E-2</v>
      </c>
      <c r="BE943" s="17">
        <v>3.25559877843975E-2</v>
      </c>
      <c r="BF943" s="17">
        <v>4.5383721421938E-2</v>
      </c>
      <c r="BG943" s="17">
        <v>0.14530938225780499</v>
      </c>
      <c r="BH943" s="17"/>
      <c r="BI943" s="17">
        <v>2.2236920457522499E-2</v>
      </c>
      <c r="BJ943" s="17">
        <v>5.4847302179306098E-2</v>
      </c>
      <c r="BK943" s="17"/>
      <c r="BL943" s="17">
        <v>1.53578009065391E-2</v>
      </c>
      <c r="BM943" s="17">
        <v>3.9612051237159399E-2</v>
      </c>
      <c r="BN943" s="17">
        <v>3.0474130177824601E-2</v>
      </c>
      <c r="BO943" s="17">
        <v>0</v>
      </c>
      <c r="BP943" s="17"/>
      <c r="BQ943" s="17">
        <v>1.30193462748255E-2</v>
      </c>
      <c r="BR943" s="17">
        <v>2.66086568142457E-2</v>
      </c>
      <c r="BS943" s="17">
        <v>0</v>
      </c>
      <c r="BT943" s="17">
        <v>0</v>
      </c>
      <c r="BU943" s="17">
        <v>0</v>
      </c>
      <c r="BV943" s="17"/>
      <c r="BW943" s="17">
        <v>0</v>
      </c>
      <c r="BX943" s="17">
        <v>2.2899405798396E-2</v>
      </c>
      <c r="BY943" s="17">
        <v>3.2353630228171101E-2</v>
      </c>
      <c r="BZ943" s="17">
        <v>9.8823984259469397E-3</v>
      </c>
      <c r="CA943" s="17">
        <v>2.7958193368990299E-2</v>
      </c>
      <c r="CB943" s="17"/>
      <c r="CC943" s="17">
        <v>1.46911972290301E-2</v>
      </c>
      <c r="CD943" s="17">
        <v>3.73155258723991E-2</v>
      </c>
      <c r="CE943" s="17"/>
      <c r="CF943" s="17">
        <v>2.5885493547884698E-2</v>
      </c>
      <c r="CG943" s="17"/>
      <c r="CH943" s="17">
        <v>0</v>
      </c>
    </row>
    <row r="944" spans="2:86" x14ac:dyDescent="0.35">
      <c r="B944" t="s">
        <v>140</v>
      </c>
      <c r="C944" s="17">
        <v>0.20162825412131699</v>
      </c>
      <c r="D944" s="17">
        <v>0.14510881247292801</v>
      </c>
      <c r="E944" s="17">
        <v>0.259120399845084</v>
      </c>
      <c r="F944" s="17"/>
      <c r="G944" s="17">
        <v>0.143493100903098</v>
      </c>
      <c r="H944" s="17">
        <v>0.24223531453907299</v>
      </c>
      <c r="I944" s="17">
        <v>0.18067615281308599</v>
      </c>
      <c r="J944" s="17">
        <v>0.1576953727382</v>
      </c>
      <c r="K944" s="17">
        <v>0.15278678842777299</v>
      </c>
      <c r="L944" s="17">
        <v>0.28742811121610601</v>
      </c>
      <c r="M944" s="17"/>
      <c r="N944" s="17">
        <v>0.189744178256149</v>
      </c>
      <c r="O944" s="17">
        <v>0.134973312605389</v>
      </c>
      <c r="P944" s="17">
        <v>0.2186605130872</v>
      </c>
      <c r="Q944" s="17">
        <v>0.28778513171060399</v>
      </c>
      <c r="R944" s="17"/>
      <c r="S944" s="17">
        <v>0.22998888973785001</v>
      </c>
      <c r="T944" s="17">
        <v>0.18922052277677701</v>
      </c>
      <c r="U944" s="17">
        <v>0.23018709306937801</v>
      </c>
      <c r="V944" s="17">
        <v>0.17981514736653101</v>
      </c>
      <c r="W944" s="17">
        <v>0.21159096261163601</v>
      </c>
      <c r="X944" s="17">
        <v>0.18682924535770101</v>
      </c>
      <c r="Y944" s="17">
        <v>0.23007009300648801</v>
      </c>
      <c r="Z944" s="17">
        <v>6.1835980825538102E-2</v>
      </c>
      <c r="AA944" s="17">
        <v>0.23289489098344399</v>
      </c>
      <c r="AB944" s="17">
        <v>6.7071813179116396E-2</v>
      </c>
      <c r="AC944" s="17">
        <v>0.25492511844580501</v>
      </c>
      <c r="AD944" s="17">
        <v>0.485356442531717</v>
      </c>
      <c r="AE944" s="17"/>
      <c r="AF944" s="17">
        <v>0</v>
      </c>
      <c r="AG944" s="17">
        <v>0.56330036742168299</v>
      </c>
      <c r="AH944" s="17">
        <v>0.195115853952192</v>
      </c>
      <c r="AI944" s="17">
        <v>0.22887569981592301</v>
      </c>
      <c r="AJ944" s="17">
        <v>0.28592220889091602</v>
      </c>
      <c r="AK944" s="17">
        <v>0.23576344571855001</v>
      </c>
      <c r="AL944" s="17">
        <v>0.13268308831918901</v>
      </c>
      <c r="AM944" s="17">
        <v>0.110343951601711</v>
      </c>
      <c r="AN944" s="17">
        <v>0.10222304770007599</v>
      </c>
      <c r="AO944" s="17">
        <v>5.4445650319596202E-2</v>
      </c>
      <c r="AP944" s="17">
        <v>0.16767251300988301</v>
      </c>
      <c r="AQ944" s="17">
        <v>0.179126739606568</v>
      </c>
      <c r="AR944" s="17">
        <v>0.23252304769964399</v>
      </c>
      <c r="AS944" s="17">
        <v>0.36815485810128201</v>
      </c>
      <c r="AT944" s="17">
        <v>0.13170709550080301</v>
      </c>
      <c r="AU944" s="17">
        <v>9.6854901986274597E-2</v>
      </c>
      <c r="AV944" s="17"/>
      <c r="AW944" s="17">
        <v>0.18673236517162001</v>
      </c>
      <c r="AX944" s="17">
        <v>0.194080848821785</v>
      </c>
      <c r="AY944" s="17">
        <v>0.218180736103217</v>
      </c>
      <c r="AZ944" s="17">
        <v>0.12303919125313501</v>
      </c>
      <c r="BA944" s="17">
        <v>0.162151468516501</v>
      </c>
      <c r="BB944" s="17"/>
      <c r="BC944" s="17">
        <v>0.141710201419707</v>
      </c>
      <c r="BD944" s="17">
        <v>0.176139226010431</v>
      </c>
      <c r="BE944" s="17">
        <v>0.21685661961743399</v>
      </c>
      <c r="BF944" s="17">
        <v>0.22452209207923601</v>
      </c>
      <c r="BG944" s="17">
        <v>0.31618743794770199</v>
      </c>
      <c r="BH944" s="17"/>
      <c r="BI944" s="17">
        <v>0.19003192863169099</v>
      </c>
      <c r="BJ944" s="17">
        <v>0.24584121489829699</v>
      </c>
      <c r="BK944" s="17"/>
      <c r="BL944" s="17">
        <v>0.174847735428315</v>
      </c>
      <c r="BM944" s="17">
        <v>0.180293334701529</v>
      </c>
      <c r="BN944" s="17">
        <v>0.221171770845288</v>
      </c>
      <c r="BO944" s="17">
        <v>0.20582735035979899</v>
      </c>
      <c r="BP944" s="17"/>
      <c r="BQ944" s="17">
        <v>0.10723478314722899</v>
      </c>
      <c r="BR944" s="17">
        <v>0.19695085869765799</v>
      </c>
      <c r="BS944" s="17">
        <v>0.12565455202805301</v>
      </c>
      <c r="BT944" s="17">
        <v>8.1909651829206107E-2</v>
      </c>
      <c r="BU944" s="17">
        <v>0.11192593234489701</v>
      </c>
      <c r="BV944" s="17"/>
      <c r="BW944" s="17">
        <v>9.8485563267835599E-2</v>
      </c>
      <c r="BX944" s="17">
        <v>0.16784467603686901</v>
      </c>
      <c r="BY944" s="17">
        <v>4.4191154470607903E-2</v>
      </c>
      <c r="BZ944" s="17">
        <v>9.7891538369402106E-2</v>
      </c>
      <c r="CA944" s="17">
        <v>0.12167097425245001</v>
      </c>
      <c r="CB944" s="17"/>
      <c r="CC944" s="17">
        <v>0.11035160799015099</v>
      </c>
      <c r="CD944" s="17">
        <v>0.254543816933477</v>
      </c>
      <c r="CE944" s="17"/>
      <c r="CF944" s="17">
        <v>0.16554704053959299</v>
      </c>
      <c r="CG944" s="17"/>
      <c r="CH944" s="17">
        <v>8.9618839489304797E-2</v>
      </c>
    </row>
    <row r="945" spans="2:86" x14ac:dyDescent="0.35">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c r="BZ945" s="17"/>
      <c r="CA945" s="17"/>
      <c r="CB945" s="17"/>
      <c r="CC945" s="17"/>
      <c r="CD945" s="17"/>
      <c r="CE945" s="17"/>
      <c r="CF945" s="17"/>
      <c r="CG945" s="17"/>
      <c r="CH945" s="17"/>
    </row>
    <row r="946" spans="2:86" x14ac:dyDescent="0.35">
      <c r="B946" s="6" t="s">
        <v>384</v>
      </c>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c r="CB946" s="17"/>
      <c r="CC946" s="17"/>
      <c r="CD946" s="17"/>
      <c r="CE946" s="17"/>
      <c r="CF946" s="17"/>
      <c r="CG946" s="17"/>
      <c r="CH946" s="17"/>
    </row>
    <row r="947" spans="2:86" x14ac:dyDescent="0.35">
      <c r="B947" s="21" t="s">
        <v>348</v>
      </c>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c r="CB947" s="17"/>
      <c r="CC947" s="17"/>
      <c r="CD947" s="17"/>
      <c r="CE947" s="17"/>
      <c r="CF947" s="17"/>
      <c r="CG947" s="17"/>
      <c r="CH947" s="17"/>
    </row>
    <row r="948" spans="2:86" x14ac:dyDescent="0.35">
      <c r="B948" t="s">
        <v>76</v>
      </c>
      <c r="C948" s="17">
        <v>0.157600704510481</v>
      </c>
      <c r="D948" s="17">
        <v>0.19366008664893</v>
      </c>
      <c r="E948" s="17">
        <v>0.121968834558499</v>
      </c>
      <c r="F948" s="17"/>
      <c r="G948" s="17">
        <v>0.250488409528</v>
      </c>
      <c r="H948" s="17">
        <v>0.27681069188370599</v>
      </c>
      <c r="I948" s="17">
        <v>0.13170657430476701</v>
      </c>
      <c r="J948" s="17">
        <v>0.128051340611472</v>
      </c>
      <c r="K948" s="17">
        <v>0.13230407241335601</v>
      </c>
      <c r="L948" s="17">
        <v>4.1055117232068797E-2</v>
      </c>
      <c r="M948" s="17"/>
      <c r="N948" s="17">
        <v>0.18298681401311201</v>
      </c>
      <c r="O948" s="17">
        <v>0.123020741023126</v>
      </c>
      <c r="P948" s="17">
        <v>0.15166562415082899</v>
      </c>
      <c r="Q948" s="17">
        <v>0.15862485585593999</v>
      </c>
      <c r="R948" s="17"/>
      <c r="S948" s="17">
        <v>0.27639904238888502</v>
      </c>
      <c r="T948" s="17">
        <v>0.10912765750716</v>
      </c>
      <c r="U948" s="17">
        <v>9.7539541347990699E-2</v>
      </c>
      <c r="V948" s="17">
        <v>9.6022473702504399E-2</v>
      </c>
      <c r="W948" s="17">
        <v>0.26488199505277599</v>
      </c>
      <c r="X948" s="17">
        <v>0.136474592834606</v>
      </c>
      <c r="Y948" s="17">
        <v>7.3975724682746005E-2</v>
      </c>
      <c r="Z948" s="17">
        <v>7.6551404274723095E-2</v>
      </c>
      <c r="AA948" s="17">
        <v>0.187026118443231</v>
      </c>
      <c r="AB948" s="17">
        <v>0.15118293526894699</v>
      </c>
      <c r="AC948" s="17">
        <v>0.18470501106363901</v>
      </c>
      <c r="AD948" s="17">
        <v>0</v>
      </c>
      <c r="AE948" s="17"/>
      <c r="AF948" s="17">
        <v>0.34204145987693002</v>
      </c>
      <c r="AG948" s="17">
        <v>0.14728240040746901</v>
      </c>
      <c r="AH948" s="17">
        <v>2.9033424720554101E-2</v>
      </c>
      <c r="AI948" s="17">
        <v>0.25189934062040897</v>
      </c>
      <c r="AJ948" s="17">
        <v>8.9851994522009898E-2</v>
      </c>
      <c r="AK948" s="17">
        <v>0.19709161744796</v>
      </c>
      <c r="AL948" s="17">
        <v>0.17852450508187001</v>
      </c>
      <c r="AM948" s="17">
        <v>0.120903577832778</v>
      </c>
      <c r="AN948" s="17">
        <v>9.0105711258157695E-2</v>
      </c>
      <c r="AO948" s="17">
        <v>0.13398034638699</v>
      </c>
      <c r="AP948" s="17">
        <v>3.8152871184140603E-2</v>
      </c>
      <c r="AQ948" s="17">
        <v>0.27016380933713602</v>
      </c>
      <c r="AR948" s="17">
        <v>0.33098595921395002</v>
      </c>
      <c r="AS948" s="17">
        <v>0</v>
      </c>
      <c r="AT948" s="17">
        <v>0.46848588771481797</v>
      </c>
      <c r="AU948" s="17">
        <v>0.17862404237229501</v>
      </c>
      <c r="AV948" s="17"/>
      <c r="AW948" s="17">
        <v>9.1143995222692606E-2</v>
      </c>
      <c r="AX948" s="17">
        <v>0.132080497468369</v>
      </c>
      <c r="AY948" s="17">
        <v>0.17615693539524899</v>
      </c>
      <c r="AZ948" s="17">
        <v>0.38105570998935001</v>
      </c>
      <c r="BA948" s="17">
        <v>0.23676311131841199</v>
      </c>
      <c r="BB948" s="17"/>
      <c r="BC948" s="17">
        <v>0.42011745859428901</v>
      </c>
      <c r="BD948" s="17">
        <v>0.12919197568194199</v>
      </c>
      <c r="BE948" s="17">
        <v>0.136558225563194</v>
      </c>
      <c r="BF948" s="17">
        <v>6.8674778727233293E-2</v>
      </c>
      <c r="BG948" s="17">
        <v>7.9534387026298406E-2</v>
      </c>
      <c r="BH948" s="17"/>
      <c r="BI948" s="17">
        <v>0.17168415135594001</v>
      </c>
      <c r="BJ948" s="17">
        <v>0.106245496641582</v>
      </c>
      <c r="BK948" s="17"/>
      <c r="BL948" s="17">
        <v>0.14039482985429999</v>
      </c>
      <c r="BM948" s="17">
        <v>0.12841873487067501</v>
      </c>
      <c r="BN948" s="17">
        <v>0.15821068795930299</v>
      </c>
      <c r="BO948" s="17">
        <v>0.48310818192571803</v>
      </c>
      <c r="BP948" s="17"/>
      <c r="BQ948" s="17">
        <v>5.1140912466874501E-2</v>
      </c>
      <c r="BR948" s="17">
        <v>0.29973572884863797</v>
      </c>
      <c r="BS948" s="17">
        <v>0.10215344253592699</v>
      </c>
      <c r="BT948" s="17">
        <v>6.0984986609454797E-2</v>
      </c>
      <c r="BU948" s="17">
        <v>0.23473694879309701</v>
      </c>
      <c r="BV948" s="17"/>
      <c r="BW948" s="17">
        <v>8.9829315727410805E-2</v>
      </c>
      <c r="BX948" s="17">
        <v>0.50697484567550699</v>
      </c>
      <c r="BY948" s="17">
        <v>5.74546533616387E-2</v>
      </c>
      <c r="BZ948" s="17">
        <v>7.0680595264181606E-2</v>
      </c>
      <c r="CA948" s="17">
        <v>8.9700551818838306E-2</v>
      </c>
      <c r="CB948" s="17"/>
      <c r="CC948" s="17">
        <v>0.11897135684174</v>
      </c>
      <c r="CD948" s="17">
        <v>0.17869624037905599</v>
      </c>
      <c r="CE948" s="17"/>
      <c r="CF948" s="17">
        <v>0.49078350244416802</v>
      </c>
      <c r="CG948" s="17"/>
      <c r="CH948" s="17">
        <v>0.224404724976632</v>
      </c>
    </row>
    <row r="949" spans="2:86" x14ac:dyDescent="0.35">
      <c r="B949" t="s">
        <v>75</v>
      </c>
      <c r="C949" s="17">
        <v>0.16768300489903001</v>
      </c>
      <c r="D949" s="17">
        <v>0.16339456189773699</v>
      </c>
      <c r="E949" s="17">
        <v>0.17303714116541499</v>
      </c>
      <c r="F949" s="17"/>
      <c r="G949" s="17">
        <v>0.13283904558412901</v>
      </c>
      <c r="H949" s="17">
        <v>9.0102552353745799E-2</v>
      </c>
      <c r="I949" s="17">
        <v>0.14751183340864299</v>
      </c>
      <c r="J949" s="17">
        <v>0.18607127213723301</v>
      </c>
      <c r="K949" s="17">
        <v>0.20244243581603999</v>
      </c>
      <c r="L949" s="17">
        <v>0.24918169305210799</v>
      </c>
      <c r="M949" s="17"/>
      <c r="N949" s="17">
        <v>0.24289144563581</v>
      </c>
      <c r="O949" s="17">
        <v>0.17107160467195801</v>
      </c>
      <c r="P949" s="17">
        <v>0.137363558199048</v>
      </c>
      <c r="Q949" s="17">
        <v>0.12412003212626101</v>
      </c>
      <c r="R949" s="17"/>
      <c r="S949" s="17">
        <v>8.0475745768495005E-2</v>
      </c>
      <c r="T949" s="17">
        <v>0.265463673472906</v>
      </c>
      <c r="U949" s="17">
        <v>0.20914303773852999</v>
      </c>
      <c r="V949" s="17">
        <v>0.37800614998481002</v>
      </c>
      <c r="W949" s="17">
        <v>0.22433010329950101</v>
      </c>
      <c r="X949" s="17">
        <v>0.15785195851724501</v>
      </c>
      <c r="Y949" s="17">
        <v>0.15429059044109</v>
      </c>
      <c r="Z949" s="17">
        <v>0.28787439430619299</v>
      </c>
      <c r="AA949" s="17">
        <v>0.176164503962707</v>
      </c>
      <c r="AB949" s="17">
        <v>2.89758633336634E-2</v>
      </c>
      <c r="AC949" s="17">
        <v>0</v>
      </c>
      <c r="AD949" s="17">
        <v>0</v>
      </c>
      <c r="AE949" s="17"/>
      <c r="AF949" s="17">
        <v>0.15357314082926601</v>
      </c>
      <c r="AG949" s="17">
        <v>0</v>
      </c>
      <c r="AH949" s="17">
        <v>0.16000286148522599</v>
      </c>
      <c r="AI949" s="17">
        <v>8.1507324474133294E-2</v>
      </c>
      <c r="AJ949" s="17">
        <v>0.19745550867477299</v>
      </c>
      <c r="AK949" s="17">
        <v>0.164837609426014</v>
      </c>
      <c r="AL949" s="17">
        <v>0.13440812627051599</v>
      </c>
      <c r="AM949" s="17">
        <v>0.131208731613292</v>
      </c>
      <c r="AN949" s="17">
        <v>0.155351156055619</v>
      </c>
      <c r="AO949" s="17">
        <v>0.25686779188534498</v>
      </c>
      <c r="AP949" s="17">
        <v>0.32936491184796601</v>
      </c>
      <c r="AQ949" s="17">
        <v>0.25184993053995502</v>
      </c>
      <c r="AR949" s="17">
        <v>6.3975183780452305E-2</v>
      </c>
      <c r="AS949" s="17">
        <v>0.494105972753136</v>
      </c>
      <c r="AT949" s="17">
        <v>0.21908351573511101</v>
      </c>
      <c r="AU949" s="17">
        <v>0.16414387150212301</v>
      </c>
      <c r="AV949" s="17"/>
      <c r="AW949" s="17">
        <v>0.198181523256238</v>
      </c>
      <c r="AX949" s="17">
        <v>0.203555997793083</v>
      </c>
      <c r="AY949" s="17">
        <v>0.12699048137854901</v>
      </c>
      <c r="AZ949" s="17">
        <v>0.173151843722262</v>
      </c>
      <c r="BA949" s="17">
        <v>0.34686201120157201</v>
      </c>
      <c r="BB949" s="17"/>
      <c r="BC949" s="17">
        <v>0.162165733194087</v>
      </c>
      <c r="BD949" s="17">
        <v>0.19484006226387501</v>
      </c>
      <c r="BE949" s="17">
        <v>0.16613310676399201</v>
      </c>
      <c r="BF949" s="17">
        <v>0.14411467482197299</v>
      </c>
      <c r="BG949" s="17">
        <v>6.1955778678059299E-2</v>
      </c>
      <c r="BH949" s="17"/>
      <c r="BI949" s="17">
        <v>0.166216761794754</v>
      </c>
      <c r="BJ949" s="17">
        <v>0.173029651940249</v>
      </c>
      <c r="BK949" s="17"/>
      <c r="BL949" s="17">
        <v>0.16543914496040699</v>
      </c>
      <c r="BM949" s="17">
        <v>0.23124647800189799</v>
      </c>
      <c r="BN949" s="17">
        <v>0.14753174731254301</v>
      </c>
      <c r="BO949" s="17">
        <v>0</v>
      </c>
      <c r="BP949" s="17"/>
      <c r="BQ949" s="17">
        <v>0.56365156417148199</v>
      </c>
      <c r="BR949" s="17">
        <v>7.8226780977660296E-2</v>
      </c>
      <c r="BS949" s="17">
        <v>4.4799958747099203E-2</v>
      </c>
      <c r="BT949" s="17">
        <v>0.10805014704235701</v>
      </c>
      <c r="BU949" s="17">
        <v>4.9633124322888203E-2</v>
      </c>
      <c r="BV949" s="17"/>
      <c r="BW949" s="17">
        <v>0.71379498310665801</v>
      </c>
      <c r="BX949" s="17">
        <v>3.5462974731254197E-2</v>
      </c>
      <c r="BY949" s="17">
        <v>2.7944658792460199E-2</v>
      </c>
      <c r="BZ949" s="17">
        <v>6.5061182671577497E-2</v>
      </c>
      <c r="CA949" s="17">
        <v>2.0947883395132101E-2</v>
      </c>
      <c r="CB949" s="17"/>
      <c r="CC949" s="17">
        <v>0.11536223705253799</v>
      </c>
      <c r="CD949" s="17">
        <v>0.19625544273157899</v>
      </c>
      <c r="CE949" s="17"/>
      <c r="CF949" s="17">
        <v>4.0535706476329002E-2</v>
      </c>
      <c r="CG949" s="17"/>
      <c r="CH949" s="17">
        <v>0.15377667978031301</v>
      </c>
    </row>
    <row r="950" spans="2:86" x14ac:dyDescent="0.35">
      <c r="B950" t="s">
        <v>77</v>
      </c>
      <c r="C950" s="17">
        <v>9.9790215214170905E-2</v>
      </c>
      <c r="D950" s="17">
        <v>0.124516984234905</v>
      </c>
      <c r="E950" s="17">
        <v>7.5307009271466802E-2</v>
      </c>
      <c r="F950" s="17"/>
      <c r="G950" s="17">
        <v>0.115937023423169</v>
      </c>
      <c r="H950" s="17">
        <v>0.118914453108684</v>
      </c>
      <c r="I950" s="17">
        <v>7.1553215733441505E-2</v>
      </c>
      <c r="J950" s="17">
        <v>0.12491949182103999</v>
      </c>
      <c r="K950" s="17">
        <v>0.113353588325348</v>
      </c>
      <c r="L950" s="17">
        <v>6.4049196581030796E-2</v>
      </c>
      <c r="M950" s="17"/>
      <c r="N950" s="17">
        <v>0.102294082003513</v>
      </c>
      <c r="O950" s="17">
        <v>4.8578580539667002E-2</v>
      </c>
      <c r="P950" s="17">
        <v>7.21413738132477E-2</v>
      </c>
      <c r="Q950" s="17">
        <v>0.17164529619353999</v>
      </c>
      <c r="R950" s="17"/>
      <c r="S950" s="17">
        <v>0.128736058413851</v>
      </c>
      <c r="T950" s="17">
        <v>0.129539667609612</v>
      </c>
      <c r="U950" s="17">
        <v>6.4661711671709296E-2</v>
      </c>
      <c r="V950" s="17">
        <v>9.1726690412456999E-2</v>
      </c>
      <c r="W950" s="17">
        <v>3.3667539895503397E-2</v>
      </c>
      <c r="X950" s="17">
        <v>6.6284376306938897E-2</v>
      </c>
      <c r="Y950" s="17">
        <v>0.12616675879259701</v>
      </c>
      <c r="Z950" s="17">
        <v>0</v>
      </c>
      <c r="AA950" s="17">
        <v>0.11682949607713999</v>
      </c>
      <c r="AB950" s="17">
        <v>0.222136089180233</v>
      </c>
      <c r="AC950" s="17">
        <v>0</v>
      </c>
      <c r="AD950" s="17">
        <v>0</v>
      </c>
      <c r="AE950" s="17"/>
      <c r="AF950" s="17">
        <v>0</v>
      </c>
      <c r="AG950" s="17">
        <v>0</v>
      </c>
      <c r="AH950" s="17">
        <v>0.29531341767466501</v>
      </c>
      <c r="AI950" s="17">
        <v>0.13785978259817999</v>
      </c>
      <c r="AJ950" s="17">
        <v>2.9835547544553601E-2</v>
      </c>
      <c r="AK950" s="17">
        <v>2.3913066643717999E-2</v>
      </c>
      <c r="AL950" s="17">
        <v>0.149591454827674</v>
      </c>
      <c r="AM950" s="17">
        <v>7.9843098290988596E-2</v>
      </c>
      <c r="AN950" s="17">
        <v>0.16874853702536399</v>
      </c>
      <c r="AO950" s="17">
        <v>8.5007895253732202E-2</v>
      </c>
      <c r="AP950" s="17">
        <v>9.4573007662739406E-2</v>
      </c>
      <c r="AQ950" s="17">
        <v>5.7116058695053401E-2</v>
      </c>
      <c r="AR950" s="17">
        <v>0.12167656518770301</v>
      </c>
      <c r="AS950" s="17">
        <v>0</v>
      </c>
      <c r="AT950" s="17">
        <v>0.31243059655007099</v>
      </c>
      <c r="AU950" s="17">
        <v>0.10092285257741899</v>
      </c>
      <c r="AV950" s="17"/>
      <c r="AW950" s="17">
        <v>0.17042009023902099</v>
      </c>
      <c r="AX950" s="17">
        <v>6.2968812957246198E-2</v>
      </c>
      <c r="AY950" s="17">
        <v>8.2718903112557807E-2</v>
      </c>
      <c r="AZ950" s="17">
        <v>0.13928557523884799</v>
      </c>
      <c r="BA950" s="17">
        <v>0</v>
      </c>
      <c r="BB950" s="17"/>
      <c r="BC950" s="17">
        <v>0.127075597466067</v>
      </c>
      <c r="BD950" s="17">
        <v>0.104478142328971</v>
      </c>
      <c r="BE950" s="17">
        <v>8.2009644736228696E-2</v>
      </c>
      <c r="BF950" s="17">
        <v>6.1805926438004803E-2</v>
      </c>
      <c r="BG950" s="17">
        <v>0.26515974212583698</v>
      </c>
      <c r="BH950" s="17"/>
      <c r="BI950" s="17">
        <v>9.4725426595756695E-2</v>
      </c>
      <c r="BJ950" s="17">
        <v>0.118258937762343</v>
      </c>
      <c r="BK950" s="17"/>
      <c r="BL950" s="17">
        <v>0.183719372625121</v>
      </c>
      <c r="BM950" s="17">
        <v>9.9233904449595303E-2</v>
      </c>
      <c r="BN950" s="17">
        <v>8.2059230012041295E-2</v>
      </c>
      <c r="BO950" s="17">
        <v>0</v>
      </c>
      <c r="BP950" s="17"/>
      <c r="BQ950" s="17">
        <v>2.7364928392799699E-2</v>
      </c>
      <c r="BR950" s="17">
        <v>8.9506263465236699E-2</v>
      </c>
      <c r="BS950" s="17">
        <v>0.63132088880619697</v>
      </c>
      <c r="BT950" s="17">
        <v>0</v>
      </c>
      <c r="BU950" s="17">
        <v>0.150028786391562</v>
      </c>
      <c r="BV950" s="17"/>
      <c r="BW950" s="17">
        <v>4.7305520497805002E-2</v>
      </c>
      <c r="BX950" s="17">
        <v>8.1033995734143799E-2</v>
      </c>
      <c r="BY950" s="17">
        <v>0.70162700373604503</v>
      </c>
      <c r="BZ950" s="17">
        <v>0</v>
      </c>
      <c r="CA950" s="17">
        <v>9.4871032323306598E-2</v>
      </c>
      <c r="CB950" s="17"/>
      <c r="CC950" s="17">
        <v>6.91031208724803E-2</v>
      </c>
      <c r="CD950" s="17">
        <v>0.116548476444435</v>
      </c>
      <c r="CE950" s="17"/>
      <c r="CF950" s="17">
        <v>7.5324738813548994E-2</v>
      </c>
      <c r="CG950" s="17"/>
      <c r="CH950" s="17">
        <v>4.86791998951508E-2</v>
      </c>
    </row>
    <row r="951" spans="2:86" x14ac:dyDescent="0.35">
      <c r="B951" t="s">
        <v>79</v>
      </c>
      <c r="C951" s="17">
        <v>0.10957111304909301</v>
      </c>
      <c r="D951" s="17">
        <v>9.4821830068179E-2</v>
      </c>
      <c r="E951" s="17">
        <v>0.125187850907343</v>
      </c>
      <c r="F951" s="17"/>
      <c r="G951" s="17">
        <v>0.16427069996192301</v>
      </c>
      <c r="H951" s="17">
        <v>0.135778843628311</v>
      </c>
      <c r="I951" s="17">
        <v>0.21466546850304599</v>
      </c>
      <c r="J951" s="17">
        <v>6.1660570287885803E-2</v>
      </c>
      <c r="K951" s="17">
        <v>2.07057555484992E-2</v>
      </c>
      <c r="L951" s="17">
        <v>2.9801138507737999E-2</v>
      </c>
      <c r="M951" s="17"/>
      <c r="N951" s="17">
        <v>9.3892713939812397E-2</v>
      </c>
      <c r="O951" s="17">
        <v>0.119897634867651</v>
      </c>
      <c r="P951" s="17">
        <v>0.13958781178705201</v>
      </c>
      <c r="Q951" s="17">
        <v>9.1164061039607905E-2</v>
      </c>
      <c r="R951" s="17"/>
      <c r="S951" s="17">
        <v>0.16622591255673999</v>
      </c>
      <c r="T951" s="17">
        <v>0.12836834068768499</v>
      </c>
      <c r="U951" s="17">
        <v>9.1321857521138305E-2</v>
      </c>
      <c r="V951" s="17">
        <v>9.5379852841343205E-2</v>
      </c>
      <c r="W951" s="17">
        <v>9.12212555828701E-2</v>
      </c>
      <c r="X951" s="17">
        <v>3.29417081474749E-2</v>
      </c>
      <c r="Y951" s="17">
        <v>0.18700033797506499</v>
      </c>
      <c r="Z951" s="17">
        <v>0</v>
      </c>
      <c r="AA951" s="17">
        <v>2.1077808786647199E-2</v>
      </c>
      <c r="AB951" s="17">
        <v>8.8623532157365001E-2</v>
      </c>
      <c r="AC951" s="17">
        <v>0.14470836904087001</v>
      </c>
      <c r="AD951" s="17">
        <v>0.35052839374631001</v>
      </c>
      <c r="AE951" s="17"/>
      <c r="AF951" s="17">
        <v>9.4071665853534395E-2</v>
      </c>
      <c r="AG951" s="17">
        <v>0.24575432862788399</v>
      </c>
      <c r="AH951" s="17">
        <v>9.0528131798010905E-2</v>
      </c>
      <c r="AI951" s="17">
        <v>4.2772734318418201E-2</v>
      </c>
      <c r="AJ951" s="17">
        <v>5.92805524532313E-2</v>
      </c>
      <c r="AK951" s="17">
        <v>0.16183023189124601</v>
      </c>
      <c r="AL951" s="17">
        <v>3.0553603489692199E-2</v>
      </c>
      <c r="AM951" s="17">
        <v>0.17769811359443799</v>
      </c>
      <c r="AN951" s="17">
        <v>4.7897747420135701E-2</v>
      </c>
      <c r="AO951" s="17">
        <v>0.18308432743134401</v>
      </c>
      <c r="AP951" s="17">
        <v>0.20933783129627301</v>
      </c>
      <c r="AQ951" s="17">
        <v>5.47633937458245E-2</v>
      </c>
      <c r="AR951" s="17">
        <v>0.17202676819305901</v>
      </c>
      <c r="AS951" s="17">
        <v>0.25442225289634501</v>
      </c>
      <c r="AT951" s="17">
        <v>0</v>
      </c>
      <c r="AU951" s="17">
        <v>7.1192976564214097E-2</v>
      </c>
      <c r="AV951" s="17"/>
      <c r="AW951" s="17">
        <v>7.0434658302852796E-2</v>
      </c>
      <c r="AX951" s="17">
        <v>0.117052822249353</v>
      </c>
      <c r="AY951" s="17">
        <v>0.12884447894036499</v>
      </c>
      <c r="AZ951" s="17">
        <v>0.127972002362986</v>
      </c>
      <c r="BA951" s="17">
        <v>0.24407245692389701</v>
      </c>
      <c r="BB951" s="17"/>
      <c r="BC951" s="17">
        <v>0.10944823101131899</v>
      </c>
      <c r="BD951" s="17">
        <v>8.4445908994087202E-2</v>
      </c>
      <c r="BE951" s="17">
        <v>0.123500447479317</v>
      </c>
      <c r="BF951" s="17">
        <v>0.12294800688801701</v>
      </c>
      <c r="BG951" s="17">
        <v>0.14512585581339699</v>
      </c>
      <c r="BH951" s="17"/>
      <c r="BI951" s="17">
        <v>0.11163587325339799</v>
      </c>
      <c r="BJ951" s="17">
        <v>0.10204197684720499</v>
      </c>
      <c r="BK951" s="17"/>
      <c r="BL951" s="17">
        <v>0.13376323587318301</v>
      </c>
      <c r="BM951" s="17">
        <v>0.15883059605564101</v>
      </c>
      <c r="BN951" s="17">
        <v>8.5561692989091997E-2</v>
      </c>
      <c r="BO951" s="17">
        <v>0</v>
      </c>
      <c r="BP951" s="17"/>
      <c r="BQ951" s="17">
        <v>4.4803346147235801E-2</v>
      </c>
      <c r="BR951" s="17">
        <v>0.11252395449236199</v>
      </c>
      <c r="BS951" s="17">
        <v>4.1419014985884302E-2</v>
      </c>
      <c r="BT951" s="17">
        <v>2.0850481040860399E-2</v>
      </c>
      <c r="BU951" s="17">
        <v>0.465512935267061</v>
      </c>
      <c r="BV951" s="17"/>
      <c r="BW951" s="17">
        <v>2.90984999379321E-2</v>
      </c>
      <c r="BX951" s="17">
        <v>5.16107028902184E-2</v>
      </c>
      <c r="BY951" s="17">
        <v>2.8119728678438299E-2</v>
      </c>
      <c r="BZ951" s="17">
        <v>1.47058915388659E-2</v>
      </c>
      <c r="CA951" s="17">
        <v>0.63325873564479995</v>
      </c>
      <c r="CB951" s="17"/>
      <c r="CC951" s="17">
        <v>5.4615350242026503E-2</v>
      </c>
      <c r="CD951" s="17">
        <v>0.139582524979289</v>
      </c>
      <c r="CE951" s="17"/>
      <c r="CF951" s="17">
        <v>5.8993254774849103E-2</v>
      </c>
      <c r="CG951" s="17"/>
      <c r="CH951" s="17">
        <v>4.5061846085673103E-2</v>
      </c>
    </row>
    <row r="952" spans="2:86" x14ac:dyDescent="0.35">
      <c r="B952" t="s">
        <v>78</v>
      </c>
      <c r="C952" s="17">
        <v>0.20374301950120199</v>
      </c>
      <c r="D952" s="17">
        <v>0.236556861794843</v>
      </c>
      <c r="E952" s="17">
        <v>0.17167952069862799</v>
      </c>
      <c r="F952" s="17"/>
      <c r="G952" s="17">
        <v>0.17323456936414</v>
      </c>
      <c r="H952" s="17">
        <v>0.16233065798259799</v>
      </c>
      <c r="I952" s="17">
        <v>0.213774554730816</v>
      </c>
      <c r="J952" s="17">
        <v>0.18576297912443199</v>
      </c>
      <c r="K952" s="17">
        <v>0.22045110402318499</v>
      </c>
      <c r="L952" s="17">
        <v>0.26549916964125397</v>
      </c>
      <c r="M952" s="17"/>
      <c r="N952" s="17">
        <v>0.12148058760076701</v>
      </c>
      <c r="O952" s="17">
        <v>0.25263929519081602</v>
      </c>
      <c r="P952" s="17">
        <v>0.251809161036401</v>
      </c>
      <c r="Q952" s="17">
        <v>0.19472813277119799</v>
      </c>
      <c r="R952" s="17"/>
      <c r="S952" s="17">
        <v>0.114363088376896</v>
      </c>
      <c r="T952" s="17">
        <v>0.187658006741</v>
      </c>
      <c r="U952" s="17">
        <v>0.23981679999021599</v>
      </c>
      <c r="V952" s="17">
        <v>0.14829412385695701</v>
      </c>
      <c r="W952" s="17">
        <v>0.13726216772866701</v>
      </c>
      <c r="X952" s="17">
        <v>0.33256341621823399</v>
      </c>
      <c r="Y952" s="17">
        <v>0.23061961079823901</v>
      </c>
      <c r="Z952" s="17">
        <v>0.41495627296885501</v>
      </c>
      <c r="AA952" s="17">
        <v>0.24017656635027801</v>
      </c>
      <c r="AB952" s="17">
        <v>0.18412091254530299</v>
      </c>
      <c r="AC952" s="17">
        <v>0.14541986243176599</v>
      </c>
      <c r="AD952" s="17">
        <v>0.35042107929329402</v>
      </c>
      <c r="AE952" s="17"/>
      <c r="AF952" s="17">
        <v>0.101812796410607</v>
      </c>
      <c r="AG952" s="17">
        <v>0.19997023329077901</v>
      </c>
      <c r="AH952" s="17">
        <v>0.123348537735835</v>
      </c>
      <c r="AI952" s="17">
        <v>0.35713351339796201</v>
      </c>
      <c r="AJ952" s="17">
        <v>0.26223741687471303</v>
      </c>
      <c r="AK952" s="17">
        <v>0.17330735676037501</v>
      </c>
      <c r="AL952" s="17">
        <v>0.31172181558807999</v>
      </c>
      <c r="AM952" s="17">
        <v>0.19278514197697</v>
      </c>
      <c r="AN952" s="17">
        <v>0.24728065306422201</v>
      </c>
      <c r="AO952" s="17">
        <v>0.20516768802496399</v>
      </c>
      <c r="AP952" s="17">
        <v>0.115635520183068</v>
      </c>
      <c r="AQ952" s="17">
        <v>0.157788801156793</v>
      </c>
      <c r="AR952" s="17">
        <v>0</v>
      </c>
      <c r="AS952" s="17">
        <v>0</v>
      </c>
      <c r="AT952" s="17">
        <v>0</v>
      </c>
      <c r="AU952" s="17">
        <v>0.29753423870087198</v>
      </c>
      <c r="AV952" s="17"/>
      <c r="AW952" s="17">
        <v>0.18663072055121499</v>
      </c>
      <c r="AX952" s="17">
        <v>0.225956456575888</v>
      </c>
      <c r="AY952" s="17">
        <v>0.198982613878363</v>
      </c>
      <c r="AZ952" s="17">
        <v>6.8864632791078101E-2</v>
      </c>
      <c r="BA952" s="17">
        <v>0</v>
      </c>
      <c r="BB952" s="17"/>
      <c r="BC952" s="17">
        <v>3.4574242184293197E-2</v>
      </c>
      <c r="BD952" s="17">
        <v>0.25387755398859102</v>
      </c>
      <c r="BE952" s="17">
        <v>0.205090101456473</v>
      </c>
      <c r="BF952" s="17">
        <v>0.24106436218109001</v>
      </c>
      <c r="BG952" s="17">
        <v>0.17331129367759701</v>
      </c>
      <c r="BH952" s="17"/>
      <c r="BI952" s="17">
        <v>0.200060156405408</v>
      </c>
      <c r="BJ952" s="17">
        <v>0.21717255858439899</v>
      </c>
      <c r="BK952" s="17"/>
      <c r="BL952" s="17">
        <v>0.16526101558867201</v>
      </c>
      <c r="BM952" s="17">
        <v>0.186492663171166</v>
      </c>
      <c r="BN952" s="17">
        <v>0.22927989232596299</v>
      </c>
      <c r="BO952" s="17">
        <v>8.4502881306131497E-2</v>
      </c>
      <c r="BP952" s="17"/>
      <c r="BQ952" s="17">
        <v>0.21526699542236699</v>
      </c>
      <c r="BR952" s="17">
        <v>0.15097299152284599</v>
      </c>
      <c r="BS952" s="17">
        <v>9.8705658480068598E-2</v>
      </c>
      <c r="BT952" s="17">
        <v>0.55742474455527402</v>
      </c>
      <c r="BU952" s="17">
        <v>2.4422936854415399E-2</v>
      </c>
      <c r="BV952" s="17"/>
      <c r="BW952" s="17">
        <v>5.6251117060384499E-2</v>
      </c>
      <c r="BX952" s="17">
        <v>6.1523033997187802E-2</v>
      </c>
      <c r="BY952" s="17">
        <v>3.8352141743555203E-2</v>
      </c>
      <c r="BZ952" s="17">
        <v>0.721426838422211</v>
      </c>
      <c r="CA952" s="17">
        <v>5.0210339099075997E-2</v>
      </c>
      <c r="CB952" s="17"/>
      <c r="CC952" s="17">
        <v>0.48983386535673801</v>
      </c>
      <c r="CD952" s="17">
        <v>4.7508444893048098E-2</v>
      </c>
      <c r="CE952" s="17"/>
      <c r="CF952" s="17">
        <v>7.0323475865810905E-2</v>
      </c>
      <c r="CG952" s="17"/>
      <c r="CH952" s="17">
        <v>0.43147193644172599</v>
      </c>
    </row>
    <row r="953" spans="2:86" x14ac:dyDescent="0.35">
      <c r="B953" t="s">
        <v>231</v>
      </c>
      <c r="C953" s="17">
        <v>1.15492326654047E-2</v>
      </c>
      <c r="D953" s="17">
        <v>1.1594058557688899E-2</v>
      </c>
      <c r="E953" s="17">
        <v>1.1572935102935699E-2</v>
      </c>
      <c r="F953" s="17"/>
      <c r="G953" s="17">
        <v>3.5504989645406902E-2</v>
      </c>
      <c r="H953" s="17">
        <v>0</v>
      </c>
      <c r="I953" s="17">
        <v>1.2532774844995801E-2</v>
      </c>
      <c r="J953" s="17">
        <v>0</v>
      </c>
      <c r="K953" s="17">
        <v>2.94712645070789E-2</v>
      </c>
      <c r="L953" s="17">
        <v>0</v>
      </c>
      <c r="M953" s="17"/>
      <c r="N953" s="17">
        <v>0</v>
      </c>
      <c r="O953" s="17">
        <v>2.1772819149745E-2</v>
      </c>
      <c r="P953" s="17">
        <v>2.65644543711634E-2</v>
      </c>
      <c r="Q953" s="17">
        <v>0</v>
      </c>
      <c r="R953" s="17"/>
      <c r="S953" s="17">
        <v>1.49486624022401E-2</v>
      </c>
      <c r="T953" s="17">
        <v>0</v>
      </c>
      <c r="U953" s="17">
        <v>0</v>
      </c>
      <c r="V953" s="17">
        <v>0</v>
      </c>
      <c r="W953" s="17">
        <v>0</v>
      </c>
      <c r="X953" s="17">
        <v>7.6808141439689101E-2</v>
      </c>
      <c r="Y953" s="17">
        <v>0</v>
      </c>
      <c r="Z953" s="17">
        <v>0</v>
      </c>
      <c r="AA953" s="17">
        <v>0</v>
      </c>
      <c r="AB953" s="17">
        <v>3.6527395653329901E-2</v>
      </c>
      <c r="AC953" s="17">
        <v>0</v>
      </c>
      <c r="AD953" s="17">
        <v>0</v>
      </c>
      <c r="AE953" s="17"/>
      <c r="AF953" s="17">
        <v>0</v>
      </c>
      <c r="AG953" s="17">
        <v>0</v>
      </c>
      <c r="AH953" s="17">
        <v>0</v>
      </c>
      <c r="AI953" s="17">
        <v>0</v>
      </c>
      <c r="AJ953" s="17">
        <v>0</v>
      </c>
      <c r="AK953" s="17">
        <v>2.44302198620957E-2</v>
      </c>
      <c r="AL953" s="17">
        <v>0</v>
      </c>
      <c r="AM953" s="17">
        <v>3.2020563002033597E-2</v>
      </c>
      <c r="AN953" s="17">
        <v>0</v>
      </c>
      <c r="AO953" s="17">
        <v>0</v>
      </c>
      <c r="AP953" s="17">
        <v>0</v>
      </c>
      <c r="AQ953" s="17">
        <v>0</v>
      </c>
      <c r="AR953" s="17">
        <v>0.143074820150452</v>
      </c>
      <c r="AS953" s="17">
        <v>0</v>
      </c>
      <c r="AT953" s="17">
        <v>0</v>
      </c>
      <c r="AU953" s="17">
        <v>0</v>
      </c>
      <c r="AV953" s="17"/>
      <c r="AW953" s="17">
        <v>0</v>
      </c>
      <c r="AX953" s="17">
        <v>0</v>
      </c>
      <c r="AY953" s="17">
        <v>1.9254131715799101E-2</v>
      </c>
      <c r="AZ953" s="17">
        <v>2.0579899840856002E-2</v>
      </c>
      <c r="BA953" s="17">
        <v>0</v>
      </c>
      <c r="BB953" s="17"/>
      <c r="BC953" s="17">
        <v>1.9191609861605698E-2</v>
      </c>
      <c r="BD953" s="17">
        <v>1.7519738599919302E-2</v>
      </c>
      <c r="BE953" s="17">
        <v>9.3091490527543296E-3</v>
      </c>
      <c r="BF953" s="17">
        <v>0</v>
      </c>
      <c r="BG953" s="17">
        <v>0</v>
      </c>
      <c r="BH953" s="17"/>
      <c r="BI953" s="17">
        <v>1.16408917075774E-2</v>
      </c>
      <c r="BJ953" s="17">
        <v>1.1214998495638199E-2</v>
      </c>
      <c r="BK953" s="17"/>
      <c r="BL953" s="17">
        <v>0</v>
      </c>
      <c r="BM953" s="17">
        <v>0</v>
      </c>
      <c r="BN953" s="17">
        <v>2.0885535560416599E-2</v>
      </c>
      <c r="BO953" s="17">
        <v>0</v>
      </c>
      <c r="BP953" s="17"/>
      <c r="BQ953" s="17">
        <v>0</v>
      </c>
      <c r="BR953" s="17">
        <v>7.2115136230917198E-3</v>
      </c>
      <c r="BS953" s="17">
        <v>0</v>
      </c>
      <c r="BT953" s="17">
        <v>4.8073716042277101E-2</v>
      </c>
      <c r="BU953" s="17">
        <v>0</v>
      </c>
      <c r="BV953" s="17"/>
      <c r="BW953" s="17">
        <v>0</v>
      </c>
      <c r="BX953" s="17">
        <v>0</v>
      </c>
      <c r="BY953" s="17">
        <v>0</v>
      </c>
      <c r="BZ953" s="17">
        <v>2.6923936219062999E-2</v>
      </c>
      <c r="CA953" s="17">
        <v>0</v>
      </c>
      <c r="CB953" s="17"/>
      <c r="CC953" s="17">
        <v>1.6480010232270002E-2</v>
      </c>
      <c r="CD953" s="17">
        <v>8.8565287680013993E-3</v>
      </c>
      <c r="CE953" s="17"/>
      <c r="CF953" s="17">
        <v>0</v>
      </c>
      <c r="CG953" s="17"/>
      <c r="CH953" s="17">
        <v>0</v>
      </c>
    </row>
    <row r="954" spans="2:86" x14ac:dyDescent="0.35">
      <c r="B954" t="s">
        <v>232</v>
      </c>
      <c r="C954" s="17">
        <v>1.7268619436349799E-2</v>
      </c>
      <c r="D954" s="17">
        <v>2.41251823953176E-2</v>
      </c>
      <c r="E954" s="17">
        <v>1.0417292435433399E-2</v>
      </c>
      <c r="F954" s="17"/>
      <c r="G954" s="17">
        <v>0</v>
      </c>
      <c r="H954" s="17">
        <v>1.5917347106396799E-2</v>
      </c>
      <c r="I954" s="17">
        <v>1.32629576120136E-2</v>
      </c>
      <c r="J954" s="17">
        <v>2.89376410156169E-2</v>
      </c>
      <c r="K954" s="17">
        <v>3.8279716682481799E-2</v>
      </c>
      <c r="L954" s="17">
        <v>1.3356886097888E-2</v>
      </c>
      <c r="M954" s="17"/>
      <c r="N954" s="17">
        <v>7.4182723351134501E-3</v>
      </c>
      <c r="O954" s="17">
        <v>2.9982679422868599E-2</v>
      </c>
      <c r="P954" s="17">
        <v>2.34552616053205E-2</v>
      </c>
      <c r="Q954" s="17">
        <v>9.0281685726331991E-3</v>
      </c>
      <c r="R954" s="17"/>
      <c r="S954" s="17">
        <v>0</v>
      </c>
      <c r="T954" s="17">
        <v>0</v>
      </c>
      <c r="U954" s="17">
        <v>0</v>
      </c>
      <c r="V954" s="17">
        <v>0</v>
      </c>
      <c r="W954" s="17">
        <v>0</v>
      </c>
      <c r="X954" s="17">
        <v>0</v>
      </c>
      <c r="Y954" s="17">
        <v>3.87305536910722E-2</v>
      </c>
      <c r="Z954" s="17">
        <v>0</v>
      </c>
      <c r="AA954" s="17">
        <v>0</v>
      </c>
      <c r="AB954" s="17">
        <v>0</v>
      </c>
      <c r="AC954" s="17">
        <v>0.243303599645184</v>
      </c>
      <c r="AD954" s="17">
        <v>0</v>
      </c>
      <c r="AE954" s="17"/>
      <c r="AF954" s="17">
        <v>0.100740328290169</v>
      </c>
      <c r="AG954" s="17">
        <v>5.9171403671798101E-2</v>
      </c>
      <c r="AH954" s="17">
        <v>0</v>
      </c>
      <c r="AI954" s="17">
        <v>3.97494485221263E-2</v>
      </c>
      <c r="AJ954" s="17">
        <v>2.8208280875020801E-2</v>
      </c>
      <c r="AK954" s="17">
        <v>0</v>
      </c>
      <c r="AL954" s="17">
        <v>0</v>
      </c>
      <c r="AM954" s="17">
        <v>3.6243679642835799E-2</v>
      </c>
      <c r="AN954" s="17">
        <v>0</v>
      </c>
      <c r="AO954" s="17">
        <v>0</v>
      </c>
      <c r="AP954" s="17">
        <v>0</v>
      </c>
      <c r="AQ954" s="17">
        <v>0</v>
      </c>
      <c r="AR954" s="17">
        <v>0.107897888127217</v>
      </c>
      <c r="AS954" s="17">
        <v>0</v>
      </c>
      <c r="AT954" s="17">
        <v>0</v>
      </c>
      <c r="AU954" s="17">
        <v>0</v>
      </c>
      <c r="AV954" s="17"/>
      <c r="AW954" s="17">
        <v>2.20564172397071E-2</v>
      </c>
      <c r="AX954" s="17">
        <v>1.25133948782684E-2</v>
      </c>
      <c r="AY954" s="17">
        <v>2.2969097090662801E-2</v>
      </c>
      <c r="AZ954" s="17">
        <v>2.3294134361918101E-2</v>
      </c>
      <c r="BA954" s="17">
        <v>0</v>
      </c>
      <c r="BB954" s="17"/>
      <c r="BC954" s="17">
        <v>2.03097487387171E-2</v>
      </c>
      <c r="BD954" s="17">
        <v>2.9172837618467298E-2</v>
      </c>
      <c r="BE954" s="17">
        <v>1.41032904313248E-2</v>
      </c>
      <c r="BF954" s="17">
        <v>0</v>
      </c>
      <c r="BG954" s="17">
        <v>0</v>
      </c>
      <c r="BH954" s="17"/>
      <c r="BI954" s="17">
        <v>1.52683683814297E-2</v>
      </c>
      <c r="BJ954" s="17">
        <v>2.4562523396269499E-2</v>
      </c>
      <c r="BK954" s="17"/>
      <c r="BL954" s="17">
        <v>5.03115423066548E-2</v>
      </c>
      <c r="BM954" s="17">
        <v>6.9004673162881298E-3</v>
      </c>
      <c r="BN954" s="17">
        <v>9.3462854003789706E-3</v>
      </c>
      <c r="BO954" s="17">
        <v>8.1739588902965093E-2</v>
      </c>
      <c r="BP954" s="17"/>
      <c r="BQ954" s="17">
        <v>0</v>
      </c>
      <c r="BR954" s="17">
        <v>2.1487565692433701E-2</v>
      </c>
      <c r="BS954" s="17">
        <v>0</v>
      </c>
      <c r="BT954" s="17">
        <v>4.2447007205822E-2</v>
      </c>
      <c r="BU954" s="17">
        <v>0</v>
      </c>
      <c r="BV954" s="17"/>
      <c r="BW954" s="17">
        <v>0</v>
      </c>
      <c r="BX954" s="17">
        <v>1.23872848832459E-2</v>
      </c>
      <c r="BY954" s="17">
        <v>0</v>
      </c>
      <c r="BZ954" s="17">
        <v>1.18144303420901E-2</v>
      </c>
      <c r="CA954" s="17">
        <v>2.1151885928245701E-2</v>
      </c>
      <c r="CB954" s="17"/>
      <c r="CC954" s="17">
        <v>2.2068883211261901E-2</v>
      </c>
      <c r="CD954" s="17">
        <v>1.46471892866448E-2</v>
      </c>
      <c r="CE954" s="17"/>
      <c r="CF954" s="17">
        <v>1.4159199781494601E-2</v>
      </c>
      <c r="CG954" s="17"/>
      <c r="CH954" s="17">
        <v>4.93448323577656E-2</v>
      </c>
    </row>
    <row r="955" spans="2:86" x14ac:dyDescent="0.35">
      <c r="B955" t="s">
        <v>233</v>
      </c>
      <c r="C955" s="17">
        <v>2.4022526865872099E-2</v>
      </c>
      <c r="D955" s="17">
        <v>1.17429506824137E-2</v>
      </c>
      <c r="E955" s="17">
        <v>3.66218262130283E-2</v>
      </c>
      <c r="F955" s="17"/>
      <c r="G955" s="17">
        <v>0</v>
      </c>
      <c r="H955" s="17">
        <v>1.5727231518002101E-2</v>
      </c>
      <c r="I955" s="17">
        <v>4.1101024387191203E-2</v>
      </c>
      <c r="J955" s="17">
        <v>1.34676327459765E-2</v>
      </c>
      <c r="K955" s="17">
        <v>5.3431515210578102E-2</v>
      </c>
      <c r="L955" s="17">
        <v>2.7608289729878398E-2</v>
      </c>
      <c r="M955" s="17"/>
      <c r="N955" s="17">
        <v>3.05402413746233E-2</v>
      </c>
      <c r="O955" s="17">
        <v>3.77644192099603E-2</v>
      </c>
      <c r="P955" s="17">
        <v>1.4922709512157401E-2</v>
      </c>
      <c r="Q955" s="17">
        <v>1.25563536477808E-2</v>
      </c>
      <c r="R955" s="17"/>
      <c r="S955" s="17">
        <v>0</v>
      </c>
      <c r="T955" s="17">
        <v>0</v>
      </c>
      <c r="U955" s="17">
        <v>3.31405406350916E-2</v>
      </c>
      <c r="V955" s="17">
        <v>3.09436801501871E-2</v>
      </c>
      <c r="W955" s="17">
        <v>3.5996139720985899E-2</v>
      </c>
      <c r="X955" s="17">
        <v>0</v>
      </c>
      <c r="Y955" s="17">
        <v>7.6188035943647606E-2</v>
      </c>
      <c r="Z955" s="17">
        <v>0</v>
      </c>
      <c r="AA955" s="17">
        <v>2.8665739474909399E-2</v>
      </c>
      <c r="AB955" s="17">
        <v>3.6034662794388397E-2</v>
      </c>
      <c r="AC955" s="17">
        <v>0</v>
      </c>
      <c r="AD955" s="17">
        <v>0.14779445300355901</v>
      </c>
      <c r="AE955" s="17"/>
      <c r="AF955" s="17">
        <v>0</v>
      </c>
      <c r="AG955" s="17">
        <v>0</v>
      </c>
      <c r="AH955" s="17">
        <v>0</v>
      </c>
      <c r="AI955" s="17">
        <v>3.86158187752524E-2</v>
      </c>
      <c r="AJ955" s="17">
        <v>2.8210619584288901E-2</v>
      </c>
      <c r="AK955" s="17">
        <v>1.96711742551317E-2</v>
      </c>
      <c r="AL955" s="17">
        <v>3.25621503210827E-2</v>
      </c>
      <c r="AM955" s="17">
        <v>3.3262684981114399E-2</v>
      </c>
      <c r="AN955" s="17">
        <v>0</v>
      </c>
      <c r="AO955" s="17">
        <v>7.0382746725016695E-2</v>
      </c>
      <c r="AP955" s="17">
        <v>5.1787544680346402E-2</v>
      </c>
      <c r="AQ955" s="17">
        <v>0</v>
      </c>
      <c r="AR955" s="17">
        <v>0</v>
      </c>
      <c r="AS955" s="17">
        <v>0.25147177435051898</v>
      </c>
      <c r="AT955" s="17">
        <v>0</v>
      </c>
      <c r="AU955" s="17">
        <v>0</v>
      </c>
      <c r="AV955" s="17"/>
      <c r="AW955" s="17">
        <v>1.0861184357994E-2</v>
      </c>
      <c r="AX955" s="17">
        <v>1.69539235347889E-2</v>
      </c>
      <c r="AY955" s="17">
        <v>4.9142748802449197E-2</v>
      </c>
      <c r="AZ955" s="17">
        <v>0</v>
      </c>
      <c r="BA955" s="17">
        <v>0</v>
      </c>
      <c r="BB955" s="17"/>
      <c r="BC955" s="17">
        <v>0</v>
      </c>
      <c r="BD955" s="17">
        <v>3.8980558029879098E-2</v>
      </c>
      <c r="BE955" s="17">
        <v>1.62252232822774E-2</v>
      </c>
      <c r="BF955" s="17">
        <v>1.7666624509645099E-2</v>
      </c>
      <c r="BG955" s="17">
        <v>6.6289761045096707E-2</v>
      </c>
      <c r="BH955" s="17"/>
      <c r="BI955" s="17">
        <v>2.7209494587613701E-2</v>
      </c>
      <c r="BJ955" s="17">
        <v>1.24012674101806E-2</v>
      </c>
      <c r="BK955" s="17"/>
      <c r="BL955" s="17">
        <v>2.9219482135230498E-2</v>
      </c>
      <c r="BM955" s="17">
        <v>1.25049394299511E-2</v>
      </c>
      <c r="BN955" s="17">
        <v>2.9342030577016801E-2</v>
      </c>
      <c r="BO955" s="17">
        <v>0</v>
      </c>
      <c r="BP955" s="17"/>
      <c r="BQ955" s="17">
        <v>0</v>
      </c>
      <c r="BR955" s="17">
        <v>1.51235607702308E-2</v>
      </c>
      <c r="BS955" s="17">
        <v>4.0677958692482301E-2</v>
      </c>
      <c r="BT955" s="17">
        <v>0</v>
      </c>
      <c r="BU955" s="17">
        <v>0</v>
      </c>
      <c r="BV955" s="17"/>
      <c r="BW955" s="17">
        <v>0</v>
      </c>
      <c r="BX955" s="17">
        <v>2.3613182309416201E-2</v>
      </c>
      <c r="BY955" s="17">
        <v>2.7616619130492501E-2</v>
      </c>
      <c r="BZ955" s="17">
        <v>0</v>
      </c>
      <c r="CA955" s="17">
        <v>0</v>
      </c>
      <c r="CB955" s="17"/>
      <c r="CC955" s="17">
        <v>0</v>
      </c>
      <c r="CD955" s="17">
        <v>3.7141259325412901E-2</v>
      </c>
      <c r="CE955" s="17"/>
      <c r="CF955" s="17">
        <v>2.69908837123853E-2</v>
      </c>
      <c r="CG955" s="17"/>
      <c r="CH955" s="17">
        <v>0</v>
      </c>
    </row>
    <row r="956" spans="2:86" x14ac:dyDescent="0.35">
      <c r="B956" t="s">
        <v>140</v>
      </c>
      <c r="C956" s="17">
        <v>0.20877156385839599</v>
      </c>
      <c r="D956" s="17">
        <v>0.139587483719986</v>
      </c>
      <c r="E956" s="17">
        <v>0.274207589647251</v>
      </c>
      <c r="F956" s="17"/>
      <c r="G956" s="17">
        <v>0.12772526249323299</v>
      </c>
      <c r="H956" s="17">
        <v>0.18441822241855599</v>
      </c>
      <c r="I956" s="17">
        <v>0.15389159647508699</v>
      </c>
      <c r="J956" s="17">
        <v>0.27112907225634397</v>
      </c>
      <c r="K956" s="17">
        <v>0.18956054747343301</v>
      </c>
      <c r="L956" s="17">
        <v>0.30944850915803401</v>
      </c>
      <c r="M956" s="17"/>
      <c r="N956" s="17">
        <v>0.21849584309724901</v>
      </c>
      <c r="O956" s="17">
        <v>0.19527222592420901</v>
      </c>
      <c r="P956" s="17">
        <v>0.18249004552478201</v>
      </c>
      <c r="Q956" s="17">
        <v>0.23813309979303901</v>
      </c>
      <c r="R956" s="17"/>
      <c r="S956" s="17">
        <v>0.21885149009289301</v>
      </c>
      <c r="T956" s="17">
        <v>0.17984265398163701</v>
      </c>
      <c r="U956" s="17">
        <v>0.26437651109532401</v>
      </c>
      <c r="V956" s="17">
        <v>0.159627029051741</v>
      </c>
      <c r="W956" s="17">
        <v>0.21264079871969699</v>
      </c>
      <c r="X956" s="17">
        <v>0.197075806535812</v>
      </c>
      <c r="Y956" s="17">
        <v>0.113028387675543</v>
      </c>
      <c r="Z956" s="17">
        <v>0.22061792845022901</v>
      </c>
      <c r="AA956" s="17">
        <v>0.230059766905088</v>
      </c>
      <c r="AB956" s="17">
        <v>0.25239860906676997</v>
      </c>
      <c r="AC956" s="17">
        <v>0.28186315781854099</v>
      </c>
      <c r="AD956" s="17">
        <v>0.15125607395683699</v>
      </c>
      <c r="AE956" s="17"/>
      <c r="AF956" s="17">
        <v>0.20776060873949401</v>
      </c>
      <c r="AG956" s="17">
        <v>0.347821634002071</v>
      </c>
      <c r="AH956" s="17">
        <v>0.301773626585709</v>
      </c>
      <c r="AI956" s="17">
        <v>5.0462037293518697E-2</v>
      </c>
      <c r="AJ956" s="17">
        <v>0.30492007947140998</v>
      </c>
      <c r="AK956" s="17">
        <v>0.23491872371345901</v>
      </c>
      <c r="AL956" s="17">
        <v>0.16263834442108599</v>
      </c>
      <c r="AM956" s="17">
        <v>0.19603440906555</v>
      </c>
      <c r="AN956" s="17">
        <v>0.290616195176501</v>
      </c>
      <c r="AO956" s="17">
        <v>6.5509204292607495E-2</v>
      </c>
      <c r="AP956" s="17">
        <v>0.16114831314546599</v>
      </c>
      <c r="AQ956" s="17">
        <v>0.20831800652523799</v>
      </c>
      <c r="AR956" s="17">
        <v>6.0362815347167101E-2</v>
      </c>
      <c r="AS956" s="17">
        <v>0</v>
      </c>
      <c r="AT956" s="17">
        <v>0</v>
      </c>
      <c r="AU956" s="17">
        <v>0.187582018283076</v>
      </c>
      <c r="AV956" s="17"/>
      <c r="AW956" s="17">
        <v>0.25027141083027998</v>
      </c>
      <c r="AX956" s="17">
        <v>0.22891809454300299</v>
      </c>
      <c r="AY956" s="17">
        <v>0.19494060968600499</v>
      </c>
      <c r="AZ956" s="17">
        <v>6.57962016927022E-2</v>
      </c>
      <c r="BA956" s="17">
        <v>0.172302420556119</v>
      </c>
      <c r="BB956" s="17"/>
      <c r="BC956" s="17">
        <v>0.10711737894962201</v>
      </c>
      <c r="BD956" s="17">
        <v>0.14749322249426899</v>
      </c>
      <c r="BE956" s="17">
        <v>0.247070811234439</v>
      </c>
      <c r="BF956" s="17">
        <v>0.34372562643403698</v>
      </c>
      <c r="BG956" s="17">
        <v>0.20862318163371499</v>
      </c>
      <c r="BH956" s="17"/>
      <c r="BI956" s="17">
        <v>0.20155887591812199</v>
      </c>
      <c r="BJ956" s="17">
        <v>0.23507258892213501</v>
      </c>
      <c r="BK956" s="17"/>
      <c r="BL956" s="17">
        <v>0.131891376656432</v>
      </c>
      <c r="BM956" s="17">
        <v>0.17637221670478501</v>
      </c>
      <c r="BN956" s="17">
        <v>0.237782897863246</v>
      </c>
      <c r="BO956" s="17">
        <v>0.35064934786518498</v>
      </c>
      <c r="BP956" s="17"/>
      <c r="BQ956" s="17">
        <v>9.7772253399240894E-2</v>
      </c>
      <c r="BR956" s="17">
        <v>0.22521164060750001</v>
      </c>
      <c r="BS956" s="17">
        <v>4.0923077752341198E-2</v>
      </c>
      <c r="BT956" s="17">
        <v>0.16216891750395501</v>
      </c>
      <c r="BU956" s="17">
        <v>7.5665268370977201E-2</v>
      </c>
      <c r="BV956" s="17"/>
      <c r="BW956" s="17">
        <v>6.3720563669808994E-2</v>
      </c>
      <c r="BX956" s="17">
        <v>0.22739397977902601</v>
      </c>
      <c r="BY956" s="17">
        <v>0.11888519455737</v>
      </c>
      <c r="BZ956" s="17">
        <v>8.93871255420111E-2</v>
      </c>
      <c r="CA956" s="17">
        <v>8.9859571790601195E-2</v>
      </c>
      <c r="CB956" s="17"/>
      <c r="CC956" s="17">
        <v>0.113565176190946</v>
      </c>
      <c r="CD956" s="17">
        <v>0.26076389319253301</v>
      </c>
      <c r="CE956" s="17"/>
      <c r="CF956" s="17">
        <v>0.22288923813141501</v>
      </c>
      <c r="CG956" s="17"/>
      <c r="CH956" s="17">
        <v>4.7260780462739002E-2</v>
      </c>
    </row>
    <row r="957" spans="2:86" x14ac:dyDescent="0.35">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c r="BZ957" s="17"/>
      <c r="CA957" s="17"/>
      <c r="CB957" s="17"/>
      <c r="CC957" s="17"/>
      <c r="CD957" s="17"/>
      <c r="CE957" s="17"/>
      <c r="CF957" s="17"/>
      <c r="CG957" s="17"/>
      <c r="CH957" s="17"/>
    </row>
    <row r="958" spans="2:86" x14ac:dyDescent="0.35">
      <c r="B958" s="6" t="s">
        <v>385</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c r="BZ958" s="17"/>
      <c r="CA958" s="17"/>
      <c r="CB958" s="17"/>
      <c r="CC958" s="17"/>
      <c r="CD958" s="17"/>
      <c r="CE958" s="17"/>
      <c r="CF958" s="17"/>
      <c r="CG958" s="17"/>
      <c r="CH958" s="17"/>
    </row>
    <row r="959" spans="2:86" x14ac:dyDescent="0.35">
      <c r="B959" s="21" t="s">
        <v>348</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c r="BZ959" s="17"/>
      <c r="CA959" s="17"/>
      <c r="CB959" s="17"/>
      <c r="CC959" s="17"/>
      <c r="CD959" s="17"/>
      <c r="CE959" s="17"/>
      <c r="CF959" s="17"/>
      <c r="CG959" s="17"/>
      <c r="CH959" s="17"/>
    </row>
    <row r="960" spans="2:86" x14ac:dyDescent="0.35">
      <c r="B960" t="s">
        <v>76</v>
      </c>
      <c r="C960" s="17">
        <v>0.103126452377846</v>
      </c>
      <c r="D960" s="17">
        <v>0.11892286689937499</v>
      </c>
      <c r="E960" s="17">
        <v>8.8783324597366001E-2</v>
      </c>
      <c r="F960" s="17"/>
      <c r="G960" s="17">
        <v>0.11204325289870599</v>
      </c>
      <c r="H960" s="17">
        <v>0.12944559506660899</v>
      </c>
      <c r="I960" s="17">
        <v>0.10533937362486499</v>
      </c>
      <c r="J960" s="17">
        <v>0.12980545132385601</v>
      </c>
      <c r="K960" s="17">
        <v>4.8470929409707098E-2</v>
      </c>
      <c r="L960" s="17">
        <v>8.8458292492344798E-2</v>
      </c>
      <c r="M960" s="17"/>
      <c r="N960" s="17">
        <v>0.17014427873572899</v>
      </c>
      <c r="O960" s="17">
        <v>3.9731912544719097E-2</v>
      </c>
      <c r="P960" s="17">
        <v>0.12894311124492899</v>
      </c>
      <c r="Q960" s="17">
        <v>6.0370555322526102E-2</v>
      </c>
      <c r="R960" s="17"/>
      <c r="S960" s="17">
        <v>0.23333251337281399</v>
      </c>
      <c r="T960" s="17">
        <v>0.18256542578288801</v>
      </c>
      <c r="U960" s="17">
        <v>7.2016727104091405E-2</v>
      </c>
      <c r="V960" s="17">
        <v>7.4895398257914303E-2</v>
      </c>
      <c r="W960" s="17">
        <v>5.1411709635441699E-2</v>
      </c>
      <c r="X960" s="17">
        <v>0.19892318415568</v>
      </c>
      <c r="Y960" s="17">
        <v>0</v>
      </c>
      <c r="Z960" s="17">
        <v>0</v>
      </c>
      <c r="AA960" s="17">
        <v>9.3508846628696698E-2</v>
      </c>
      <c r="AB960" s="17">
        <v>5.4711988761432802E-2</v>
      </c>
      <c r="AC960" s="17">
        <v>0</v>
      </c>
      <c r="AD960" s="17">
        <v>0</v>
      </c>
      <c r="AE960" s="17"/>
      <c r="AF960" s="17">
        <v>0.183655800689242</v>
      </c>
      <c r="AG960" s="17">
        <v>0</v>
      </c>
      <c r="AH960" s="17">
        <v>0.10712865557597601</v>
      </c>
      <c r="AI960" s="17">
        <v>4.3434755582532701E-2</v>
      </c>
      <c r="AJ960" s="17">
        <v>0.122137431069991</v>
      </c>
      <c r="AK960" s="17">
        <v>7.1694107941482399E-2</v>
      </c>
      <c r="AL960" s="17">
        <v>7.1783919636811494E-2</v>
      </c>
      <c r="AM960" s="17">
        <v>0.18433524478792301</v>
      </c>
      <c r="AN960" s="17">
        <v>0</v>
      </c>
      <c r="AO960" s="17">
        <v>0.12562742414148201</v>
      </c>
      <c r="AP960" s="17">
        <v>0.16184718743632701</v>
      </c>
      <c r="AQ960" s="17">
        <v>0.113306376804718</v>
      </c>
      <c r="AR960" s="17">
        <v>0.14274619015935699</v>
      </c>
      <c r="AS960" s="17">
        <v>0</v>
      </c>
      <c r="AT960" s="17">
        <v>0.15133300518067699</v>
      </c>
      <c r="AU960" s="17">
        <v>0.16248467249404799</v>
      </c>
      <c r="AV960" s="17"/>
      <c r="AW960" s="17">
        <v>0.10519491452251099</v>
      </c>
      <c r="AX960" s="17">
        <v>4.3900710921612601E-2</v>
      </c>
      <c r="AY960" s="17">
        <v>0.11056015520189</v>
      </c>
      <c r="AZ960" s="17">
        <v>9.5175899323994104E-2</v>
      </c>
      <c r="BA960" s="17">
        <v>0.35734426703291999</v>
      </c>
      <c r="BB960" s="17"/>
      <c r="BC960" s="17">
        <v>0.23024219160269399</v>
      </c>
      <c r="BD960" s="17">
        <v>0.10112043518259101</v>
      </c>
      <c r="BE960" s="17">
        <v>8.2270000579515196E-2</v>
      </c>
      <c r="BF960" s="17">
        <v>6.0359415981033997E-2</v>
      </c>
      <c r="BG960" s="17">
        <v>7.4867488949490094E-2</v>
      </c>
      <c r="BH960" s="17"/>
      <c r="BI960" s="17">
        <v>0.112435508954821</v>
      </c>
      <c r="BJ960" s="17">
        <v>6.5147325863041797E-2</v>
      </c>
      <c r="BK960" s="17"/>
      <c r="BL960" s="17">
        <v>0.15995066192011601</v>
      </c>
      <c r="BM960" s="17">
        <v>6.3735095981575701E-2</v>
      </c>
      <c r="BN960" s="17">
        <v>0.11195844572633699</v>
      </c>
      <c r="BO960" s="17">
        <v>0</v>
      </c>
      <c r="BP960" s="17"/>
      <c r="BQ960" s="17">
        <v>0</v>
      </c>
      <c r="BR960" s="17">
        <v>0.238772768506921</v>
      </c>
      <c r="BS960" s="17">
        <v>9.6397296877188496E-2</v>
      </c>
      <c r="BT960" s="17">
        <v>1.3117375909604399E-2</v>
      </c>
      <c r="BU960" s="17">
        <v>3.2123089054021003E-2</v>
      </c>
      <c r="BV960" s="17"/>
      <c r="BW960" s="17">
        <v>0</v>
      </c>
      <c r="BX960" s="17">
        <v>0.45314253152622203</v>
      </c>
      <c r="BY960" s="17">
        <v>2.6485900151583398E-2</v>
      </c>
      <c r="BZ960" s="17">
        <v>2.53616370616889E-2</v>
      </c>
      <c r="CA960" s="17">
        <v>3.1654461124663899E-2</v>
      </c>
      <c r="CB960" s="17"/>
      <c r="CC960" s="17">
        <v>9.4505965643544701E-2</v>
      </c>
      <c r="CD960" s="17">
        <v>0.10839819110295799</v>
      </c>
      <c r="CE960" s="17"/>
      <c r="CF960" s="17">
        <v>0.493617060600748</v>
      </c>
      <c r="CG960" s="17"/>
      <c r="CH960" s="17">
        <v>0.24970413761333399</v>
      </c>
    </row>
    <row r="961" spans="2:86" x14ac:dyDescent="0.35">
      <c r="B961" t="s">
        <v>75</v>
      </c>
      <c r="C961" s="17">
        <v>0.15636764227826</v>
      </c>
      <c r="D961" s="17">
        <v>0.20126241220348301</v>
      </c>
      <c r="E961" s="17">
        <v>0.11560323837919199</v>
      </c>
      <c r="F961" s="17"/>
      <c r="G961" s="17">
        <v>7.7516389597726595E-2</v>
      </c>
      <c r="H961" s="17">
        <v>0.142204592107077</v>
      </c>
      <c r="I961" s="17">
        <v>6.8877692771650401E-2</v>
      </c>
      <c r="J961" s="17">
        <v>0.112452482080014</v>
      </c>
      <c r="K961" s="17">
        <v>0.22216552735220799</v>
      </c>
      <c r="L961" s="17">
        <v>0.27259560337480798</v>
      </c>
      <c r="M961" s="17"/>
      <c r="N961" s="17">
        <v>0.21082435255793899</v>
      </c>
      <c r="O961" s="17">
        <v>0.18997329478462799</v>
      </c>
      <c r="P961" s="17">
        <v>0.10423375861440699</v>
      </c>
      <c r="Q961" s="17">
        <v>9.9089125368204398E-2</v>
      </c>
      <c r="R961" s="17"/>
      <c r="S961" s="17">
        <v>0.143479767569548</v>
      </c>
      <c r="T961" s="17">
        <v>0.29567378856044302</v>
      </c>
      <c r="U961" s="17">
        <v>0.23002970010847701</v>
      </c>
      <c r="V961" s="17">
        <v>0.14843739247805199</v>
      </c>
      <c r="W961" s="17">
        <v>0.22226399680630199</v>
      </c>
      <c r="X961" s="17">
        <v>4.2373123044065299E-2</v>
      </c>
      <c r="Y961" s="17">
        <v>6.6678278026856497E-2</v>
      </c>
      <c r="Z961" s="17">
        <v>0.107761560113712</v>
      </c>
      <c r="AA961" s="17">
        <v>0.16314854114857399</v>
      </c>
      <c r="AB961" s="17">
        <v>7.8230902518172094E-2</v>
      </c>
      <c r="AC961" s="17">
        <v>0.105923318931302</v>
      </c>
      <c r="AD961" s="17">
        <v>0.17780475757531899</v>
      </c>
      <c r="AE961" s="17"/>
      <c r="AF961" s="17">
        <v>0</v>
      </c>
      <c r="AG961" s="17">
        <v>0.46905824741533703</v>
      </c>
      <c r="AH961" s="17">
        <v>0.26155463387319799</v>
      </c>
      <c r="AI961" s="17">
        <v>0</v>
      </c>
      <c r="AJ961" s="17">
        <v>6.9688470435509298E-2</v>
      </c>
      <c r="AK961" s="17">
        <v>7.4736639876859995E-2</v>
      </c>
      <c r="AL961" s="17">
        <v>4.8355673187381203E-2</v>
      </c>
      <c r="AM961" s="17">
        <v>0.213106688117399</v>
      </c>
      <c r="AN961" s="17">
        <v>0.129277468168425</v>
      </c>
      <c r="AO961" s="17">
        <v>0.18804051209396599</v>
      </c>
      <c r="AP961" s="17">
        <v>0.166183088325461</v>
      </c>
      <c r="AQ961" s="17">
        <v>0.23691375641651699</v>
      </c>
      <c r="AR961" s="17">
        <v>0.18026350254350301</v>
      </c>
      <c r="AS961" s="17">
        <v>0.418316167917897</v>
      </c>
      <c r="AT961" s="17">
        <v>0.424788420101196</v>
      </c>
      <c r="AU961" s="17">
        <v>0.192558051106796</v>
      </c>
      <c r="AV961" s="17"/>
      <c r="AW961" s="17">
        <v>0.16270260907775999</v>
      </c>
      <c r="AX961" s="17">
        <v>0.101500352557089</v>
      </c>
      <c r="AY961" s="17">
        <v>0.21999253876354399</v>
      </c>
      <c r="AZ961" s="17">
        <v>0.170885541609197</v>
      </c>
      <c r="BA961" s="17">
        <v>4.9367522486541103E-2</v>
      </c>
      <c r="BB961" s="17"/>
      <c r="BC961" s="17">
        <v>8.5477532071793497E-2</v>
      </c>
      <c r="BD961" s="17">
        <v>0.22593666978627999</v>
      </c>
      <c r="BE961" s="17">
        <v>0.137959059683022</v>
      </c>
      <c r="BF961" s="17">
        <v>7.3128376987241298E-2</v>
      </c>
      <c r="BG961" s="17">
        <v>9.2090131346148296E-2</v>
      </c>
      <c r="BH961" s="17"/>
      <c r="BI961" s="17">
        <v>0.17906759491152799</v>
      </c>
      <c r="BJ961" s="17">
        <v>6.3756284101395597E-2</v>
      </c>
      <c r="BK961" s="17"/>
      <c r="BL961" s="17">
        <v>0.19331195338955001</v>
      </c>
      <c r="BM961" s="17">
        <v>0.19412499909730499</v>
      </c>
      <c r="BN961" s="17">
        <v>0.126673726054325</v>
      </c>
      <c r="BO961" s="17">
        <v>0</v>
      </c>
      <c r="BP961" s="17"/>
      <c r="BQ961" s="17">
        <v>0.56209438299471703</v>
      </c>
      <c r="BR961" s="17">
        <v>6.4590382678451394E-2</v>
      </c>
      <c r="BS961" s="17">
        <v>0.10395194774197</v>
      </c>
      <c r="BT961" s="17">
        <v>1.6574439761787799E-2</v>
      </c>
      <c r="BU961" s="17">
        <v>0</v>
      </c>
      <c r="BV961" s="17"/>
      <c r="BW961" s="17">
        <v>0.81530281322796805</v>
      </c>
      <c r="BX961" s="17">
        <v>7.4796812929462095E-2</v>
      </c>
      <c r="BY961" s="17">
        <v>5.5481385163213798E-2</v>
      </c>
      <c r="BZ961" s="17">
        <v>6.1855654802385598E-2</v>
      </c>
      <c r="CA961" s="17">
        <v>0</v>
      </c>
      <c r="CB961" s="17"/>
      <c r="CC961" s="17">
        <v>0.17358265313071999</v>
      </c>
      <c r="CD961" s="17">
        <v>0.145840041904719</v>
      </c>
      <c r="CE961" s="17"/>
      <c r="CF961" s="17">
        <v>5.16180936882474E-2</v>
      </c>
      <c r="CG961" s="17"/>
      <c r="CH961" s="17">
        <v>7.3316212433396893E-2</v>
      </c>
    </row>
    <row r="962" spans="2:86" x14ac:dyDescent="0.35">
      <c r="B962" t="s">
        <v>77</v>
      </c>
      <c r="C962" s="17">
        <v>6.4352586589126903E-2</v>
      </c>
      <c r="D962" s="17">
        <v>4.1843788982884399E-2</v>
      </c>
      <c r="E962" s="17">
        <v>8.4790551154521707E-2</v>
      </c>
      <c r="F962" s="17"/>
      <c r="G962" s="17">
        <v>0</v>
      </c>
      <c r="H962" s="17">
        <v>9.8529733663271502E-2</v>
      </c>
      <c r="I962" s="17">
        <v>7.4548977847438899E-2</v>
      </c>
      <c r="J962" s="17">
        <v>6.0171272397468598E-2</v>
      </c>
      <c r="K962" s="17">
        <v>5.5976936001213902E-2</v>
      </c>
      <c r="L962" s="17">
        <v>7.5757049505509599E-2</v>
      </c>
      <c r="M962" s="17"/>
      <c r="N962" s="17">
        <v>5.4107917141065498E-2</v>
      </c>
      <c r="O962" s="17">
        <v>7.5221832947242107E-2</v>
      </c>
      <c r="P962" s="17">
        <v>1.24527494441697E-2</v>
      </c>
      <c r="Q962" s="17">
        <v>0.10689579000696001</v>
      </c>
      <c r="R962" s="17"/>
      <c r="S962" s="17">
        <v>8.0688079177390404E-2</v>
      </c>
      <c r="T962" s="17">
        <v>9.8048981319939305E-2</v>
      </c>
      <c r="U962" s="17">
        <v>5.9805643786940199E-2</v>
      </c>
      <c r="V962" s="17">
        <v>7.3394281663659702E-2</v>
      </c>
      <c r="W962" s="17">
        <v>8.4221190705692298E-2</v>
      </c>
      <c r="X962" s="17">
        <v>0.13417723627567599</v>
      </c>
      <c r="Y962" s="17">
        <v>3.5603306274345797E-2</v>
      </c>
      <c r="Z962" s="17">
        <v>0</v>
      </c>
      <c r="AA962" s="17">
        <v>4.9533765340408598E-2</v>
      </c>
      <c r="AB962" s="17">
        <v>0</v>
      </c>
      <c r="AC962" s="17">
        <v>4.9543025939896297E-2</v>
      </c>
      <c r="AD962" s="17">
        <v>0</v>
      </c>
      <c r="AE962" s="17"/>
      <c r="AF962" s="17">
        <v>0</v>
      </c>
      <c r="AG962" s="17">
        <v>0</v>
      </c>
      <c r="AH962" s="17">
        <v>0.195467168225847</v>
      </c>
      <c r="AI962" s="17">
        <v>0</v>
      </c>
      <c r="AJ962" s="17">
        <v>0</v>
      </c>
      <c r="AK962" s="17">
        <v>6.6374774968259498E-2</v>
      </c>
      <c r="AL962" s="17">
        <v>0.14059588385821001</v>
      </c>
      <c r="AM962" s="17">
        <v>3.3675949326389301E-2</v>
      </c>
      <c r="AN962" s="17">
        <v>4.3557211580462898E-2</v>
      </c>
      <c r="AO962" s="17">
        <v>0</v>
      </c>
      <c r="AP962" s="17">
        <v>6.4406754760188797E-2</v>
      </c>
      <c r="AQ962" s="17">
        <v>8.5857779528182201E-2</v>
      </c>
      <c r="AR962" s="17">
        <v>0</v>
      </c>
      <c r="AS962" s="17">
        <v>0</v>
      </c>
      <c r="AT962" s="17">
        <v>0</v>
      </c>
      <c r="AU962" s="17">
        <v>0.175358247474968</v>
      </c>
      <c r="AV962" s="17"/>
      <c r="AW962" s="17">
        <v>8.0485792668086198E-2</v>
      </c>
      <c r="AX962" s="17">
        <v>6.4596216474209295E-2</v>
      </c>
      <c r="AY962" s="17">
        <v>6.3487166808533904E-2</v>
      </c>
      <c r="AZ962" s="17">
        <v>7.2183236964531897E-2</v>
      </c>
      <c r="BA962" s="17">
        <v>5.1500943359006499E-2</v>
      </c>
      <c r="BB962" s="17"/>
      <c r="BC962" s="17">
        <v>6.7870711619248195E-2</v>
      </c>
      <c r="BD962" s="17">
        <v>6.8311214534753195E-2</v>
      </c>
      <c r="BE962" s="17">
        <v>5.6682158203014497E-2</v>
      </c>
      <c r="BF962" s="17">
        <v>5.7050818180579797E-2</v>
      </c>
      <c r="BG962" s="17">
        <v>0.118310397228478</v>
      </c>
      <c r="BH962" s="17"/>
      <c r="BI962" s="17">
        <v>5.8616222184820099E-2</v>
      </c>
      <c r="BJ962" s="17">
        <v>8.7755829188924606E-2</v>
      </c>
      <c r="BK962" s="17"/>
      <c r="BL962" s="17">
        <v>7.9798272250031804E-2</v>
      </c>
      <c r="BM962" s="17">
        <v>3.6141115589891602E-2</v>
      </c>
      <c r="BN962" s="17">
        <v>7.8772264345054799E-2</v>
      </c>
      <c r="BO962" s="17">
        <v>0</v>
      </c>
      <c r="BP962" s="17"/>
      <c r="BQ962" s="17">
        <v>4.7634669800298901E-2</v>
      </c>
      <c r="BR962" s="17">
        <v>1.386063504166E-2</v>
      </c>
      <c r="BS962" s="17">
        <v>0.51076406508611905</v>
      </c>
      <c r="BT962" s="17">
        <v>0</v>
      </c>
      <c r="BU962" s="17">
        <v>0</v>
      </c>
      <c r="BV962" s="17"/>
      <c r="BW962" s="17">
        <v>1.8412732874704001E-2</v>
      </c>
      <c r="BX962" s="17">
        <v>1.26963452709153E-2</v>
      </c>
      <c r="BY962" s="17">
        <v>0.53376344789510499</v>
      </c>
      <c r="BZ962" s="17">
        <v>0</v>
      </c>
      <c r="CA962" s="17">
        <v>0</v>
      </c>
      <c r="CB962" s="17"/>
      <c r="CC962" s="17">
        <v>2.8436717032216601E-2</v>
      </c>
      <c r="CD962" s="17">
        <v>8.6316436917421399E-2</v>
      </c>
      <c r="CE962" s="17"/>
      <c r="CF962" s="17">
        <v>1.47440938988637E-2</v>
      </c>
      <c r="CG962" s="17"/>
      <c r="CH962" s="17">
        <v>2.5117160533996E-2</v>
      </c>
    </row>
    <row r="963" spans="2:86" x14ac:dyDescent="0.35">
      <c r="B963" t="s">
        <v>79</v>
      </c>
      <c r="C963" s="17">
        <v>0.15105820833602099</v>
      </c>
      <c r="D963" s="17">
        <v>0.17309238777397701</v>
      </c>
      <c r="E963" s="17">
        <v>0.13105119656851499</v>
      </c>
      <c r="F963" s="17"/>
      <c r="G963" s="17">
        <v>0.335235475592921</v>
      </c>
      <c r="H963" s="17">
        <v>0.19016483478814</v>
      </c>
      <c r="I963" s="17">
        <v>0.156536184544701</v>
      </c>
      <c r="J963" s="17">
        <v>9.5002914342859304E-2</v>
      </c>
      <c r="K963" s="17">
        <v>0.114858642151852</v>
      </c>
      <c r="L963" s="17">
        <v>6.78257708928722E-2</v>
      </c>
      <c r="M963" s="17"/>
      <c r="N963" s="17">
        <v>0.164878623917349</v>
      </c>
      <c r="O963" s="17">
        <v>5.4051715219002899E-2</v>
      </c>
      <c r="P963" s="17">
        <v>0.19685402961255599</v>
      </c>
      <c r="Q963" s="17">
        <v>0.18893033550869101</v>
      </c>
      <c r="R963" s="17"/>
      <c r="S963" s="17">
        <v>0.145683860465989</v>
      </c>
      <c r="T963" s="17">
        <v>0.110138420601624</v>
      </c>
      <c r="U963" s="17">
        <v>0.109936501418715</v>
      </c>
      <c r="V963" s="17">
        <v>0.14490737347320701</v>
      </c>
      <c r="W963" s="17">
        <v>0.163806057540897</v>
      </c>
      <c r="X963" s="17">
        <v>0.29466072811234001</v>
      </c>
      <c r="Y963" s="17">
        <v>0.19123376797894601</v>
      </c>
      <c r="Z963" s="17">
        <v>7.7342379226356797E-2</v>
      </c>
      <c r="AA963" s="17">
        <v>0.128837597130954</v>
      </c>
      <c r="AB963" s="17">
        <v>0.14258276574898901</v>
      </c>
      <c r="AC963" s="17">
        <v>0.19566696576706699</v>
      </c>
      <c r="AD963" s="17">
        <v>0</v>
      </c>
      <c r="AE963" s="17"/>
      <c r="AF963" s="17">
        <v>0.38760270380306699</v>
      </c>
      <c r="AG963" s="17">
        <v>0</v>
      </c>
      <c r="AH963" s="17">
        <v>5.4231199842528603E-2</v>
      </c>
      <c r="AI963" s="17">
        <v>0.23118849554267401</v>
      </c>
      <c r="AJ963" s="17">
        <v>0.10416393640523899</v>
      </c>
      <c r="AK963" s="17">
        <v>0.15515500217427899</v>
      </c>
      <c r="AL963" s="17">
        <v>0.12071205634332401</v>
      </c>
      <c r="AM963" s="17">
        <v>0.14454347673023299</v>
      </c>
      <c r="AN963" s="17">
        <v>0.40252163623965498</v>
      </c>
      <c r="AO963" s="17">
        <v>0.16928355542332299</v>
      </c>
      <c r="AP963" s="17">
        <v>0.135287490896111</v>
      </c>
      <c r="AQ963" s="17">
        <v>8.9381752004970297E-2</v>
      </c>
      <c r="AR963" s="17">
        <v>0.21993477216219201</v>
      </c>
      <c r="AS963" s="17">
        <v>0.16270928097919601</v>
      </c>
      <c r="AT963" s="17">
        <v>0</v>
      </c>
      <c r="AU963" s="17">
        <v>0.14947333904825399</v>
      </c>
      <c r="AV963" s="17"/>
      <c r="AW963" s="17">
        <v>0.107971421518763</v>
      </c>
      <c r="AX963" s="17">
        <v>7.9732063655541599E-2</v>
      </c>
      <c r="AY963" s="17">
        <v>0.21230523303113399</v>
      </c>
      <c r="AZ963" s="17">
        <v>0.29649614048648099</v>
      </c>
      <c r="BA963" s="17">
        <v>5.2265249457475203E-2</v>
      </c>
      <c r="BB963" s="17"/>
      <c r="BC963" s="17">
        <v>0.29388933249785198</v>
      </c>
      <c r="BD963" s="17">
        <v>0.107567783916681</v>
      </c>
      <c r="BE963" s="17">
        <v>0.13347937658148801</v>
      </c>
      <c r="BF963" s="17">
        <v>0.15418653879452601</v>
      </c>
      <c r="BG963" s="17">
        <v>0.36794306981460101</v>
      </c>
      <c r="BH963" s="17"/>
      <c r="BI963" s="17">
        <v>0.15085885979590699</v>
      </c>
      <c r="BJ963" s="17">
        <v>0.15187151131285001</v>
      </c>
      <c r="BK963" s="17"/>
      <c r="BL963" s="17">
        <v>0.20719351949085199</v>
      </c>
      <c r="BM963" s="17">
        <v>0.119536096729439</v>
      </c>
      <c r="BN963" s="17">
        <v>0.14310231891743699</v>
      </c>
      <c r="BO963" s="17">
        <v>0.38189600785490302</v>
      </c>
      <c r="BP963" s="17"/>
      <c r="BQ963" s="17">
        <v>6.0772244087435298E-2</v>
      </c>
      <c r="BR963" s="17">
        <v>0.22712027167650201</v>
      </c>
      <c r="BS963" s="17">
        <v>0</v>
      </c>
      <c r="BT963" s="17">
        <v>7.5668537789650506E-2</v>
      </c>
      <c r="BU963" s="17">
        <v>0.59651991993167497</v>
      </c>
      <c r="BV963" s="17"/>
      <c r="BW963" s="17">
        <v>5.9521504296138103E-2</v>
      </c>
      <c r="BX963" s="17">
        <v>0.151382929774736</v>
      </c>
      <c r="BY963" s="17">
        <v>6.4424303243774905E-2</v>
      </c>
      <c r="BZ963" s="17">
        <v>5.5579828072344302E-2</v>
      </c>
      <c r="CA963" s="17">
        <v>0.63652523239824799</v>
      </c>
      <c r="CB963" s="17"/>
      <c r="CC963" s="17">
        <v>5.9201452892832199E-2</v>
      </c>
      <c r="CD963" s="17">
        <v>0.207231929119811</v>
      </c>
      <c r="CE963" s="17"/>
      <c r="CF963" s="17">
        <v>0.13527328761676899</v>
      </c>
      <c r="CG963" s="17"/>
      <c r="CH963" s="17">
        <v>6.3940969333380504E-2</v>
      </c>
    </row>
    <row r="964" spans="2:86" x14ac:dyDescent="0.35">
      <c r="B964" t="s">
        <v>78</v>
      </c>
      <c r="C964" s="17">
        <v>0.20168405090587799</v>
      </c>
      <c r="D964" s="17">
        <v>0.23038496186024901</v>
      </c>
      <c r="E964" s="17">
        <v>0.17562365392948401</v>
      </c>
      <c r="F964" s="17"/>
      <c r="G964" s="17">
        <v>0</v>
      </c>
      <c r="H964" s="17">
        <v>0.19764522305802201</v>
      </c>
      <c r="I964" s="17">
        <v>0.15855602289363999</v>
      </c>
      <c r="J964" s="17">
        <v>0.250150847798779</v>
      </c>
      <c r="K964" s="17">
        <v>0.32409142106822902</v>
      </c>
      <c r="L964" s="17">
        <v>0.24724896769556401</v>
      </c>
      <c r="M964" s="17"/>
      <c r="N964" s="17">
        <v>0.16101592304156201</v>
      </c>
      <c r="O964" s="17">
        <v>0.22936781303561801</v>
      </c>
      <c r="P964" s="17">
        <v>0.29250492654639798</v>
      </c>
      <c r="Q964" s="17">
        <v>0.15526179454898201</v>
      </c>
      <c r="R964" s="17"/>
      <c r="S964" s="17">
        <v>0.16952751948591199</v>
      </c>
      <c r="T964" s="17">
        <v>8.3735996997052697E-2</v>
      </c>
      <c r="U964" s="17">
        <v>0.32287990542902401</v>
      </c>
      <c r="V964" s="17">
        <v>0.111689034649918</v>
      </c>
      <c r="W964" s="17">
        <v>0.164969018683154</v>
      </c>
      <c r="X964" s="17">
        <v>0.124893728632857</v>
      </c>
      <c r="Y964" s="17">
        <v>0.35656969062576699</v>
      </c>
      <c r="Z964" s="17">
        <v>0.37167299378101198</v>
      </c>
      <c r="AA964" s="17">
        <v>0.23347442117258799</v>
      </c>
      <c r="AB964" s="17">
        <v>0.37990963445897602</v>
      </c>
      <c r="AC964" s="17">
        <v>0.106236039484175</v>
      </c>
      <c r="AD964" s="17">
        <v>0</v>
      </c>
      <c r="AE964" s="17"/>
      <c r="AF964" s="17">
        <v>0</v>
      </c>
      <c r="AG964" s="17">
        <v>0.37050886340114902</v>
      </c>
      <c r="AH964" s="17">
        <v>9.7412386107360596E-2</v>
      </c>
      <c r="AI964" s="17">
        <v>0.36830331286875201</v>
      </c>
      <c r="AJ964" s="17">
        <v>0.11319394710391401</v>
      </c>
      <c r="AK964" s="17">
        <v>0.211672349681437</v>
      </c>
      <c r="AL964" s="17">
        <v>0.33409677821717598</v>
      </c>
      <c r="AM964" s="17">
        <v>0.24026570549359799</v>
      </c>
      <c r="AN964" s="17">
        <v>0.140482121023875</v>
      </c>
      <c r="AO964" s="17">
        <v>0.37885128452595002</v>
      </c>
      <c r="AP964" s="17">
        <v>0.217933431366091</v>
      </c>
      <c r="AQ964" s="17">
        <v>0.133337978468722</v>
      </c>
      <c r="AR964" s="17">
        <v>0.16572740515100401</v>
      </c>
      <c r="AS964" s="17">
        <v>0.250671943138223</v>
      </c>
      <c r="AT964" s="17">
        <v>0</v>
      </c>
      <c r="AU964" s="17">
        <v>0.18935422209189601</v>
      </c>
      <c r="AV964" s="17"/>
      <c r="AW964" s="17">
        <v>0.21700122817057799</v>
      </c>
      <c r="AX964" s="17">
        <v>0.27288538356059</v>
      </c>
      <c r="AY964" s="17">
        <v>0.117215360052489</v>
      </c>
      <c r="AZ964" s="17">
        <v>0.17217390599017501</v>
      </c>
      <c r="BA964" s="17">
        <v>5.2782004346619497E-2</v>
      </c>
      <c r="BB964" s="17"/>
      <c r="BC964" s="17">
        <v>0.15433250202558901</v>
      </c>
      <c r="BD964" s="17">
        <v>0.22477010839551001</v>
      </c>
      <c r="BE964" s="17">
        <v>0.17526132656206</v>
      </c>
      <c r="BF964" s="17">
        <v>0.2497218568807</v>
      </c>
      <c r="BG964" s="17">
        <v>0.14839463980279299</v>
      </c>
      <c r="BH964" s="17"/>
      <c r="BI964" s="17">
        <v>0.205947944235331</v>
      </c>
      <c r="BJ964" s="17">
        <v>0.18428820172761701</v>
      </c>
      <c r="BK964" s="17"/>
      <c r="BL964" s="17">
        <v>7.7668940069941503E-2</v>
      </c>
      <c r="BM964" s="17">
        <v>0.23339309223162999</v>
      </c>
      <c r="BN964" s="17">
        <v>0.231153343116066</v>
      </c>
      <c r="BO964" s="17">
        <v>0</v>
      </c>
      <c r="BP964" s="17"/>
      <c r="BQ964" s="17">
        <v>0.15005070184064401</v>
      </c>
      <c r="BR964" s="17">
        <v>0.15777575193997501</v>
      </c>
      <c r="BS964" s="17">
        <v>0.16263059516655401</v>
      </c>
      <c r="BT964" s="17">
        <v>0.59162437484043695</v>
      </c>
      <c r="BU964" s="17">
        <v>4.5346271021653797E-2</v>
      </c>
      <c r="BV964" s="17"/>
      <c r="BW964" s="17">
        <v>1.4738260946184099E-2</v>
      </c>
      <c r="BX964" s="17">
        <v>5.4404776097755E-2</v>
      </c>
      <c r="BY964" s="17">
        <v>8.8719999588469295E-2</v>
      </c>
      <c r="BZ964" s="17">
        <v>0.64766775231528295</v>
      </c>
      <c r="CA964" s="17">
        <v>3.6631553978420203E-2</v>
      </c>
      <c r="CB964" s="17"/>
      <c r="CC964" s="17">
        <v>0.45782660342287601</v>
      </c>
      <c r="CD964" s="17">
        <v>4.5043636637856599E-2</v>
      </c>
      <c r="CE964" s="17"/>
      <c r="CF964" s="17">
        <v>6.3179530031332198E-2</v>
      </c>
      <c r="CG964" s="17"/>
      <c r="CH964" s="17">
        <v>0.43827200511324299</v>
      </c>
    </row>
    <row r="965" spans="2:86" x14ac:dyDescent="0.35">
      <c r="B965" t="s">
        <v>231</v>
      </c>
      <c r="C965" s="17">
        <v>4.1596623503620297E-2</v>
      </c>
      <c r="D965" s="17">
        <v>3.1599154150519199E-2</v>
      </c>
      <c r="E965" s="17">
        <v>5.0674315166974002E-2</v>
      </c>
      <c r="F965" s="17"/>
      <c r="G965" s="17">
        <v>0.13247939245725199</v>
      </c>
      <c r="H965" s="17">
        <v>3.5957128946525002E-2</v>
      </c>
      <c r="I965" s="17">
        <v>3.54545337480517E-2</v>
      </c>
      <c r="J965" s="17">
        <v>2.9158033562614399E-2</v>
      </c>
      <c r="K965" s="17">
        <v>2.3952077159551499E-2</v>
      </c>
      <c r="L965" s="17">
        <v>1.6146023524157501E-2</v>
      </c>
      <c r="M965" s="17"/>
      <c r="N965" s="17">
        <v>0</v>
      </c>
      <c r="O965" s="17">
        <v>1.50637532060657E-2</v>
      </c>
      <c r="P965" s="17">
        <v>7.2358189947485593E-2</v>
      </c>
      <c r="Q965" s="17">
        <v>9.3161466843089499E-2</v>
      </c>
      <c r="R965" s="17"/>
      <c r="S965" s="17">
        <v>2.1654812300933701E-2</v>
      </c>
      <c r="T965" s="17">
        <v>0</v>
      </c>
      <c r="U965" s="17">
        <v>0</v>
      </c>
      <c r="V965" s="17">
        <v>0.120388732807321</v>
      </c>
      <c r="W965" s="17">
        <v>5.9308781546778003E-2</v>
      </c>
      <c r="X965" s="17">
        <v>0</v>
      </c>
      <c r="Y965" s="17">
        <v>0</v>
      </c>
      <c r="Z965" s="17">
        <v>0</v>
      </c>
      <c r="AA965" s="17">
        <v>0</v>
      </c>
      <c r="AB965" s="17">
        <v>0.17243685333506001</v>
      </c>
      <c r="AC965" s="17">
        <v>0</v>
      </c>
      <c r="AD965" s="17">
        <v>0.32289109539152899</v>
      </c>
      <c r="AE965" s="17"/>
      <c r="AF965" s="17">
        <v>0</v>
      </c>
      <c r="AG965" s="17">
        <v>0</v>
      </c>
      <c r="AH965" s="17">
        <v>3.7308550842623599E-2</v>
      </c>
      <c r="AI965" s="17">
        <v>8.3295396841806493E-2</v>
      </c>
      <c r="AJ965" s="17">
        <v>0.12938062269528799</v>
      </c>
      <c r="AK965" s="17">
        <v>8.6452696460467507E-2</v>
      </c>
      <c r="AL965" s="17">
        <v>0</v>
      </c>
      <c r="AM965" s="17">
        <v>0</v>
      </c>
      <c r="AN965" s="17">
        <v>0</v>
      </c>
      <c r="AO965" s="17">
        <v>0</v>
      </c>
      <c r="AP965" s="17">
        <v>8.3862695207340895E-2</v>
      </c>
      <c r="AQ965" s="17">
        <v>6.4257965439671605E-2</v>
      </c>
      <c r="AR965" s="17">
        <v>0</v>
      </c>
      <c r="AS965" s="17">
        <v>0</v>
      </c>
      <c r="AT965" s="17">
        <v>0</v>
      </c>
      <c r="AU965" s="17">
        <v>0</v>
      </c>
      <c r="AV965" s="17"/>
      <c r="AW965" s="17">
        <v>2.8624676282196199E-2</v>
      </c>
      <c r="AX965" s="17">
        <v>6.4675096733404006E-2</v>
      </c>
      <c r="AY965" s="17">
        <v>4.3618524565752798E-2</v>
      </c>
      <c r="AZ965" s="17">
        <v>0</v>
      </c>
      <c r="BA965" s="17">
        <v>0.242135355527652</v>
      </c>
      <c r="BB965" s="17"/>
      <c r="BC965" s="17">
        <v>3.16876559751465E-2</v>
      </c>
      <c r="BD965" s="17">
        <v>4.46264828089959E-2</v>
      </c>
      <c r="BE965" s="17">
        <v>4.2384702334810898E-2</v>
      </c>
      <c r="BF965" s="17">
        <v>4.80740554639029E-2</v>
      </c>
      <c r="BG965" s="17">
        <v>0</v>
      </c>
      <c r="BH965" s="17"/>
      <c r="BI965" s="17">
        <v>3.7503839002097403E-2</v>
      </c>
      <c r="BJ965" s="17">
        <v>5.8294382196550899E-2</v>
      </c>
      <c r="BK965" s="17"/>
      <c r="BL965" s="17">
        <v>1.42147421380151E-2</v>
      </c>
      <c r="BM965" s="17">
        <v>6.05774465172099E-2</v>
      </c>
      <c r="BN965" s="17">
        <v>4.0679362412293599E-2</v>
      </c>
      <c r="BO965" s="17">
        <v>0</v>
      </c>
      <c r="BP965" s="17"/>
      <c r="BQ965" s="17">
        <v>0</v>
      </c>
      <c r="BR965" s="17">
        <v>1.6010985511653201E-2</v>
      </c>
      <c r="BS965" s="17">
        <v>0</v>
      </c>
      <c r="BT965" s="17">
        <v>0.164680246164915</v>
      </c>
      <c r="BU965" s="17">
        <v>0</v>
      </c>
      <c r="BV965" s="17"/>
      <c r="BW965" s="17">
        <v>0</v>
      </c>
      <c r="BX965" s="17">
        <v>1.24369236973473E-2</v>
      </c>
      <c r="BY965" s="17">
        <v>0</v>
      </c>
      <c r="BZ965" s="17">
        <v>7.4607150195891203E-2</v>
      </c>
      <c r="CA965" s="17">
        <v>6.0656865930327701E-2</v>
      </c>
      <c r="CB965" s="17"/>
      <c r="CC965" s="17">
        <v>6.1297019413291298E-2</v>
      </c>
      <c r="CD965" s="17">
        <v>2.9549120477624299E-2</v>
      </c>
      <c r="CE965" s="17"/>
      <c r="CF965" s="17">
        <v>1.44428311371428E-2</v>
      </c>
      <c r="CG965" s="17"/>
      <c r="CH965" s="17">
        <v>2.46039472296747E-2</v>
      </c>
    </row>
    <row r="966" spans="2:86" x14ac:dyDescent="0.35">
      <c r="B966" t="s">
        <v>232</v>
      </c>
      <c r="C966" s="17">
        <v>7.7070771254434903E-3</v>
      </c>
      <c r="D966" s="17">
        <v>5.5551869080457698E-3</v>
      </c>
      <c r="E966" s="17">
        <v>9.6609911807903192E-3</v>
      </c>
      <c r="F966" s="17"/>
      <c r="G966" s="17">
        <v>0</v>
      </c>
      <c r="H966" s="17">
        <v>1.4588955589876801E-2</v>
      </c>
      <c r="I966" s="17">
        <v>1.45940503978777E-2</v>
      </c>
      <c r="J966" s="17">
        <v>1.6251760721651898E-2</v>
      </c>
      <c r="K966" s="17">
        <v>0</v>
      </c>
      <c r="L966" s="17">
        <v>0</v>
      </c>
      <c r="M966" s="17"/>
      <c r="N966" s="17">
        <v>1.70661138560457E-2</v>
      </c>
      <c r="O966" s="17">
        <v>1.01402636054326E-2</v>
      </c>
      <c r="P966" s="17">
        <v>0</v>
      </c>
      <c r="Q966" s="17">
        <v>0</v>
      </c>
      <c r="R966" s="17"/>
      <c r="S966" s="17">
        <v>0</v>
      </c>
      <c r="T966" s="17">
        <v>0</v>
      </c>
      <c r="U966" s="17">
        <v>0</v>
      </c>
      <c r="V966" s="17">
        <v>0</v>
      </c>
      <c r="W966" s="17">
        <v>2.5342951761017401E-2</v>
      </c>
      <c r="X966" s="17">
        <v>0</v>
      </c>
      <c r="Y966" s="17">
        <v>0</v>
      </c>
      <c r="Z966" s="17">
        <v>0</v>
      </c>
      <c r="AA966" s="17">
        <v>0</v>
      </c>
      <c r="AB966" s="17">
        <v>0</v>
      </c>
      <c r="AC966" s="17">
        <v>7.2962839882340993E-2</v>
      </c>
      <c r="AD966" s="17">
        <v>0</v>
      </c>
      <c r="AE966" s="17"/>
      <c r="AF966" s="17">
        <v>0</v>
      </c>
      <c r="AG966" s="17">
        <v>0</v>
      </c>
      <c r="AH966" s="17">
        <v>0</v>
      </c>
      <c r="AI966" s="17">
        <v>0</v>
      </c>
      <c r="AJ966" s="17">
        <v>0</v>
      </c>
      <c r="AK966" s="17">
        <v>0</v>
      </c>
      <c r="AL966" s="17">
        <v>0</v>
      </c>
      <c r="AM966" s="17">
        <v>0</v>
      </c>
      <c r="AN966" s="17">
        <v>4.6252684438998298E-2</v>
      </c>
      <c r="AO966" s="17">
        <v>0</v>
      </c>
      <c r="AP966" s="17">
        <v>0</v>
      </c>
      <c r="AQ966" s="17">
        <v>0</v>
      </c>
      <c r="AR966" s="17">
        <v>7.1349369595506307E-2</v>
      </c>
      <c r="AS966" s="17">
        <v>0</v>
      </c>
      <c r="AT966" s="17">
        <v>0</v>
      </c>
      <c r="AU966" s="17">
        <v>0</v>
      </c>
      <c r="AV966" s="17"/>
      <c r="AW966" s="17">
        <v>0</v>
      </c>
      <c r="AX966" s="17">
        <v>1.11268733153102E-2</v>
      </c>
      <c r="AY966" s="17">
        <v>9.8322905299567005E-3</v>
      </c>
      <c r="AZ966" s="17">
        <v>0</v>
      </c>
      <c r="BA966" s="17">
        <v>7.0022040643635999E-2</v>
      </c>
      <c r="BB966" s="17"/>
      <c r="BC966" s="17">
        <v>0</v>
      </c>
      <c r="BD966" s="17">
        <v>6.7418899413751896E-3</v>
      </c>
      <c r="BE966" s="17">
        <v>7.2877421298221199E-3</v>
      </c>
      <c r="BF966" s="17">
        <v>1.9516314276470902E-2</v>
      </c>
      <c r="BG966" s="17">
        <v>0</v>
      </c>
      <c r="BH966" s="17"/>
      <c r="BI966" s="17">
        <v>9.5961573541817006E-3</v>
      </c>
      <c r="BJ966" s="17">
        <v>0</v>
      </c>
      <c r="BK966" s="17"/>
      <c r="BL966" s="17">
        <v>0</v>
      </c>
      <c r="BM966" s="17">
        <v>8.5775595010274108E-3</v>
      </c>
      <c r="BN966" s="17">
        <v>1.0033884497933901E-2</v>
      </c>
      <c r="BO966" s="17">
        <v>0</v>
      </c>
      <c r="BP966" s="17"/>
      <c r="BQ966" s="17">
        <v>0</v>
      </c>
      <c r="BR966" s="17">
        <v>7.4767993533503803E-3</v>
      </c>
      <c r="BS966" s="17">
        <v>0</v>
      </c>
      <c r="BT966" s="17">
        <v>0</v>
      </c>
      <c r="BU966" s="17">
        <v>4.1146260926333098E-2</v>
      </c>
      <c r="BV966" s="17"/>
      <c r="BW966" s="17">
        <v>0</v>
      </c>
      <c r="BX966" s="17">
        <v>0</v>
      </c>
      <c r="BY966" s="17">
        <v>0</v>
      </c>
      <c r="BZ966" s="17">
        <v>0</v>
      </c>
      <c r="CA966" s="17">
        <v>1.7274220686292901E-2</v>
      </c>
      <c r="CB966" s="17"/>
      <c r="CC966" s="17">
        <v>0</v>
      </c>
      <c r="CD966" s="17">
        <v>1.24202329125708E-2</v>
      </c>
      <c r="CE966" s="17"/>
      <c r="CF966" s="17">
        <v>0</v>
      </c>
      <c r="CG966" s="17"/>
      <c r="CH966" s="17">
        <v>0</v>
      </c>
    </row>
    <row r="967" spans="2:86" x14ac:dyDescent="0.35">
      <c r="B967" t="s">
        <v>233</v>
      </c>
      <c r="C967" s="17">
        <v>4.1463238509427201E-2</v>
      </c>
      <c r="D967" s="17">
        <v>4.6883115320384798E-2</v>
      </c>
      <c r="E967" s="17">
        <v>3.6541996062410098E-2</v>
      </c>
      <c r="F967" s="17"/>
      <c r="G967" s="17">
        <v>4.5023131043826103E-2</v>
      </c>
      <c r="H967" s="17">
        <v>4.0431361601056898E-2</v>
      </c>
      <c r="I967" s="17">
        <v>8.3928232491701699E-2</v>
      </c>
      <c r="J967" s="17">
        <v>3.8439155223759097E-2</v>
      </c>
      <c r="K967" s="17">
        <v>4.2164660756335501E-2</v>
      </c>
      <c r="L967" s="17">
        <v>1.03470028116693E-2</v>
      </c>
      <c r="M967" s="17"/>
      <c r="N967" s="17">
        <v>9.6402628254232594E-3</v>
      </c>
      <c r="O967" s="17">
        <v>5.6264866402476701E-2</v>
      </c>
      <c r="P967" s="17">
        <v>4.9647175331460298E-2</v>
      </c>
      <c r="Q967" s="17">
        <v>6.0168387674065398E-2</v>
      </c>
      <c r="R967" s="17"/>
      <c r="S967" s="17">
        <v>1.61095193337665E-2</v>
      </c>
      <c r="T967" s="17">
        <v>0</v>
      </c>
      <c r="U967" s="17">
        <v>2.4732323577199702E-2</v>
      </c>
      <c r="V967" s="17">
        <v>0</v>
      </c>
      <c r="W967" s="17">
        <v>4.9089002895921302E-2</v>
      </c>
      <c r="X967" s="17">
        <v>0.109347326232723</v>
      </c>
      <c r="Y967" s="17">
        <v>3.3909259750491499E-2</v>
      </c>
      <c r="Z967" s="17">
        <v>0.110203908779583</v>
      </c>
      <c r="AA967" s="17">
        <v>0.10966262464246999</v>
      </c>
      <c r="AB967" s="17">
        <v>0</v>
      </c>
      <c r="AC967" s="17">
        <v>9.50469455591509E-2</v>
      </c>
      <c r="AD967" s="17">
        <v>0</v>
      </c>
      <c r="AE967" s="17"/>
      <c r="AF967" s="17">
        <v>0.42874149550769097</v>
      </c>
      <c r="AG967" s="17">
        <v>0.16043288918351301</v>
      </c>
      <c r="AH967" s="17">
        <v>0</v>
      </c>
      <c r="AI967" s="17">
        <v>3.9913128125675101E-2</v>
      </c>
      <c r="AJ967" s="17">
        <v>0</v>
      </c>
      <c r="AK967" s="17">
        <v>4.4176493095939497E-2</v>
      </c>
      <c r="AL967" s="17">
        <v>3.3173216684647698E-2</v>
      </c>
      <c r="AM967" s="17">
        <v>3.5234220479509699E-2</v>
      </c>
      <c r="AN967" s="17">
        <v>5.2087262643191599E-2</v>
      </c>
      <c r="AO967" s="17">
        <v>0.13819722381527899</v>
      </c>
      <c r="AP967" s="17">
        <v>6.0556676879377901E-2</v>
      </c>
      <c r="AQ967" s="17">
        <v>4.7906466032277599E-2</v>
      </c>
      <c r="AR967" s="17">
        <v>0</v>
      </c>
      <c r="AS967" s="17">
        <v>7.7348696423824498E-2</v>
      </c>
      <c r="AT967" s="17">
        <v>0</v>
      </c>
      <c r="AU967" s="17">
        <v>0</v>
      </c>
      <c r="AV967" s="17"/>
      <c r="AW967" s="17">
        <v>4.5024031837472403E-2</v>
      </c>
      <c r="AX967" s="17">
        <v>6.2812206605444496E-2</v>
      </c>
      <c r="AY967" s="17">
        <v>1.7464400738419799E-2</v>
      </c>
      <c r="AZ967" s="17">
        <v>4.6317056409355101E-2</v>
      </c>
      <c r="BA967" s="17">
        <v>0</v>
      </c>
      <c r="BB967" s="17"/>
      <c r="BC967" s="17">
        <v>2.0306688205891099E-2</v>
      </c>
      <c r="BD967" s="17">
        <v>2.1673056211638401E-2</v>
      </c>
      <c r="BE967" s="17">
        <v>8.5621153188786298E-2</v>
      </c>
      <c r="BF967" s="17">
        <v>0</v>
      </c>
      <c r="BG967" s="17">
        <v>8.3828844088691304E-2</v>
      </c>
      <c r="BH967" s="17"/>
      <c r="BI967" s="17">
        <v>4.2602658264861197E-2</v>
      </c>
      <c r="BJ967" s="17">
        <v>3.6814629202214497E-2</v>
      </c>
      <c r="BK967" s="17"/>
      <c r="BL967" s="17">
        <v>1.4511247195298199E-2</v>
      </c>
      <c r="BM967" s="17">
        <v>5.29824871988063E-2</v>
      </c>
      <c r="BN967" s="17">
        <v>3.3076339401703701E-2</v>
      </c>
      <c r="BO967" s="17">
        <v>0.32483663701270998</v>
      </c>
      <c r="BP967" s="17"/>
      <c r="BQ967" s="17">
        <v>1.4279633911897099E-2</v>
      </c>
      <c r="BR967" s="17">
        <v>4.5017211445034802E-2</v>
      </c>
      <c r="BS967" s="17">
        <v>0</v>
      </c>
      <c r="BT967" s="17">
        <v>4.0868649996023902E-2</v>
      </c>
      <c r="BU967" s="17">
        <v>4.3011536100739503E-2</v>
      </c>
      <c r="BV967" s="17"/>
      <c r="BW967" s="17">
        <v>1.6944819830809001E-2</v>
      </c>
      <c r="BX967" s="17">
        <v>2.5358454835761102E-2</v>
      </c>
      <c r="BY967" s="17">
        <v>5.84290843422971E-2</v>
      </c>
      <c r="BZ967" s="17">
        <v>1.42771824928453E-2</v>
      </c>
      <c r="CA967" s="17">
        <v>1.80573094598038E-2</v>
      </c>
      <c r="CB967" s="17"/>
      <c r="CC967" s="17">
        <v>2.53669996928046E-2</v>
      </c>
      <c r="CD967" s="17">
        <v>5.1306669409981798E-2</v>
      </c>
      <c r="CE967" s="17"/>
      <c r="CF967" s="17">
        <v>1.40266195344618E-2</v>
      </c>
      <c r="CG967" s="17"/>
      <c r="CH967" s="17">
        <v>3.7262466126062599E-2</v>
      </c>
    </row>
    <row r="968" spans="2:86" x14ac:dyDescent="0.35">
      <c r="B968" t="s">
        <v>140</v>
      </c>
      <c r="C968" s="17">
        <v>0.23264412037437701</v>
      </c>
      <c r="D968" s="17">
        <v>0.15045612590108201</v>
      </c>
      <c r="E968" s="17">
        <v>0.30727073296074697</v>
      </c>
      <c r="F968" s="17"/>
      <c r="G968" s="17">
        <v>0.29770235840956899</v>
      </c>
      <c r="H968" s="17">
        <v>0.15103257517942201</v>
      </c>
      <c r="I968" s="17">
        <v>0.30216493168007402</v>
      </c>
      <c r="J968" s="17">
        <v>0.268568082548997</v>
      </c>
      <c r="K968" s="17">
        <v>0.168319806100903</v>
      </c>
      <c r="L968" s="17">
        <v>0.22162128970307399</v>
      </c>
      <c r="M968" s="17"/>
      <c r="N968" s="17">
        <v>0.21232252792488701</v>
      </c>
      <c r="O968" s="17">
        <v>0.33018454825481502</v>
      </c>
      <c r="P968" s="17">
        <v>0.143006059258594</v>
      </c>
      <c r="Q968" s="17">
        <v>0.23612254472748101</v>
      </c>
      <c r="R968" s="17"/>
      <c r="S968" s="17">
        <v>0.189523928293646</v>
      </c>
      <c r="T968" s="17">
        <v>0.22983738673805401</v>
      </c>
      <c r="U968" s="17">
        <v>0.18059919857555301</v>
      </c>
      <c r="V968" s="17">
        <v>0.32628778666992803</v>
      </c>
      <c r="W968" s="17">
        <v>0.17958729042479701</v>
      </c>
      <c r="X968" s="17">
        <v>9.5624673546657796E-2</v>
      </c>
      <c r="Y968" s="17">
        <v>0.31600569734359302</v>
      </c>
      <c r="Z968" s="17">
        <v>0.33301915809933602</v>
      </c>
      <c r="AA968" s="17">
        <v>0.22183420393630901</v>
      </c>
      <c r="AB968" s="17">
        <v>0.172127855177369</v>
      </c>
      <c r="AC968" s="17">
        <v>0.37462086443606801</v>
      </c>
      <c r="AD968" s="17">
        <v>0.49930414703315201</v>
      </c>
      <c r="AE968" s="17"/>
      <c r="AF968" s="17">
        <v>0</v>
      </c>
      <c r="AG968" s="17">
        <v>0</v>
      </c>
      <c r="AH968" s="17">
        <v>0.246897405532466</v>
      </c>
      <c r="AI968" s="17">
        <v>0.233864911038559</v>
      </c>
      <c r="AJ968" s="17">
        <v>0.46143559229005898</v>
      </c>
      <c r="AK968" s="17">
        <v>0.28973793580127499</v>
      </c>
      <c r="AL968" s="17">
        <v>0.25128247207244903</v>
      </c>
      <c r="AM968" s="17">
        <v>0.148838715064949</v>
      </c>
      <c r="AN968" s="17">
        <v>0.18582161590539301</v>
      </c>
      <c r="AO968" s="17">
        <v>0</v>
      </c>
      <c r="AP968" s="17">
        <v>0.109922675129102</v>
      </c>
      <c r="AQ968" s="17">
        <v>0.22903792530494299</v>
      </c>
      <c r="AR968" s="17">
        <v>0.219978760388437</v>
      </c>
      <c r="AS968" s="17">
        <v>9.0953911540859106E-2</v>
      </c>
      <c r="AT968" s="17">
        <v>0.42387857471812801</v>
      </c>
      <c r="AU968" s="17">
        <v>0.130771467784039</v>
      </c>
      <c r="AV968" s="17"/>
      <c r="AW968" s="17">
        <v>0.25299532592263302</v>
      </c>
      <c r="AX968" s="17">
        <v>0.29877109617679898</v>
      </c>
      <c r="AY968" s="17">
        <v>0.20552433030827999</v>
      </c>
      <c r="AZ968" s="17">
        <v>0.14676821921626601</v>
      </c>
      <c r="BA968" s="17">
        <v>0.12458261714615</v>
      </c>
      <c r="BB968" s="17"/>
      <c r="BC968" s="17">
        <v>0.116193386001785</v>
      </c>
      <c r="BD968" s="17">
        <v>0.19925235922217499</v>
      </c>
      <c r="BE968" s="17">
        <v>0.27905448073748101</v>
      </c>
      <c r="BF968" s="17">
        <v>0.33796262343554501</v>
      </c>
      <c r="BG968" s="17">
        <v>0.114565428769799</v>
      </c>
      <c r="BH968" s="17"/>
      <c r="BI968" s="17">
        <v>0.203371215296452</v>
      </c>
      <c r="BJ968" s="17">
        <v>0.35207183640740602</v>
      </c>
      <c r="BK968" s="17"/>
      <c r="BL968" s="17">
        <v>0.25335066354619501</v>
      </c>
      <c r="BM968" s="17">
        <v>0.23093210715311499</v>
      </c>
      <c r="BN968" s="17">
        <v>0.22455031552884899</v>
      </c>
      <c r="BO968" s="17">
        <v>0.293267355132387</v>
      </c>
      <c r="BP968" s="17"/>
      <c r="BQ968" s="17">
        <v>0.16516836736500801</v>
      </c>
      <c r="BR968" s="17">
        <v>0.229375193846452</v>
      </c>
      <c r="BS968" s="17">
        <v>0.12625609512816899</v>
      </c>
      <c r="BT968" s="17">
        <v>9.7466375537581904E-2</v>
      </c>
      <c r="BU968" s="17">
        <v>0.24185292296557701</v>
      </c>
      <c r="BV968" s="17"/>
      <c r="BW968" s="17">
        <v>7.50798688241964E-2</v>
      </c>
      <c r="BX968" s="17">
        <v>0.21578122586780099</v>
      </c>
      <c r="BY968" s="17">
        <v>0.17269587961555699</v>
      </c>
      <c r="BZ968" s="17">
        <v>0.120650795059562</v>
      </c>
      <c r="CA968" s="17">
        <v>0.19920035642224401</v>
      </c>
      <c r="CB968" s="17"/>
      <c r="CC968" s="17">
        <v>9.9782588771714906E-2</v>
      </c>
      <c r="CD968" s="17">
        <v>0.31389374151705601</v>
      </c>
      <c r="CE968" s="17"/>
      <c r="CF968" s="17">
        <v>0.21309848349243499</v>
      </c>
      <c r="CG968" s="17"/>
      <c r="CH968" s="17">
        <v>8.7783101616912301E-2</v>
      </c>
    </row>
    <row r="969" spans="2:86" x14ac:dyDescent="0.35">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c r="BZ969" s="17"/>
      <c r="CA969" s="17"/>
      <c r="CB969" s="17"/>
      <c r="CC969" s="17"/>
      <c r="CD969" s="17"/>
      <c r="CE969" s="17"/>
      <c r="CF969" s="17"/>
      <c r="CG969" s="17"/>
      <c r="CH969" s="17"/>
    </row>
    <row r="970" spans="2:86" x14ac:dyDescent="0.35">
      <c r="B970" s="6" t="s">
        <v>390</v>
      </c>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c r="BZ970" s="17"/>
      <c r="CA970" s="17"/>
      <c r="CB970" s="17"/>
      <c r="CC970" s="17"/>
      <c r="CD970" s="17"/>
      <c r="CE970" s="17"/>
      <c r="CF970" s="17"/>
      <c r="CG970" s="17"/>
      <c r="CH970" s="17"/>
    </row>
    <row r="971" spans="2:86" x14ac:dyDescent="0.35">
      <c r="B971" s="21" t="s">
        <v>123</v>
      </c>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c r="CB971" s="17"/>
      <c r="CC971" s="17"/>
      <c r="CD971" s="17"/>
      <c r="CE971" s="17"/>
      <c r="CF971" s="17"/>
      <c r="CG971" s="17"/>
      <c r="CH971" s="17"/>
    </row>
    <row r="972" spans="2:86" x14ac:dyDescent="0.35">
      <c r="B972" t="s">
        <v>386</v>
      </c>
      <c r="C972" s="17">
        <v>0.32040670399378901</v>
      </c>
      <c r="D972" s="17">
        <v>0.34741330423296102</v>
      </c>
      <c r="E972" s="17">
        <v>0.295016807445933</v>
      </c>
      <c r="F972" s="17"/>
      <c r="G972" s="17">
        <v>0.155174976079613</v>
      </c>
      <c r="H972" s="17">
        <v>0.19706860750876501</v>
      </c>
      <c r="I972" s="17">
        <v>0.234052271261534</v>
      </c>
      <c r="J972" s="17">
        <v>0.325748860465432</v>
      </c>
      <c r="K972" s="17">
        <v>0.46585391653677499</v>
      </c>
      <c r="L972" s="17">
        <v>0.49857082624586302</v>
      </c>
      <c r="M972" s="17"/>
      <c r="N972" s="17">
        <v>0.35150636562654097</v>
      </c>
      <c r="O972" s="17">
        <v>0.369655051439927</v>
      </c>
      <c r="P972" s="17">
        <v>0.29153126529794299</v>
      </c>
      <c r="Q972" s="17">
        <v>0.26166109024429401</v>
      </c>
      <c r="R972" s="17"/>
      <c r="S972" s="17">
        <v>0.25532364904560401</v>
      </c>
      <c r="T972" s="17">
        <v>0.33559610111981703</v>
      </c>
      <c r="U972" s="17">
        <v>0.32687623789306303</v>
      </c>
      <c r="V972" s="17">
        <v>0.293421191142688</v>
      </c>
      <c r="W972" s="17">
        <v>0.35108108171607799</v>
      </c>
      <c r="X972" s="17">
        <v>0.26906093727375002</v>
      </c>
      <c r="Y972" s="17">
        <v>0.34342670053128899</v>
      </c>
      <c r="Z972" s="17">
        <v>0.26416277722435799</v>
      </c>
      <c r="AA972" s="17">
        <v>0.26892330090227801</v>
      </c>
      <c r="AB972" s="17">
        <v>0.45620752952624199</v>
      </c>
      <c r="AC972" s="17">
        <v>0.45254965372405798</v>
      </c>
      <c r="AD972" s="17">
        <v>0.27787080113472501</v>
      </c>
      <c r="AE972" s="17"/>
      <c r="AF972" s="17">
        <v>0.28185138425309603</v>
      </c>
      <c r="AG972" s="17">
        <v>0.177922528303679</v>
      </c>
      <c r="AH972" s="17">
        <v>0.37511555818526499</v>
      </c>
      <c r="AI972" s="17">
        <v>0.31706667946123701</v>
      </c>
      <c r="AJ972" s="17">
        <v>0.30040046065921</v>
      </c>
      <c r="AK972" s="17">
        <v>0.33274450765777203</v>
      </c>
      <c r="AL972" s="17">
        <v>0.26610367376142002</v>
      </c>
      <c r="AM972" s="17">
        <v>0.33027573448640302</v>
      </c>
      <c r="AN972" s="17">
        <v>0.30165537453753899</v>
      </c>
      <c r="AO972" s="17">
        <v>0.39797599066100797</v>
      </c>
      <c r="AP972" s="17">
        <v>0.35496173146415499</v>
      </c>
      <c r="AQ972" s="17">
        <v>0.36277756734558098</v>
      </c>
      <c r="AR972" s="17">
        <v>0.28438241146265097</v>
      </c>
      <c r="AS972" s="17">
        <v>0.267792747075773</v>
      </c>
      <c r="AT972" s="17">
        <v>0.36993343214936902</v>
      </c>
      <c r="AU972" s="17">
        <v>0.360534620056494</v>
      </c>
      <c r="AV972" s="17"/>
      <c r="AW972" s="17">
        <v>0.36188675836627598</v>
      </c>
      <c r="AX972" s="17">
        <v>0.29527895952233801</v>
      </c>
      <c r="AY972" s="17">
        <v>0.27244414083767599</v>
      </c>
      <c r="AZ972" s="17">
        <v>0.33489781083408099</v>
      </c>
      <c r="BA972" s="17">
        <v>0.37561211159642499</v>
      </c>
      <c r="BB972" s="17"/>
      <c r="BC972" s="17">
        <v>0.355631647975857</v>
      </c>
      <c r="BD972" s="17">
        <v>0.34504418565477502</v>
      </c>
      <c r="BE972" s="17">
        <v>0.29570564650227199</v>
      </c>
      <c r="BF972" s="17">
        <v>0.31011969358007302</v>
      </c>
      <c r="BG972" s="17">
        <v>0.258045398441968</v>
      </c>
      <c r="BH972" s="17"/>
      <c r="BI972" s="17">
        <v>0.33224557756156697</v>
      </c>
      <c r="BJ972" s="17">
        <v>0.27225715647086901</v>
      </c>
      <c r="BK972" s="17"/>
      <c r="BL972" s="17">
        <v>0.30548945656303</v>
      </c>
      <c r="BM972" s="17">
        <v>0.38929323124860399</v>
      </c>
      <c r="BN972" s="17">
        <v>0.29487063304515598</v>
      </c>
      <c r="BO972" s="17">
        <v>0.17329730887853301</v>
      </c>
      <c r="BP972" s="17"/>
      <c r="BQ972" s="17">
        <v>0.41899639840834901</v>
      </c>
      <c r="BR972" s="17">
        <v>0.314860753279886</v>
      </c>
      <c r="BS972" s="17">
        <v>0.306679746498705</v>
      </c>
      <c r="BT972" s="17">
        <v>0.34871659099397401</v>
      </c>
      <c r="BU972" s="17">
        <v>0.29470347477312597</v>
      </c>
      <c r="BV972" s="17"/>
      <c r="BW972" s="17">
        <v>0.42310153104406201</v>
      </c>
      <c r="BX972" s="17">
        <v>0.28241229752546998</v>
      </c>
      <c r="BY972" s="17">
        <v>0.26127966196324798</v>
      </c>
      <c r="BZ972" s="17">
        <v>0.35917047627820298</v>
      </c>
      <c r="CA972" s="17">
        <v>0.26718773291667802</v>
      </c>
      <c r="CB972" s="17"/>
      <c r="CC972" s="17">
        <v>0.34208888573338703</v>
      </c>
      <c r="CD972" s="17">
        <v>0.30770767695166901</v>
      </c>
      <c r="CE972" s="17"/>
      <c r="CF972" s="17">
        <v>0.28825496418908902</v>
      </c>
      <c r="CG972" s="17"/>
      <c r="CH972" s="17">
        <v>0.38364936148135298</v>
      </c>
    </row>
    <row r="973" spans="2:86" x14ac:dyDescent="0.35">
      <c r="B973" t="s">
        <v>387</v>
      </c>
      <c r="C973" s="17">
        <v>0.27927692688203298</v>
      </c>
      <c r="D973" s="17">
        <v>0.29329704172725202</v>
      </c>
      <c r="E973" s="17">
        <v>0.26643103417226899</v>
      </c>
      <c r="F973" s="17"/>
      <c r="G973" s="17">
        <v>0.30366184659100298</v>
      </c>
      <c r="H973" s="17">
        <v>0.329130109510336</v>
      </c>
      <c r="I973" s="17">
        <v>0.32007263542811198</v>
      </c>
      <c r="J973" s="17">
        <v>0.30031917526266699</v>
      </c>
      <c r="K973" s="17">
        <v>0.204764733097621</v>
      </c>
      <c r="L973" s="17">
        <v>0.22228393376727201</v>
      </c>
      <c r="M973" s="17"/>
      <c r="N973" s="17">
        <v>0.32194993587517201</v>
      </c>
      <c r="O973" s="17">
        <v>0.26093992143550598</v>
      </c>
      <c r="P973" s="17">
        <v>0.268508023123187</v>
      </c>
      <c r="Q973" s="17">
        <v>0.26257312618554302</v>
      </c>
      <c r="R973" s="17"/>
      <c r="S973" s="17">
        <v>0.30526633668877401</v>
      </c>
      <c r="T973" s="17">
        <v>0.259900082466689</v>
      </c>
      <c r="U973" s="17">
        <v>0.33248407959579501</v>
      </c>
      <c r="V973" s="17">
        <v>0.29070809820725102</v>
      </c>
      <c r="W973" s="17">
        <v>0.26997051771659503</v>
      </c>
      <c r="X973" s="17">
        <v>0.37697112893007301</v>
      </c>
      <c r="Y973" s="17">
        <v>0.22854028122911599</v>
      </c>
      <c r="Z973" s="17">
        <v>0.233930667412171</v>
      </c>
      <c r="AA973" s="17">
        <v>0.32176507463244902</v>
      </c>
      <c r="AB973" s="17">
        <v>0.20664291210817601</v>
      </c>
      <c r="AC973" s="17">
        <v>0.181332103267658</v>
      </c>
      <c r="AD973" s="17">
        <v>0.216386575271035</v>
      </c>
      <c r="AE973" s="17"/>
      <c r="AF973" s="17">
        <v>0.47878256786032902</v>
      </c>
      <c r="AG973" s="17">
        <v>0.210692392696301</v>
      </c>
      <c r="AH973" s="17">
        <v>0.232209611786792</v>
      </c>
      <c r="AI973" s="17">
        <v>0.25226057586447398</v>
      </c>
      <c r="AJ973" s="17">
        <v>0.29439370052049002</v>
      </c>
      <c r="AK973" s="17">
        <v>0.25110860144470798</v>
      </c>
      <c r="AL973" s="17">
        <v>0.261778319968753</v>
      </c>
      <c r="AM973" s="17">
        <v>0.33022809047457502</v>
      </c>
      <c r="AN973" s="17">
        <v>0.27788189936887497</v>
      </c>
      <c r="AO973" s="17">
        <v>0.26611486031088399</v>
      </c>
      <c r="AP973" s="17">
        <v>0.266004474780832</v>
      </c>
      <c r="AQ973" s="17">
        <v>0.27343414610578098</v>
      </c>
      <c r="AR973" s="17">
        <v>0.29310322629969998</v>
      </c>
      <c r="AS973" s="17">
        <v>0.33428868002678702</v>
      </c>
      <c r="AT973" s="17">
        <v>0.30952101727693798</v>
      </c>
      <c r="AU973" s="17">
        <v>0.36262030194135297</v>
      </c>
      <c r="AV973" s="17"/>
      <c r="AW973" s="17">
        <v>0.22353842859842299</v>
      </c>
      <c r="AX973" s="17">
        <v>0.24916191106340299</v>
      </c>
      <c r="AY973" s="17">
        <v>0.32657586478811301</v>
      </c>
      <c r="AZ973" s="17">
        <v>0.33426542907017198</v>
      </c>
      <c r="BA973" s="17">
        <v>0.36447433451884798</v>
      </c>
      <c r="BB973" s="17"/>
      <c r="BC973" s="17">
        <v>0.26029725462583297</v>
      </c>
      <c r="BD973" s="17">
        <v>0.28070900000944599</v>
      </c>
      <c r="BE973" s="17">
        <v>0.30892182154338399</v>
      </c>
      <c r="BF973" s="17">
        <v>0.21743681056121</v>
      </c>
      <c r="BG973" s="17">
        <v>0.26822192502868403</v>
      </c>
      <c r="BH973" s="17"/>
      <c r="BI973" s="17">
        <v>0.28720059286973199</v>
      </c>
      <c r="BJ973" s="17">
        <v>0.24705080926651499</v>
      </c>
      <c r="BK973" s="17"/>
      <c r="BL973" s="17">
        <v>0.28020191151524598</v>
      </c>
      <c r="BM973" s="17">
        <v>0.25511364113606599</v>
      </c>
      <c r="BN973" s="17">
        <v>0.29408808870104203</v>
      </c>
      <c r="BO973" s="17">
        <v>0.22651256967254099</v>
      </c>
      <c r="BP973" s="17"/>
      <c r="BQ973" s="17">
        <v>0.24397342458041699</v>
      </c>
      <c r="BR973" s="17">
        <v>0.31615440760396502</v>
      </c>
      <c r="BS973" s="17">
        <v>0.30759759417528798</v>
      </c>
      <c r="BT973" s="17">
        <v>0.28577447881742002</v>
      </c>
      <c r="BU973" s="17">
        <v>0.269047955466091</v>
      </c>
      <c r="BV973" s="17"/>
      <c r="BW973" s="17">
        <v>0.240088265400384</v>
      </c>
      <c r="BX973" s="17">
        <v>0.34888935165424101</v>
      </c>
      <c r="BY973" s="17">
        <v>0.34432892242445901</v>
      </c>
      <c r="BZ973" s="17">
        <v>0.26681307480810001</v>
      </c>
      <c r="CA973" s="17">
        <v>0.28393447111203501</v>
      </c>
      <c r="CB973" s="17"/>
      <c r="CC973" s="17">
        <v>0.28555565625600998</v>
      </c>
      <c r="CD973" s="17">
        <v>0.27559954076527199</v>
      </c>
      <c r="CE973" s="17"/>
      <c r="CF973" s="17">
        <v>0.34851916135544603</v>
      </c>
      <c r="CG973" s="17"/>
      <c r="CH973" s="17">
        <v>0.28309692854302498</v>
      </c>
    </row>
    <row r="974" spans="2:86" x14ac:dyDescent="0.35">
      <c r="B974" t="s">
        <v>388</v>
      </c>
      <c r="C974" s="17">
        <v>0.17573077033100201</v>
      </c>
      <c r="D974" s="17">
        <v>0.16967000437997901</v>
      </c>
      <c r="E974" s="17">
        <v>0.18057604797551899</v>
      </c>
      <c r="F974" s="17"/>
      <c r="G974" s="17">
        <v>0.245173300193856</v>
      </c>
      <c r="H974" s="17">
        <v>0.20899493209766801</v>
      </c>
      <c r="I974" s="17">
        <v>0.20884488114602401</v>
      </c>
      <c r="J974" s="17">
        <v>0.16789133662139599</v>
      </c>
      <c r="K974" s="17">
        <v>0.13069344377550501</v>
      </c>
      <c r="L974" s="17">
        <v>0.11229388520438099</v>
      </c>
      <c r="M974" s="17"/>
      <c r="N974" s="17">
        <v>0.17133627483705899</v>
      </c>
      <c r="O974" s="17">
        <v>0.151937809720566</v>
      </c>
      <c r="P974" s="17">
        <v>0.192618099383953</v>
      </c>
      <c r="Q974" s="17">
        <v>0.19033891552535201</v>
      </c>
      <c r="R974" s="17"/>
      <c r="S974" s="17">
        <v>0.17082994672900401</v>
      </c>
      <c r="T974" s="17">
        <v>0.171094627667879</v>
      </c>
      <c r="U974" s="17">
        <v>0.15436146839798501</v>
      </c>
      <c r="V974" s="17">
        <v>0.21153895882083301</v>
      </c>
      <c r="W974" s="17">
        <v>0.15218127445907001</v>
      </c>
      <c r="X974" s="17">
        <v>0.15476196411026399</v>
      </c>
      <c r="Y974" s="17">
        <v>0.19333090839367001</v>
      </c>
      <c r="Z974" s="17">
        <v>0.24890601692231401</v>
      </c>
      <c r="AA974" s="17">
        <v>0.15935576593367201</v>
      </c>
      <c r="AB974" s="17">
        <v>0.148188086631763</v>
      </c>
      <c r="AC974" s="17">
        <v>0.18632562485708501</v>
      </c>
      <c r="AD974" s="17">
        <v>0.26728726168566602</v>
      </c>
      <c r="AE974" s="17"/>
      <c r="AF974" s="17">
        <v>3.3707985608663303E-2</v>
      </c>
      <c r="AG974" s="17">
        <v>0.23690651482479899</v>
      </c>
      <c r="AH974" s="17">
        <v>0.14000788910779899</v>
      </c>
      <c r="AI974" s="17">
        <v>0.22280287724313599</v>
      </c>
      <c r="AJ974" s="17">
        <v>0.138293316576407</v>
      </c>
      <c r="AK974" s="17">
        <v>0.19390638429840101</v>
      </c>
      <c r="AL974" s="17">
        <v>0.202712015823655</v>
      </c>
      <c r="AM974" s="17">
        <v>0.13429094482868001</v>
      </c>
      <c r="AN974" s="17">
        <v>0.19084748483976499</v>
      </c>
      <c r="AO974" s="17">
        <v>0.148802335353796</v>
      </c>
      <c r="AP974" s="17">
        <v>0.16080230910124599</v>
      </c>
      <c r="AQ974" s="17">
        <v>0.17976764797546799</v>
      </c>
      <c r="AR974" s="17">
        <v>0.259220309736786</v>
      </c>
      <c r="AS974" s="17">
        <v>0.198354797093034</v>
      </c>
      <c r="AT974" s="17">
        <v>0.122344104151714</v>
      </c>
      <c r="AU974" s="17">
        <v>0.180443952732043</v>
      </c>
      <c r="AV974" s="17"/>
      <c r="AW974" s="17">
        <v>0.15388221436343799</v>
      </c>
      <c r="AX974" s="17">
        <v>0.170632318104187</v>
      </c>
      <c r="AY974" s="17">
        <v>0.20830245905165501</v>
      </c>
      <c r="AZ974" s="17">
        <v>0.17600547617302001</v>
      </c>
      <c r="BA974" s="17">
        <v>0.17163615412510599</v>
      </c>
      <c r="BB974" s="17"/>
      <c r="BC974" s="17">
        <v>0.22749125252850999</v>
      </c>
      <c r="BD974" s="17">
        <v>0.17830400828929899</v>
      </c>
      <c r="BE974" s="17">
        <v>0.156985592875859</v>
      </c>
      <c r="BF974" s="17">
        <v>0.17459302120602499</v>
      </c>
      <c r="BG974" s="17">
        <v>0.19163839061490801</v>
      </c>
      <c r="BH974" s="17"/>
      <c r="BI974" s="17">
        <v>0.176711197257861</v>
      </c>
      <c r="BJ974" s="17">
        <v>0.17174330373316299</v>
      </c>
      <c r="BK974" s="17"/>
      <c r="BL974" s="17">
        <v>0.17891946607539799</v>
      </c>
      <c r="BM974" s="17">
        <v>0.15050024757703501</v>
      </c>
      <c r="BN974" s="17">
        <v>0.18650196695344001</v>
      </c>
      <c r="BO974" s="17">
        <v>0.21430952920947199</v>
      </c>
      <c r="BP974" s="17"/>
      <c r="BQ974" s="17">
        <v>0.16359201370916801</v>
      </c>
      <c r="BR974" s="17">
        <v>0.18658985661029401</v>
      </c>
      <c r="BS974" s="17">
        <v>0.17934461265144599</v>
      </c>
      <c r="BT974" s="17">
        <v>0.199161169747022</v>
      </c>
      <c r="BU974" s="17">
        <v>0.23237929095151899</v>
      </c>
      <c r="BV974" s="17"/>
      <c r="BW974" s="17">
        <v>0.16435338815732201</v>
      </c>
      <c r="BX974" s="17">
        <v>0.18498406052789901</v>
      </c>
      <c r="BY974" s="17">
        <v>0.186352943367878</v>
      </c>
      <c r="BZ974" s="17">
        <v>0.161439086979899</v>
      </c>
      <c r="CA974" s="17">
        <v>0.230881011746251</v>
      </c>
      <c r="CB974" s="17"/>
      <c r="CC974" s="17">
        <v>0.19564876276555401</v>
      </c>
      <c r="CD974" s="17">
        <v>0.16406501051084699</v>
      </c>
      <c r="CE974" s="17"/>
      <c r="CF974" s="17">
        <v>0.189368783742242</v>
      </c>
      <c r="CG974" s="17"/>
      <c r="CH974" s="17">
        <v>0.16858697248566901</v>
      </c>
    </row>
    <row r="975" spans="2:86" x14ac:dyDescent="0.35">
      <c r="B975" t="s">
        <v>389</v>
      </c>
      <c r="C975" s="17">
        <v>0.22458559879317699</v>
      </c>
      <c r="D975" s="17">
        <v>0.18961964965980799</v>
      </c>
      <c r="E975" s="17">
        <v>0.25797611040627899</v>
      </c>
      <c r="F975" s="17"/>
      <c r="G975" s="17">
        <v>0.29598987713552699</v>
      </c>
      <c r="H975" s="17">
        <v>0.26480635088323101</v>
      </c>
      <c r="I975" s="17">
        <v>0.23703021216432901</v>
      </c>
      <c r="J975" s="17">
        <v>0.20604062765050499</v>
      </c>
      <c r="K975" s="17">
        <v>0.19868790659009899</v>
      </c>
      <c r="L975" s="17">
        <v>0.166851354782484</v>
      </c>
      <c r="M975" s="17"/>
      <c r="N975" s="17">
        <v>0.155207423661227</v>
      </c>
      <c r="O975" s="17">
        <v>0.21746721740400199</v>
      </c>
      <c r="P975" s="17">
        <v>0.24734261219491699</v>
      </c>
      <c r="Q975" s="17">
        <v>0.28542686804480999</v>
      </c>
      <c r="R975" s="17"/>
      <c r="S975" s="17">
        <v>0.26858006753661701</v>
      </c>
      <c r="T975" s="17">
        <v>0.233409188745615</v>
      </c>
      <c r="U975" s="17">
        <v>0.18627821411315701</v>
      </c>
      <c r="V975" s="17">
        <v>0.204331751829227</v>
      </c>
      <c r="W975" s="17">
        <v>0.226767126108257</v>
      </c>
      <c r="X975" s="17">
        <v>0.199205969685914</v>
      </c>
      <c r="Y975" s="17">
        <v>0.23470210984592499</v>
      </c>
      <c r="Z975" s="17">
        <v>0.253000538441156</v>
      </c>
      <c r="AA975" s="17">
        <v>0.24995585853160099</v>
      </c>
      <c r="AB975" s="17">
        <v>0.188961471733818</v>
      </c>
      <c r="AC975" s="17">
        <v>0.17979261815119901</v>
      </c>
      <c r="AD975" s="17">
        <v>0.238455361908574</v>
      </c>
      <c r="AE975" s="17"/>
      <c r="AF975" s="17">
        <v>0.205658062277912</v>
      </c>
      <c r="AG975" s="17">
        <v>0.37447856417522002</v>
      </c>
      <c r="AH975" s="17">
        <v>0.25266694092014402</v>
      </c>
      <c r="AI975" s="17">
        <v>0.20786986743115299</v>
      </c>
      <c r="AJ975" s="17">
        <v>0.266912522243893</v>
      </c>
      <c r="AK975" s="17">
        <v>0.22224050659911801</v>
      </c>
      <c r="AL975" s="17">
        <v>0.26940599044617303</v>
      </c>
      <c r="AM975" s="17">
        <v>0.20520523021034101</v>
      </c>
      <c r="AN975" s="17">
        <v>0.22961524125381999</v>
      </c>
      <c r="AO975" s="17">
        <v>0.18710681367431101</v>
      </c>
      <c r="AP975" s="17">
        <v>0.21823148465376699</v>
      </c>
      <c r="AQ975" s="17">
        <v>0.184020638573171</v>
      </c>
      <c r="AR975" s="17">
        <v>0.16329405250086301</v>
      </c>
      <c r="AS975" s="17">
        <v>0.19956377580440501</v>
      </c>
      <c r="AT975" s="17">
        <v>0.19820144642198001</v>
      </c>
      <c r="AU975" s="17">
        <v>9.6401125270110494E-2</v>
      </c>
      <c r="AV975" s="17"/>
      <c r="AW975" s="17">
        <v>0.26069259867186301</v>
      </c>
      <c r="AX975" s="17">
        <v>0.28492681131007203</v>
      </c>
      <c r="AY975" s="17">
        <v>0.19267753532255499</v>
      </c>
      <c r="AZ975" s="17">
        <v>0.15483128392272699</v>
      </c>
      <c r="BA975" s="17">
        <v>8.8277399759620997E-2</v>
      </c>
      <c r="BB975" s="17"/>
      <c r="BC975" s="17">
        <v>0.15657984486979901</v>
      </c>
      <c r="BD975" s="17">
        <v>0.19594280604648101</v>
      </c>
      <c r="BE975" s="17">
        <v>0.23838693907848499</v>
      </c>
      <c r="BF975" s="17">
        <v>0.29785047465269299</v>
      </c>
      <c r="BG975" s="17">
        <v>0.28209428591444002</v>
      </c>
      <c r="BH975" s="17"/>
      <c r="BI975" s="17">
        <v>0.20384263231083999</v>
      </c>
      <c r="BJ975" s="17">
        <v>0.30894873052945299</v>
      </c>
      <c r="BK975" s="17"/>
      <c r="BL975" s="17">
        <v>0.23538916584632699</v>
      </c>
      <c r="BM975" s="17">
        <v>0.20509288003829501</v>
      </c>
      <c r="BN975" s="17">
        <v>0.22453931130036101</v>
      </c>
      <c r="BO975" s="17">
        <v>0.38588059223945298</v>
      </c>
      <c r="BP975" s="17"/>
      <c r="BQ975" s="17">
        <v>0.17343816330206699</v>
      </c>
      <c r="BR975" s="17">
        <v>0.18239498250585501</v>
      </c>
      <c r="BS975" s="17">
        <v>0.206378046674561</v>
      </c>
      <c r="BT975" s="17">
        <v>0.166347760441584</v>
      </c>
      <c r="BU975" s="17">
        <v>0.203869278809264</v>
      </c>
      <c r="BV975" s="17"/>
      <c r="BW975" s="17">
        <v>0.17245681539823199</v>
      </c>
      <c r="BX975" s="17">
        <v>0.183714290292391</v>
      </c>
      <c r="BY975" s="17">
        <v>0.20803847224441499</v>
      </c>
      <c r="BZ975" s="17">
        <v>0.212577361933799</v>
      </c>
      <c r="CA975" s="17">
        <v>0.21799678422503599</v>
      </c>
      <c r="CB975" s="17"/>
      <c r="CC975" s="17">
        <v>0.17670669524504901</v>
      </c>
      <c r="CD975" s="17">
        <v>0.25262777177221302</v>
      </c>
      <c r="CE975" s="17"/>
      <c r="CF975" s="17">
        <v>0.173857090713222</v>
      </c>
      <c r="CG975" s="17"/>
      <c r="CH975" s="17">
        <v>0.164666737489952</v>
      </c>
    </row>
    <row r="976" spans="2:86" x14ac:dyDescent="0.35">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c r="CB976" s="17"/>
      <c r="CC976" s="17"/>
      <c r="CD976" s="17"/>
      <c r="CE976" s="17"/>
      <c r="CF976" s="17"/>
      <c r="CG976" s="17"/>
      <c r="CH976" s="17"/>
    </row>
    <row r="977" spans="2:86" x14ac:dyDescent="0.35">
      <c r="B977" s="6" t="s">
        <v>402</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c r="CB977" s="17"/>
      <c r="CC977" s="17"/>
      <c r="CD977" s="17"/>
      <c r="CE977" s="17"/>
      <c r="CF977" s="17"/>
      <c r="CG977" s="17"/>
      <c r="CH977" s="17"/>
    </row>
    <row r="978" spans="2:86" x14ac:dyDescent="0.35">
      <c r="B978" s="21" t="s">
        <v>123</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c r="BZ978" s="17"/>
      <c r="CA978" s="17"/>
      <c r="CB978" s="17"/>
      <c r="CC978" s="17"/>
      <c r="CD978" s="17"/>
      <c r="CE978" s="17"/>
      <c r="CF978" s="17"/>
      <c r="CG978" s="17"/>
      <c r="CH978" s="17"/>
    </row>
    <row r="979" spans="2:86" x14ac:dyDescent="0.35">
      <c r="B979" t="s">
        <v>396</v>
      </c>
      <c r="C979" s="17">
        <v>9.4819410102564394E-2</v>
      </c>
      <c r="D979" s="17">
        <v>0.11120022332012899</v>
      </c>
      <c r="E979" s="17">
        <v>7.9124069185219997E-2</v>
      </c>
      <c r="F979" s="17"/>
      <c r="G979" s="17">
        <v>0.123665631170174</v>
      </c>
      <c r="H979" s="17">
        <v>0.14082876008886</v>
      </c>
      <c r="I979" s="17">
        <v>9.3437176221639898E-2</v>
      </c>
      <c r="J979" s="17">
        <v>7.0469222323482197E-2</v>
      </c>
      <c r="K979" s="17">
        <v>7.9423968710923804E-2</v>
      </c>
      <c r="L979" s="17">
        <v>6.9512743364130006E-2</v>
      </c>
      <c r="M979" s="17"/>
      <c r="N979" s="17">
        <v>0.13964323364182299</v>
      </c>
      <c r="O979" s="17">
        <v>6.59992465548353E-2</v>
      </c>
      <c r="P979" s="17">
        <v>8.4497361678739002E-2</v>
      </c>
      <c r="Q979" s="17">
        <v>8.6224608663589594E-2</v>
      </c>
      <c r="R979" s="17"/>
      <c r="S979" s="17">
        <v>0.15967038525319299</v>
      </c>
      <c r="T979" s="17">
        <v>8.0729155995397095E-2</v>
      </c>
      <c r="U979" s="17">
        <v>7.4970550260686095E-2</v>
      </c>
      <c r="V979" s="17">
        <v>0.10098650216954599</v>
      </c>
      <c r="W979" s="17">
        <v>4.7836726599050597E-2</v>
      </c>
      <c r="X979" s="17">
        <v>8.62748295481887E-2</v>
      </c>
      <c r="Y979" s="17">
        <v>8.0401139183713805E-2</v>
      </c>
      <c r="Z979" s="17">
        <v>9.5695892965917198E-2</v>
      </c>
      <c r="AA979" s="17">
        <v>8.7033811252145196E-2</v>
      </c>
      <c r="AB979" s="17">
        <v>0.103893570436444</v>
      </c>
      <c r="AC979" s="17">
        <v>8.11940360563254E-2</v>
      </c>
      <c r="AD979" s="17">
        <v>8.39600303756462E-2</v>
      </c>
      <c r="AE979" s="17"/>
      <c r="AF979" s="17">
        <v>7.0243947997047501E-2</v>
      </c>
      <c r="AG979" s="17">
        <v>0.119481868396973</v>
      </c>
      <c r="AH979" s="17">
        <v>3.25878902860074E-2</v>
      </c>
      <c r="AI979" s="17">
        <v>6.6524390200730005E-2</v>
      </c>
      <c r="AJ979" s="17">
        <v>0.121243237142831</v>
      </c>
      <c r="AK979" s="17">
        <v>9.83222838110656E-2</v>
      </c>
      <c r="AL979" s="17">
        <v>5.7005773519108599E-2</v>
      </c>
      <c r="AM979" s="17">
        <v>8.5116943043756305E-2</v>
      </c>
      <c r="AN979" s="17">
        <v>6.1929074665798403E-2</v>
      </c>
      <c r="AO979" s="17">
        <v>2.0212531510473201E-2</v>
      </c>
      <c r="AP979" s="17">
        <v>9.5272182761118096E-2</v>
      </c>
      <c r="AQ979" s="17">
        <v>8.4043499223647206E-2</v>
      </c>
      <c r="AR979" s="17">
        <v>9.1914820674346503E-2</v>
      </c>
      <c r="AS979" s="17">
        <v>7.2529226966775703E-2</v>
      </c>
      <c r="AT979" s="17">
        <v>0.22502899337541299</v>
      </c>
      <c r="AU979" s="17">
        <v>0.259051745584504</v>
      </c>
      <c r="AV979" s="17"/>
      <c r="AW979" s="17">
        <v>6.4479122397427605E-2</v>
      </c>
      <c r="AX979" s="17">
        <v>8.79964498827083E-2</v>
      </c>
      <c r="AY979" s="17">
        <v>9.5134600480492298E-2</v>
      </c>
      <c r="AZ979" s="17">
        <v>0.15727086083508601</v>
      </c>
      <c r="BA979" s="17">
        <v>0.264237137599386</v>
      </c>
      <c r="BB979" s="17"/>
      <c r="BC979" s="17">
        <v>0.186123697745914</v>
      </c>
      <c r="BD979" s="17">
        <v>9.97734385085918E-2</v>
      </c>
      <c r="BE979" s="17">
        <v>7.4554791782093399E-2</v>
      </c>
      <c r="BF979" s="17">
        <v>6.5365689707227198E-2</v>
      </c>
      <c r="BG979" s="17">
        <v>9.7089624253047901E-2</v>
      </c>
      <c r="BH979" s="17"/>
      <c r="BI979" s="17">
        <v>9.31044361616995E-2</v>
      </c>
      <c r="BJ979" s="17">
        <v>0.101794332065663</v>
      </c>
      <c r="BK979" s="17"/>
      <c r="BL979" s="17">
        <v>0.11270277422377301</v>
      </c>
      <c r="BM979" s="17">
        <v>7.1960273815126194E-2</v>
      </c>
      <c r="BN979" s="17">
        <v>0.102605977285362</v>
      </c>
      <c r="BO979" s="17">
        <v>5.5115233434315097E-2</v>
      </c>
      <c r="BP979" s="17"/>
      <c r="BQ979" s="17">
        <v>6.9354761177852206E-2</v>
      </c>
      <c r="BR979" s="17">
        <v>0.13738931630116999</v>
      </c>
      <c r="BS979" s="17">
        <v>9.9365652977004004E-2</v>
      </c>
      <c r="BT979" s="17">
        <v>3.4884959865009703E-2</v>
      </c>
      <c r="BU979" s="17">
        <v>8.0233070186838201E-2</v>
      </c>
      <c r="BV979" s="17"/>
      <c r="BW979" s="17">
        <v>9.1284003235618402E-2</v>
      </c>
      <c r="BX979" s="17">
        <v>0.18517766517724499</v>
      </c>
      <c r="BY979" s="17">
        <v>7.8824453079355802E-2</v>
      </c>
      <c r="BZ979" s="17">
        <v>4.3945588530201203E-2</v>
      </c>
      <c r="CA979" s="17">
        <v>0.102514078127245</v>
      </c>
      <c r="CB979" s="17"/>
      <c r="CC979" s="17">
        <v>0.10013819508603899</v>
      </c>
      <c r="CD979" s="17">
        <v>9.1704253373985897E-2</v>
      </c>
      <c r="CE979" s="17"/>
      <c r="CF979" s="17">
        <v>0.195046152744597</v>
      </c>
      <c r="CG979" s="17"/>
      <c r="CH979" s="17">
        <v>0.19248273502545901</v>
      </c>
    </row>
    <row r="980" spans="2:86" x14ac:dyDescent="0.35">
      <c r="B980" t="s">
        <v>397</v>
      </c>
      <c r="C980" s="17">
        <v>0.25168373142606898</v>
      </c>
      <c r="D980" s="17">
        <v>0.24179800663030299</v>
      </c>
      <c r="E980" s="17">
        <v>0.26207184687864998</v>
      </c>
      <c r="F980" s="17"/>
      <c r="G980" s="17">
        <v>0.319854749378573</v>
      </c>
      <c r="H980" s="17">
        <v>0.31325231426436501</v>
      </c>
      <c r="I980" s="17">
        <v>0.25174736237385897</v>
      </c>
      <c r="J980" s="17">
        <v>0.25639839384291302</v>
      </c>
      <c r="K980" s="17">
        <v>0.21665099352486999</v>
      </c>
      <c r="L980" s="17">
        <v>0.17601764012190199</v>
      </c>
      <c r="M980" s="17"/>
      <c r="N980" s="17">
        <v>0.26451089177202403</v>
      </c>
      <c r="O980" s="17">
        <v>0.26536915507935199</v>
      </c>
      <c r="P980" s="17">
        <v>0.24564484354868801</v>
      </c>
      <c r="Q980" s="17">
        <v>0.2295269614654</v>
      </c>
      <c r="R980" s="17"/>
      <c r="S980" s="17">
        <v>0.28030691605596297</v>
      </c>
      <c r="T980" s="17">
        <v>0.21285346369815999</v>
      </c>
      <c r="U980" s="17">
        <v>0.25692585878046598</v>
      </c>
      <c r="V980" s="17">
        <v>0.17398615500794601</v>
      </c>
      <c r="W980" s="17">
        <v>0.211820741011537</v>
      </c>
      <c r="X980" s="17">
        <v>0.260759109294119</v>
      </c>
      <c r="Y980" s="17">
        <v>0.29764573048981602</v>
      </c>
      <c r="Z980" s="17">
        <v>0.245726842537423</v>
      </c>
      <c r="AA980" s="17">
        <v>0.27561779720240898</v>
      </c>
      <c r="AB980" s="17">
        <v>0.28105615668724399</v>
      </c>
      <c r="AC980" s="17">
        <v>0.352722442210746</v>
      </c>
      <c r="AD980" s="17">
        <v>0.111814752150503</v>
      </c>
      <c r="AE980" s="17"/>
      <c r="AF980" s="17">
        <v>0.20214310051072901</v>
      </c>
      <c r="AG980" s="17">
        <v>0.25552256212344099</v>
      </c>
      <c r="AH980" s="17">
        <v>0.20003309520569701</v>
      </c>
      <c r="AI980" s="17">
        <v>0.18269961773763099</v>
      </c>
      <c r="AJ980" s="17">
        <v>0.25401467677295703</v>
      </c>
      <c r="AK980" s="17">
        <v>0.280214618119145</v>
      </c>
      <c r="AL980" s="17">
        <v>0.24885653790586301</v>
      </c>
      <c r="AM980" s="17">
        <v>0.25122329616410199</v>
      </c>
      <c r="AN980" s="17">
        <v>0.21269813583917199</v>
      </c>
      <c r="AO980" s="17">
        <v>0.35783596202374202</v>
      </c>
      <c r="AP980" s="17">
        <v>0.18278215882940901</v>
      </c>
      <c r="AQ980" s="17">
        <v>0.26704238746033798</v>
      </c>
      <c r="AR980" s="17">
        <v>0.36494967102211501</v>
      </c>
      <c r="AS980" s="17">
        <v>0.18301049403109901</v>
      </c>
      <c r="AT980" s="17">
        <v>0.34200484941953702</v>
      </c>
      <c r="AU980" s="17">
        <v>0.32275862382673498</v>
      </c>
      <c r="AV980" s="17"/>
      <c r="AW980" s="17">
        <v>0.24260371223594501</v>
      </c>
      <c r="AX980" s="17">
        <v>0.216207510862373</v>
      </c>
      <c r="AY980" s="17">
        <v>0.289767836890238</v>
      </c>
      <c r="AZ980" s="17">
        <v>0.32136747227809698</v>
      </c>
      <c r="BA980" s="17">
        <v>0.31611681708756301</v>
      </c>
      <c r="BB980" s="17"/>
      <c r="BC980" s="17">
        <v>0.279504955199255</v>
      </c>
      <c r="BD980" s="17">
        <v>0.27829762120296597</v>
      </c>
      <c r="BE980" s="17">
        <v>0.231012187724769</v>
      </c>
      <c r="BF980" s="17">
        <v>0.233733839340688</v>
      </c>
      <c r="BG980" s="17">
        <v>0.18105437314259201</v>
      </c>
      <c r="BH980" s="17"/>
      <c r="BI980" s="17">
        <v>0.25104005004428898</v>
      </c>
      <c r="BJ980" s="17">
        <v>0.254301629750953</v>
      </c>
      <c r="BK980" s="17"/>
      <c r="BL980" s="17">
        <v>0.25693971891402301</v>
      </c>
      <c r="BM980" s="17">
        <v>0.23890253065469699</v>
      </c>
      <c r="BN980" s="17">
        <v>0.26480463351504302</v>
      </c>
      <c r="BO980" s="17">
        <v>5.9326987225201501E-2</v>
      </c>
      <c r="BP980" s="17"/>
      <c r="BQ980" s="17">
        <v>0.202836018406686</v>
      </c>
      <c r="BR980" s="17">
        <v>0.30007967131361202</v>
      </c>
      <c r="BS980" s="17">
        <v>0.27195555992609199</v>
      </c>
      <c r="BT980" s="17">
        <v>0.12575753395490999</v>
      </c>
      <c r="BU980" s="17">
        <v>0.38096867981038501</v>
      </c>
      <c r="BV980" s="17"/>
      <c r="BW980" s="17">
        <v>0.20193693624473899</v>
      </c>
      <c r="BX980" s="17">
        <v>0.367387683038913</v>
      </c>
      <c r="BY980" s="17">
        <v>0.24625314041448501</v>
      </c>
      <c r="BZ980" s="17">
        <v>0.161288254352074</v>
      </c>
      <c r="CA980" s="17">
        <v>0.31672330664619303</v>
      </c>
      <c r="CB980" s="17"/>
      <c r="CC980" s="17">
        <v>0.18965522999989201</v>
      </c>
      <c r="CD980" s="17">
        <v>0.28801317587282399</v>
      </c>
      <c r="CE980" s="17"/>
      <c r="CF980" s="17">
        <v>0.35709958043783102</v>
      </c>
      <c r="CG980" s="17"/>
      <c r="CH980" s="17">
        <v>0.22916343471536901</v>
      </c>
    </row>
    <row r="981" spans="2:86" x14ac:dyDescent="0.35">
      <c r="B981" t="s">
        <v>398</v>
      </c>
      <c r="C981" s="17">
        <v>0.21882209200793201</v>
      </c>
      <c r="D981" s="17">
        <v>0.186266882688642</v>
      </c>
      <c r="E981" s="17">
        <v>0.25122275044078202</v>
      </c>
      <c r="F981" s="17"/>
      <c r="G981" s="17">
        <v>0.231072961909005</v>
      </c>
      <c r="H981" s="17">
        <v>0.17030583017760401</v>
      </c>
      <c r="I981" s="17">
        <v>0.21268345483541401</v>
      </c>
      <c r="J981" s="17">
        <v>0.20901239960677501</v>
      </c>
      <c r="K981" s="17">
        <v>0.21011438255487899</v>
      </c>
      <c r="L981" s="17">
        <v>0.26892399621190999</v>
      </c>
      <c r="M981" s="17"/>
      <c r="N981" s="17">
        <v>0.21617425851993</v>
      </c>
      <c r="O981" s="17">
        <v>0.237279361789455</v>
      </c>
      <c r="P981" s="17">
        <v>0.20733119953713899</v>
      </c>
      <c r="Q981" s="17">
        <v>0.21434875371255299</v>
      </c>
      <c r="R981" s="17"/>
      <c r="S981" s="17">
        <v>0.18842634438582101</v>
      </c>
      <c r="T981" s="17">
        <v>0.26542021465316701</v>
      </c>
      <c r="U981" s="17">
        <v>0.22525424494299601</v>
      </c>
      <c r="V981" s="17">
        <v>0.218749671108556</v>
      </c>
      <c r="W981" s="17">
        <v>0.26637251945908302</v>
      </c>
      <c r="X981" s="17">
        <v>0.18142443368629599</v>
      </c>
      <c r="Y981" s="17">
        <v>0.215299509622211</v>
      </c>
      <c r="Z981" s="17">
        <v>0.22084681448782301</v>
      </c>
      <c r="AA981" s="17">
        <v>0.23931886266424399</v>
      </c>
      <c r="AB981" s="17">
        <v>0.15637102798032201</v>
      </c>
      <c r="AC981" s="17">
        <v>0.13828161661263699</v>
      </c>
      <c r="AD981" s="17">
        <v>0.39645241523701902</v>
      </c>
      <c r="AE981" s="17"/>
      <c r="AF981" s="17">
        <v>0.32785797026443297</v>
      </c>
      <c r="AG981" s="17">
        <v>0.25446706840782002</v>
      </c>
      <c r="AH981" s="17">
        <v>0.24003764834688099</v>
      </c>
      <c r="AI981" s="17">
        <v>0.21610870287061401</v>
      </c>
      <c r="AJ981" s="17">
        <v>0.18070060673129201</v>
      </c>
      <c r="AK981" s="17">
        <v>0.20896031716889801</v>
      </c>
      <c r="AL981" s="17">
        <v>0.20432979375065599</v>
      </c>
      <c r="AM981" s="17">
        <v>0.23510703429788399</v>
      </c>
      <c r="AN981" s="17">
        <v>0.33449290219221101</v>
      </c>
      <c r="AO981" s="17">
        <v>0.14217461155276201</v>
      </c>
      <c r="AP981" s="17">
        <v>0.23227828220989</v>
      </c>
      <c r="AQ981" s="17">
        <v>0.20654083934027201</v>
      </c>
      <c r="AR981" s="17">
        <v>0.19503392510223799</v>
      </c>
      <c r="AS981" s="17">
        <v>0.30080034672386702</v>
      </c>
      <c r="AT981" s="17">
        <v>0.16489851956829399</v>
      </c>
      <c r="AU981" s="17">
        <v>0.16006849399296699</v>
      </c>
      <c r="AV981" s="17"/>
      <c r="AW981" s="17">
        <v>0.20068310888902599</v>
      </c>
      <c r="AX981" s="17">
        <v>0.242771151822781</v>
      </c>
      <c r="AY981" s="17">
        <v>0.24618902312229801</v>
      </c>
      <c r="AZ981" s="17">
        <v>0.15032676295533801</v>
      </c>
      <c r="BA981" s="17">
        <v>0.132605351854475</v>
      </c>
      <c r="BB981" s="17"/>
      <c r="BC981" s="17">
        <v>0.19776873357861699</v>
      </c>
      <c r="BD981" s="17">
        <v>0.214916776261145</v>
      </c>
      <c r="BE981" s="17">
        <v>0.253552197277293</v>
      </c>
      <c r="BF981" s="17">
        <v>0.17509081168162599</v>
      </c>
      <c r="BG981" s="17">
        <v>0.137480506361634</v>
      </c>
      <c r="BH981" s="17"/>
      <c r="BI981" s="17">
        <v>0.21283509328953701</v>
      </c>
      <c r="BJ981" s="17">
        <v>0.243171645000508</v>
      </c>
      <c r="BK981" s="17"/>
      <c r="BL981" s="17">
        <v>0.200375343811898</v>
      </c>
      <c r="BM981" s="17">
        <v>0.26154854135725097</v>
      </c>
      <c r="BN981" s="17">
        <v>0.196880076448679</v>
      </c>
      <c r="BO981" s="17">
        <v>0.34736747571698501</v>
      </c>
      <c r="BP981" s="17"/>
      <c r="BQ981" s="17">
        <v>0.22398932322537601</v>
      </c>
      <c r="BR981" s="17">
        <v>0.20522793677298901</v>
      </c>
      <c r="BS981" s="17">
        <v>0.245016982690936</v>
      </c>
      <c r="BT981" s="17">
        <v>0.25922894711543099</v>
      </c>
      <c r="BU981" s="17">
        <v>0.179763684965528</v>
      </c>
      <c r="BV981" s="17"/>
      <c r="BW981" s="17">
        <v>0.21802926078649401</v>
      </c>
      <c r="BX981" s="17">
        <v>0.195437921651436</v>
      </c>
      <c r="BY981" s="17">
        <v>0.20383262903751101</v>
      </c>
      <c r="BZ981" s="17">
        <v>0.23851076868847701</v>
      </c>
      <c r="CA981" s="17">
        <v>0.19274398703960399</v>
      </c>
      <c r="CB981" s="17"/>
      <c r="CC981" s="17">
        <v>0.20880064491220601</v>
      </c>
      <c r="CD981" s="17">
        <v>0.224691548744261</v>
      </c>
      <c r="CE981" s="17"/>
      <c r="CF981" s="17">
        <v>0.198665431343477</v>
      </c>
      <c r="CG981" s="17"/>
      <c r="CH981" s="17">
        <v>0.15946939117453801</v>
      </c>
    </row>
    <row r="982" spans="2:86" x14ac:dyDescent="0.35">
      <c r="B982" t="s">
        <v>399</v>
      </c>
      <c r="C982" s="17">
        <v>0.247994877580897</v>
      </c>
      <c r="D982" s="17">
        <v>0.26208180575767698</v>
      </c>
      <c r="E982" s="17">
        <v>0.23397274409367999</v>
      </c>
      <c r="F982" s="17"/>
      <c r="G982" s="17">
        <v>0.22355605070850401</v>
      </c>
      <c r="H982" s="17">
        <v>0.252297362271446</v>
      </c>
      <c r="I982" s="17">
        <v>0.292899418376599</v>
      </c>
      <c r="J982" s="17">
        <v>0.26226086857300401</v>
      </c>
      <c r="K982" s="17">
        <v>0.22424448350419701</v>
      </c>
      <c r="L982" s="17">
        <v>0.22856362763586699</v>
      </c>
      <c r="M982" s="17"/>
      <c r="N982" s="17">
        <v>0.231903256323295</v>
      </c>
      <c r="O982" s="17">
        <v>0.26200385966220802</v>
      </c>
      <c r="P982" s="17">
        <v>0.25587833239862601</v>
      </c>
      <c r="Q982" s="17">
        <v>0.24393766842915701</v>
      </c>
      <c r="R982" s="17"/>
      <c r="S982" s="17">
        <v>0.24918933971086701</v>
      </c>
      <c r="T982" s="17">
        <v>0.258479616925126</v>
      </c>
      <c r="U982" s="17">
        <v>0.217667181531083</v>
      </c>
      <c r="V982" s="17">
        <v>0.29026859091030999</v>
      </c>
      <c r="W982" s="17">
        <v>0.29537553798510802</v>
      </c>
      <c r="X982" s="17">
        <v>0.24648627249556801</v>
      </c>
      <c r="Y982" s="17">
        <v>0.21197627869909599</v>
      </c>
      <c r="Z982" s="17">
        <v>0.25019049132854598</v>
      </c>
      <c r="AA982" s="17">
        <v>0.21461914124672099</v>
      </c>
      <c r="AB982" s="17">
        <v>0.28105086583391498</v>
      </c>
      <c r="AC982" s="17">
        <v>0.16078069325671401</v>
      </c>
      <c r="AD982" s="17">
        <v>0.306598236255542</v>
      </c>
      <c r="AE982" s="17"/>
      <c r="AF982" s="17">
        <v>0.22429686539074301</v>
      </c>
      <c r="AG982" s="17">
        <v>0.161979090242581</v>
      </c>
      <c r="AH982" s="17">
        <v>0.28257620123373101</v>
      </c>
      <c r="AI982" s="17">
        <v>0.29493887208908198</v>
      </c>
      <c r="AJ982" s="17">
        <v>0.29313756006519898</v>
      </c>
      <c r="AK982" s="17">
        <v>0.23603976225308801</v>
      </c>
      <c r="AL982" s="17">
        <v>0.28703392436184699</v>
      </c>
      <c r="AM982" s="17">
        <v>0.25059869496860998</v>
      </c>
      <c r="AN982" s="17">
        <v>0.263924300244189</v>
      </c>
      <c r="AO982" s="17">
        <v>0.26398703406368801</v>
      </c>
      <c r="AP982" s="17">
        <v>0.24970164951896801</v>
      </c>
      <c r="AQ982" s="17">
        <v>0.234961738140471</v>
      </c>
      <c r="AR982" s="17">
        <v>0.22806154393797501</v>
      </c>
      <c r="AS982" s="17">
        <v>0.200585424265946</v>
      </c>
      <c r="AT982" s="17">
        <v>0.19727155218491799</v>
      </c>
      <c r="AU982" s="17">
        <v>0.16196202944454699</v>
      </c>
      <c r="AV982" s="17"/>
      <c r="AW982" s="17">
        <v>0.28252934649910499</v>
      </c>
      <c r="AX982" s="17">
        <v>0.25940223937378798</v>
      </c>
      <c r="AY982" s="17">
        <v>0.218762497914297</v>
      </c>
      <c r="AZ982" s="17">
        <v>0.21499699731904501</v>
      </c>
      <c r="BA982" s="17">
        <v>0.14085998730173099</v>
      </c>
      <c r="BB982" s="17"/>
      <c r="BC982" s="17">
        <v>0.23628864220997201</v>
      </c>
      <c r="BD982" s="17">
        <v>0.2274470224455</v>
      </c>
      <c r="BE982" s="17">
        <v>0.26265859842858302</v>
      </c>
      <c r="BF982" s="17">
        <v>0.25429088458543903</v>
      </c>
      <c r="BG982" s="17">
        <v>0.31799139613327498</v>
      </c>
      <c r="BH982" s="17"/>
      <c r="BI982" s="17">
        <v>0.25154431968513302</v>
      </c>
      <c r="BJ982" s="17">
        <v>0.23355904208528699</v>
      </c>
      <c r="BK982" s="17"/>
      <c r="BL982" s="17">
        <v>0.28373521676736901</v>
      </c>
      <c r="BM982" s="17">
        <v>0.233214563746277</v>
      </c>
      <c r="BN982" s="17">
        <v>0.242344556755132</v>
      </c>
      <c r="BO982" s="17">
        <v>0.280524672654823</v>
      </c>
      <c r="BP982" s="17"/>
      <c r="BQ982" s="17">
        <v>0.275482260354038</v>
      </c>
      <c r="BR982" s="17">
        <v>0.219937211560191</v>
      </c>
      <c r="BS982" s="17">
        <v>0.236987995962642</v>
      </c>
      <c r="BT982" s="17">
        <v>0.26558656669767999</v>
      </c>
      <c r="BU982" s="17">
        <v>0.26868310588199301</v>
      </c>
      <c r="BV982" s="17"/>
      <c r="BW982" s="17">
        <v>0.27722102054129499</v>
      </c>
      <c r="BX982" s="17">
        <v>0.192147826661935</v>
      </c>
      <c r="BY982" s="17">
        <v>0.29983475250514002</v>
      </c>
      <c r="BZ982" s="17">
        <v>0.25959868662649499</v>
      </c>
      <c r="CA982" s="17">
        <v>0.24888919638087401</v>
      </c>
      <c r="CB982" s="17"/>
      <c r="CC982" s="17">
        <v>0.261909488427779</v>
      </c>
      <c r="CD982" s="17">
        <v>0.23984523555929099</v>
      </c>
      <c r="CE982" s="17"/>
      <c r="CF982" s="17">
        <v>0.186536693018307</v>
      </c>
      <c r="CG982" s="17"/>
      <c r="CH982" s="17">
        <v>0.22297162806826601</v>
      </c>
    </row>
    <row r="983" spans="2:86" x14ac:dyDescent="0.35">
      <c r="B983" t="s">
        <v>400</v>
      </c>
      <c r="C983" s="17">
        <v>0.186679888882537</v>
      </c>
      <c r="D983" s="17">
        <v>0.19865308160324899</v>
      </c>
      <c r="E983" s="17">
        <v>0.17360858940166901</v>
      </c>
      <c r="F983" s="17"/>
      <c r="G983" s="17">
        <v>0.101850606833743</v>
      </c>
      <c r="H983" s="17">
        <v>0.123315733197725</v>
      </c>
      <c r="I983" s="17">
        <v>0.149232588192488</v>
      </c>
      <c r="J983" s="17">
        <v>0.201859115653826</v>
      </c>
      <c r="K983" s="17">
        <v>0.26956617170513097</v>
      </c>
      <c r="L983" s="17">
        <v>0.25698199266619198</v>
      </c>
      <c r="M983" s="17"/>
      <c r="N983" s="17">
        <v>0.14776835974292801</v>
      </c>
      <c r="O983" s="17">
        <v>0.16934837691415</v>
      </c>
      <c r="P983" s="17">
        <v>0.20664826283680801</v>
      </c>
      <c r="Q983" s="17">
        <v>0.2259620077293</v>
      </c>
      <c r="R983" s="17"/>
      <c r="S983" s="17">
        <v>0.122407014594156</v>
      </c>
      <c r="T983" s="17">
        <v>0.18251754872815101</v>
      </c>
      <c r="U983" s="17">
        <v>0.22518216448476899</v>
      </c>
      <c r="V983" s="17">
        <v>0.21600908080364201</v>
      </c>
      <c r="W983" s="17">
        <v>0.17859447494522199</v>
      </c>
      <c r="X983" s="17">
        <v>0.22505535497582799</v>
      </c>
      <c r="Y983" s="17">
        <v>0.19467734200516401</v>
      </c>
      <c r="Z983" s="17">
        <v>0.187539958680291</v>
      </c>
      <c r="AA983" s="17">
        <v>0.183410387634481</v>
      </c>
      <c r="AB983" s="17">
        <v>0.17762837906207499</v>
      </c>
      <c r="AC983" s="17">
        <v>0.26702121186357802</v>
      </c>
      <c r="AD983" s="17">
        <v>0.10117456598129</v>
      </c>
      <c r="AE983" s="17"/>
      <c r="AF983" s="17">
        <v>0.17545811583704801</v>
      </c>
      <c r="AG983" s="17">
        <v>0.20854941082918499</v>
      </c>
      <c r="AH983" s="17">
        <v>0.24476516492768399</v>
      </c>
      <c r="AI983" s="17">
        <v>0.23972841710194401</v>
      </c>
      <c r="AJ983" s="17">
        <v>0.15090391928772001</v>
      </c>
      <c r="AK983" s="17">
        <v>0.176463018647803</v>
      </c>
      <c r="AL983" s="17">
        <v>0.20277397046252499</v>
      </c>
      <c r="AM983" s="17">
        <v>0.17795403152564701</v>
      </c>
      <c r="AN983" s="17">
        <v>0.126955587058631</v>
      </c>
      <c r="AO983" s="17">
        <v>0.21578986084933399</v>
      </c>
      <c r="AP983" s="17">
        <v>0.239965726680615</v>
      </c>
      <c r="AQ983" s="17">
        <v>0.207411535835272</v>
      </c>
      <c r="AR983" s="17">
        <v>0.120040039263326</v>
      </c>
      <c r="AS983" s="17">
        <v>0.24307450801231301</v>
      </c>
      <c r="AT983" s="17">
        <v>7.0796085451837895E-2</v>
      </c>
      <c r="AU983" s="17">
        <v>9.61591071512473E-2</v>
      </c>
      <c r="AV983" s="17"/>
      <c r="AW983" s="17">
        <v>0.20970470997849699</v>
      </c>
      <c r="AX983" s="17">
        <v>0.193622648058349</v>
      </c>
      <c r="AY983" s="17">
        <v>0.150146041592675</v>
      </c>
      <c r="AZ983" s="17">
        <v>0.156037906612434</v>
      </c>
      <c r="BA983" s="17">
        <v>0.146180706156845</v>
      </c>
      <c r="BB983" s="17"/>
      <c r="BC983" s="17">
        <v>0.100313971266242</v>
      </c>
      <c r="BD983" s="17">
        <v>0.17956514158179801</v>
      </c>
      <c r="BE983" s="17">
        <v>0.17822222478726099</v>
      </c>
      <c r="BF983" s="17">
        <v>0.271518774685021</v>
      </c>
      <c r="BG983" s="17">
        <v>0.26638410010945102</v>
      </c>
      <c r="BH983" s="17"/>
      <c r="BI983" s="17">
        <v>0.19147610081934099</v>
      </c>
      <c r="BJ983" s="17">
        <v>0.16717335109758899</v>
      </c>
      <c r="BK983" s="17"/>
      <c r="BL983" s="17">
        <v>0.146246946282937</v>
      </c>
      <c r="BM983" s="17">
        <v>0.19437409042664799</v>
      </c>
      <c r="BN983" s="17">
        <v>0.19336475599578301</v>
      </c>
      <c r="BO983" s="17">
        <v>0.25766563096867601</v>
      </c>
      <c r="BP983" s="17"/>
      <c r="BQ983" s="17">
        <v>0.22833763683604799</v>
      </c>
      <c r="BR983" s="17">
        <v>0.13736586405203699</v>
      </c>
      <c r="BS983" s="17">
        <v>0.146673808443326</v>
      </c>
      <c r="BT983" s="17">
        <v>0.314541992366968</v>
      </c>
      <c r="BU983" s="17">
        <v>9.0351459155256497E-2</v>
      </c>
      <c r="BV983" s="17"/>
      <c r="BW983" s="17">
        <v>0.21152877919185301</v>
      </c>
      <c r="BX983" s="17">
        <v>5.98489034704714E-2</v>
      </c>
      <c r="BY983" s="17">
        <v>0.171255024963508</v>
      </c>
      <c r="BZ983" s="17">
        <v>0.296656701802753</v>
      </c>
      <c r="CA983" s="17">
        <v>0.139129431806084</v>
      </c>
      <c r="CB983" s="17"/>
      <c r="CC983" s="17">
        <v>0.23949644157408401</v>
      </c>
      <c r="CD983" s="17">
        <v>0.15574578644963699</v>
      </c>
      <c r="CE983" s="17"/>
      <c r="CF983" s="17">
        <v>6.2652142455787305E-2</v>
      </c>
      <c r="CG983" s="17"/>
      <c r="CH983" s="17">
        <v>0.19591281101636801</v>
      </c>
    </row>
    <row r="984" spans="2:86"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c r="CB984" s="17"/>
      <c r="CC984" s="17"/>
      <c r="CD984" s="17"/>
      <c r="CE984" s="17"/>
      <c r="CF984" s="17"/>
      <c r="CG984" s="17"/>
      <c r="CH984" s="17"/>
    </row>
    <row r="985" spans="2:86" x14ac:dyDescent="0.35">
      <c r="B985" s="6" t="s">
        <v>403</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c r="CC985" s="17"/>
      <c r="CD985" s="17"/>
      <c r="CE985" s="17"/>
      <c r="CF985" s="17"/>
      <c r="CG985" s="17"/>
      <c r="CH985" s="17"/>
    </row>
    <row r="986" spans="2:86" x14ac:dyDescent="0.35">
      <c r="B986" s="21" t="s">
        <v>123</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c r="CB986" s="17"/>
      <c r="CC986" s="17"/>
      <c r="CD986" s="17"/>
      <c r="CE986" s="17"/>
      <c r="CF986" s="17"/>
      <c r="CG986" s="17"/>
      <c r="CH986" s="17"/>
    </row>
    <row r="987" spans="2:86" x14ac:dyDescent="0.35">
      <c r="B987" t="s">
        <v>396</v>
      </c>
      <c r="C987" s="17">
        <v>0.185397169563669</v>
      </c>
      <c r="D987" s="17">
        <v>0.19487677811110099</v>
      </c>
      <c r="E987" s="17">
        <v>0.175322839083492</v>
      </c>
      <c r="F987" s="17"/>
      <c r="G987" s="17">
        <v>0.23157530411305099</v>
      </c>
      <c r="H987" s="17">
        <v>0.27101289586055499</v>
      </c>
      <c r="I987" s="17">
        <v>0.184910903683663</v>
      </c>
      <c r="J987" s="17">
        <v>0.148437269634589</v>
      </c>
      <c r="K987" s="17">
        <v>0.14324291699552</v>
      </c>
      <c r="L987" s="17">
        <v>0.143849870931474</v>
      </c>
      <c r="M987" s="17"/>
      <c r="N987" s="17">
        <v>0.20299952379354699</v>
      </c>
      <c r="O987" s="17">
        <v>0.146139117845697</v>
      </c>
      <c r="P987" s="17">
        <v>0.19079608311631599</v>
      </c>
      <c r="Q987" s="17">
        <v>0.20394713421227201</v>
      </c>
      <c r="R987" s="17"/>
      <c r="S987" s="17">
        <v>0.249747094038485</v>
      </c>
      <c r="T987" s="17">
        <v>0.16699237470171799</v>
      </c>
      <c r="U987" s="17">
        <v>0.144109416847891</v>
      </c>
      <c r="V987" s="17">
        <v>0.16103417963151001</v>
      </c>
      <c r="W987" s="17">
        <v>0.14051452446441301</v>
      </c>
      <c r="X987" s="17">
        <v>0.202505314909177</v>
      </c>
      <c r="Y987" s="17">
        <v>0.176175864521738</v>
      </c>
      <c r="Z987" s="17">
        <v>0.213695272293667</v>
      </c>
      <c r="AA987" s="17">
        <v>0.17328563162607799</v>
      </c>
      <c r="AB987" s="17">
        <v>0.231094525508071</v>
      </c>
      <c r="AC987" s="17">
        <v>0.18980886453635601</v>
      </c>
      <c r="AD987" s="17">
        <v>8.7589964928593E-2</v>
      </c>
      <c r="AE987" s="17"/>
      <c r="AF987" s="17">
        <v>0.11438437864154299</v>
      </c>
      <c r="AG987" s="17">
        <v>0.29294558872738102</v>
      </c>
      <c r="AH987" s="17">
        <v>0.210587863573381</v>
      </c>
      <c r="AI987" s="17">
        <v>0.23304084698571201</v>
      </c>
      <c r="AJ987" s="17">
        <v>0.20226154105005101</v>
      </c>
      <c r="AK987" s="17">
        <v>0.22736645577383899</v>
      </c>
      <c r="AL987" s="17">
        <v>0.148300404501887</v>
      </c>
      <c r="AM987" s="17">
        <v>0.142419673546898</v>
      </c>
      <c r="AN987" s="17">
        <v>0.15082792918756299</v>
      </c>
      <c r="AO987" s="17">
        <v>6.5579662283324097E-2</v>
      </c>
      <c r="AP987" s="17">
        <v>0.160587579164683</v>
      </c>
      <c r="AQ987" s="17">
        <v>0.17254971822632001</v>
      </c>
      <c r="AR987" s="17">
        <v>0.11803575907852</v>
      </c>
      <c r="AS987" s="17">
        <v>0.15697390666972799</v>
      </c>
      <c r="AT987" s="17">
        <v>0.197652800965648</v>
      </c>
      <c r="AU987" s="17">
        <v>0.299206694450595</v>
      </c>
      <c r="AV987" s="17"/>
      <c r="AW987" s="17">
        <v>0.15664446527748299</v>
      </c>
      <c r="AX987" s="17">
        <v>0.1900850091198</v>
      </c>
      <c r="AY987" s="17">
        <v>0.17744430101474201</v>
      </c>
      <c r="AZ987" s="17">
        <v>0.23054603484488001</v>
      </c>
      <c r="BA987" s="17">
        <v>0.43282409410081701</v>
      </c>
      <c r="BB987" s="17"/>
      <c r="BC987" s="17">
        <v>0.272960450000032</v>
      </c>
      <c r="BD987" s="17">
        <v>0.15267348488875601</v>
      </c>
      <c r="BE987" s="17">
        <v>0.17967920739857099</v>
      </c>
      <c r="BF987" s="17">
        <v>0.21027701966089499</v>
      </c>
      <c r="BG987" s="17">
        <v>0.20873165754953801</v>
      </c>
      <c r="BH987" s="17"/>
      <c r="BI987" s="17">
        <v>0.17566219866763</v>
      </c>
      <c r="BJ987" s="17">
        <v>0.224989994092921</v>
      </c>
      <c r="BK987" s="17"/>
      <c r="BL987" s="17">
        <v>0.20261328923689201</v>
      </c>
      <c r="BM987" s="17">
        <v>0.18213440288189001</v>
      </c>
      <c r="BN987" s="17">
        <v>0.18321224999101701</v>
      </c>
      <c r="BO987" s="17">
        <v>0.13926211585823001</v>
      </c>
      <c r="BP987" s="17"/>
      <c r="BQ987" s="17">
        <v>0.14837951989442599</v>
      </c>
      <c r="BR987" s="17">
        <v>0.209599877937902</v>
      </c>
      <c r="BS987" s="17">
        <v>0.15336224514045099</v>
      </c>
      <c r="BT987" s="17">
        <v>0.175424332412667</v>
      </c>
      <c r="BU987" s="17">
        <v>0.19904379055663199</v>
      </c>
      <c r="BV987" s="17"/>
      <c r="BW987" s="17">
        <v>0.168054552999271</v>
      </c>
      <c r="BX987" s="17">
        <v>0.233150681248388</v>
      </c>
      <c r="BY987" s="17">
        <v>0.17699959489769099</v>
      </c>
      <c r="BZ987" s="17">
        <v>0.16535079853813101</v>
      </c>
      <c r="CA987" s="17">
        <v>0.22998672174245599</v>
      </c>
      <c r="CB987" s="17"/>
      <c r="CC987" s="17">
        <v>0.19135585558101301</v>
      </c>
      <c r="CD987" s="17">
        <v>0.18190722949312799</v>
      </c>
      <c r="CE987" s="17"/>
      <c r="CF987" s="17">
        <v>0.22605377890892001</v>
      </c>
      <c r="CG987" s="17"/>
      <c r="CH987" s="17">
        <v>0.28265506690141801</v>
      </c>
    </row>
    <row r="988" spans="2:86" x14ac:dyDescent="0.35">
      <c r="B988" t="s">
        <v>397</v>
      </c>
      <c r="C988" s="17">
        <v>0.32348944870968599</v>
      </c>
      <c r="D988" s="17">
        <v>0.29981299970755698</v>
      </c>
      <c r="E988" s="17">
        <v>0.34652256164558798</v>
      </c>
      <c r="F988" s="17"/>
      <c r="G988" s="17">
        <v>0.40513608682593799</v>
      </c>
      <c r="H988" s="17">
        <v>0.36949970702782198</v>
      </c>
      <c r="I988" s="17">
        <v>0.33618282437992503</v>
      </c>
      <c r="J988" s="17">
        <v>0.31043635061845698</v>
      </c>
      <c r="K988" s="17">
        <v>0.25167512582779</v>
      </c>
      <c r="L988" s="17">
        <v>0.280359478684923</v>
      </c>
      <c r="M988" s="17"/>
      <c r="N988" s="17">
        <v>0.31156100433991202</v>
      </c>
      <c r="O988" s="17">
        <v>0.31950643931144301</v>
      </c>
      <c r="P988" s="17">
        <v>0.36494602792909098</v>
      </c>
      <c r="Q988" s="17">
        <v>0.30662062427981601</v>
      </c>
      <c r="R988" s="17"/>
      <c r="S988" s="17">
        <v>0.288836757809598</v>
      </c>
      <c r="T988" s="17">
        <v>0.35920479697316299</v>
      </c>
      <c r="U988" s="17">
        <v>0.37601665658622502</v>
      </c>
      <c r="V988" s="17">
        <v>0.336758530404906</v>
      </c>
      <c r="W988" s="17">
        <v>0.37509749731751402</v>
      </c>
      <c r="X988" s="17">
        <v>0.30773641028249898</v>
      </c>
      <c r="Y988" s="17">
        <v>0.34539601727125202</v>
      </c>
      <c r="Z988" s="17">
        <v>0.25681126409324401</v>
      </c>
      <c r="AA988" s="17">
        <v>0.32028036239387397</v>
      </c>
      <c r="AB988" s="17">
        <v>0.27117569896097599</v>
      </c>
      <c r="AC988" s="17">
        <v>0.31494612977598802</v>
      </c>
      <c r="AD988" s="17">
        <v>0.29154710743828099</v>
      </c>
      <c r="AE988" s="17"/>
      <c r="AF988" s="17">
        <v>0.32610472124563999</v>
      </c>
      <c r="AG988" s="17">
        <v>0.20365604657297501</v>
      </c>
      <c r="AH988" s="17">
        <v>0.32758629947527401</v>
      </c>
      <c r="AI988" s="17">
        <v>0.28534091324348398</v>
      </c>
      <c r="AJ988" s="17">
        <v>0.36746397777391898</v>
      </c>
      <c r="AK988" s="17">
        <v>0.31363842889250898</v>
      </c>
      <c r="AL988" s="17">
        <v>0.32007471786816999</v>
      </c>
      <c r="AM988" s="17">
        <v>0.33424038511168602</v>
      </c>
      <c r="AN988" s="17">
        <v>0.38743979320324201</v>
      </c>
      <c r="AO988" s="17">
        <v>0.345792650633923</v>
      </c>
      <c r="AP988" s="17">
        <v>0.26701960880367598</v>
      </c>
      <c r="AQ988" s="17">
        <v>0.35165459181180397</v>
      </c>
      <c r="AR988" s="17">
        <v>0.37306732608698201</v>
      </c>
      <c r="AS988" s="17">
        <v>0.27322480308039299</v>
      </c>
      <c r="AT988" s="17">
        <v>0.44426680000313001</v>
      </c>
      <c r="AU988" s="17">
        <v>0.33221595557116002</v>
      </c>
      <c r="AV988" s="17"/>
      <c r="AW988" s="17">
        <v>0.313687201576623</v>
      </c>
      <c r="AX988" s="17">
        <v>0.34920845893536701</v>
      </c>
      <c r="AY988" s="17">
        <v>0.30987436237177701</v>
      </c>
      <c r="AZ988" s="17">
        <v>0.35852122080259702</v>
      </c>
      <c r="BA988" s="17">
        <v>0.29540215432769601</v>
      </c>
      <c r="BB988" s="17"/>
      <c r="BC988" s="17">
        <v>0.32336293153731299</v>
      </c>
      <c r="BD988" s="17">
        <v>0.33954386277318099</v>
      </c>
      <c r="BE988" s="17">
        <v>0.328236922105272</v>
      </c>
      <c r="BF988" s="17">
        <v>0.313526061110732</v>
      </c>
      <c r="BG988" s="17">
        <v>0.14300054975141399</v>
      </c>
      <c r="BH988" s="17"/>
      <c r="BI988" s="17">
        <v>0.32978804477180101</v>
      </c>
      <c r="BJ988" s="17">
        <v>0.29787260698194701</v>
      </c>
      <c r="BK988" s="17"/>
      <c r="BL988" s="17">
        <v>0.28479814495908601</v>
      </c>
      <c r="BM988" s="17">
        <v>0.31777690311009898</v>
      </c>
      <c r="BN988" s="17">
        <v>0.33779679331323198</v>
      </c>
      <c r="BO988" s="17">
        <v>0.36940465135654998</v>
      </c>
      <c r="BP988" s="17"/>
      <c r="BQ988" s="17">
        <v>0.31226721863379098</v>
      </c>
      <c r="BR988" s="17">
        <v>0.33836439581420902</v>
      </c>
      <c r="BS988" s="17">
        <v>0.34311004133093098</v>
      </c>
      <c r="BT988" s="17">
        <v>0.25654125184355703</v>
      </c>
      <c r="BU988" s="17">
        <v>0.38695328631979298</v>
      </c>
      <c r="BV988" s="17"/>
      <c r="BW988" s="17">
        <v>0.30213515692962301</v>
      </c>
      <c r="BX988" s="17">
        <v>0.38833162111719699</v>
      </c>
      <c r="BY988" s="17">
        <v>0.35058185659713198</v>
      </c>
      <c r="BZ988" s="17">
        <v>0.26725452308711101</v>
      </c>
      <c r="CA988" s="17">
        <v>0.389231412718202</v>
      </c>
      <c r="CB988" s="17"/>
      <c r="CC988" s="17">
        <v>0.30251840886874498</v>
      </c>
      <c r="CD988" s="17">
        <v>0.33577196738054099</v>
      </c>
      <c r="CE988" s="17"/>
      <c r="CF988" s="17">
        <v>0.38094719613749101</v>
      </c>
      <c r="CG988" s="17"/>
      <c r="CH988" s="17">
        <v>0.27426370816087497</v>
      </c>
    </row>
    <row r="989" spans="2:86" x14ac:dyDescent="0.35">
      <c r="B989" t="s">
        <v>398</v>
      </c>
      <c r="C989" s="17">
        <v>0.200164853426373</v>
      </c>
      <c r="D989" s="17">
        <v>0.18534088963411199</v>
      </c>
      <c r="E989" s="17">
        <v>0.21521655035941001</v>
      </c>
      <c r="F989" s="17"/>
      <c r="G989" s="17">
        <v>0.12083700815185699</v>
      </c>
      <c r="H989" s="17">
        <v>0.15781286668611699</v>
      </c>
      <c r="I989" s="17">
        <v>0.154862300082863</v>
      </c>
      <c r="J989" s="17">
        <v>0.19570778271199199</v>
      </c>
      <c r="K989" s="17">
        <v>0.25384376830990502</v>
      </c>
      <c r="L989" s="17">
        <v>0.29164323773745399</v>
      </c>
      <c r="M989" s="17"/>
      <c r="N989" s="17">
        <v>0.25436731507389998</v>
      </c>
      <c r="O989" s="17">
        <v>0.21404511407088</v>
      </c>
      <c r="P989" s="17">
        <v>0.14887542213095301</v>
      </c>
      <c r="Q989" s="17">
        <v>0.173926742144137</v>
      </c>
      <c r="R989" s="17"/>
      <c r="S989" s="17">
        <v>0.22308990938340301</v>
      </c>
      <c r="T989" s="17">
        <v>0.22618050564890199</v>
      </c>
      <c r="U989" s="17">
        <v>0.21903740174230299</v>
      </c>
      <c r="V989" s="17">
        <v>0.19709913475280699</v>
      </c>
      <c r="W989" s="17">
        <v>0.177728258486408</v>
      </c>
      <c r="X989" s="17">
        <v>0.18137978677757699</v>
      </c>
      <c r="Y989" s="17">
        <v>0.22158614463743401</v>
      </c>
      <c r="Z989" s="17">
        <v>0.24539090844974501</v>
      </c>
      <c r="AA989" s="17">
        <v>0.14990792242974799</v>
      </c>
      <c r="AB989" s="17">
        <v>0.14502062150254399</v>
      </c>
      <c r="AC989" s="17">
        <v>0.19435639737465099</v>
      </c>
      <c r="AD989" s="17">
        <v>0.29113196414329301</v>
      </c>
      <c r="AE989" s="17"/>
      <c r="AF989" s="17">
        <v>0.23187225694284799</v>
      </c>
      <c r="AG989" s="17">
        <v>0.219265134142168</v>
      </c>
      <c r="AH989" s="17">
        <v>0.211904590567349</v>
      </c>
      <c r="AI989" s="17">
        <v>0.13139680814808899</v>
      </c>
      <c r="AJ989" s="17">
        <v>0.121097869330224</v>
      </c>
      <c r="AK989" s="17">
        <v>0.20358571824187199</v>
      </c>
      <c r="AL989" s="17">
        <v>0.20647646493664901</v>
      </c>
      <c r="AM989" s="17">
        <v>0.18056067561202499</v>
      </c>
      <c r="AN989" s="17">
        <v>0.22896155227856799</v>
      </c>
      <c r="AO989" s="17">
        <v>0.23759394332413999</v>
      </c>
      <c r="AP989" s="17">
        <v>0.191788045411796</v>
      </c>
      <c r="AQ989" s="17">
        <v>0.20488724042591899</v>
      </c>
      <c r="AR989" s="17">
        <v>0.25465733767710202</v>
      </c>
      <c r="AS989" s="17">
        <v>0.24940724586894999</v>
      </c>
      <c r="AT989" s="17">
        <v>0.130690105623919</v>
      </c>
      <c r="AU989" s="17">
        <v>0.22393027625329001</v>
      </c>
      <c r="AV989" s="17"/>
      <c r="AW989" s="17">
        <v>0.19029017506977999</v>
      </c>
      <c r="AX989" s="17">
        <v>0.194258725152059</v>
      </c>
      <c r="AY989" s="17">
        <v>0.23001698099404899</v>
      </c>
      <c r="AZ989" s="17">
        <v>0.16057712609121499</v>
      </c>
      <c r="BA989" s="17">
        <v>0.181718367556472</v>
      </c>
      <c r="BB989" s="17"/>
      <c r="BC989" s="17">
        <v>0.13718996185247501</v>
      </c>
      <c r="BD989" s="17">
        <v>0.237249802927194</v>
      </c>
      <c r="BE989" s="17">
        <v>0.20750195528248999</v>
      </c>
      <c r="BF989" s="17">
        <v>0.14411753343518899</v>
      </c>
      <c r="BG989" s="17">
        <v>0.168136193872889</v>
      </c>
      <c r="BH989" s="17"/>
      <c r="BI989" s="17">
        <v>0.19668914687032901</v>
      </c>
      <c r="BJ989" s="17">
        <v>0.214300801161421</v>
      </c>
      <c r="BK989" s="17"/>
      <c r="BL989" s="17">
        <v>0.18394868714547899</v>
      </c>
      <c r="BM989" s="17">
        <v>0.24515797391042701</v>
      </c>
      <c r="BN989" s="17">
        <v>0.18550023870510099</v>
      </c>
      <c r="BO989" s="17">
        <v>0.108640110468912</v>
      </c>
      <c r="BP989" s="17"/>
      <c r="BQ989" s="17">
        <v>0.205138110996717</v>
      </c>
      <c r="BR989" s="17">
        <v>0.20005107664886301</v>
      </c>
      <c r="BS989" s="17">
        <v>0.25568628001363197</v>
      </c>
      <c r="BT989" s="17">
        <v>0.22812291092401299</v>
      </c>
      <c r="BU989" s="17">
        <v>0.134446693714982</v>
      </c>
      <c r="BV989" s="17"/>
      <c r="BW989" s="17">
        <v>0.22373224243849599</v>
      </c>
      <c r="BX989" s="17">
        <v>0.16899033067889399</v>
      </c>
      <c r="BY989" s="17">
        <v>0.199774227752577</v>
      </c>
      <c r="BZ989" s="17">
        <v>0.203705931200338</v>
      </c>
      <c r="CA989" s="17">
        <v>0.14019914296333799</v>
      </c>
      <c r="CB989" s="17"/>
      <c r="CC989" s="17">
        <v>0.171574909313531</v>
      </c>
      <c r="CD989" s="17">
        <v>0.21690968463303201</v>
      </c>
      <c r="CE989" s="17"/>
      <c r="CF989" s="17">
        <v>0.17796730392506499</v>
      </c>
      <c r="CG989" s="17"/>
      <c r="CH989" s="17">
        <v>0.14569606723331499</v>
      </c>
    </row>
    <row r="990" spans="2:86" x14ac:dyDescent="0.35">
      <c r="B990" t="s">
        <v>399</v>
      </c>
      <c r="C990" s="17">
        <v>0.17075496988055</v>
      </c>
      <c r="D990" s="17">
        <v>0.18593694231751701</v>
      </c>
      <c r="E990" s="17">
        <v>0.15645407046607801</v>
      </c>
      <c r="F990" s="17"/>
      <c r="G990" s="17">
        <v>0.149305261665273</v>
      </c>
      <c r="H990" s="17">
        <v>0.14496477429495899</v>
      </c>
      <c r="I990" s="17">
        <v>0.21661145364136</v>
      </c>
      <c r="J990" s="17">
        <v>0.21013266971808001</v>
      </c>
      <c r="K990" s="17">
        <v>0.17576706042159501</v>
      </c>
      <c r="L990" s="17">
        <v>0.13335268188711</v>
      </c>
      <c r="M990" s="17"/>
      <c r="N990" s="17">
        <v>0.162077116560116</v>
      </c>
      <c r="O990" s="17">
        <v>0.197913328574708</v>
      </c>
      <c r="P990" s="17">
        <v>0.160604058472231</v>
      </c>
      <c r="Q990" s="17">
        <v>0.16218120022305799</v>
      </c>
      <c r="R990" s="17"/>
      <c r="S990" s="17">
        <v>0.140701032669419</v>
      </c>
      <c r="T990" s="17">
        <v>0.13460162464969799</v>
      </c>
      <c r="U990" s="17">
        <v>0.104940342972295</v>
      </c>
      <c r="V990" s="17">
        <v>0.18437891267385301</v>
      </c>
      <c r="W990" s="17">
        <v>0.19808414078397699</v>
      </c>
      <c r="X990" s="17">
        <v>0.21425909451198799</v>
      </c>
      <c r="Y990" s="17">
        <v>0.184438921192252</v>
      </c>
      <c r="Z990" s="17">
        <v>0.18093678445424899</v>
      </c>
      <c r="AA990" s="17">
        <v>0.19156311105280799</v>
      </c>
      <c r="AB990" s="17">
        <v>0.212902891340845</v>
      </c>
      <c r="AC990" s="17">
        <v>0.111023783478041</v>
      </c>
      <c r="AD990" s="17">
        <v>0.254383105423237</v>
      </c>
      <c r="AE990" s="17"/>
      <c r="AF990" s="17">
        <v>0.108040096688425</v>
      </c>
      <c r="AG990" s="17">
        <v>0.17192481628914999</v>
      </c>
      <c r="AH990" s="17">
        <v>0.11765112846707999</v>
      </c>
      <c r="AI990" s="17">
        <v>0.212366821148679</v>
      </c>
      <c r="AJ990" s="17">
        <v>0.16872723675760101</v>
      </c>
      <c r="AK990" s="17">
        <v>0.15977110485316101</v>
      </c>
      <c r="AL990" s="17">
        <v>0.18849387193974301</v>
      </c>
      <c r="AM990" s="17">
        <v>0.16293138905365301</v>
      </c>
      <c r="AN990" s="17">
        <v>0.16813477086373799</v>
      </c>
      <c r="AO990" s="17">
        <v>0.187999439201538</v>
      </c>
      <c r="AP990" s="17">
        <v>0.24291491326753401</v>
      </c>
      <c r="AQ990" s="17">
        <v>0.13160512908328001</v>
      </c>
      <c r="AR990" s="17">
        <v>0.190724655158719</v>
      </c>
      <c r="AS990" s="17">
        <v>0.21905793462334699</v>
      </c>
      <c r="AT990" s="17">
        <v>0.14266318411180601</v>
      </c>
      <c r="AU990" s="17">
        <v>9.5612655549392897E-2</v>
      </c>
      <c r="AV990" s="17"/>
      <c r="AW990" s="17">
        <v>0.17552912821469899</v>
      </c>
      <c r="AX990" s="17">
        <v>0.15613159901212301</v>
      </c>
      <c r="AY990" s="17">
        <v>0.18776298667963601</v>
      </c>
      <c r="AZ990" s="17">
        <v>0.171284475600221</v>
      </c>
      <c r="BA990" s="17">
        <v>1.7720161620659199E-2</v>
      </c>
      <c r="BB990" s="17"/>
      <c r="BC990" s="17">
        <v>0.173108503136713</v>
      </c>
      <c r="BD990" s="17">
        <v>0.176561102052851</v>
      </c>
      <c r="BE990" s="17">
        <v>0.15872502987821799</v>
      </c>
      <c r="BF990" s="17">
        <v>0.153477355446962</v>
      </c>
      <c r="BG990" s="17">
        <v>0.30760228239792597</v>
      </c>
      <c r="BH990" s="17"/>
      <c r="BI990" s="17">
        <v>0.176604998549442</v>
      </c>
      <c r="BJ990" s="17">
        <v>0.14696248389861599</v>
      </c>
      <c r="BK990" s="17"/>
      <c r="BL990" s="17">
        <v>0.215170588485213</v>
      </c>
      <c r="BM990" s="17">
        <v>0.14655225121350801</v>
      </c>
      <c r="BN990" s="17">
        <v>0.171134925932513</v>
      </c>
      <c r="BO990" s="17">
        <v>0.109226747932514</v>
      </c>
      <c r="BP990" s="17"/>
      <c r="BQ990" s="17">
        <v>0.16218360858715899</v>
      </c>
      <c r="BR990" s="17">
        <v>0.16688380908554101</v>
      </c>
      <c r="BS990" s="17">
        <v>0.169250381422066</v>
      </c>
      <c r="BT990" s="17">
        <v>0.18709729245112899</v>
      </c>
      <c r="BU990" s="17">
        <v>0.20156119341655199</v>
      </c>
      <c r="BV990" s="17"/>
      <c r="BW990" s="17">
        <v>0.16923189058041099</v>
      </c>
      <c r="BX990" s="17">
        <v>0.157471580427895</v>
      </c>
      <c r="BY990" s="17">
        <v>0.17604782015956599</v>
      </c>
      <c r="BZ990" s="17">
        <v>0.19549151193677</v>
      </c>
      <c r="CA990" s="17">
        <v>0.16283474270359299</v>
      </c>
      <c r="CB990" s="17"/>
      <c r="CC990" s="17">
        <v>0.190904489613894</v>
      </c>
      <c r="CD990" s="17">
        <v>0.15895360694334301</v>
      </c>
      <c r="CE990" s="17"/>
      <c r="CF990" s="17">
        <v>0.16125026955064101</v>
      </c>
      <c r="CG990" s="17"/>
      <c r="CH990" s="17">
        <v>0.15464838957106999</v>
      </c>
    </row>
    <row r="991" spans="2:86" x14ac:dyDescent="0.35">
      <c r="B991" t="s">
        <v>400</v>
      </c>
      <c r="C991" s="17">
        <v>0.120193558419722</v>
      </c>
      <c r="D991" s="17">
        <v>0.134032390229713</v>
      </c>
      <c r="E991" s="17">
        <v>0.106483978445432</v>
      </c>
      <c r="F991" s="17"/>
      <c r="G991" s="17">
        <v>9.3146339243881507E-2</v>
      </c>
      <c r="H991" s="17">
        <v>5.6709756130547698E-2</v>
      </c>
      <c r="I991" s="17">
        <v>0.10743251821218899</v>
      </c>
      <c r="J991" s="17">
        <v>0.13528592731688299</v>
      </c>
      <c r="K991" s="17">
        <v>0.17547112844519</v>
      </c>
      <c r="L991" s="17">
        <v>0.15079473075903799</v>
      </c>
      <c r="M991" s="17"/>
      <c r="N991" s="17">
        <v>6.8995040232524493E-2</v>
      </c>
      <c r="O991" s="17">
        <v>0.122396000197272</v>
      </c>
      <c r="P991" s="17">
        <v>0.134778408351409</v>
      </c>
      <c r="Q991" s="17">
        <v>0.15332429914071699</v>
      </c>
      <c r="R991" s="17"/>
      <c r="S991" s="17">
        <v>9.7625206099095099E-2</v>
      </c>
      <c r="T991" s="17">
        <v>0.113020698026519</v>
      </c>
      <c r="U991" s="17">
        <v>0.15589618185128601</v>
      </c>
      <c r="V991" s="17">
        <v>0.120729242536925</v>
      </c>
      <c r="W991" s="17">
        <v>0.108575578947688</v>
      </c>
      <c r="X991" s="17">
        <v>9.4119393518759004E-2</v>
      </c>
      <c r="Y991" s="17">
        <v>7.2403052377324195E-2</v>
      </c>
      <c r="Z991" s="17">
        <v>0.10316577070909599</v>
      </c>
      <c r="AA991" s="17">
        <v>0.164962972497493</v>
      </c>
      <c r="AB991" s="17">
        <v>0.13980626268756299</v>
      </c>
      <c r="AC991" s="17">
        <v>0.189864824834963</v>
      </c>
      <c r="AD991" s="17">
        <v>7.5347858066596204E-2</v>
      </c>
      <c r="AE991" s="17"/>
      <c r="AF991" s="17">
        <v>0.219598546481544</v>
      </c>
      <c r="AG991" s="17">
        <v>0.11220841426832701</v>
      </c>
      <c r="AH991" s="17">
        <v>0.13227011791691501</v>
      </c>
      <c r="AI991" s="17">
        <v>0.13785461047403699</v>
      </c>
      <c r="AJ991" s="17">
        <v>0.14044937508820399</v>
      </c>
      <c r="AK991" s="17">
        <v>9.5638292238619402E-2</v>
      </c>
      <c r="AL991" s="17">
        <v>0.13665454075355099</v>
      </c>
      <c r="AM991" s="17">
        <v>0.17984787667573701</v>
      </c>
      <c r="AN991" s="17">
        <v>6.4635954466889994E-2</v>
      </c>
      <c r="AO991" s="17">
        <v>0.16303430455707499</v>
      </c>
      <c r="AP991" s="17">
        <v>0.13768985335231201</v>
      </c>
      <c r="AQ991" s="17">
        <v>0.13930332045267699</v>
      </c>
      <c r="AR991" s="17">
        <v>6.3514921998677296E-2</v>
      </c>
      <c r="AS991" s="17">
        <v>0.101336109757582</v>
      </c>
      <c r="AT991" s="17">
        <v>8.4727109295497399E-2</v>
      </c>
      <c r="AU991" s="17">
        <v>4.9034418175562401E-2</v>
      </c>
      <c r="AV991" s="17"/>
      <c r="AW991" s="17">
        <v>0.163849029861414</v>
      </c>
      <c r="AX991" s="17">
        <v>0.110316207780652</v>
      </c>
      <c r="AY991" s="17">
        <v>9.4901368939796601E-2</v>
      </c>
      <c r="AZ991" s="17">
        <v>7.9071142661086405E-2</v>
      </c>
      <c r="BA991" s="17">
        <v>7.2335222394354803E-2</v>
      </c>
      <c r="BB991" s="17"/>
      <c r="BC991" s="17">
        <v>9.3378153473467201E-2</v>
      </c>
      <c r="BD991" s="17">
        <v>9.3971747358016597E-2</v>
      </c>
      <c r="BE991" s="17">
        <v>0.125856885335449</v>
      </c>
      <c r="BF991" s="17">
        <v>0.17860203034622199</v>
      </c>
      <c r="BG991" s="17">
        <v>0.17252931642823199</v>
      </c>
      <c r="BH991" s="17"/>
      <c r="BI991" s="17">
        <v>0.121255611140798</v>
      </c>
      <c r="BJ991" s="17">
        <v>0.115874113865095</v>
      </c>
      <c r="BK991" s="17"/>
      <c r="BL991" s="17">
        <v>0.113469290173329</v>
      </c>
      <c r="BM991" s="17">
        <v>0.108378468884076</v>
      </c>
      <c r="BN991" s="17">
        <v>0.122355792058138</v>
      </c>
      <c r="BO991" s="17">
        <v>0.27346637438379401</v>
      </c>
      <c r="BP991" s="17"/>
      <c r="BQ991" s="17">
        <v>0.17203154188790601</v>
      </c>
      <c r="BR991" s="17">
        <v>8.5100840513485404E-2</v>
      </c>
      <c r="BS991" s="17">
        <v>7.8591052092919403E-2</v>
      </c>
      <c r="BT991" s="17">
        <v>0.15281421236863399</v>
      </c>
      <c r="BU991" s="17">
        <v>7.7995035992042105E-2</v>
      </c>
      <c r="BV991" s="17"/>
      <c r="BW991" s="17">
        <v>0.13684615705219899</v>
      </c>
      <c r="BX991" s="17">
        <v>5.2055786527624999E-2</v>
      </c>
      <c r="BY991" s="17">
        <v>9.6596500593032902E-2</v>
      </c>
      <c r="BZ991" s="17">
        <v>0.16819723523765001</v>
      </c>
      <c r="CA991" s="17">
        <v>7.7747979872411499E-2</v>
      </c>
      <c r="CB991" s="17"/>
      <c r="CC991" s="17">
        <v>0.14364633662281601</v>
      </c>
      <c r="CD991" s="17">
        <v>0.106457511549955</v>
      </c>
      <c r="CE991" s="17"/>
      <c r="CF991" s="17">
        <v>5.3781451477881902E-2</v>
      </c>
      <c r="CG991" s="17"/>
      <c r="CH991" s="17">
        <v>0.14273676813332201</v>
      </c>
    </row>
    <row r="992" spans="2:86" x14ac:dyDescent="0.3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c r="CB992" s="17"/>
      <c r="CC992" s="17"/>
      <c r="CD992" s="17"/>
      <c r="CE992" s="17"/>
      <c r="CF992" s="17"/>
      <c r="CG992" s="17"/>
      <c r="CH992" s="17"/>
    </row>
    <row r="993" spans="2:86" x14ac:dyDescent="0.35">
      <c r="B993" s="6" t="s">
        <v>404</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c r="CC993" s="17"/>
      <c r="CD993" s="17"/>
      <c r="CE993" s="17"/>
      <c r="CF993" s="17"/>
      <c r="CG993" s="17"/>
      <c r="CH993" s="17"/>
    </row>
    <row r="994" spans="2:86" x14ac:dyDescent="0.35">
      <c r="B994" s="21" t="s">
        <v>123</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c r="CB994" s="17"/>
      <c r="CC994" s="17"/>
      <c r="CD994" s="17"/>
      <c r="CE994" s="17"/>
      <c r="CF994" s="17"/>
      <c r="CG994" s="17"/>
      <c r="CH994" s="17"/>
    </row>
    <row r="995" spans="2:86" x14ac:dyDescent="0.35">
      <c r="B995" t="s">
        <v>396</v>
      </c>
      <c r="C995" s="17">
        <v>0.180191381405125</v>
      </c>
      <c r="D995" s="17">
        <v>0.185667793302424</v>
      </c>
      <c r="E995" s="17">
        <v>0.175384490260757</v>
      </c>
      <c r="F995" s="17"/>
      <c r="G995" s="17">
        <v>8.1057109849166295E-2</v>
      </c>
      <c r="H995" s="17">
        <v>0.12268747451376801</v>
      </c>
      <c r="I995" s="17">
        <v>0.14315921224592701</v>
      </c>
      <c r="J995" s="17">
        <v>0.21159751398120399</v>
      </c>
      <c r="K995" s="17">
        <v>0.25388531678306803</v>
      </c>
      <c r="L995" s="17">
        <v>0.247855038330619</v>
      </c>
      <c r="M995" s="17"/>
      <c r="N995" s="17">
        <v>0.17031234409999901</v>
      </c>
      <c r="O995" s="17">
        <v>0.18580601493625201</v>
      </c>
      <c r="P995" s="17">
        <v>0.19396033424182599</v>
      </c>
      <c r="Q995" s="17">
        <v>0.172918789807222</v>
      </c>
      <c r="R995" s="17"/>
      <c r="S995" s="17">
        <v>0.16569723337271</v>
      </c>
      <c r="T995" s="17">
        <v>0.195555963922528</v>
      </c>
      <c r="U995" s="17">
        <v>0.23348620014569099</v>
      </c>
      <c r="V995" s="17">
        <v>0.18969600452534399</v>
      </c>
      <c r="W995" s="17">
        <v>0.184691719443768</v>
      </c>
      <c r="X995" s="17">
        <v>0.21517787749804401</v>
      </c>
      <c r="Y995" s="17">
        <v>0.187275294744252</v>
      </c>
      <c r="Z995" s="17">
        <v>9.4102660551666301E-2</v>
      </c>
      <c r="AA995" s="17">
        <v>0.13384021427324699</v>
      </c>
      <c r="AB995" s="17">
        <v>0.192144216158257</v>
      </c>
      <c r="AC995" s="17">
        <v>0.16327058631399799</v>
      </c>
      <c r="AD995" s="17">
        <v>0.153826237021012</v>
      </c>
      <c r="AE995" s="17"/>
      <c r="AF995" s="17">
        <v>0.23420333839924901</v>
      </c>
      <c r="AG995" s="17">
        <v>0.220997020815967</v>
      </c>
      <c r="AH995" s="17">
        <v>0.19983073083480399</v>
      </c>
      <c r="AI995" s="17">
        <v>0.19253973217746201</v>
      </c>
      <c r="AJ995" s="17">
        <v>0.16315374129510399</v>
      </c>
      <c r="AK995" s="17">
        <v>0.15525664062158501</v>
      </c>
      <c r="AL995" s="17">
        <v>0.18559617369801601</v>
      </c>
      <c r="AM995" s="17">
        <v>0.23417438366695401</v>
      </c>
      <c r="AN995" s="17">
        <v>0.113607895830793</v>
      </c>
      <c r="AO995" s="17">
        <v>0.15066596667165899</v>
      </c>
      <c r="AP995" s="17">
        <v>0.21498533278009399</v>
      </c>
      <c r="AQ995" s="17">
        <v>0.17227303217920001</v>
      </c>
      <c r="AR995" s="17">
        <v>0.11229024911748101</v>
      </c>
      <c r="AS995" s="17">
        <v>0.22820938298677099</v>
      </c>
      <c r="AT995" s="17">
        <v>0.17685007078231499</v>
      </c>
      <c r="AU995" s="17">
        <v>0.18407746278322101</v>
      </c>
      <c r="AV995" s="17"/>
      <c r="AW995" s="17">
        <v>0.20581819675711699</v>
      </c>
      <c r="AX995" s="17">
        <v>0.19706316064283799</v>
      </c>
      <c r="AY995" s="17">
        <v>0.142437447323466</v>
      </c>
      <c r="AZ995" s="17">
        <v>0.12720248765193901</v>
      </c>
      <c r="BA995" s="17">
        <v>0.19462604274447801</v>
      </c>
      <c r="BB995" s="17"/>
      <c r="BC995" s="17">
        <v>0.13214939607933199</v>
      </c>
      <c r="BD995" s="17">
        <v>0.155841447665961</v>
      </c>
      <c r="BE995" s="17">
        <v>0.19034703539419501</v>
      </c>
      <c r="BF995" s="17">
        <v>0.247163626026738</v>
      </c>
      <c r="BG995" s="17">
        <v>0.19455854729677699</v>
      </c>
      <c r="BH995" s="17"/>
      <c r="BI995" s="17">
        <v>0.18509431076916399</v>
      </c>
      <c r="BJ995" s="17">
        <v>0.160250816193094</v>
      </c>
      <c r="BK995" s="17"/>
      <c r="BL995" s="17">
        <v>0.151037479612814</v>
      </c>
      <c r="BM995" s="17">
        <v>0.20803769446647</v>
      </c>
      <c r="BN995" s="17">
        <v>0.17334959968536201</v>
      </c>
      <c r="BO995" s="17">
        <v>0.225406701609352</v>
      </c>
      <c r="BP995" s="17"/>
      <c r="BQ995" s="17">
        <v>0.25378137144478702</v>
      </c>
      <c r="BR995" s="17">
        <v>0.12957971763613499</v>
      </c>
      <c r="BS995" s="17">
        <v>0.128956142390412</v>
      </c>
      <c r="BT995" s="17">
        <v>0.30401971483007501</v>
      </c>
      <c r="BU995" s="17">
        <v>9.2489332402087496E-2</v>
      </c>
      <c r="BV995" s="17"/>
      <c r="BW995" s="17">
        <v>0.231888627932549</v>
      </c>
      <c r="BX995" s="17">
        <v>6.1885644746231303E-2</v>
      </c>
      <c r="BY995" s="17">
        <v>0.16051133303659201</v>
      </c>
      <c r="BZ995" s="17">
        <v>0.29930951204498601</v>
      </c>
      <c r="CA995" s="17">
        <v>0.112321334450478</v>
      </c>
      <c r="CB995" s="17"/>
      <c r="CC995" s="17">
        <v>0.24736017662330001</v>
      </c>
      <c r="CD995" s="17">
        <v>0.14085132065356301</v>
      </c>
      <c r="CE995" s="17"/>
      <c r="CF995" s="17">
        <v>6.2902058314824802E-2</v>
      </c>
      <c r="CG995" s="17"/>
      <c r="CH995" s="17">
        <v>0.212964055325994</v>
      </c>
    </row>
    <row r="996" spans="2:86" x14ac:dyDescent="0.35">
      <c r="B996" t="s">
        <v>397</v>
      </c>
      <c r="C996" s="17">
        <v>0.34666569315752999</v>
      </c>
      <c r="D996" s="17">
        <v>0.30162746631961601</v>
      </c>
      <c r="E996" s="17">
        <v>0.39060209848180899</v>
      </c>
      <c r="F996" s="17"/>
      <c r="G996" s="17">
        <v>0.38260985934601899</v>
      </c>
      <c r="H996" s="17">
        <v>0.33155492900950101</v>
      </c>
      <c r="I996" s="17">
        <v>0.329885181656079</v>
      </c>
      <c r="J996" s="17">
        <v>0.35900231675959998</v>
      </c>
      <c r="K996" s="17">
        <v>0.35592971333198697</v>
      </c>
      <c r="L996" s="17">
        <v>0.33250547117547002</v>
      </c>
      <c r="M996" s="17"/>
      <c r="N996" s="17">
        <v>0.30928625236231599</v>
      </c>
      <c r="O996" s="17">
        <v>0.33977426417689</v>
      </c>
      <c r="P996" s="17">
        <v>0.358904897684868</v>
      </c>
      <c r="Q996" s="17">
        <v>0.386205400917428</v>
      </c>
      <c r="R996" s="17"/>
      <c r="S996" s="17">
        <v>0.257356717008491</v>
      </c>
      <c r="T996" s="17">
        <v>0.34331859188033298</v>
      </c>
      <c r="U996" s="17">
        <v>0.35713001685908102</v>
      </c>
      <c r="V996" s="17">
        <v>0.316829110951243</v>
      </c>
      <c r="W996" s="17">
        <v>0.39320637751655702</v>
      </c>
      <c r="X996" s="17">
        <v>0.294330628079989</v>
      </c>
      <c r="Y996" s="17">
        <v>0.40550885140224302</v>
      </c>
      <c r="Z996" s="17">
        <v>0.42631889639498399</v>
      </c>
      <c r="AA996" s="17">
        <v>0.372711531082148</v>
      </c>
      <c r="AB996" s="17">
        <v>0.43692592730867902</v>
      </c>
      <c r="AC996" s="17">
        <v>0.30362289210356502</v>
      </c>
      <c r="AD996" s="17">
        <v>0.32906387369245899</v>
      </c>
      <c r="AE996" s="17"/>
      <c r="AF996" s="17">
        <v>0.29129971184618397</v>
      </c>
      <c r="AG996" s="17">
        <v>0.38798928437495001</v>
      </c>
      <c r="AH996" s="17">
        <v>0.39345266528794598</v>
      </c>
      <c r="AI996" s="17">
        <v>0.36278859308418698</v>
      </c>
      <c r="AJ996" s="17">
        <v>0.35251418600944701</v>
      </c>
      <c r="AK996" s="17">
        <v>0.39175580575987201</v>
      </c>
      <c r="AL996" s="17">
        <v>0.34126576145765303</v>
      </c>
      <c r="AM996" s="17">
        <v>0.29894314577629</v>
      </c>
      <c r="AN996" s="17">
        <v>0.38864056665497998</v>
      </c>
      <c r="AO996" s="17">
        <v>0.29076901202295502</v>
      </c>
      <c r="AP996" s="17">
        <v>0.34212500919694599</v>
      </c>
      <c r="AQ996" s="17">
        <v>0.34310422655842299</v>
      </c>
      <c r="AR996" s="17">
        <v>0.34855410460720798</v>
      </c>
      <c r="AS996" s="17">
        <v>0.308824090389415</v>
      </c>
      <c r="AT996" s="17">
        <v>0.26343127859315402</v>
      </c>
      <c r="AU996" s="17">
        <v>0.229806264905727</v>
      </c>
      <c r="AV996" s="17"/>
      <c r="AW996" s="17">
        <v>0.397486667330818</v>
      </c>
      <c r="AX996" s="17">
        <v>0.36543251664919801</v>
      </c>
      <c r="AY996" s="17">
        <v>0.31469469283020701</v>
      </c>
      <c r="AZ996" s="17">
        <v>0.32108473761072398</v>
      </c>
      <c r="BA996" s="17">
        <v>0.19994432488868799</v>
      </c>
      <c r="BB996" s="17"/>
      <c r="BC996" s="17">
        <v>0.30064626649654902</v>
      </c>
      <c r="BD996" s="17">
        <v>0.321463522580269</v>
      </c>
      <c r="BE996" s="17">
        <v>0.37481879510355098</v>
      </c>
      <c r="BF996" s="17">
        <v>0.35572230923040699</v>
      </c>
      <c r="BG996" s="17">
        <v>0.417377736298431</v>
      </c>
      <c r="BH996" s="17"/>
      <c r="BI996" s="17">
        <v>0.342154340700142</v>
      </c>
      <c r="BJ996" s="17">
        <v>0.36501368701826598</v>
      </c>
      <c r="BK996" s="17"/>
      <c r="BL996" s="17">
        <v>0.37935275243476901</v>
      </c>
      <c r="BM996" s="17">
        <v>0.351872844196847</v>
      </c>
      <c r="BN996" s="17">
        <v>0.332587200089419</v>
      </c>
      <c r="BO996" s="17">
        <v>0.35041730013695599</v>
      </c>
      <c r="BP996" s="17"/>
      <c r="BQ996" s="17">
        <v>0.360643887660272</v>
      </c>
      <c r="BR996" s="17">
        <v>0.30070760390998802</v>
      </c>
      <c r="BS996" s="17">
        <v>0.39922551991906702</v>
      </c>
      <c r="BT996" s="17">
        <v>0.29886890529610299</v>
      </c>
      <c r="BU996" s="17">
        <v>0.43157885149113401</v>
      </c>
      <c r="BV996" s="17"/>
      <c r="BW996" s="17">
        <v>0.355904461962193</v>
      </c>
      <c r="BX996" s="17">
        <v>0.23428844850428901</v>
      </c>
      <c r="BY996" s="17">
        <v>0.43877072774453502</v>
      </c>
      <c r="BZ996" s="17">
        <v>0.35728444764593997</v>
      </c>
      <c r="CA996" s="17">
        <v>0.44267369970922499</v>
      </c>
      <c r="CB996" s="17"/>
      <c r="CC996" s="17">
        <v>0.334442536852676</v>
      </c>
      <c r="CD996" s="17">
        <v>0.35382466794704098</v>
      </c>
      <c r="CE996" s="17"/>
      <c r="CF996" s="17">
        <v>0.226049514116867</v>
      </c>
      <c r="CG996" s="17"/>
      <c r="CH996" s="17">
        <v>0.28370428775498902</v>
      </c>
    </row>
    <row r="997" spans="2:86" x14ac:dyDescent="0.35">
      <c r="B997" t="s">
        <v>398</v>
      </c>
      <c r="C997" s="17">
        <v>0.21141550131137299</v>
      </c>
      <c r="D997" s="17">
        <v>0.20474550245366999</v>
      </c>
      <c r="E997" s="17">
        <v>0.21854783963711599</v>
      </c>
      <c r="F997" s="17"/>
      <c r="G997" s="17">
        <v>0.17341459073725901</v>
      </c>
      <c r="H997" s="17">
        <v>0.200209066991205</v>
      </c>
      <c r="I997" s="17">
        <v>0.215944416207909</v>
      </c>
      <c r="J997" s="17">
        <v>0.188581182473716</v>
      </c>
      <c r="K997" s="17">
        <v>0.210109168365612</v>
      </c>
      <c r="L997" s="17">
        <v>0.26147815477335501</v>
      </c>
      <c r="M997" s="17"/>
      <c r="N997" s="17">
        <v>0.24972323958729301</v>
      </c>
      <c r="O997" s="17">
        <v>0.24600045518998601</v>
      </c>
      <c r="P997" s="17">
        <v>0.16348494135230701</v>
      </c>
      <c r="Q997" s="17">
        <v>0.177945008714091</v>
      </c>
      <c r="R997" s="17"/>
      <c r="S997" s="17">
        <v>0.23461386224956199</v>
      </c>
      <c r="T997" s="17">
        <v>0.17949754612795801</v>
      </c>
      <c r="U997" s="17">
        <v>0.20656909177750599</v>
      </c>
      <c r="V997" s="17">
        <v>0.27295194818137503</v>
      </c>
      <c r="W997" s="17">
        <v>0.209338147815786</v>
      </c>
      <c r="X997" s="17">
        <v>0.17132483894496001</v>
      </c>
      <c r="Y997" s="17">
        <v>0.194792556320878</v>
      </c>
      <c r="Z997" s="17">
        <v>0.206661514613108</v>
      </c>
      <c r="AA997" s="17">
        <v>0.21798407236211101</v>
      </c>
      <c r="AB997" s="17">
        <v>0.16355493670638199</v>
      </c>
      <c r="AC997" s="17">
        <v>0.27305705619141801</v>
      </c>
      <c r="AD997" s="17">
        <v>0.26309998730579398</v>
      </c>
      <c r="AE997" s="17"/>
      <c r="AF997" s="17">
        <v>0.103642218490588</v>
      </c>
      <c r="AG997" s="17">
        <v>0.19710095906872799</v>
      </c>
      <c r="AH997" s="17">
        <v>0.20314771667317999</v>
      </c>
      <c r="AI997" s="17">
        <v>0.18611020726356101</v>
      </c>
      <c r="AJ997" s="17">
        <v>0.206171148357529</v>
      </c>
      <c r="AK997" s="17">
        <v>0.24045606687460899</v>
      </c>
      <c r="AL997" s="17">
        <v>0.22153723752931401</v>
      </c>
      <c r="AM997" s="17">
        <v>0.18164815714954899</v>
      </c>
      <c r="AN997" s="17">
        <v>0.17255536598202501</v>
      </c>
      <c r="AO997" s="17">
        <v>0.17556081823036301</v>
      </c>
      <c r="AP997" s="17">
        <v>0.22918983948343299</v>
      </c>
      <c r="AQ997" s="17">
        <v>0.25283054100328201</v>
      </c>
      <c r="AR997" s="17">
        <v>0.239397669693869</v>
      </c>
      <c r="AS997" s="17">
        <v>0.22841769166539</v>
      </c>
      <c r="AT997" s="17">
        <v>0.19264209682447</v>
      </c>
      <c r="AU997" s="17">
        <v>0.19809742433459801</v>
      </c>
      <c r="AV997" s="17"/>
      <c r="AW997" s="17">
        <v>0.18552191669915799</v>
      </c>
      <c r="AX997" s="17">
        <v>0.212587668748906</v>
      </c>
      <c r="AY997" s="17">
        <v>0.25830929678140901</v>
      </c>
      <c r="AZ997" s="17">
        <v>0.190593997783439</v>
      </c>
      <c r="BA997" s="17">
        <v>0.17007867214759301</v>
      </c>
      <c r="BB997" s="17"/>
      <c r="BC997" s="17">
        <v>0.146476349297926</v>
      </c>
      <c r="BD997" s="17">
        <v>0.245625648351841</v>
      </c>
      <c r="BE997" s="17">
        <v>0.21574044953920801</v>
      </c>
      <c r="BF997" s="17">
        <v>0.169608474419148</v>
      </c>
      <c r="BG997" s="17">
        <v>0.187832625252461</v>
      </c>
      <c r="BH997" s="17"/>
      <c r="BI997" s="17">
        <v>0.20646215395079601</v>
      </c>
      <c r="BJ997" s="17">
        <v>0.23156112012976901</v>
      </c>
      <c r="BK997" s="17"/>
      <c r="BL997" s="17">
        <v>0.194060991631479</v>
      </c>
      <c r="BM997" s="17">
        <v>0.22194346934411299</v>
      </c>
      <c r="BN997" s="17">
        <v>0.205728510533634</v>
      </c>
      <c r="BO997" s="17">
        <v>0.35362937701363401</v>
      </c>
      <c r="BP997" s="17"/>
      <c r="BQ997" s="17">
        <v>0.18240023370415601</v>
      </c>
      <c r="BR997" s="17">
        <v>0.22582919354802</v>
      </c>
      <c r="BS997" s="17">
        <v>0.22820667066261999</v>
      </c>
      <c r="BT997" s="17">
        <v>0.182929893409045</v>
      </c>
      <c r="BU997" s="17">
        <v>0.157693619985115</v>
      </c>
      <c r="BV997" s="17"/>
      <c r="BW997" s="17">
        <v>0.17824705370802499</v>
      </c>
      <c r="BX997" s="17">
        <v>0.247975547601227</v>
      </c>
      <c r="BY997" s="17">
        <v>0.19650807171725199</v>
      </c>
      <c r="BZ997" s="17">
        <v>0.159182538358278</v>
      </c>
      <c r="CA997" s="17">
        <v>0.18394570865471199</v>
      </c>
      <c r="CB997" s="17"/>
      <c r="CC997" s="17">
        <v>0.153863556636678</v>
      </c>
      <c r="CD997" s="17">
        <v>0.24512307329504299</v>
      </c>
      <c r="CE997" s="17"/>
      <c r="CF997" s="17">
        <v>0.24771578324226301</v>
      </c>
      <c r="CG997" s="17"/>
      <c r="CH997" s="17">
        <v>0.123886493682586</v>
      </c>
    </row>
    <row r="998" spans="2:86" x14ac:dyDescent="0.35">
      <c r="B998" t="s">
        <v>399</v>
      </c>
      <c r="C998" s="17">
        <v>0.18440234004256401</v>
      </c>
      <c r="D998" s="17">
        <v>0.20215806823101801</v>
      </c>
      <c r="E998" s="17">
        <v>0.16625319684704401</v>
      </c>
      <c r="F998" s="17"/>
      <c r="G998" s="17">
        <v>0.28138633418443598</v>
      </c>
      <c r="H998" s="17">
        <v>0.235511277199622</v>
      </c>
      <c r="I998" s="17">
        <v>0.22286916785806901</v>
      </c>
      <c r="J998" s="17">
        <v>0.174308411270578</v>
      </c>
      <c r="K998" s="17">
        <v>0.12657790086170201</v>
      </c>
      <c r="L998" s="17">
        <v>9.4247769040889703E-2</v>
      </c>
      <c r="M998" s="17"/>
      <c r="N998" s="17">
        <v>0.17672140710569101</v>
      </c>
      <c r="O998" s="17">
        <v>0.17496488380122599</v>
      </c>
      <c r="P998" s="17">
        <v>0.20751615030603199</v>
      </c>
      <c r="Q998" s="17">
        <v>0.180336142896308</v>
      </c>
      <c r="R998" s="17"/>
      <c r="S998" s="17">
        <v>0.22947268706058899</v>
      </c>
      <c r="T998" s="17">
        <v>0.21869854057090099</v>
      </c>
      <c r="U998" s="17">
        <v>0.13106468754591699</v>
      </c>
      <c r="V998" s="17">
        <v>0.13662261512182</v>
      </c>
      <c r="W998" s="17">
        <v>0.13486825553409401</v>
      </c>
      <c r="X998" s="17">
        <v>0.249261496312807</v>
      </c>
      <c r="Y998" s="17">
        <v>0.16312777386723301</v>
      </c>
      <c r="Z998" s="17">
        <v>0.203780934861619</v>
      </c>
      <c r="AA998" s="17">
        <v>0.17945004907228901</v>
      </c>
      <c r="AB998" s="17">
        <v>0.11663035942415099</v>
      </c>
      <c r="AC998" s="17">
        <v>0.20291192829618099</v>
      </c>
      <c r="AD998" s="17">
        <v>0.25400990198073498</v>
      </c>
      <c r="AE998" s="17"/>
      <c r="AF998" s="17">
        <v>0.315215575184638</v>
      </c>
      <c r="AG998" s="17">
        <v>0.15445084226364</v>
      </c>
      <c r="AH998" s="17">
        <v>0.129479826819968</v>
      </c>
      <c r="AI998" s="17">
        <v>0.165871481872334</v>
      </c>
      <c r="AJ998" s="17">
        <v>0.20766627301238</v>
      </c>
      <c r="AK998" s="17">
        <v>0.152451057156437</v>
      </c>
      <c r="AL998" s="17">
        <v>0.180169830785852</v>
      </c>
      <c r="AM998" s="17">
        <v>0.19912446360015301</v>
      </c>
      <c r="AN998" s="17">
        <v>0.240996538241015</v>
      </c>
      <c r="AO998" s="17">
        <v>0.30944396971004201</v>
      </c>
      <c r="AP998" s="17">
        <v>0.15338371848534499</v>
      </c>
      <c r="AQ998" s="17">
        <v>0.13322198860507001</v>
      </c>
      <c r="AR998" s="17">
        <v>0.21809699549723599</v>
      </c>
      <c r="AS998" s="17">
        <v>0.16472602707775899</v>
      </c>
      <c r="AT998" s="17">
        <v>0.30160130760877502</v>
      </c>
      <c r="AU998" s="17">
        <v>0.21874180829258599</v>
      </c>
      <c r="AV998" s="17"/>
      <c r="AW998" s="17">
        <v>0.14787343146265999</v>
      </c>
      <c r="AX998" s="17">
        <v>0.18385695221096801</v>
      </c>
      <c r="AY998" s="17">
        <v>0.212562532993575</v>
      </c>
      <c r="AZ998" s="17">
        <v>0.227291765373028</v>
      </c>
      <c r="BA998" s="17">
        <v>0.18207899639550501</v>
      </c>
      <c r="BB998" s="17"/>
      <c r="BC998" s="17">
        <v>0.28823000619528399</v>
      </c>
      <c r="BD998" s="17">
        <v>0.19531709605726499</v>
      </c>
      <c r="BE998" s="17">
        <v>0.156551108968668</v>
      </c>
      <c r="BF998" s="17">
        <v>0.16263928898941099</v>
      </c>
      <c r="BG998" s="17">
        <v>0.13223321110310601</v>
      </c>
      <c r="BH998" s="17"/>
      <c r="BI998" s="17">
        <v>0.18663741029294001</v>
      </c>
      <c r="BJ998" s="17">
        <v>0.175312149103245</v>
      </c>
      <c r="BK998" s="17"/>
      <c r="BL998" s="17">
        <v>0.19281837732989501</v>
      </c>
      <c r="BM998" s="17">
        <v>0.171448947105279</v>
      </c>
      <c r="BN998" s="17">
        <v>0.194798995531453</v>
      </c>
      <c r="BO998" s="17">
        <v>3.3434378866898998E-2</v>
      </c>
      <c r="BP998" s="17"/>
      <c r="BQ998" s="17">
        <v>0.14200367315054199</v>
      </c>
      <c r="BR998" s="17">
        <v>0.24254421314934199</v>
      </c>
      <c r="BS998" s="17">
        <v>0.15845693757989601</v>
      </c>
      <c r="BT998" s="17">
        <v>0.134370483211467</v>
      </c>
      <c r="BU998" s="17">
        <v>0.26488149678122702</v>
      </c>
      <c r="BV998" s="17"/>
      <c r="BW998" s="17">
        <v>0.16508127452058899</v>
      </c>
      <c r="BX998" s="17">
        <v>0.31630808856464798</v>
      </c>
      <c r="BY998" s="17">
        <v>0.13309622671031601</v>
      </c>
      <c r="BZ998" s="17">
        <v>0.130409221840322</v>
      </c>
      <c r="CA998" s="17">
        <v>0.220050008822262</v>
      </c>
      <c r="CB998" s="17"/>
      <c r="CC998" s="17">
        <v>0.16976973342287399</v>
      </c>
      <c r="CD998" s="17">
        <v>0.192972504677831</v>
      </c>
      <c r="CE998" s="17"/>
      <c r="CF998" s="17">
        <v>0.32094155908961502</v>
      </c>
      <c r="CG998" s="17"/>
      <c r="CH998" s="17">
        <v>0.226100769743486</v>
      </c>
    </row>
    <row r="999" spans="2:86" x14ac:dyDescent="0.35">
      <c r="B999" t="s">
        <v>400</v>
      </c>
      <c r="C999" s="17">
        <v>7.73250840834077E-2</v>
      </c>
      <c r="D999" s="17">
        <v>0.105801169693273</v>
      </c>
      <c r="E999" s="17">
        <v>4.9212374773273899E-2</v>
      </c>
      <c r="F999" s="17"/>
      <c r="G999" s="17">
        <v>8.1532105883119793E-2</v>
      </c>
      <c r="H999" s="17">
        <v>0.110037252285905</v>
      </c>
      <c r="I999" s="17">
        <v>8.8142022032017001E-2</v>
      </c>
      <c r="J999" s="17">
        <v>6.6510575514901693E-2</v>
      </c>
      <c r="K999" s="17">
        <v>5.3497900657631201E-2</v>
      </c>
      <c r="L999" s="17">
        <v>6.3913566679667105E-2</v>
      </c>
      <c r="M999" s="17"/>
      <c r="N999" s="17">
        <v>9.3956756844700798E-2</v>
      </c>
      <c r="O999" s="17">
        <v>5.3454381895646802E-2</v>
      </c>
      <c r="P999" s="17">
        <v>7.6133676414965906E-2</v>
      </c>
      <c r="Q999" s="17">
        <v>8.2594657664950999E-2</v>
      </c>
      <c r="R999" s="17"/>
      <c r="S999" s="17">
        <v>0.112859500308648</v>
      </c>
      <c r="T999" s="17">
        <v>6.2929357498279104E-2</v>
      </c>
      <c r="U999" s="17">
        <v>7.1750003671804799E-2</v>
      </c>
      <c r="V999" s="17">
        <v>8.3900321220218399E-2</v>
      </c>
      <c r="W999" s="17">
        <v>7.7895499689794798E-2</v>
      </c>
      <c r="X999" s="17">
        <v>6.9905159164200703E-2</v>
      </c>
      <c r="Y999" s="17">
        <v>4.9295523665393699E-2</v>
      </c>
      <c r="Z999" s="17">
        <v>6.9135993578623003E-2</v>
      </c>
      <c r="AA999" s="17">
        <v>9.6014133210204994E-2</v>
      </c>
      <c r="AB999" s="17">
        <v>9.0744560402530899E-2</v>
      </c>
      <c r="AC999" s="17">
        <v>5.7137537094837099E-2</v>
      </c>
      <c r="AD999" s="17">
        <v>0</v>
      </c>
      <c r="AE999" s="17"/>
      <c r="AF999" s="17">
        <v>5.5639156079342202E-2</v>
      </c>
      <c r="AG999" s="17">
        <v>3.9461893476715297E-2</v>
      </c>
      <c r="AH999" s="17">
        <v>7.4089060384101596E-2</v>
      </c>
      <c r="AI999" s="17">
        <v>9.2689985602455505E-2</v>
      </c>
      <c r="AJ999" s="17">
        <v>7.0494651325539698E-2</v>
      </c>
      <c r="AK999" s="17">
        <v>6.00804295874975E-2</v>
      </c>
      <c r="AL999" s="17">
        <v>7.1430996529164598E-2</v>
      </c>
      <c r="AM999" s="17">
        <v>8.6109849807054606E-2</v>
      </c>
      <c r="AN999" s="17">
        <v>8.4199633291187001E-2</v>
      </c>
      <c r="AO999" s="17">
        <v>7.3560233364980396E-2</v>
      </c>
      <c r="AP999" s="17">
        <v>6.03161000541819E-2</v>
      </c>
      <c r="AQ999" s="17">
        <v>9.8570211654025103E-2</v>
      </c>
      <c r="AR999" s="17">
        <v>8.1660981084205705E-2</v>
      </c>
      <c r="AS999" s="17">
        <v>6.9822807880664195E-2</v>
      </c>
      <c r="AT999" s="17">
        <v>6.5475246191286099E-2</v>
      </c>
      <c r="AU999" s="17">
        <v>0.16927703968386701</v>
      </c>
      <c r="AV999" s="17"/>
      <c r="AW999" s="17">
        <v>6.3299787750247499E-2</v>
      </c>
      <c r="AX999" s="17">
        <v>4.10597017480906E-2</v>
      </c>
      <c r="AY999" s="17">
        <v>7.1996030071342906E-2</v>
      </c>
      <c r="AZ999" s="17">
        <v>0.13382701158086999</v>
      </c>
      <c r="BA999" s="17">
        <v>0.25327196382373601</v>
      </c>
      <c r="BB999" s="17"/>
      <c r="BC999" s="17">
        <v>0.132497981930908</v>
      </c>
      <c r="BD999" s="17">
        <v>8.1752285344664097E-2</v>
      </c>
      <c r="BE999" s="17">
        <v>6.2542610994377704E-2</v>
      </c>
      <c r="BF999" s="17">
        <v>6.4866301334294996E-2</v>
      </c>
      <c r="BG999" s="17">
        <v>6.7997880049224899E-2</v>
      </c>
      <c r="BH999" s="17"/>
      <c r="BI999" s="17">
        <v>7.9651784286958002E-2</v>
      </c>
      <c r="BJ999" s="17">
        <v>6.7862227555626001E-2</v>
      </c>
      <c r="BK999" s="17"/>
      <c r="BL999" s="17">
        <v>8.2730398991043896E-2</v>
      </c>
      <c r="BM999" s="17">
        <v>4.6697044887291601E-2</v>
      </c>
      <c r="BN999" s="17">
        <v>9.3535694160130994E-2</v>
      </c>
      <c r="BO999" s="17">
        <v>3.7112242373158598E-2</v>
      </c>
      <c r="BP999" s="17"/>
      <c r="BQ999" s="17">
        <v>6.11708340402419E-2</v>
      </c>
      <c r="BR999" s="17">
        <v>0.101339271756516</v>
      </c>
      <c r="BS999" s="17">
        <v>8.5154729448004493E-2</v>
      </c>
      <c r="BT999" s="17">
        <v>7.9811003253310406E-2</v>
      </c>
      <c r="BU999" s="17">
        <v>5.3356699340436402E-2</v>
      </c>
      <c r="BV999" s="17"/>
      <c r="BW999" s="17">
        <v>6.8878581876644099E-2</v>
      </c>
      <c r="BX999" s="17">
        <v>0.13954227058360499</v>
      </c>
      <c r="BY999" s="17">
        <v>7.1113640791304902E-2</v>
      </c>
      <c r="BZ999" s="17">
        <v>5.38142801104744E-2</v>
      </c>
      <c r="CA999" s="17">
        <v>4.1009248363322801E-2</v>
      </c>
      <c r="CB999" s="17"/>
      <c r="CC999" s="17">
        <v>9.4563996464471306E-2</v>
      </c>
      <c r="CD999" s="17">
        <v>6.7228433426520601E-2</v>
      </c>
      <c r="CE999" s="17"/>
      <c r="CF999" s="17">
        <v>0.14239108523642999</v>
      </c>
      <c r="CG999" s="17"/>
      <c r="CH999" s="17">
        <v>0.15334439349294501</v>
      </c>
    </row>
    <row r="1000" spans="2:86" x14ac:dyDescent="0.3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c r="BZ1000" s="17"/>
      <c r="CA1000" s="17"/>
      <c r="CB1000" s="17"/>
      <c r="CC1000" s="17"/>
      <c r="CD1000" s="17"/>
      <c r="CE1000" s="17"/>
      <c r="CF1000" s="17"/>
      <c r="CG1000" s="17"/>
      <c r="CH1000" s="17"/>
    </row>
    <row r="1001" spans="2:86" x14ac:dyDescent="0.35">
      <c r="B1001" s="6" t="s">
        <v>405</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c r="CB1001" s="17"/>
      <c r="CC1001" s="17"/>
      <c r="CD1001" s="17"/>
      <c r="CE1001" s="17"/>
      <c r="CF1001" s="17"/>
      <c r="CG1001" s="17"/>
      <c r="CH1001" s="17"/>
    </row>
    <row r="1002" spans="2:86" x14ac:dyDescent="0.35">
      <c r="B1002" s="21" t="s">
        <v>123</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c r="CB1002" s="17"/>
      <c r="CC1002" s="17"/>
      <c r="CD1002" s="17"/>
      <c r="CE1002" s="17"/>
      <c r="CF1002" s="17"/>
      <c r="CG1002" s="17"/>
      <c r="CH1002" s="17"/>
    </row>
    <row r="1003" spans="2:86" x14ac:dyDescent="0.35">
      <c r="B1003" t="s">
        <v>396</v>
      </c>
      <c r="C1003" s="17">
        <v>7.9646713846319994E-2</v>
      </c>
      <c r="D1003" s="17">
        <v>9.7298899309766707E-2</v>
      </c>
      <c r="E1003" s="17">
        <v>6.2666383586811203E-2</v>
      </c>
      <c r="F1003" s="17"/>
      <c r="G1003" s="17">
        <v>8.7383994087243594E-2</v>
      </c>
      <c r="H1003" s="17">
        <v>0.11617020787037</v>
      </c>
      <c r="I1003" s="17">
        <v>8.6688985113457503E-2</v>
      </c>
      <c r="J1003" s="17">
        <v>6.3509119704441494E-2</v>
      </c>
      <c r="K1003" s="17">
        <v>8.0642278428787295E-2</v>
      </c>
      <c r="L1003" s="17">
        <v>5.1553180755742299E-2</v>
      </c>
      <c r="M1003" s="17"/>
      <c r="N1003" s="17">
        <v>0.120833506441846</v>
      </c>
      <c r="O1003" s="17">
        <v>6.2183968252892401E-2</v>
      </c>
      <c r="P1003" s="17">
        <v>6.5728963812302907E-2</v>
      </c>
      <c r="Q1003" s="17">
        <v>6.2950237468595002E-2</v>
      </c>
      <c r="R1003" s="17"/>
      <c r="S1003" s="17">
        <v>0.149009662284011</v>
      </c>
      <c r="T1003" s="17">
        <v>8.2240638882283598E-2</v>
      </c>
      <c r="U1003" s="17">
        <v>6.8632862008348103E-2</v>
      </c>
      <c r="V1003" s="17">
        <v>4.8023488164634698E-2</v>
      </c>
      <c r="W1003" s="17">
        <v>5.93756296530061E-2</v>
      </c>
      <c r="X1003" s="17">
        <v>7.6933311942907104E-2</v>
      </c>
      <c r="Y1003" s="17">
        <v>6.5482806121379702E-2</v>
      </c>
      <c r="Z1003" s="17">
        <v>3.7484727679028898E-2</v>
      </c>
      <c r="AA1003" s="17">
        <v>7.5436193952044497E-2</v>
      </c>
      <c r="AB1003" s="17">
        <v>7.0939734694995496E-2</v>
      </c>
      <c r="AC1003" s="17">
        <v>0.115462041303872</v>
      </c>
      <c r="AD1003" s="17">
        <v>0</v>
      </c>
      <c r="AE1003" s="17"/>
      <c r="AF1003" s="17">
        <v>3.5368623335572801E-2</v>
      </c>
      <c r="AG1003" s="17">
        <v>9.3257507899212902E-2</v>
      </c>
      <c r="AH1003" s="17">
        <v>6.0365976466178001E-2</v>
      </c>
      <c r="AI1003" s="17">
        <v>6.6726831842374407E-2</v>
      </c>
      <c r="AJ1003" s="17">
        <v>7.7976203923019599E-2</v>
      </c>
      <c r="AK1003" s="17">
        <v>8.2450524893813104E-2</v>
      </c>
      <c r="AL1003" s="17">
        <v>6.0661671309185101E-2</v>
      </c>
      <c r="AM1003" s="17">
        <v>4.7615000754183998E-2</v>
      </c>
      <c r="AN1003" s="17">
        <v>4.9716758034141002E-2</v>
      </c>
      <c r="AO1003" s="17">
        <v>6.3133000262486999E-2</v>
      </c>
      <c r="AP1003" s="17">
        <v>7.2027563108412795E-2</v>
      </c>
      <c r="AQ1003" s="17">
        <v>6.7665391613956002E-2</v>
      </c>
      <c r="AR1003" s="17">
        <v>9.9913687976417906E-2</v>
      </c>
      <c r="AS1003" s="17">
        <v>4.9778123139111403E-2</v>
      </c>
      <c r="AT1003" s="17">
        <v>0.149856189632387</v>
      </c>
      <c r="AU1003" s="17">
        <v>0.235398652506113</v>
      </c>
      <c r="AV1003" s="17"/>
      <c r="AW1003" s="17">
        <v>5.2978958582187097E-2</v>
      </c>
      <c r="AX1003" s="17">
        <v>6.8799374565262403E-2</v>
      </c>
      <c r="AY1003" s="17">
        <v>7.8613656194064296E-2</v>
      </c>
      <c r="AZ1003" s="17">
        <v>0.16778607261215001</v>
      </c>
      <c r="BA1003" s="17">
        <v>0.24902089837753399</v>
      </c>
      <c r="BB1003" s="17"/>
      <c r="BC1003" s="17">
        <v>0.18354601262473499</v>
      </c>
      <c r="BD1003" s="17">
        <v>8.8321866474784294E-2</v>
      </c>
      <c r="BE1003" s="17">
        <v>5.4164089332049803E-2</v>
      </c>
      <c r="BF1003" s="17">
        <v>5.5849155314039799E-2</v>
      </c>
      <c r="BG1003" s="17">
        <v>3.4111113931545201E-2</v>
      </c>
      <c r="BH1003" s="17"/>
      <c r="BI1003" s="17">
        <v>7.8181120465032006E-2</v>
      </c>
      <c r="BJ1003" s="17">
        <v>8.5607387195654902E-2</v>
      </c>
      <c r="BK1003" s="17"/>
      <c r="BL1003" s="17">
        <v>8.8112096463190695E-2</v>
      </c>
      <c r="BM1003" s="17">
        <v>5.5263321348732602E-2</v>
      </c>
      <c r="BN1003" s="17">
        <v>9.07589719328879E-2</v>
      </c>
      <c r="BO1003" s="17">
        <v>5.6552821355694401E-2</v>
      </c>
      <c r="BP1003" s="17"/>
      <c r="BQ1003" s="17">
        <v>6.2842623388678603E-2</v>
      </c>
      <c r="BR1003" s="17">
        <v>0.14419561181367599</v>
      </c>
      <c r="BS1003" s="17">
        <v>5.2050872285984602E-2</v>
      </c>
      <c r="BT1003" s="17">
        <v>1.3729240131456899E-2</v>
      </c>
      <c r="BU1003" s="17">
        <v>3.8369621488744302E-2</v>
      </c>
      <c r="BV1003" s="17"/>
      <c r="BW1003" s="17">
        <v>9.0959001782412396E-2</v>
      </c>
      <c r="BX1003" s="17">
        <v>0.19920777699018499</v>
      </c>
      <c r="BY1003" s="17">
        <v>5.2040910258197001E-2</v>
      </c>
      <c r="BZ1003" s="17">
        <v>2.1173452271080799E-2</v>
      </c>
      <c r="CA1003" s="17">
        <v>4.4849054657239998E-2</v>
      </c>
      <c r="CB1003" s="17"/>
      <c r="CC1003" s="17">
        <v>9.3762137767019194E-2</v>
      </c>
      <c r="CD1003" s="17">
        <v>7.1379457707950095E-2</v>
      </c>
      <c r="CE1003" s="17"/>
      <c r="CF1003" s="17">
        <v>0.210809610686882</v>
      </c>
      <c r="CG1003" s="17"/>
      <c r="CH1003" s="17">
        <v>0.206567985800061</v>
      </c>
    </row>
    <row r="1004" spans="2:86" x14ac:dyDescent="0.35">
      <c r="B1004" t="s">
        <v>397</v>
      </c>
      <c r="C1004" s="17">
        <v>0.19004492304378601</v>
      </c>
      <c r="D1004" s="17">
        <v>0.214368705005411</v>
      </c>
      <c r="E1004" s="17">
        <v>0.16688504145844099</v>
      </c>
      <c r="F1004" s="17"/>
      <c r="G1004" s="17">
        <v>0.231702465396595</v>
      </c>
      <c r="H1004" s="17">
        <v>0.27415964020565298</v>
      </c>
      <c r="I1004" s="17">
        <v>0.17930738092165699</v>
      </c>
      <c r="J1004" s="17">
        <v>0.18279075675558201</v>
      </c>
      <c r="K1004" s="17">
        <v>0.142053827671207</v>
      </c>
      <c r="L1004" s="17">
        <v>0.140815276834867</v>
      </c>
      <c r="M1004" s="17"/>
      <c r="N1004" s="17">
        <v>0.21619273912450901</v>
      </c>
      <c r="O1004" s="17">
        <v>0.18250551587419001</v>
      </c>
      <c r="P1004" s="17">
        <v>0.18853422584071</v>
      </c>
      <c r="Q1004" s="17">
        <v>0.17109775068491601</v>
      </c>
      <c r="R1004" s="17"/>
      <c r="S1004" s="17">
        <v>0.25712990608871</v>
      </c>
      <c r="T1004" s="17">
        <v>0.15375695656268201</v>
      </c>
      <c r="U1004" s="17">
        <v>0.13819503950751799</v>
      </c>
      <c r="V1004" s="17">
        <v>0.15111364446092401</v>
      </c>
      <c r="W1004" s="17">
        <v>0.181868436830397</v>
      </c>
      <c r="X1004" s="17">
        <v>0.19161822875628201</v>
      </c>
      <c r="Y1004" s="17">
        <v>0.25217142808390902</v>
      </c>
      <c r="Z1004" s="17">
        <v>0.16438470178185499</v>
      </c>
      <c r="AA1004" s="17">
        <v>0.22358691846325601</v>
      </c>
      <c r="AB1004" s="17">
        <v>0.17554068718638399</v>
      </c>
      <c r="AC1004" s="17">
        <v>0.15411899013222899</v>
      </c>
      <c r="AD1004" s="17">
        <v>0.152319422130476</v>
      </c>
      <c r="AE1004" s="17"/>
      <c r="AF1004" s="17">
        <v>6.89646339653536E-2</v>
      </c>
      <c r="AG1004" s="17">
        <v>0.18975804662408899</v>
      </c>
      <c r="AH1004" s="17">
        <v>0.14654543463102401</v>
      </c>
      <c r="AI1004" s="17">
        <v>0.16760349736730401</v>
      </c>
      <c r="AJ1004" s="17">
        <v>0.16246531560396801</v>
      </c>
      <c r="AK1004" s="17">
        <v>0.18787796933374501</v>
      </c>
      <c r="AL1004" s="17">
        <v>0.180120845250061</v>
      </c>
      <c r="AM1004" s="17">
        <v>0.20305726642803901</v>
      </c>
      <c r="AN1004" s="17">
        <v>0.18558941879449101</v>
      </c>
      <c r="AO1004" s="17">
        <v>0.26478230166678401</v>
      </c>
      <c r="AP1004" s="17">
        <v>0.12783737101890399</v>
      </c>
      <c r="AQ1004" s="17">
        <v>0.17891750664408801</v>
      </c>
      <c r="AR1004" s="17">
        <v>0.29527817229980902</v>
      </c>
      <c r="AS1004" s="17">
        <v>0.17206454356218501</v>
      </c>
      <c r="AT1004" s="17">
        <v>0.26649327276456097</v>
      </c>
      <c r="AU1004" s="17">
        <v>0.27025735667391299</v>
      </c>
      <c r="AV1004" s="17"/>
      <c r="AW1004" s="17">
        <v>0.17918839010693999</v>
      </c>
      <c r="AX1004" s="17">
        <v>0.18519305165907399</v>
      </c>
      <c r="AY1004" s="17">
        <v>0.19454334026513201</v>
      </c>
      <c r="AZ1004" s="17">
        <v>0.27881060546185898</v>
      </c>
      <c r="BA1004" s="17">
        <v>0.21545714729127599</v>
      </c>
      <c r="BB1004" s="17"/>
      <c r="BC1004" s="17">
        <v>0.27365274443632198</v>
      </c>
      <c r="BD1004" s="17">
        <v>0.21602007447322</v>
      </c>
      <c r="BE1004" s="17">
        <v>0.16716393366450799</v>
      </c>
      <c r="BF1004" s="17">
        <v>0.14316309318922499</v>
      </c>
      <c r="BG1004" s="17">
        <v>9.60164355375899E-2</v>
      </c>
      <c r="BH1004" s="17"/>
      <c r="BI1004" s="17">
        <v>0.19083081199466301</v>
      </c>
      <c r="BJ1004" s="17">
        <v>0.186848656340594</v>
      </c>
      <c r="BK1004" s="17"/>
      <c r="BL1004" s="17">
        <v>0.19608381592961799</v>
      </c>
      <c r="BM1004" s="17">
        <v>0.17486778227116401</v>
      </c>
      <c r="BN1004" s="17">
        <v>0.198673563877795</v>
      </c>
      <c r="BO1004" s="17">
        <v>0.12869241658340999</v>
      </c>
      <c r="BP1004" s="17"/>
      <c r="BQ1004" s="17">
        <v>9.8045854242619301E-2</v>
      </c>
      <c r="BR1004" s="17">
        <v>0.28489255285906101</v>
      </c>
      <c r="BS1004" s="17">
        <v>0.174695661379275</v>
      </c>
      <c r="BT1004" s="17">
        <v>0.118254069533963</v>
      </c>
      <c r="BU1004" s="17">
        <v>0.22581107410397599</v>
      </c>
      <c r="BV1004" s="17"/>
      <c r="BW1004" s="17">
        <v>0.110508284385344</v>
      </c>
      <c r="BX1004" s="17">
        <v>0.38024974594433403</v>
      </c>
      <c r="BY1004" s="17">
        <v>0.180125469615877</v>
      </c>
      <c r="BZ1004" s="17">
        <v>0.112662906362134</v>
      </c>
      <c r="CA1004" s="17">
        <v>0.228781275756333</v>
      </c>
      <c r="CB1004" s="17"/>
      <c r="CC1004" s="17">
        <v>0.16059331698132501</v>
      </c>
      <c r="CD1004" s="17">
        <v>0.20729442064106901</v>
      </c>
      <c r="CE1004" s="17"/>
      <c r="CF1004" s="17">
        <v>0.38497516482462202</v>
      </c>
      <c r="CG1004" s="17"/>
      <c r="CH1004" s="17">
        <v>0.223350757852779</v>
      </c>
    </row>
    <row r="1005" spans="2:86" x14ac:dyDescent="0.35">
      <c r="B1005" t="s">
        <v>398</v>
      </c>
      <c r="C1005" s="17">
        <v>0.15572347874877801</v>
      </c>
      <c r="D1005" s="17">
        <v>0.14691490116964301</v>
      </c>
      <c r="E1005" s="17">
        <v>0.16339797853694901</v>
      </c>
      <c r="F1005" s="17"/>
      <c r="G1005" s="17">
        <v>0.167041004635202</v>
      </c>
      <c r="H1005" s="17">
        <v>0.15906726263530699</v>
      </c>
      <c r="I1005" s="17">
        <v>0.148004442259282</v>
      </c>
      <c r="J1005" s="17">
        <v>0.18194434704366899</v>
      </c>
      <c r="K1005" s="17">
        <v>9.4348542845597794E-2</v>
      </c>
      <c r="L1005" s="17">
        <v>0.171588601877222</v>
      </c>
      <c r="M1005" s="17"/>
      <c r="N1005" s="17">
        <v>0.16052300277737899</v>
      </c>
      <c r="O1005" s="17">
        <v>0.174300658533208</v>
      </c>
      <c r="P1005" s="17">
        <v>0.13903893700110001</v>
      </c>
      <c r="Q1005" s="17">
        <v>0.14714791039003</v>
      </c>
      <c r="R1005" s="17"/>
      <c r="S1005" s="17">
        <v>0.161689071367485</v>
      </c>
      <c r="T1005" s="17">
        <v>0.16140521117607701</v>
      </c>
      <c r="U1005" s="17">
        <v>0.16482496510173</v>
      </c>
      <c r="V1005" s="17">
        <v>0.13588903283345199</v>
      </c>
      <c r="W1005" s="17">
        <v>0.139911097909867</v>
      </c>
      <c r="X1005" s="17">
        <v>0.120781951720022</v>
      </c>
      <c r="Y1005" s="17">
        <v>0.147398386935957</v>
      </c>
      <c r="Z1005" s="17">
        <v>0.223085385119621</v>
      </c>
      <c r="AA1005" s="17">
        <v>0.16603580896099701</v>
      </c>
      <c r="AB1005" s="17">
        <v>0.16845099315320899</v>
      </c>
      <c r="AC1005" s="17">
        <v>0.14726145694306</v>
      </c>
      <c r="AD1005" s="17">
        <v>0.15025710032464701</v>
      </c>
      <c r="AE1005" s="17"/>
      <c r="AF1005" s="17">
        <v>0.26896727062479098</v>
      </c>
      <c r="AG1005" s="17">
        <v>0.17158541254971901</v>
      </c>
      <c r="AH1005" s="17">
        <v>0.13305813093031901</v>
      </c>
      <c r="AI1005" s="17">
        <v>0.13610053292768501</v>
      </c>
      <c r="AJ1005" s="17">
        <v>0.173960560293072</v>
      </c>
      <c r="AK1005" s="17">
        <v>0.137918319036441</v>
      </c>
      <c r="AL1005" s="17">
        <v>0.14906774694689501</v>
      </c>
      <c r="AM1005" s="17">
        <v>0.14095943763084501</v>
      </c>
      <c r="AN1005" s="17">
        <v>0.24891521767956701</v>
      </c>
      <c r="AO1005" s="17">
        <v>0.12242005369689</v>
      </c>
      <c r="AP1005" s="17">
        <v>0.174682180035621</v>
      </c>
      <c r="AQ1005" s="17">
        <v>0.18189330618927499</v>
      </c>
      <c r="AR1005" s="17">
        <v>0.165344754821039</v>
      </c>
      <c r="AS1005" s="17">
        <v>8.14905358057193E-2</v>
      </c>
      <c r="AT1005" s="17">
        <v>0.110365485850971</v>
      </c>
      <c r="AU1005" s="17">
        <v>0.12436262021977799</v>
      </c>
      <c r="AV1005" s="17"/>
      <c r="AW1005" s="17">
        <v>0.13969445132914601</v>
      </c>
      <c r="AX1005" s="17">
        <v>0.162002884163512</v>
      </c>
      <c r="AY1005" s="17">
        <v>0.19367370559871</v>
      </c>
      <c r="AZ1005" s="17">
        <v>0.130831836492554</v>
      </c>
      <c r="BA1005" s="17">
        <v>0.165444209472767</v>
      </c>
      <c r="BB1005" s="17"/>
      <c r="BC1005" s="17">
        <v>0.16980177361173901</v>
      </c>
      <c r="BD1005" s="17">
        <v>0.161502981819553</v>
      </c>
      <c r="BE1005" s="17">
        <v>0.16581754799519999</v>
      </c>
      <c r="BF1005" s="17">
        <v>0.11524519832318</v>
      </c>
      <c r="BG1005" s="17">
        <v>0.113189507631461</v>
      </c>
      <c r="BH1005" s="17"/>
      <c r="BI1005" s="17">
        <v>0.152828941867617</v>
      </c>
      <c r="BJ1005" s="17">
        <v>0.167495767752321</v>
      </c>
      <c r="BK1005" s="17"/>
      <c r="BL1005" s="17">
        <v>0.14498502649516801</v>
      </c>
      <c r="BM1005" s="17">
        <v>0.154138783284231</v>
      </c>
      <c r="BN1005" s="17">
        <v>0.156008398731593</v>
      </c>
      <c r="BO1005" s="17">
        <v>0.25616565800978502</v>
      </c>
      <c r="BP1005" s="17"/>
      <c r="BQ1005" s="17">
        <v>0.151051904044364</v>
      </c>
      <c r="BR1005" s="17">
        <v>0.14882868656987999</v>
      </c>
      <c r="BS1005" s="17">
        <v>0.25549925918166499</v>
      </c>
      <c r="BT1005" s="17">
        <v>9.8348526534444605E-2</v>
      </c>
      <c r="BU1005" s="17">
        <v>0.145512723341156</v>
      </c>
      <c r="BV1005" s="17"/>
      <c r="BW1005" s="17">
        <v>0.13157453490533</v>
      </c>
      <c r="BX1005" s="17">
        <v>0.168412365791206</v>
      </c>
      <c r="BY1005" s="17">
        <v>0.19255591374394301</v>
      </c>
      <c r="BZ1005" s="17">
        <v>0.12188935988548701</v>
      </c>
      <c r="CA1005" s="17">
        <v>0.149765237840466</v>
      </c>
      <c r="CB1005" s="17"/>
      <c r="CC1005" s="17">
        <v>0.124809207717579</v>
      </c>
      <c r="CD1005" s="17">
        <v>0.173829643918294</v>
      </c>
      <c r="CE1005" s="17"/>
      <c r="CF1005" s="17">
        <v>0.16054051397003999</v>
      </c>
      <c r="CG1005" s="17"/>
      <c r="CH1005" s="17">
        <v>0.108851883297719</v>
      </c>
    </row>
    <row r="1006" spans="2:86" x14ac:dyDescent="0.35">
      <c r="B1006" t="s">
        <v>399</v>
      </c>
      <c r="C1006" s="17">
        <v>0.27571218995626801</v>
      </c>
      <c r="D1006" s="17">
        <v>0.25018347147430398</v>
      </c>
      <c r="E1006" s="17">
        <v>0.30142848221291102</v>
      </c>
      <c r="F1006" s="17"/>
      <c r="G1006" s="17">
        <v>0.34624936629492598</v>
      </c>
      <c r="H1006" s="17">
        <v>0.25922492975204903</v>
      </c>
      <c r="I1006" s="17">
        <v>0.34676715520768198</v>
      </c>
      <c r="J1006" s="17">
        <v>0.23286848251292</v>
      </c>
      <c r="K1006" s="17">
        <v>0.24033928537538299</v>
      </c>
      <c r="L1006" s="17">
        <v>0.24314524340483301</v>
      </c>
      <c r="M1006" s="17"/>
      <c r="N1006" s="17">
        <v>0.26984027946337202</v>
      </c>
      <c r="O1006" s="17">
        <v>0.26913750959364102</v>
      </c>
      <c r="P1006" s="17">
        <v>0.27253322765981902</v>
      </c>
      <c r="Q1006" s="17">
        <v>0.29198136767981903</v>
      </c>
      <c r="R1006" s="17"/>
      <c r="S1006" s="17">
        <v>0.229073484261133</v>
      </c>
      <c r="T1006" s="17">
        <v>0.24637847415036501</v>
      </c>
      <c r="U1006" s="17">
        <v>0.28873860318132899</v>
      </c>
      <c r="V1006" s="17">
        <v>0.31136670245884202</v>
      </c>
      <c r="W1006" s="17">
        <v>0.26614312628473202</v>
      </c>
      <c r="X1006" s="17">
        <v>0.27432270710262102</v>
      </c>
      <c r="Y1006" s="17">
        <v>0.279264269852325</v>
      </c>
      <c r="Z1006" s="17">
        <v>0.26580769402577198</v>
      </c>
      <c r="AA1006" s="17">
        <v>0.254196875979533</v>
      </c>
      <c r="AB1006" s="17">
        <v>0.32587998307164501</v>
      </c>
      <c r="AC1006" s="17">
        <v>0.32403814149626797</v>
      </c>
      <c r="AD1006" s="17">
        <v>0.35687602876334501</v>
      </c>
      <c r="AE1006" s="17"/>
      <c r="AF1006" s="17">
        <v>0.380956570043258</v>
      </c>
      <c r="AG1006" s="17">
        <v>0.19854121231938099</v>
      </c>
      <c r="AH1006" s="17">
        <v>0.31315880119433998</v>
      </c>
      <c r="AI1006" s="17">
        <v>0.26330990649479802</v>
      </c>
      <c r="AJ1006" s="17">
        <v>0.32027113639072102</v>
      </c>
      <c r="AK1006" s="17">
        <v>0.29317776504436899</v>
      </c>
      <c r="AL1006" s="17">
        <v>0.294884135501636</v>
      </c>
      <c r="AM1006" s="17">
        <v>0.28213410800856897</v>
      </c>
      <c r="AN1006" s="17">
        <v>0.24228652647382101</v>
      </c>
      <c r="AO1006" s="17">
        <v>0.23021744390684001</v>
      </c>
      <c r="AP1006" s="17">
        <v>0.26800199044852901</v>
      </c>
      <c r="AQ1006" s="17">
        <v>0.25637216823855502</v>
      </c>
      <c r="AR1006" s="17">
        <v>0.23390706953006399</v>
      </c>
      <c r="AS1006" s="17">
        <v>0.29499797598882699</v>
      </c>
      <c r="AT1006" s="17">
        <v>0.37016157212091799</v>
      </c>
      <c r="AU1006" s="17">
        <v>0.236590381010926</v>
      </c>
      <c r="AV1006" s="17"/>
      <c r="AW1006" s="17">
        <v>0.26035320857401101</v>
      </c>
      <c r="AX1006" s="17">
        <v>0.30211289543576902</v>
      </c>
      <c r="AY1006" s="17">
        <v>0.28443089685218298</v>
      </c>
      <c r="AZ1006" s="17">
        <v>0.22714605893783801</v>
      </c>
      <c r="BA1006" s="17">
        <v>0.13648034845733001</v>
      </c>
      <c r="BB1006" s="17"/>
      <c r="BC1006" s="17">
        <v>0.22653962468562899</v>
      </c>
      <c r="BD1006" s="17">
        <v>0.26919136643297198</v>
      </c>
      <c r="BE1006" s="17">
        <v>0.278701104029274</v>
      </c>
      <c r="BF1006" s="17">
        <v>0.30735679971792101</v>
      </c>
      <c r="BG1006" s="17">
        <v>0.33422849333019899</v>
      </c>
      <c r="BH1006" s="17"/>
      <c r="BI1006" s="17">
        <v>0.26855598445857198</v>
      </c>
      <c r="BJ1006" s="17">
        <v>0.304816990740092</v>
      </c>
      <c r="BK1006" s="17"/>
      <c r="BL1006" s="17">
        <v>0.30586431489037802</v>
      </c>
      <c r="BM1006" s="17">
        <v>0.28369099864265401</v>
      </c>
      <c r="BN1006" s="17">
        <v>0.26188005610487802</v>
      </c>
      <c r="BO1006" s="17">
        <v>0.25892277512246498</v>
      </c>
      <c r="BP1006" s="17"/>
      <c r="BQ1006" s="17">
        <v>0.294777953073877</v>
      </c>
      <c r="BR1006" s="17">
        <v>0.235647806948901</v>
      </c>
      <c r="BS1006" s="17">
        <v>0.26700326126787899</v>
      </c>
      <c r="BT1006" s="17">
        <v>0.26298481950857699</v>
      </c>
      <c r="BU1006" s="17">
        <v>0.37514773760963399</v>
      </c>
      <c r="BV1006" s="17"/>
      <c r="BW1006" s="17">
        <v>0.30904718583489299</v>
      </c>
      <c r="BX1006" s="17">
        <v>0.17322692194523401</v>
      </c>
      <c r="BY1006" s="17">
        <v>0.32542696606138699</v>
      </c>
      <c r="BZ1006" s="17">
        <v>0.25744996145976701</v>
      </c>
      <c r="CA1006" s="17">
        <v>0.35605083264094201</v>
      </c>
      <c r="CB1006" s="17"/>
      <c r="CC1006" s="17">
        <v>0.238957460186418</v>
      </c>
      <c r="CD1006" s="17">
        <v>0.29723905071588802</v>
      </c>
      <c r="CE1006" s="17"/>
      <c r="CF1006" s="17">
        <v>0.16776819220053399</v>
      </c>
      <c r="CG1006" s="17"/>
      <c r="CH1006" s="17">
        <v>0.17839054666643001</v>
      </c>
    </row>
    <row r="1007" spans="2:86" x14ac:dyDescent="0.35">
      <c r="B1007" t="s">
        <v>400</v>
      </c>
      <c r="C1007" s="17">
        <v>0.29887269440484798</v>
      </c>
      <c r="D1007" s="17">
        <v>0.29123402304087598</v>
      </c>
      <c r="E1007" s="17">
        <v>0.305622114204888</v>
      </c>
      <c r="F1007" s="17"/>
      <c r="G1007" s="17">
        <v>0.16762316958603299</v>
      </c>
      <c r="H1007" s="17">
        <v>0.19137795953662101</v>
      </c>
      <c r="I1007" s="17">
        <v>0.23923203649792099</v>
      </c>
      <c r="J1007" s="17">
        <v>0.33888729398338702</v>
      </c>
      <c r="K1007" s="17">
        <v>0.44261606567902501</v>
      </c>
      <c r="L1007" s="17">
        <v>0.39289769712733602</v>
      </c>
      <c r="M1007" s="17"/>
      <c r="N1007" s="17">
        <v>0.23261047219289499</v>
      </c>
      <c r="O1007" s="17">
        <v>0.31187234774606898</v>
      </c>
      <c r="P1007" s="17">
        <v>0.33416464568606802</v>
      </c>
      <c r="Q1007" s="17">
        <v>0.32682273377664001</v>
      </c>
      <c r="R1007" s="17"/>
      <c r="S1007" s="17">
        <v>0.203097875998661</v>
      </c>
      <c r="T1007" s="17">
        <v>0.35621871922859299</v>
      </c>
      <c r="U1007" s="17">
        <v>0.33960853020107501</v>
      </c>
      <c r="V1007" s="17">
        <v>0.353607132082147</v>
      </c>
      <c r="W1007" s="17">
        <v>0.35270170932199801</v>
      </c>
      <c r="X1007" s="17">
        <v>0.33634380047816798</v>
      </c>
      <c r="Y1007" s="17">
        <v>0.25568310900642899</v>
      </c>
      <c r="Z1007" s="17">
        <v>0.30923749139372297</v>
      </c>
      <c r="AA1007" s="17">
        <v>0.28074420264416999</v>
      </c>
      <c r="AB1007" s="17">
        <v>0.25918860189376602</v>
      </c>
      <c r="AC1007" s="17">
        <v>0.25911937012457098</v>
      </c>
      <c r="AD1007" s="17">
        <v>0.34054744878153098</v>
      </c>
      <c r="AE1007" s="17"/>
      <c r="AF1007" s="17">
        <v>0.245742902031024</v>
      </c>
      <c r="AG1007" s="17">
        <v>0.34685782060759801</v>
      </c>
      <c r="AH1007" s="17">
        <v>0.34687165677813903</v>
      </c>
      <c r="AI1007" s="17">
        <v>0.366259231367839</v>
      </c>
      <c r="AJ1007" s="17">
        <v>0.26532678378921898</v>
      </c>
      <c r="AK1007" s="17">
        <v>0.29857542169163198</v>
      </c>
      <c r="AL1007" s="17">
        <v>0.315265600992224</v>
      </c>
      <c r="AM1007" s="17">
        <v>0.326234187178363</v>
      </c>
      <c r="AN1007" s="17">
        <v>0.27349207901797901</v>
      </c>
      <c r="AO1007" s="17">
        <v>0.31944720046699998</v>
      </c>
      <c r="AP1007" s="17">
        <v>0.35745089538853297</v>
      </c>
      <c r="AQ1007" s="17">
        <v>0.31515162731412499</v>
      </c>
      <c r="AR1007" s="17">
        <v>0.20555631537267</v>
      </c>
      <c r="AS1007" s="17">
        <v>0.401668821504156</v>
      </c>
      <c r="AT1007" s="17">
        <v>0.103123479631164</v>
      </c>
      <c r="AU1007" s="17">
        <v>0.13339098958927001</v>
      </c>
      <c r="AV1007" s="17"/>
      <c r="AW1007" s="17">
        <v>0.36778499140771598</v>
      </c>
      <c r="AX1007" s="17">
        <v>0.28189179417638199</v>
      </c>
      <c r="AY1007" s="17">
        <v>0.24873840108991099</v>
      </c>
      <c r="AZ1007" s="17">
        <v>0.19542542649559799</v>
      </c>
      <c r="BA1007" s="17">
        <v>0.233597396401094</v>
      </c>
      <c r="BB1007" s="17"/>
      <c r="BC1007" s="17">
        <v>0.14645984464157399</v>
      </c>
      <c r="BD1007" s="17">
        <v>0.26496371079947101</v>
      </c>
      <c r="BE1007" s="17">
        <v>0.33415332497896799</v>
      </c>
      <c r="BF1007" s="17">
        <v>0.37838575345563402</v>
      </c>
      <c r="BG1007" s="17">
        <v>0.42245444956920503</v>
      </c>
      <c r="BH1007" s="17"/>
      <c r="BI1007" s="17">
        <v>0.30960314121411497</v>
      </c>
      <c r="BJ1007" s="17">
        <v>0.25523119797133698</v>
      </c>
      <c r="BK1007" s="17"/>
      <c r="BL1007" s="17">
        <v>0.264954746221645</v>
      </c>
      <c r="BM1007" s="17">
        <v>0.33203911445321799</v>
      </c>
      <c r="BN1007" s="17">
        <v>0.29267900935284602</v>
      </c>
      <c r="BO1007" s="17">
        <v>0.29966632892864598</v>
      </c>
      <c r="BP1007" s="17"/>
      <c r="BQ1007" s="17">
        <v>0.39328166525046099</v>
      </c>
      <c r="BR1007" s="17">
        <v>0.18643534180848201</v>
      </c>
      <c r="BS1007" s="17">
        <v>0.25075094588519498</v>
      </c>
      <c r="BT1007" s="17">
        <v>0.50668334429155804</v>
      </c>
      <c r="BU1007" s="17">
        <v>0.21515884345649</v>
      </c>
      <c r="BV1007" s="17"/>
      <c r="BW1007" s="17">
        <v>0.35791099309202001</v>
      </c>
      <c r="BX1007" s="17">
        <v>7.8903189329041098E-2</v>
      </c>
      <c r="BY1007" s="17">
        <v>0.24985074032059601</v>
      </c>
      <c r="BZ1007" s="17">
        <v>0.48682432002153098</v>
      </c>
      <c r="CA1007" s="17">
        <v>0.22055359910501901</v>
      </c>
      <c r="CB1007" s="17"/>
      <c r="CC1007" s="17">
        <v>0.38187787734765899</v>
      </c>
      <c r="CD1007" s="17">
        <v>0.25025742701679798</v>
      </c>
      <c r="CE1007" s="17"/>
      <c r="CF1007" s="17">
        <v>7.5906518317922E-2</v>
      </c>
      <c r="CG1007" s="17"/>
      <c r="CH1007" s="17">
        <v>0.282838826383011</v>
      </c>
    </row>
    <row r="1008" spans="2:86" x14ac:dyDescent="0.3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c r="BI1008" s="17"/>
      <c r="BJ1008" s="17"/>
      <c r="BK1008" s="17"/>
      <c r="BL1008" s="17"/>
      <c r="BM1008" s="17"/>
      <c r="BN1008" s="17"/>
      <c r="BO1008" s="17"/>
      <c r="BP1008" s="17"/>
      <c r="BQ1008" s="17"/>
      <c r="BR1008" s="17"/>
      <c r="BS1008" s="17"/>
      <c r="BT1008" s="17"/>
      <c r="BU1008" s="17"/>
      <c r="BV1008" s="17"/>
      <c r="BW1008" s="17"/>
      <c r="BX1008" s="17"/>
      <c r="BY1008" s="17"/>
      <c r="BZ1008" s="17"/>
      <c r="CA1008" s="17"/>
      <c r="CB1008" s="17"/>
      <c r="CC1008" s="17"/>
      <c r="CD1008" s="17"/>
      <c r="CE1008" s="17"/>
      <c r="CF1008" s="17"/>
      <c r="CG1008" s="17"/>
      <c r="CH1008" s="17"/>
    </row>
    <row r="1009" spans="2:86" x14ac:dyDescent="0.35">
      <c r="B1009" s="6" t="s">
        <v>406</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c r="CB1009" s="17"/>
      <c r="CC1009" s="17"/>
      <c r="CD1009" s="17"/>
      <c r="CE1009" s="17"/>
      <c r="CF1009" s="17"/>
      <c r="CG1009" s="17"/>
      <c r="CH1009" s="17"/>
    </row>
    <row r="1010" spans="2:86" x14ac:dyDescent="0.35">
      <c r="B1010" s="21" t="s">
        <v>123</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c r="CB1010" s="17"/>
      <c r="CC1010" s="17"/>
      <c r="CD1010" s="17"/>
      <c r="CE1010" s="17"/>
      <c r="CF1010" s="17"/>
      <c r="CG1010" s="17"/>
      <c r="CH1010" s="17"/>
    </row>
    <row r="1011" spans="2:86" x14ac:dyDescent="0.35">
      <c r="B1011" t="s">
        <v>396</v>
      </c>
      <c r="C1011" s="17">
        <v>0.13299656866207399</v>
      </c>
      <c r="D1011" s="17">
        <v>0.147149704512157</v>
      </c>
      <c r="E1011" s="17">
        <v>0.11958714051992</v>
      </c>
      <c r="F1011" s="17"/>
      <c r="G1011" s="17">
        <v>0.144303134616976</v>
      </c>
      <c r="H1011" s="17">
        <v>0.21778793196690399</v>
      </c>
      <c r="I1011" s="17">
        <v>0.14376710945499299</v>
      </c>
      <c r="J1011" s="17">
        <v>9.4956838681483399E-2</v>
      </c>
      <c r="K1011" s="17">
        <v>0.11306657237869799</v>
      </c>
      <c r="L1011" s="17">
        <v>9.2090962918276204E-2</v>
      </c>
      <c r="M1011" s="17"/>
      <c r="N1011" s="17">
        <v>0.149914457723237</v>
      </c>
      <c r="O1011" s="17">
        <v>0.115146196458995</v>
      </c>
      <c r="P1011" s="17">
        <v>0.131388812627317</v>
      </c>
      <c r="Q1011" s="17">
        <v>0.13576843342710199</v>
      </c>
      <c r="R1011" s="17"/>
      <c r="S1011" s="17">
        <v>0.17888953637136301</v>
      </c>
      <c r="T1011" s="17">
        <v>0.10952508994198799</v>
      </c>
      <c r="U1011" s="17">
        <v>0.115042809862701</v>
      </c>
      <c r="V1011" s="17">
        <v>0.116522162965781</v>
      </c>
      <c r="W1011" s="17">
        <v>6.3808946139681993E-2</v>
      </c>
      <c r="X1011" s="17">
        <v>0.133754312736027</v>
      </c>
      <c r="Y1011" s="17">
        <v>0.121151968265669</v>
      </c>
      <c r="Z1011" s="17">
        <v>0.12949902816922201</v>
      </c>
      <c r="AA1011" s="17">
        <v>0.144537780028169</v>
      </c>
      <c r="AB1011" s="17">
        <v>0.192308298538687</v>
      </c>
      <c r="AC1011" s="17">
        <v>0.16699052347979401</v>
      </c>
      <c r="AD1011" s="17">
        <v>3.5194983575615901E-2</v>
      </c>
      <c r="AE1011" s="17"/>
      <c r="AF1011" s="17">
        <v>0.11438437864154299</v>
      </c>
      <c r="AG1011" s="17">
        <v>0.157352846074961</v>
      </c>
      <c r="AH1011" s="17">
        <v>0.119303288449688</v>
      </c>
      <c r="AI1011" s="17">
        <v>0.15707009034283301</v>
      </c>
      <c r="AJ1011" s="17">
        <v>0.12844480577526199</v>
      </c>
      <c r="AK1011" s="17">
        <v>0.15193671532146499</v>
      </c>
      <c r="AL1011" s="17">
        <v>9.69248596407708E-2</v>
      </c>
      <c r="AM1011" s="17">
        <v>0.12566390152476201</v>
      </c>
      <c r="AN1011" s="17">
        <v>8.2983170614902596E-2</v>
      </c>
      <c r="AO1011" s="17">
        <v>3.5464037740319101E-2</v>
      </c>
      <c r="AP1011" s="17">
        <v>0.13817013993653199</v>
      </c>
      <c r="AQ1011" s="17">
        <v>0.164026403955331</v>
      </c>
      <c r="AR1011" s="17">
        <v>8.49083165740981E-2</v>
      </c>
      <c r="AS1011" s="17">
        <v>0.13381554845167001</v>
      </c>
      <c r="AT1011" s="17">
        <v>0.18343478659762799</v>
      </c>
      <c r="AU1011" s="17">
        <v>0.26139566630716699</v>
      </c>
      <c r="AV1011" s="17"/>
      <c r="AW1011" s="17">
        <v>0.103536283001323</v>
      </c>
      <c r="AX1011" s="17">
        <v>0.10873988906342399</v>
      </c>
      <c r="AY1011" s="17">
        <v>0.134491248704736</v>
      </c>
      <c r="AZ1011" s="17">
        <v>0.22406277781595399</v>
      </c>
      <c r="BA1011" s="17">
        <v>0.36759931393221301</v>
      </c>
      <c r="BB1011" s="17"/>
      <c r="BC1011" s="17">
        <v>0.204702133312373</v>
      </c>
      <c r="BD1011" s="17">
        <v>0.114510715254068</v>
      </c>
      <c r="BE1011" s="17">
        <v>0.123115419924839</v>
      </c>
      <c r="BF1011" s="17">
        <v>0.123121390080334</v>
      </c>
      <c r="BG1011" s="17">
        <v>0.251042565475042</v>
      </c>
      <c r="BH1011" s="17"/>
      <c r="BI1011" s="17">
        <v>0.13028050640487801</v>
      </c>
      <c r="BJ1011" s="17">
        <v>0.14404298857519701</v>
      </c>
      <c r="BK1011" s="17"/>
      <c r="BL1011" s="17">
        <v>0.144899958714236</v>
      </c>
      <c r="BM1011" s="17">
        <v>0.108808423428012</v>
      </c>
      <c r="BN1011" s="17">
        <v>0.14429458555577199</v>
      </c>
      <c r="BO1011" s="17">
        <v>7.5122078541842899E-2</v>
      </c>
      <c r="BP1011" s="17"/>
      <c r="BQ1011" s="17">
        <v>9.8557535823160694E-2</v>
      </c>
      <c r="BR1011" s="17">
        <v>0.17065629907794</v>
      </c>
      <c r="BS1011" s="17">
        <v>0.11071683511991499</v>
      </c>
      <c r="BT1011" s="17">
        <v>9.6179856672827094E-2</v>
      </c>
      <c r="BU1011" s="17">
        <v>0.114979337898058</v>
      </c>
      <c r="BV1011" s="17"/>
      <c r="BW1011" s="17">
        <v>0.122964370560151</v>
      </c>
      <c r="BX1011" s="17">
        <v>0.18429638979579099</v>
      </c>
      <c r="BY1011" s="17">
        <v>0.134145563017322</v>
      </c>
      <c r="BZ1011" s="17">
        <v>0.1024396767543</v>
      </c>
      <c r="CA1011" s="17">
        <v>0.122121290728316</v>
      </c>
      <c r="CB1011" s="17"/>
      <c r="CC1011" s="17">
        <v>0.14656992155073201</v>
      </c>
      <c r="CD1011" s="17">
        <v>0.12504679785692899</v>
      </c>
      <c r="CE1011" s="17"/>
      <c r="CF1011" s="17">
        <v>0.19547493492573101</v>
      </c>
      <c r="CG1011" s="17"/>
      <c r="CH1011" s="17">
        <v>0.237017134120447</v>
      </c>
    </row>
    <row r="1012" spans="2:86" x14ac:dyDescent="0.35">
      <c r="B1012" t="s">
        <v>397</v>
      </c>
      <c r="C1012" s="17">
        <v>0.32559245941067499</v>
      </c>
      <c r="D1012" s="17">
        <v>0.30903725278848698</v>
      </c>
      <c r="E1012" s="17">
        <v>0.341686320884589</v>
      </c>
      <c r="F1012" s="17"/>
      <c r="G1012" s="17">
        <v>0.34885794711943902</v>
      </c>
      <c r="H1012" s="17">
        <v>0.38338609475124902</v>
      </c>
      <c r="I1012" s="17">
        <v>0.37735780050142598</v>
      </c>
      <c r="J1012" s="17">
        <v>0.32610123433065702</v>
      </c>
      <c r="K1012" s="17">
        <v>0.264684982393042</v>
      </c>
      <c r="L1012" s="17">
        <v>0.261547064795769</v>
      </c>
      <c r="M1012" s="17"/>
      <c r="N1012" s="17">
        <v>0.31626073122644799</v>
      </c>
      <c r="O1012" s="17">
        <v>0.34034661770242802</v>
      </c>
      <c r="P1012" s="17">
        <v>0.33506081647208602</v>
      </c>
      <c r="Q1012" s="17">
        <v>0.314598986687459</v>
      </c>
      <c r="R1012" s="17"/>
      <c r="S1012" s="17">
        <v>0.33630060418469898</v>
      </c>
      <c r="T1012" s="17">
        <v>0.34982781585045603</v>
      </c>
      <c r="U1012" s="17">
        <v>0.29377243613260501</v>
      </c>
      <c r="V1012" s="17">
        <v>0.30064914629661998</v>
      </c>
      <c r="W1012" s="17">
        <v>0.28926696973946903</v>
      </c>
      <c r="X1012" s="17">
        <v>0.26941118847649498</v>
      </c>
      <c r="Y1012" s="17">
        <v>0.398078082329413</v>
      </c>
      <c r="Z1012" s="17">
        <v>0.25680983449803801</v>
      </c>
      <c r="AA1012" s="17">
        <v>0.33118536354049499</v>
      </c>
      <c r="AB1012" s="17">
        <v>0.35240025457698798</v>
      </c>
      <c r="AC1012" s="17">
        <v>0.33089632188169799</v>
      </c>
      <c r="AD1012" s="17">
        <v>0.371143974373569</v>
      </c>
      <c r="AE1012" s="17"/>
      <c r="AF1012" s="17">
        <v>0.201054635372756</v>
      </c>
      <c r="AG1012" s="17">
        <v>0.24946067327972299</v>
      </c>
      <c r="AH1012" s="17">
        <v>0.36431509099189402</v>
      </c>
      <c r="AI1012" s="17">
        <v>0.30844557886182</v>
      </c>
      <c r="AJ1012" s="17">
        <v>0.38817591901043402</v>
      </c>
      <c r="AK1012" s="17">
        <v>0.38288205687892601</v>
      </c>
      <c r="AL1012" s="17">
        <v>0.267213682142867</v>
      </c>
      <c r="AM1012" s="17">
        <v>0.333363671971108</v>
      </c>
      <c r="AN1012" s="17">
        <v>0.337344800601728</v>
      </c>
      <c r="AO1012" s="17">
        <v>0.38071137513994102</v>
      </c>
      <c r="AP1012" s="17">
        <v>0.27206923005849198</v>
      </c>
      <c r="AQ1012" s="17">
        <v>0.299365114971052</v>
      </c>
      <c r="AR1012" s="17">
        <v>0.37261596932533603</v>
      </c>
      <c r="AS1012" s="17">
        <v>0.25933471856665902</v>
      </c>
      <c r="AT1012" s="17">
        <v>0.30300565930125201</v>
      </c>
      <c r="AU1012" s="17">
        <v>0.33078718482627101</v>
      </c>
      <c r="AV1012" s="17"/>
      <c r="AW1012" s="17">
        <v>0.31908276651454398</v>
      </c>
      <c r="AX1012" s="17">
        <v>0.34286877602426602</v>
      </c>
      <c r="AY1012" s="17">
        <v>0.342859983451618</v>
      </c>
      <c r="AZ1012" s="17">
        <v>0.33093652893736802</v>
      </c>
      <c r="BA1012" s="17">
        <v>0.354138159040983</v>
      </c>
      <c r="BB1012" s="17"/>
      <c r="BC1012" s="17">
        <v>0.29793107202434699</v>
      </c>
      <c r="BD1012" s="17">
        <v>0.31948727739299299</v>
      </c>
      <c r="BE1012" s="17">
        <v>0.34354103653097501</v>
      </c>
      <c r="BF1012" s="17">
        <v>0.33886312787398198</v>
      </c>
      <c r="BG1012" s="17">
        <v>0.226029238913105</v>
      </c>
      <c r="BH1012" s="17"/>
      <c r="BI1012" s="17">
        <v>0.31797832445719898</v>
      </c>
      <c r="BJ1012" s="17">
        <v>0.35655969211988398</v>
      </c>
      <c r="BK1012" s="17"/>
      <c r="BL1012" s="17">
        <v>0.34120303328431101</v>
      </c>
      <c r="BM1012" s="17">
        <v>0.31774896714468598</v>
      </c>
      <c r="BN1012" s="17">
        <v>0.32791558189876702</v>
      </c>
      <c r="BO1012" s="17">
        <v>0.24343817359161599</v>
      </c>
      <c r="BP1012" s="17"/>
      <c r="BQ1012" s="17">
        <v>0.27830899018684402</v>
      </c>
      <c r="BR1012" s="17">
        <v>0.35647606799301301</v>
      </c>
      <c r="BS1012" s="17">
        <v>0.306376963540689</v>
      </c>
      <c r="BT1012" s="17">
        <v>0.25458440180453801</v>
      </c>
      <c r="BU1012" s="17">
        <v>0.39265915770486198</v>
      </c>
      <c r="BV1012" s="17"/>
      <c r="BW1012" s="17">
        <v>0.26924054285225402</v>
      </c>
      <c r="BX1012" s="17">
        <v>0.40847123093856502</v>
      </c>
      <c r="BY1012" s="17">
        <v>0.32175378732298099</v>
      </c>
      <c r="BZ1012" s="17">
        <v>0.26741035067257501</v>
      </c>
      <c r="CA1012" s="17">
        <v>0.39874636237134098</v>
      </c>
      <c r="CB1012" s="17"/>
      <c r="CC1012" s="17">
        <v>0.278876878003462</v>
      </c>
      <c r="CD1012" s="17">
        <v>0.35295328678051002</v>
      </c>
      <c r="CE1012" s="17"/>
      <c r="CF1012" s="17">
        <v>0.38435502741349598</v>
      </c>
      <c r="CG1012" s="17"/>
      <c r="CH1012" s="17">
        <v>0.31712853665776902</v>
      </c>
    </row>
    <row r="1013" spans="2:86" x14ac:dyDescent="0.35">
      <c r="B1013" t="s">
        <v>398</v>
      </c>
      <c r="C1013" s="17">
        <v>0.35230335150336201</v>
      </c>
      <c r="D1013" s="17">
        <v>0.34326269328909798</v>
      </c>
      <c r="E1013" s="17">
        <v>0.36078716578282499</v>
      </c>
      <c r="F1013" s="17"/>
      <c r="G1013" s="17">
        <v>0.27379878148341602</v>
      </c>
      <c r="H1013" s="17">
        <v>0.18530160463130099</v>
      </c>
      <c r="I1013" s="17">
        <v>0.25693559774917402</v>
      </c>
      <c r="J1013" s="17">
        <v>0.38398378807893901</v>
      </c>
      <c r="K1013" s="17">
        <v>0.474277978164235</v>
      </c>
      <c r="L1013" s="17">
        <v>0.51008849693737701</v>
      </c>
      <c r="M1013" s="17"/>
      <c r="N1013" s="17">
        <v>0.38109366992358601</v>
      </c>
      <c r="O1013" s="17">
        <v>0.37784992252250199</v>
      </c>
      <c r="P1013" s="17">
        <v>0.327921303498657</v>
      </c>
      <c r="Q1013" s="17">
        <v>0.31609012986464102</v>
      </c>
      <c r="R1013" s="17"/>
      <c r="S1013" s="17">
        <v>0.29946203839746</v>
      </c>
      <c r="T1013" s="17">
        <v>0.40110125818162101</v>
      </c>
      <c r="U1013" s="17">
        <v>0.42419041058324403</v>
      </c>
      <c r="V1013" s="17">
        <v>0.347019845375444</v>
      </c>
      <c r="W1013" s="17">
        <v>0.44383519754509698</v>
      </c>
      <c r="X1013" s="17">
        <v>0.33784730574551303</v>
      </c>
      <c r="Y1013" s="17">
        <v>0.33213449859160299</v>
      </c>
      <c r="Z1013" s="17">
        <v>0.342821689387037</v>
      </c>
      <c r="AA1013" s="17">
        <v>0.32601243288889697</v>
      </c>
      <c r="AB1013" s="17">
        <v>0.30770111708671799</v>
      </c>
      <c r="AC1013" s="17">
        <v>0.33745423874369201</v>
      </c>
      <c r="AD1013" s="17">
        <v>0.36374594491448597</v>
      </c>
      <c r="AE1013" s="17"/>
      <c r="AF1013" s="17">
        <v>0.26445334774782903</v>
      </c>
      <c r="AG1013" s="17">
        <v>0.42324416681961702</v>
      </c>
      <c r="AH1013" s="17">
        <v>0.35134613939078402</v>
      </c>
      <c r="AI1013" s="17">
        <v>0.299460302802663</v>
      </c>
      <c r="AJ1013" s="17">
        <v>0.29043142845770697</v>
      </c>
      <c r="AK1013" s="17">
        <v>0.33013165077242601</v>
      </c>
      <c r="AL1013" s="17">
        <v>0.33763583227573102</v>
      </c>
      <c r="AM1013" s="17">
        <v>0.40046795601080798</v>
      </c>
      <c r="AN1013" s="17">
        <v>0.37545779818717601</v>
      </c>
      <c r="AO1013" s="17">
        <v>0.36174214154155598</v>
      </c>
      <c r="AP1013" s="17">
        <v>0.36949997552245201</v>
      </c>
      <c r="AQ1013" s="17">
        <v>0.39141306018091199</v>
      </c>
      <c r="AR1013" s="17">
        <v>0.39365521099193201</v>
      </c>
      <c r="AS1013" s="17">
        <v>0.44490967070344201</v>
      </c>
      <c r="AT1013" s="17">
        <v>0.264006878288221</v>
      </c>
      <c r="AU1013" s="17">
        <v>0.29612997350709802</v>
      </c>
      <c r="AV1013" s="17"/>
      <c r="AW1013" s="17">
        <v>0.369499805805173</v>
      </c>
      <c r="AX1013" s="17">
        <v>0.37016659846722499</v>
      </c>
      <c r="AY1013" s="17">
        <v>0.36979776746255999</v>
      </c>
      <c r="AZ1013" s="17">
        <v>0.25269067963727199</v>
      </c>
      <c r="BA1013" s="17">
        <v>0.14851849676513401</v>
      </c>
      <c r="BB1013" s="17"/>
      <c r="BC1013" s="17">
        <v>0.244919172914666</v>
      </c>
      <c r="BD1013" s="17">
        <v>0.40301666229187899</v>
      </c>
      <c r="BE1013" s="17">
        <v>0.35518365937548702</v>
      </c>
      <c r="BF1013" s="17">
        <v>0.31308916049465302</v>
      </c>
      <c r="BG1013" s="17">
        <v>0.293254327687762</v>
      </c>
      <c r="BH1013" s="17"/>
      <c r="BI1013" s="17">
        <v>0.35542909254392602</v>
      </c>
      <c r="BJ1013" s="17">
        <v>0.33959073860861699</v>
      </c>
      <c r="BK1013" s="17"/>
      <c r="BL1013" s="17">
        <v>0.30514814393201001</v>
      </c>
      <c r="BM1013" s="17">
        <v>0.42295429375961702</v>
      </c>
      <c r="BN1013" s="17">
        <v>0.32624525824806999</v>
      </c>
      <c r="BO1013" s="17">
        <v>0.45659923777731198</v>
      </c>
      <c r="BP1013" s="17"/>
      <c r="BQ1013" s="17">
        <v>0.430901671004008</v>
      </c>
      <c r="BR1013" s="17">
        <v>0.30845472181886402</v>
      </c>
      <c r="BS1013" s="17">
        <v>0.44175603149195403</v>
      </c>
      <c r="BT1013" s="17">
        <v>0.37665557821996298</v>
      </c>
      <c r="BU1013" s="17">
        <v>0.25307477729432898</v>
      </c>
      <c r="BV1013" s="17"/>
      <c r="BW1013" s="17">
        <v>0.40470864249618199</v>
      </c>
      <c r="BX1013" s="17">
        <v>0.23847440526366001</v>
      </c>
      <c r="BY1013" s="17">
        <v>0.409285173400257</v>
      </c>
      <c r="BZ1013" s="17">
        <v>0.40325399600306</v>
      </c>
      <c r="CA1013" s="17">
        <v>0.27498298263735999</v>
      </c>
      <c r="CB1013" s="17"/>
      <c r="CC1013" s="17">
        <v>0.34910594250481197</v>
      </c>
      <c r="CD1013" s="17">
        <v>0.354176040507861</v>
      </c>
      <c r="CE1013" s="17"/>
      <c r="CF1013" s="17">
        <v>0.25119622633189498</v>
      </c>
      <c r="CG1013" s="17"/>
      <c r="CH1013" s="17">
        <v>0.25340252483764603</v>
      </c>
    </row>
    <row r="1014" spans="2:86" x14ac:dyDescent="0.35">
      <c r="B1014" t="s">
        <v>399</v>
      </c>
      <c r="C1014" s="17">
        <v>0.13202612459472801</v>
      </c>
      <c r="D1014" s="17">
        <v>0.137121367829867</v>
      </c>
      <c r="E1014" s="17">
        <v>0.12744815969109</v>
      </c>
      <c r="F1014" s="17"/>
      <c r="G1014" s="17">
        <v>0.16808254890055199</v>
      </c>
      <c r="H1014" s="17">
        <v>0.167643086793278</v>
      </c>
      <c r="I1014" s="17">
        <v>0.179066826699943</v>
      </c>
      <c r="J1014" s="17">
        <v>0.111814254831587</v>
      </c>
      <c r="K1014" s="17">
        <v>0.100760880499515</v>
      </c>
      <c r="L1014" s="17">
        <v>7.8334112308170806E-2</v>
      </c>
      <c r="M1014" s="17"/>
      <c r="N1014" s="17">
        <v>0.114391356262497</v>
      </c>
      <c r="O1014" s="17">
        <v>0.118224338866755</v>
      </c>
      <c r="P1014" s="17">
        <v>0.13289010652574301</v>
      </c>
      <c r="Q1014" s="17">
        <v>0.16380809892166301</v>
      </c>
      <c r="R1014" s="17"/>
      <c r="S1014" s="17">
        <v>0.116545350031498</v>
      </c>
      <c r="T1014" s="17">
        <v>9.5702189369135895E-2</v>
      </c>
      <c r="U1014" s="17">
        <v>9.6873487125092E-2</v>
      </c>
      <c r="V1014" s="17">
        <v>0.136518256726256</v>
      </c>
      <c r="W1014" s="17">
        <v>0.16662503260959399</v>
      </c>
      <c r="X1014" s="17">
        <v>0.194051638336565</v>
      </c>
      <c r="Y1014" s="17">
        <v>0.12000608469702501</v>
      </c>
      <c r="Z1014" s="17">
        <v>0.22721971792415299</v>
      </c>
      <c r="AA1014" s="17">
        <v>0.125360994998231</v>
      </c>
      <c r="AB1014" s="17">
        <v>0.103017969462884</v>
      </c>
      <c r="AC1014" s="17">
        <v>0.12602930913820701</v>
      </c>
      <c r="AD1014" s="17">
        <v>0.202889226335803</v>
      </c>
      <c r="AE1014" s="17"/>
      <c r="AF1014" s="17">
        <v>0.200509091756328</v>
      </c>
      <c r="AG1014" s="17">
        <v>0.10379741171093</v>
      </c>
      <c r="AH1014" s="17">
        <v>0.13299009278015</v>
      </c>
      <c r="AI1014" s="17">
        <v>0.13993812632828301</v>
      </c>
      <c r="AJ1014" s="17">
        <v>0.110294477256589</v>
      </c>
      <c r="AK1014" s="17">
        <v>9.9012321721795901E-2</v>
      </c>
      <c r="AL1014" s="17">
        <v>0.215475180574803</v>
      </c>
      <c r="AM1014" s="17">
        <v>7.2437015290918894E-2</v>
      </c>
      <c r="AN1014" s="17">
        <v>0.169230196856091</v>
      </c>
      <c r="AO1014" s="17">
        <v>0.157458143139977</v>
      </c>
      <c r="AP1014" s="17">
        <v>0.16794375006217099</v>
      </c>
      <c r="AQ1014" s="17">
        <v>0.108232762017477</v>
      </c>
      <c r="AR1014" s="17">
        <v>0.112460625464143</v>
      </c>
      <c r="AS1014" s="17">
        <v>0.14033126832575701</v>
      </c>
      <c r="AT1014" s="17">
        <v>0.173044751781262</v>
      </c>
      <c r="AU1014" s="17">
        <v>8.3880092455645802E-2</v>
      </c>
      <c r="AV1014" s="17"/>
      <c r="AW1014" s="17">
        <v>0.13889345657561999</v>
      </c>
      <c r="AX1014" s="17">
        <v>0.133701771283638</v>
      </c>
      <c r="AY1014" s="17">
        <v>0.104853665491936</v>
      </c>
      <c r="AZ1014" s="17">
        <v>0.15876717102186</v>
      </c>
      <c r="BA1014" s="17">
        <v>9.9112218344107106E-2</v>
      </c>
      <c r="BB1014" s="17"/>
      <c r="BC1014" s="17">
        <v>0.18475152423233099</v>
      </c>
      <c r="BD1014" s="17">
        <v>0.120651767300913</v>
      </c>
      <c r="BE1014" s="17">
        <v>0.134945890098424</v>
      </c>
      <c r="BF1014" s="17">
        <v>0.10880925664272</v>
      </c>
      <c r="BG1014" s="17">
        <v>0.15258584288558</v>
      </c>
      <c r="BH1014" s="17"/>
      <c r="BI1014" s="17">
        <v>0.140417682719229</v>
      </c>
      <c r="BJ1014" s="17">
        <v>9.7897056115893402E-2</v>
      </c>
      <c r="BK1014" s="17"/>
      <c r="BL1014" s="17">
        <v>0.15395328999896499</v>
      </c>
      <c r="BM1014" s="17">
        <v>0.11106938520135699</v>
      </c>
      <c r="BN1014" s="17">
        <v>0.13861239896447899</v>
      </c>
      <c r="BO1014" s="17">
        <v>6.3908666608359394E-2</v>
      </c>
      <c r="BP1014" s="17"/>
      <c r="BQ1014" s="17">
        <v>0.13312849198618301</v>
      </c>
      <c r="BR1014" s="17">
        <v>0.12643817054689399</v>
      </c>
      <c r="BS1014" s="17">
        <v>0.108039969492203</v>
      </c>
      <c r="BT1014" s="17">
        <v>0.18305051343237799</v>
      </c>
      <c r="BU1014" s="17">
        <v>0.17210846202545499</v>
      </c>
      <c r="BV1014" s="17"/>
      <c r="BW1014" s="17">
        <v>0.13503344135047399</v>
      </c>
      <c r="BX1014" s="17">
        <v>0.13086091812358899</v>
      </c>
      <c r="BY1014" s="17">
        <v>9.5584373406984904E-2</v>
      </c>
      <c r="BZ1014" s="17">
        <v>0.15746454976049601</v>
      </c>
      <c r="CA1014" s="17">
        <v>0.15061746674813201</v>
      </c>
      <c r="CB1014" s="17"/>
      <c r="CC1014" s="17">
        <v>0.165023992867108</v>
      </c>
      <c r="CD1014" s="17">
        <v>0.112699618316167</v>
      </c>
      <c r="CE1014" s="17"/>
      <c r="CF1014" s="17">
        <v>0.13130885407914999</v>
      </c>
      <c r="CG1014" s="17"/>
      <c r="CH1014" s="17">
        <v>0.15115648306629501</v>
      </c>
    </row>
    <row r="1015" spans="2:86" x14ac:dyDescent="0.35">
      <c r="B1015" t="s">
        <v>400</v>
      </c>
      <c r="C1015" s="17">
        <v>5.7081495829161402E-2</v>
      </c>
      <c r="D1015" s="17">
        <v>6.34289815803913E-2</v>
      </c>
      <c r="E1015" s="17">
        <v>5.0491213121576103E-2</v>
      </c>
      <c r="F1015" s="17"/>
      <c r="G1015" s="17">
        <v>6.4957587879616599E-2</v>
      </c>
      <c r="H1015" s="17">
        <v>4.5881281857268502E-2</v>
      </c>
      <c r="I1015" s="17">
        <v>4.2872665594464801E-2</v>
      </c>
      <c r="J1015" s="17">
        <v>8.3143884077334501E-2</v>
      </c>
      <c r="K1015" s="17">
        <v>4.7209586564510402E-2</v>
      </c>
      <c r="L1015" s="17">
        <v>5.7939363040406998E-2</v>
      </c>
      <c r="M1015" s="17"/>
      <c r="N1015" s="17">
        <v>3.8339784864231501E-2</v>
      </c>
      <c r="O1015" s="17">
        <v>4.843292444932E-2</v>
      </c>
      <c r="P1015" s="17">
        <v>7.2738960876197606E-2</v>
      </c>
      <c r="Q1015" s="17">
        <v>6.9734351099134506E-2</v>
      </c>
      <c r="R1015" s="17"/>
      <c r="S1015" s="17">
        <v>6.8802471014981006E-2</v>
      </c>
      <c r="T1015" s="17">
        <v>4.3843646656799101E-2</v>
      </c>
      <c r="U1015" s="17">
        <v>7.0120856296357906E-2</v>
      </c>
      <c r="V1015" s="17">
        <v>9.92905886358985E-2</v>
      </c>
      <c r="W1015" s="17">
        <v>3.6463853966157297E-2</v>
      </c>
      <c r="X1015" s="17">
        <v>6.4935554705399995E-2</v>
      </c>
      <c r="Y1015" s="17">
        <v>2.8629366116290099E-2</v>
      </c>
      <c r="Z1015" s="17">
        <v>4.36497300215501E-2</v>
      </c>
      <c r="AA1015" s="17">
        <v>7.2903428544208795E-2</v>
      </c>
      <c r="AB1015" s="17">
        <v>4.4572360334722699E-2</v>
      </c>
      <c r="AC1015" s="17">
        <v>3.8629606756609397E-2</v>
      </c>
      <c r="AD1015" s="17">
        <v>2.7025870800525501E-2</v>
      </c>
      <c r="AE1015" s="17"/>
      <c r="AF1015" s="17">
        <v>0.219598546481544</v>
      </c>
      <c r="AG1015" s="17">
        <v>6.6144902114768894E-2</v>
      </c>
      <c r="AH1015" s="17">
        <v>3.2045388387483401E-2</v>
      </c>
      <c r="AI1015" s="17">
        <v>9.5085901664401701E-2</v>
      </c>
      <c r="AJ1015" s="17">
        <v>8.2653369500007706E-2</v>
      </c>
      <c r="AK1015" s="17">
        <v>3.6037255305386998E-2</v>
      </c>
      <c r="AL1015" s="17">
        <v>8.2750445365828096E-2</v>
      </c>
      <c r="AM1015" s="17">
        <v>6.8067455202403995E-2</v>
      </c>
      <c r="AN1015" s="17">
        <v>3.4984033740102401E-2</v>
      </c>
      <c r="AO1015" s="17">
        <v>6.4624302438207895E-2</v>
      </c>
      <c r="AP1015" s="17">
        <v>5.2316904420353402E-2</v>
      </c>
      <c r="AQ1015" s="17">
        <v>3.6962658875228101E-2</v>
      </c>
      <c r="AR1015" s="17">
        <v>3.6359877644491001E-2</v>
      </c>
      <c r="AS1015" s="17">
        <v>2.1608793952471499E-2</v>
      </c>
      <c r="AT1015" s="17">
        <v>7.6507924031637503E-2</v>
      </c>
      <c r="AU1015" s="17">
        <v>2.7807082903818298E-2</v>
      </c>
      <c r="AV1015" s="17"/>
      <c r="AW1015" s="17">
        <v>6.8987688103339898E-2</v>
      </c>
      <c r="AX1015" s="17">
        <v>4.4522965161446E-2</v>
      </c>
      <c r="AY1015" s="17">
        <v>4.7997334889149597E-2</v>
      </c>
      <c r="AZ1015" s="17">
        <v>3.3542842587545502E-2</v>
      </c>
      <c r="BA1015" s="17">
        <v>3.06318119175631E-2</v>
      </c>
      <c r="BB1015" s="17"/>
      <c r="BC1015" s="17">
        <v>6.7696097516282999E-2</v>
      </c>
      <c r="BD1015" s="17">
        <v>4.2333577760146901E-2</v>
      </c>
      <c r="BE1015" s="17">
        <v>4.3213994070273799E-2</v>
      </c>
      <c r="BF1015" s="17">
        <v>0.116117064908311</v>
      </c>
      <c r="BG1015" s="17">
        <v>7.7088025038510297E-2</v>
      </c>
      <c r="BH1015" s="17"/>
      <c r="BI1015" s="17">
        <v>5.5894393874768203E-2</v>
      </c>
      <c r="BJ1015" s="17">
        <v>6.1909524580407597E-2</v>
      </c>
      <c r="BK1015" s="17"/>
      <c r="BL1015" s="17">
        <v>5.4795574070477297E-2</v>
      </c>
      <c r="BM1015" s="17">
        <v>3.9418930466328501E-2</v>
      </c>
      <c r="BN1015" s="17">
        <v>6.2932175332911497E-2</v>
      </c>
      <c r="BO1015" s="17">
        <v>0.16093184348087</v>
      </c>
      <c r="BP1015" s="17"/>
      <c r="BQ1015" s="17">
        <v>5.9103310999803697E-2</v>
      </c>
      <c r="BR1015" s="17">
        <v>3.79747405632892E-2</v>
      </c>
      <c r="BS1015" s="17">
        <v>3.3110200355239497E-2</v>
      </c>
      <c r="BT1015" s="17">
        <v>8.9529649870293201E-2</v>
      </c>
      <c r="BU1015" s="17">
        <v>6.7178265077295601E-2</v>
      </c>
      <c r="BV1015" s="17"/>
      <c r="BW1015" s="17">
        <v>6.8053002740939797E-2</v>
      </c>
      <c r="BX1015" s="17">
        <v>3.7897055878395501E-2</v>
      </c>
      <c r="BY1015" s="17">
        <v>3.9231102852455603E-2</v>
      </c>
      <c r="BZ1015" s="17">
        <v>6.9431426809567695E-2</v>
      </c>
      <c r="CA1015" s="17">
        <v>5.3531897514852003E-2</v>
      </c>
      <c r="CB1015" s="17"/>
      <c r="CC1015" s="17">
        <v>6.0423265073885797E-2</v>
      </c>
      <c r="CD1015" s="17">
        <v>5.5124256538533402E-2</v>
      </c>
      <c r="CE1015" s="17"/>
      <c r="CF1015" s="17">
        <v>3.7664957249728202E-2</v>
      </c>
      <c r="CG1015" s="17"/>
      <c r="CH1015" s="17">
        <v>4.1295321317842297E-2</v>
      </c>
    </row>
    <row r="1016" spans="2:86" x14ac:dyDescent="0.3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c r="BF1016" s="17"/>
      <c r="BG1016" s="17"/>
      <c r="BH1016" s="17"/>
      <c r="BI1016" s="17"/>
      <c r="BJ1016" s="17"/>
      <c r="BK1016" s="17"/>
      <c r="BL1016" s="17"/>
      <c r="BM1016" s="17"/>
      <c r="BN1016" s="17"/>
      <c r="BO1016" s="17"/>
      <c r="BP1016" s="17"/>
      <c r="BQ1016" s="17"/>
      <c r="BR1016" s="17"/>
      <c r="BS1016" s="17"/>
      <c r="BT1016" s="17"/>
      <c r="BU1016" s="17"/>
      <c r="BV1016" s="17"/>
      <c r="BW1016" s="17"/>
      <c r="BX1016" s="17"/>
      <c r="BY1016" s="17"/>
      <c r="BZ1016" s="17"/>
      <c r="CA1016" s="17"/>
      <c r="CB1016" s="17"/>
      <c r="CC1016" s="17"/>
      <c r="CD1016" s="17"/>
      <c r="CE1016" s="17"/>
      <c r="CF1016" s="17"/>
      <c r="CG1016" s="17"/>
      <c r="CH1016" s="17"/>
    </row>
    <row r="1017" spans="2:86" x14ac:dyDescent="0.35">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c r="BF1017" s="17"/>
      <c r="BG1017" s="17"/>
      <c r="BH1017" s="17"/>
      <c r="BI1017" s="17"/>
      <c r="BJ1017" s="17"/>
      <c r="BK1017" s="17"/>
      <c r="BL1017" s="17"/>
      <c r="BM1017" s="17"/>
      <c r="BN1017" s="17"/>
      <c r="BO1017" s="17"/>
      <c r="BP1017" s="17"/>
      <c r="BQ1017" s="17"/>
      <c r="BR1017" s="17"/>
      <c r="BS1017" s="17"/>
      <c r="BT1017" s="17"/>
      <c r="BU1017" s="17"/>
      <c r="BV1017" s="17"/>
      <c r="BW1017" s="17"/>
      <c r="BX1017" s="17"/>
      <c r="BY1017" s="17"/>
      <c r="BZ1017" s="17"/>
      <c r="CA1017" s="17"/>
      <c r="CB1017" s="17"/>
      <c r="CC1017" s="17"/>
      <c r="CD1017" s="17"/>
      <c r="CE1017" s="17"/>
      <c r="CF1017" s="17"/>
      <c r="CG1017" s="17"/>
      <c r="CH1017" s="17"/>
    </row>
  </sheetData>
  <mergeCells count="15">
    <mergeCell ref="BW5:CA5"/>
    <mergeCell ref="CC5:CD5"/>
    <mergeCell ref="CF5"/>
    <mergeCell ref="CH5"/>
    <mergeCell ref="D2:BV2"/>
    <mergeCell ref="AW5:BA5"/>
    <mergeCell ref="BC5:BG5"/>
    <mergeCell ref="BI5:BJ5"/>
    <mergeCell ref="BL5:BO5"/>
    <mergeCell ref="BQ5:BU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G16"/>
  <sheetViews>
    <sheetView showGridLines="0" workbookViewId="0">
      <pane xSplit="2" topLeftCell="AX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1089</v>
      </c>
      <c r="D7" s="10">
        <v>552</v>
      </c>
      <c r="E7" s="10">
        <v>536</v>
      </c>
      <c r="F7" s="10"/>
      <c r="G7" s="10">
        <v>65</v>
      </c>
      <c r="H7" s="10">
        <v>181</v>
      </c>
      <c r="I7" s="10">
        <v>189</v>
      </c>
      <c r="J7" s="10">
        <v>190</v>
      </c>
      <c r="K7" s="10">
        <v>176</v>
      </c>
      <c r="L7" s="10">
        <v>288</v>
      </c>
      <c r="M7" s="10"/>
      <c r="N7" s="10">
        <v>322</v>
      </c>
      <c r="O7" s="10">
        <v>310</v>
      </c>
      <c r="P7" s="10">
        <v>242</v>
      </c>
      <c r="Q7" s="10">
        <v>213</v>
      </c>
      <c r="R7" s="10"/>
      <c r="S7" s="10">
        <v>135</v>
      </c>
      <c r="T7" s="10">
        <v>170</v>
      </c>
      <c r="U7" s="10">
        <v>97</v>
      </c>
      <c r="V7" s="10">
        <v>90</v>
      </c>
      <c r="W7" s="10">
        <v>92</v>
      </c>
      <c r="X7" s="10">
        <v>106</v>
      </c>
      <c r="Y7" s="10">
        <v>95</v>
      </c>
      <c r="Z7" s="10">
        <v>31</v>
      </c>
      <c r="AA7" s="10">
        <v>122</v>
      </c>
      <c r="AB7" s="10">
        <v>76</v>
      </c>
      <c r="AC7" s="10">
        <v>58</v>
      </c>
      <c r="AD7" s="10">
        <v>17</v>
      </c>
      <c r="AE7" s="10"/>
      <c r="AF7" s="10">
        <v>11</v>
      </c>
      <c r="AG7" s="10">
        <v>23</v>
      </c>
      <c r="AH7" s="10">
        <v>70</v>
      </c>
      <c r="AI7" s="10">
        <v>69</v>
      </c>
      <c r="AJ7" s="10">
        <v>88</v>
      </c>
      <c r="AK7" s="10">
        <v>126</v>
      </c>
      <c r="AL7" s="10">
        <v>114</v>
      </c>
      <c r="AM7" s="10">
        <v>107</v>
      </c>
      <c r="AN7" s="10">
        <v>75</v>
      </c>
      <c r="AO7" s="10">
        <v>60</v>
      </c>
      <c r="AP7" s="10">
        <v>104</v>
      </c>
      <c r="AQ7" s="10">
        <v>67</v>
      </c>
      <c r="AR7" s="10">
        <v>54</v>
      </c>
      <c r="AS7" s="10">
        <v>21</v>
      </c>
      <c r="AT7" s="10">
        <v>17</v>
      </c>
      <c r="AU7" s="10">
        <v>56</v>
      </c>
      <c r="AV7" s="10"/>
      <c r="AW7" s="10">
        <v>248</v>
      </c>
      <c r="AX7" s="10">
        <v>251</v>
      </c>
      <c r="AY7" s="10">
        <v>306</v>
      </c>
      <c r="AZ7" s="10">
        <v>109</v>
      </c>
      <c r="BA7" s="10">
        <v>18</v>
      </c>
      <c r="BB7" s="10"/>
      <c r="BC7" s="10">
        <v>95</v>
      </c>
      <c r="BD7" s="10">
        <v>407</v>
      </c>
      <c r="BE7" s="10">
        <v>412</v>
      </c>
      <c r="BF7" s="10">
        <v>145</v>
      </c>
      <c r="BG7" s="10">
        <v>30</v>
      </c>
      <c r="BH7" s="10"/>
      <c r="BI7" s="10">
        <v>1089</v>
      </c>
      <c r="BJ7" s="10"/>
      <c r="BK7" s="10">
        <v>165</v>
      </c>
      <c r="BL7" s="10">
        <v>330</v>
      </c>
      <c r="BM7" s="10">
        <v>573</v>
      </c>
      <c r="BN7" s="10">
        <v>21</v>
      </c>
      <c r="BO7" s="10"/>
      <c r="BP7" s="10">
        <v>218</v>
      </c>
      <c r="BQ7" s="10">
        <v>396</v>
      </c>
      <c r="BR7" s="10">
        <v>97</v>
      </c>
      <c r="BS7" s="10">
        <v>153</v>
      </c>
      <c r="BT7" s="10">
        <v>70</v>
      </c>
      <c r="BU7" s="10"/>
      <c r="BV7" s="10">
        <v>178</v>
      </c>
      <c r="BW7" s="10">
        <v>216</v>
      </c>
      <c r="BX7" s="10">
        <v>115</v>
      </c>
      <c r="BY7" s="10">
        <v>281</v>
      </c>
      <c r="BZ7" s="10">
        <v>113</v>
      </c>
      <c r="CA7" s="10"/>
      <c r="CB7" s="10">
        <v>424</v>
      </c>
      <c r="CC7" s="10">
        <v>665</v>
      </c>
      <c r="CD7" s="10"/>
      <c r="CE7" s="10">
        <v>193</v>
      </c>
      <c r="CF7" s="10"/>
      <c r="CG7" s="10">
        <v>94</v>
      </c>
    </row>
    <row r="8" spans="2:85" ht="30" customHeight="1" x14ac:dyDescent="0.35">
      <c r="B8" s="11" t="s">
        <v>20</v>
      </c>
      <c r="C8" s="11">
        <v>1080</v>
      </c>
      <c r="D8" s="11">
        <v>542</v>
      </c>
      <c r="E8" s="11">
        <v>536</v>
      </c>
      <c r="F8" s="11"/>
      <c r="G8" s="11">
        <v>127</v>
      </c>
      <c r="H8" s="11">
        <v>169</v>
      </c>
      <c r="I8" s="11">
        <v>179</v>
      </c>
      <c r="J8" s="11">
        <v>183</v>
      </c>
      <c r="K8" s="11">
        <v>155</v>
      </c>
      <c r="L8" s="11">
        <v>268</v>
      </c>
      <c r="M8" s="11"/>
      <c r="N8" s="11">
        <v>288</v>
      </c>
      <c r="O8" s="11">
        <v>293</v>
      </c>
      <c r="P8" s="11">
        <v>247</v>
      </c>
      <c r="Q8" s="11">
        <v>249</v>
      </c>
      <c r="R8" s="11"/>
      <c r="S8" s="11">
        <v>129</v>
      </c>
      <c r="T8" s="11">
        <v>156</v>
      </c>
      <c r="U8" s="11">
        <v>84</v>
      </c>
      <c r="V8" s="11">
        <v>97</v>
      </c>
      <c r="W8" s="11">
        <v>85</v>
      </c>
      <c r="X8" s="11">
        <v>107</v>
      </c>
      <c r="Y8" s="11">
        <v>88</v>
      </c>
      <c r="Z8" s="11">
        <v>35</v>
      </c>
      <c r="AA8" s="11">
        <v>115</v>
      </c>
      <c r="AB8" s="11">
        <v>96</v>
      </c>
      <c r="AC8" s="11">
        <v>59</v>
      </c>
      <c r="AD8" s="11">
        <v>29</v>
      </c>
      <c r="AE8" s="11"/>
      <c r="AF8" s="11">
        <v>13</v>
      </c>
      <c r="AG8" s="11">
        <v>30</v>
      </c>
      <c r="AH8" s="11">
        <v>70</v>
      </c>
      <c r="AI8" s="11">
        <v>78</v>
      </c>
      <c r="AJ8" s="11">
        <v>90</v>
      </c>
      <c r="AK8" s="11">
        <v>123</v>
      </c>
      <c r="AL8" s="11">
        <v>120</v>
      </c>
      <c r="AM8" s="11">
        <v>101</v>
      </c>
      <c r="AN8" s="11">
        <v>73</v>
      </c>
      <c r="AO8" s="11">
        <v>57</v>
      </c>
      <c r="AP8" s="11">
        <v>100</v>
      </c>
      <c r="AQ8" s="11">
        <v>62</v>
      </c>
      <c r="AR8" s="11">
        <v>51</v>
      </c>
      <c r="AS8" s="11">
        <v>20</v>
      </c>
      <c r="AT8" s="11">
        <v>15</v>
      </c>
      <c r="AU8" s="11">
        <v>49</v>
      </c>
      <c r="AV8" s="11"/>
      <c r="AW8" s="11">
        <v>250</v>
      </c>
      <c r="AX8" s="11">
        <v>261</v>
      </c>
      <c r="AY8" s="11">
        <v>295</v>
      </c>
      <c r="AZ8" s="11">
        <v>106</v>
      </c>
      <c r="BA8" s="11">
        <v>17</v>
      </c>
      <c r="BB8" s="11"/>
      <c r="BC8" s="11">
        <v>109</v>
      </c>
      <c r="BD8" s="11">
        <v>392</v>
      </c>
      <c r="BE8" s="11">
        <v>405</v>
      </c>
      <c r="BF8" s="11">
        <v>142</v>
      </c>
      <c r="BG8" s="11">
        <v>31</v>
      </c>
      <c r="BH8" s="11"/>
      <c r="BI8" s="11">
        <v>1080</v>
      </c>
      <c r="BJ8" s="11"/>
      <c r="BK8" s="11">
        <v>177</v>
      </c>
      <c r="BL8" s="11">
        <v>314</v>
      </c>
      <c r="BM8" s="11">
        <v>566</v>
      </c>
      <c r="BN8" s="11">
        <v>23</v>
      </c>
      <c r="BO8" s="11"/>
      <c r="BP8" s="11">
        <v>201</v>
      </c>
      <c r="BQ8" s="11">
        <v>386</v>
      </c>
      <c r="BR8" s="11">
        <v>93</v>
      </c>
      <c r="BS8" s="11">
        <v>151</v>
      </c>
      <c r="BT8" s="11">
        <v>78</v>
      </c>
      <c r="BU8" s="11"/>
      <c r="BV8" s="11">
        <v>165</v>
      </c>
      <c r="BW8" s="11">
        <v>215</v>
      </c>
      <c r="BX8" s="11">
        <v>108</v>
      </c>
      <c r="BY8" s="11">
        <v>274</v>
      </c>
      <c r="BZ8" s="11">
        <v>125</v>
      </c>
      <c r="CA8" s="11"/>
      <c r="CB8" s="11">
        <v>424</v>
      </c>
      <c r="CC8" s="11">
        <v>656</v>
      </c>
      <c r="CD8" s="11"/>
      <c r="CE8" s="11">
        <v>193</v>
      </c>
      <c r="CF8" s="11"/>
      <c r="CG8" s="11">
        <v>93</v>
      </c>
    </row>
    <row r="9" spans="2:85" x14ac:dyDescent="0.35">
      <c r="B9" s="18" t="s">
        <v>97</v>
      </c>
      <c r="C9" s="17">
        <v>0.793235870279003</v>
      </c>
      <c r="D9" s="17">
        <v>0.77130570872269999</v>
      </c>
      <c r="E9" s="17">
        <v>0.81488046389091395</v>
      </c>
      <c r="F9" s="17"/>
      <c r="G9" s="17">
        <v>0.67919821749610898</v>
      </c>
      <c r="H9" s="17">
        <v>0.77307263673220805</v>
      </c>
      <c r="I9" s="17">
        <v>0.77370821067814599</v>
      </c>
      <c r="J9" s="17">
        <v>0.82223880251655401</v>
      </c>
      <c r="K9" s="17">
        <v>0.83815504637987703</v>
      </c>
      <c r="L9" s="17">
        <v>0.82739925156003902</v>
      </c>
      <c r="M9" s="17"/>
      <c r="N9" s="17">
        <v>0.72268160689943095</v>
      </c>
      <c r="O9" s="17">
        <v>0.82519277994640905</v>
      </c>
      <c r="P9" s="17">
        <v>0.80670371280062503</v>
      </c>
      <c r="Q9" s="17">
        <v>0.82245734482418897</v>
      </c>
      <c r="R9" s="17"/>
      <c r="S9" s="17">
        <v>0.68449362256462898</v>
      </c>
      <c r="T9" s="17">
        <v>0.81501830349976401</v>
      </c>
      <c r="U9" s="17">
        <v>0.80900503401650203</v>
      </c>
      <c r="V9" s="17">
        <v>0.79847955740285503</v>
      </c>
      <c r="W9" s="17">
        <v>0.84586139963389595</v>
      </c>
      <c r="X9" s="17">
        <v>0.73008202049752702</v>
      </c>
      <c r="Y9" s="17">
        <v>0.78307020480535705</v>
      </c>
      <c r="Z9" s="17">
        <v>0.87113531439979996</v>
      </c>
      <c r="AA9" s="17">
        <v>0.84990351912911799</v>
      </c>
      <c r="AB9" s="17">
        <v>0.78206845963070803</v>
      </c>
      <c r="AC9" s="17">
        <v>0.91342310267021298</v>
      </c>
      <c r="AD9" s="17">
        <v>0.67701865747658196</v>
      </c>
      <c r="AE9" s="17"/>
      <c r="AF9" s="17">
        <v>0.84452686129031096</v>
      </c>
      <c r="AG9" s="17">
        <v>0.90279949117107405</v>
      </c>
      <c r="AH9" s="17">
        <v>0.89151074043854195</v>
      </c>
      <c r="AI9" s="17">
        <v>0.73416615771208904</v>
      </c>
      <c r="AJ9" s="17">
        <v>0.865866818727971</v>
      </c>
      <c r="AK9" s="17">
        <v>0.84316834683603803</v>
      </c>
      <c r="AL9" s="17">
        <v>0.80384687537270605</v>
      </c>
      <c r="AM9" s="17">
        <v>0.77559891816327098</v>
      </c>
      <c r="AN9" s="17">
        <v>0.82448657704270001</v>
      </c>
      <c r="AO9" s="17">
        <v>0.79994664098255897</v>
      </c>
      <c r="AP9" s="17">
        <v>0.76018425950065405</v>
      </c>
      <c r="AQ9" s="17">
        <v>0.73842486894591997</v>
      </c>
      <c r="AR9" s="17">
        <v>0.53638518173371796</v>
      </c>
      <c r="AS9" s="17">
        <v>0.68742936548369904</v>
      </c>
      <c r="AT9" s="17">
        <v>0.64739887379500805</v>
      </c>
      <c r="AU9" s="17">
        <v>0.75330058098600905</v>
      </c>
      <c r="AV9" s="17"/>
      <c r="AW9" s="17">
        <v>0.84409373910726904</v>
      </c>
      <c r="AX9" s="17">
        <v>0.86214011067654295</v>
      </c>
      <c r="AY9" s="17">
        <v>0.72515483717542695</v>
      </c>
      <c r="AZ9" s="17">
        <v>0.70347628282647701</v>
      </c>
      <c r="BA9" s="17">
        <v>0.67460567493928603</v>
      </c>
      <c r="BB9" s="17"/>
      <c r="BC9" s="17">
        <v>0.59090028860938704</v>
      </c>
      <c r="BD9" s="17">
        <v>0.75324086911508004</v>
      </c>
      <c r="BE9" s="17">
        <v>0.84159548269297701</v>
      </c>
      <c r="BF9" s="17">
        <v>0.89539374510970204</v>
      </c>
      <c r="BG9" s="17">
        <v>0.91033187607599797</v>
      </c>
      <c r="BH9" s="17"/>
      <c r="BI9" s="17">
        <v>0.793235870279003</v>
      </c>
      <c r="BJ9" s="17"/>
      <c r="BK9" s="17">
        <v>0.78185801966548796</v>
      </c>
      <c r="BL9" s="17">
        <v>0.83061036363405005</v>
      </c>
      <c r="BM9" s="17">
        <v>0.774259137169512</v>
      </c>
      <c r="BN9" s="17">
        <v>0.83798657563447798</v>
      </c>
      <c r="BO9" s="17"/>
      <c r="BP9" s="17">
        <v>0.822076955620762</v>
      </c>
      <c r="BQ9" s="17">
        <v>0.78646403724108205</v>
      </c>
      <c r="BR9" s="17">
        <v>0.71053278261988795</v>
      </c>
      <c r="BS9" s="17">
        <v>0.79157509061787501</v>
      </c>
      <c r="BT9" s="17">
        <v>0.66411318791130303</v>
      </c>
      <c r="BU9" s="17"/>
      <c r="BV9" s="17">
        <v>0.83236017021226705</v>
      </c>
      <c r="BW9" s="17">
        <v>0.70650333187030101</v>
      </c>
      <c r="BX9" s="17">
        <v>0.77079895623440298</v>
      </c>
      <c r="BY9" s="17">
        <v>0.81855831929231804</v>
      </c>
      <c r="BZ9" s="17">
        <v>0.78282687612505097</v>
      </c>
      <c r="CA9" s="17"/>
      <c r="CB9" s="17">
        <v>0.78757645163770096</v>
      </c>
      <c r="CC9" s="17">
        <v>0.79689985275237896</v>
      </c>
      <c r="CD9" s="17"/>
      <c r="CE9" s="17">
        <v>0.72977207758756901</v>
      </c>
      <c r="CF9" s="17"/>
      <c r="CG9" s="17">
        <v>0.78130811628938401</v>
      </c>
    </row>
    <row r="10" spans="2:85" x14ac:dyDescent="0.35">
      <c r="B10" s="18" t="s">
        <v>98</v>
      </c>
      <c r="C10" s="17">
        <v>8.7582598619842494E-2</v>
      </c>
      <c r="D10" s="17">
        <v>9.8111546466480695E-2</v>
      </c>
      <c r="E10" s="17">
        <v>7.7160318987913507E-2</v>
      </c>
      <c r="F10" s="17"/>
      <c r="G10" s="17">
        <v>0.14918694662253101</v>
      </c>
      <c r="H10" s="17">
        <v>0.10867671123483599</v>
      </c>
      <c r="I10" s="17">
        <v>0.11995727235662899</v>
      </c>
      <c r="J10" s="17">
        <v>7.8584637534246493E-2</v>
      </c>
      <c r="K10" s="17">
        <v>5.3371990547272603E-2</v>
      </c>
      <c r="L10" s="17">
        <v>4.93003046921274E-2</v>
      </c>
      <c r="M10" s="17"/>
      <c r="N10" s="17">
        <v>0.11845805579572199</v>
      </c>
      <c r="O10" s="17">
        <v>7.0295571561141607E-2</v>
      </c>
      <c r="P10" s="17">
        <v>7.0613255076961007E-2</v>
      </c>
      <c r="Q10" s="17">
        <v>8.9631708876730304E-2</v>
      </c>
      <c r="R10" s="17"/>
      <c r="S10" s="17">
        <v>0.175717026516646</v>
      </c>
      <c r="T10" s="17">
        <v>8.6150092676307202E-2</v>
      </c>
      <c r="U10" s="17">
        <v>9.3689821480569493E-2</v>
      </c>
      <c r="V10" s="17">
        <v>0.139963677771891</v>
      </c>
      <c r="W10" s="17">
        <v>3.2238100093835903E-2</v>
      </c>
      <c r="X10" s="17">
        <v>6.2128560782666001E-2</v>
      </c>
      <c r="Y10" s="17">
        <v>7.53459026927389E-2</v>
      </c>
      <c r="Z10" s="17">
        <v>0</v>
      </c>
      <c r="AA10" s="17">
        <v>6.4923414594742795E-2</v>
      </c>
      <c r="AB10" s="17">
        <v>8.2169764022233596E-2</v>
      </c>
      <c r="AC10" s="17">
        <v>1.4565735867088699E-2</v>
      </c>
      <c r="AD10" s="17">
        <v>0.16687909714517499</v>
      </c>
      <c r="AE10" s="17"/>
      <c r="AF10" s="17">
        <v>0</v>
      </c>
      <c r="AG10" s="17">
        <v>0</v>
      </c>
      <c r="AH10" s="17">
        <v>6.1268388129113699E-2</v>
      </c>
      <c r="AI10" s="17">
        <v>0.11192027228540501</v>
      </c>
      <c r="AJ10" s="17">
        <v>4.2826721695050099E-2</v>
      </c>
      <c r="AK10" s="17">
        <v>8.9204717508940004E-2</v>
      </c>
      <c r="AL10" s="17">
        <v>6.8620137460176395E-2</v>
      </c>
      <c r="AM10" s="17">
        <v>6.0570325664766597E-2</v>
      </c>
      <c r="AN10" s="17">
        <v>4.5821825911998099E-2</v>
      </c>
      <c r="AO10" s="17">
        <v>7.8042813678512804E-2</v>
      </c>
      <c r="AP10" s="17">
        <v>9.92213451600025E-2</v>
      </c>
      <c r="AQ10" s="17">
        <v>0.122587592731112</v>
      </c>
      <c r="AR10" s="17">
        <v>0.21992247666700299</v>
      </c>
      <c r="AS10" s="17">
        <v>0.22015537998864201</v>
      </c>
      <c r="AT10" s="17">
        <v>0.29616869003143598</v>
      </c>
      <c r="AU10" s="17">
        <v>0.14494881254299999</v>
      </c>
      <c r="AV10" s="17"/>
      <c r="AW10" s="17">
        <v>7.0312496063755406E-2</v>
      </c>
      <c r="AX10" s="17">
        <v>5.5171436896347098E-2</v>
      </c>
      <c r="AY10" s="17">
        <v>0.118805857832722</v>
      </c>
      <c r="AZ10" s="17">
        <v>0.12498135149999801</v>
      </c>
      <c r="BA10" s="17">
        <v>0.32539432506071397</v>
      </c>
      <c r="BB10" s="17"/>
      <c r="BC10" s="17">
        <v>0.21621887561439501</v>
      </c>
      <c r="BD10" s="17">
        <v>0.104493619214933</v>
      </c>
      <c r="BE10" s="17">
        <v>6.1619277780459801E-2</v>
      </c>
      <c r="BF10" s="17">
        <v>2.9223224999798601E-2</v>
      </c>
      <c r="BG10" s="17">
        <v>2.8040094606948299E-2</v>
      </c>
      <c r="BH10" s="17"/>
      <c r="BI10" s="17">
        <v>8.7582598619842494E-2</v>
      </c>
      <c r="BJ10" s="17"/>
      <c r="BK10" s="17">
        <v>0.12291538654614</v>
      </c>
      <c r="BL10" s="17">
        <v>6.0292188727293299E-2</v>
      </c>
      <c r="BM10" s="17">
        <v>9.3414945196742802E-2</v>
      </c>
      <c r="BN10" s="17">
        <v>4.4450290613722097E-2</v>
      </c>
      <c r="BO10" s="17"/>
      <c r="BP10" s="17">
        <v>7.6745031656555801E-2</v>
      </c>
      <c r="BQ10" s="17">
        <v>8.5237156694078595E-2</v>
      </c>
      <c r="BR10" s="17">
        <v>0.124550450670631</v>
      </c>
      <c r="BS10" s="17">
        <v>8.8430947894860196E-2</v>
      </c>
      <c r="BT10" s="17">
        <v>0.203779563362676</v>
      </c>
      <c r="BU10" s="17"/>
      <c r="BV10" s="17">
        <v>7.5598223479449098E-2</v>
      </c>
      <c r="BW10" s="17">
        <v>0.12526386179000601</v>
      </c>
      <c r="BX10" s="17">
        <v>9.0376249922619598E-2</v>
      </c>
      <c r="BY10" s="17">
        <v>7.1237470216522797E-2</v>
      </c>
      <c r="BZ10" s="17">
        <v>0.135635002483279</v>
      </c>
      <c r="CA10" s="17"/>
      <c r="CB10" s="17">
        <v>9.3679628080364494E-2</v>
      </c>
      <c r="CC10" s="17">
        <v>8.3635301114764096E-2</v>
      </c>
      <c r="CD10" s="17"/>
      <c r="CE10" s="17">
        <v>0.12188763838533601</v>
      </c>
      <c r="CF10" s="17"/>
      <c r="CG10" s="17">
        <v>0.11255672852377301</v>
      </c>
    </row>
    <row r="11" spans="2:85" x14ac:dyDescent="0.35">
      <c r="B11" s="18" t="s">
        <v>99</v>
      </c>
      <c r="C11" s="19">
        <v>0.119181531101154</v>
      </c>
      <c r="D11" s="19">
        <v>0.130582744810819</v>
      </c>
      <c r="E11" s="19">
        <v>0.107959217121173</v>
      </c>
      <c r="F11" s="19"/>
      <c r="G11" s="19">
        <v>0.17161483588136001</v>
      </c>
      <c r="H11" s="19">
        <v>0.118250652032956</v>
      </c>
      <c r="I11" s="19">
        <v>0.106334516965225</v>
      </c>
      <c r="J11" s="19">
        <v>9.9176559949198898E-2</v>
      </c>
      <c r="K11" s="19">
        <v>0.10847296307285</v>
      </c>
      <c r="L11" s="19">
        <v>0.123300443747834</v>
      </c>
      <c r="M11" s="19"/>
      <c r="N11" s="19">
        <v>0.158860337304847</v>
      </c>
      <c r="O11" s="19">
        <v>0.104511648492449</v>
      </c>
      <c r="P11" s="19">
        <v>0.12268303212241401</v>
      </c>
      <c r="Q11" s="19">
        <v>8.7910946299081097E-2</v>
      </c>
      <c r="R11" s="19"/>
      <c r="S11" s="19">
        <v>0.13978935091872499</v>
      </c>
      <c r="T11" s="19">
        <v>9.8831603823928901E-2</v>
      </c>
      <c r="U11" s="19">
        <v>9.7305144502928403E-2</v>
      </c>
      <c r="V11" s="19">
        <v>6.1556764825254399E-2</v>
      </c>
      <c r="W11" s="19">
        <v>0.12190050027226799</v>
      </c>
      <c r="X11" s="19">
        <v>0.207789418719807</v>
      </c>
      <c r="Y11" s="19">
        <v>0.14158389250190401</v>
      </c>
      <c r="Z11" s="19">
        <v>0.12886468560020001</v>
      </c>
      <c r="AA11" s="19">
        <v>8.51730662761392E-2</v>
      </c>
      <c r="AB11" s="19">
        <v>0.13576177634705899</v>
      </c>
      <c r="AC11" s="19">
        <v>7.2011161462698398E-2</v>
      </c>
      <c r="AD11" s="19">
        <v>0.15610224537824299</v>
      </c>
      <c r="AE11" s="19"/>
      <c r="AF11" s="19">
        <v>0.15547313870968901</v>
      </c>
      <c r="AG11" s="19">
        <v>9.7200508828925405E-2</v>
      </c>
      <c r="AH11" s="19">
        <v>4.7220871432344401E-2</v>
      </c>
      <c r="AI11" s="19">
        <v>0.15391357000250599</v>
      </c>
      <c r="AJ11" s="19">
        <v>9.1306459576978596E-2</v>
      </c>
      <c r="AK11" s="19">
        <v>6.7626935655022397E-2</v>
      </c>
      <c r="AL11" s="19">
        <v>0.127532987167118</v>
      </c>
      <c r="AM11" s="19">
        <v>0.16383075617196199</v>
      </c>
      <c r="AN11" s="19">
        <v>0.129691597045302</v>
      </c>
      <c r="AO11" s="19">
        <v>0.12201054533892799</v>
      </c>
      <c r="AP11" s="19">
        <v>0.14059439533934401</v>
      </c>
      <c r="AQ11" s="19">
        <v>0.13898753832296901</v>
      </c>
      <c r="AR11" s="19">
        <v>0.243692341599278</v>
      </c>
      <c r="AS11" s="19">
        <v>9.2415254527659405E-2</v>
      </c>
      <c r="AT11" s="19">
        <v>5.6432436173555499E-2</v>
      </c>
      <c r="AU11" s="19">
        <v>0.101750606470991</v>
      </c>
      <c r="AV11" s="19"/>
      <c r="AW11" s="19">
        <v>8.5593764828975599E-2</v>
      </c>
      <c r="AX11" s="19">
        <v>8.2688452427109996E-2</v>
      </c>
      <c r="AY11" s="19">
        <v>0.15603930499185101</v>
      </c>
      <c r="AZ11" s="19">
        <v>0.17154236567352399</v>
      </c>
      <c r="BA11" s="19">
        <v>0</v>
      </c>
      <c r="BB11" s="19"/>
      <c r="BC11" s="19">
        <v>0.19288083577621701</v>
      </c>
      <c r="BD11" s="19">
        <v>0.14226551166998699</v>
      </c>
      <c r="BE11" s="19">
        <v>9.6785239526563094E-2</v>
      </c>
      <c r="BF11" s="19">
        <v>7.5383029890499401E-2</v>
      </c>
      <c r="BG11" s="19">
        <v>6.1628029317054099E-2</v>
      </c>
      <c r="BH11" s="19"/>
      <c r="BI11" s="19">
        <v>0.119181531101154</v>
      </c>
      <c r="BJ11" s="19"/>
      <c r="BK11" s="19">
        <v>9.5226593788372199E-2</v>
      </c>
      <c r="BL11" s="19">
        <v>0.109097447638657</v>
      </c>
      <c r="BM11" s="19">
        <v>0.13232591763374599</v>
      </c>
      <c r="BN11" s="19">
        <v>0.1175631337518</v>
      </c>
      <c r="BO11" s="19"/>
      <c r="BP11" s="19">
        <v>0.101178012722682</v>
      </c>
      <c r="BQ11" s="19">
        <v>0.12829880606483901</v>
      </c>
      <c r="BR11" s="19">
        <v>0.16491676670948099</v>
      </c>
      <c r="BS11" s="19">
        <v>0.119993961487265</v>
      </c>
      <c r="BT11" s="19">
        <v>0.132107248726021</v>
      </c>
      <c r="BU11" s="19"/>
      <c r="BV11" s="19">
        <v>9.2041606308283605E-2</v>
      </c>
      <c r="BW11" s="19">
        <v>0.16823280633969301</v>
      </c>
      <c r="BX11" s="19">
        <v>0.13882479384297799</v>
      </c>
      <c r="BY11" s="19">
        <v>0.11020421049116</v>
      </c>
      <c r="BZ11" s="19">
        <v>8.1538121391669993E-2</v>
      </c>
      <c r="CA11" s="19"/>
      <c r="CB11" s="19">
        <v>0.11874392028193501</v>
      </c>
      <c r="CC11" s="19">
        <v>0.119464846132857</v>
      </c>
      <c r="CD11" s="19"/>
      <c r="CE11" s="19">
        <v>0.14834028402709501</v>
      </c>
      <c r="CF11" s="19"/>
      <c r="CG11" s="19">
        <v>0.106135155186842</v>
      </c>
    </row>
    <row r="12" spans="2:85" x14ac:dyDescent="0.35">
      <c r="B12" s="16" t="s">
        <v>101</v>
      </c>
    </row>
    <row r="13" spans="2:85" x14ac:dyDescent="0.35">
      <c r="B13" t="s">
        <v>102</v>
      </c>
    </row>
    <row r="14" spans="2:85" x14ac:dyDescent="0.35">
      <c r="B14" t="s">
        <v>103</v>
      </c>
    </row>
    <row r="16" spans="2:85" x14ac:dyDescent="0.35">
      <c r="B16"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G16"/>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104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532</v>
      </c>
      <c r="D7" s="10">
        <v>254</v>
      </c>
      <c r="E7" s="10">
        <v>276</v>
      </c>
      <c r="F7" s="10"/>
      <c r="G7" s="10">
        <v>46</v>
      </c>
      <c r="H7" s="10">
        <v>139</v>
      </c>
      <c r="I7" s="10">
        <v>110</v>
      </c>
      <c r="J7" s="10">
        <v>85</v>
      </c>
      <c r="K7" s="10">
        <v>75</v>
      </c>
      <c r="L7" s="10">
        <v>77</v>
      </c>
      <c r="M7" s="10"/>
      <c r="N7" s="10">
        <v>233</v>
      </c>
      <c r="O7" s="10">
        <v>116</v>
      </c>
      <c r="P7" s="10">
        <v>131</v>
      </c>
      <c r="Q7" s="10">
        <v>51</v>
      </c>
      <c r="R7" s="10"/>
      <c r="S7" s="10">
        <v>79</v>
      </c>
      <c r="T7" s="10">
        <v>72</v>
      </c>
      <c r="U7" s="10">
        <v>55</v>
      </c>
      <c r="V7" s="10">
        <v>55</v>
      </c>
      <c r="W7" s="10">
        <v>42</v>
      </c>
      <c r="X7" s="10">
        <v>53</v>
      </c>
      <c r="Y7" s="10">
        <v>31</v>
      </c>
      <c r="Z7" s="10">
        <v>21</v>
      </c>
      <c r="AA7" s="10">
        <v>61</v>
      </c>
      <c r="AB7" s="10">
        <v>35</v>
      </c>
      <c r="AC7" s="10">
        <v>18</v>
      </c>
      <c r="AD7" s="10">
        <v>10</v>
      </c>
      <c r="AE7" s="10"/>
      <c r="AF7" s="10">
        <v>1</v>
      </c>
      <c r="AG7" s="10">
        <v>6</v>
      </c>
      <c r="AH7" s="10">
        <v>6</v>
      </c>
      <c r="AI7" s="10">
        <v>10</v>
      </c>
      <c r="AJ7" s="10">
        <v>20</v>
      </c>
      <c r="AK7" s="10">
        <v>34</v>
      </c>
      <c r="AL7" s="10">
        <v>35</v>
      </c>
      <c r="AM7" s="10">
        <v>27</v>
      </c>
      <c r="AN7" s="10">
        <v>40</v>
      </c>
      <c r="AO7" s="10">
        <v>36</v>
      </c>
      <c r="AP7" s="10">
        <v>64</v>
      </c>
      <c r="AQ7" s="10">
        <v>49</v>
      </c>
      <c r="AR7" s="10">
        <v>44</v>
      </c>
      <c r="AS7" s="10">
        <v>24</v>
      </c>
      <c r="AT7" s="10">
        <v>29</v>
      </c>
      <c r="AU7" s="10">
        <v>92</v>
      </c>
      <c r="AV7" s="10"/>
      <c r="AW7" s="10">
        <v>96</v>
      </c>
      <c r="AX7" s="10">
        <v>95</v>
      </c>
      <c r="AY7" s="10">
        <v>171</v>
      </c>
      <c r="AZ7" s="10">
        <v>90</v>
      </c>
      <c r="BA7" s="10">
        <v>24</v>
      </c>
      <c r="BB7" s="10"/>
      <c r="BC7" s="10">
        <v>73</v>
      </c>
      <c r="BD7" s="10">
        <v>251</v>
      </c>
      <c r="BE7" s="10">
        <v>143</v>
      </c>
      <c r="BF7" s="10">
        <v>57</v>
      </c>
      <c r="BG7" s="10">
        <v>8</v>
      </c>
      <c r="BH7" s="10"/>
      <c r="BI7" s="10">
        <v>532</v>
      </c>
      <c r="BJ7" s="10"/>
      <c r="BK7" s="10">
        <v>79</v>
      </c>
      <c r="BL7" s="10">
        <v>147</v>
      </c>
      <c r="BM7" s="10">
        <v>296</v>
      </c>
      <c r="BN7" s="10">
        <v>10</v>
      </c>
      <c r="BO7" s="10"/>
      <c r="BP7" s="10">
        <v>107</v>
      </c>
      <c r="BQ7" s="10">
        <v>212</v>
      </c>
      <c r="BR7" s="10">
        <v>35</v>
      </c>
      <c r="BS7" s="10">
        <v>60</v>
      </c>
      <c r="BT7" s="10">
        <v>34</v>
      </c>
      <c r="BU7" s="10"/>
      <c r="BV7" s="10">
        <v>94</v>
      </c>
      <c r="BW7" s="10">
        <v>136</v>
      </c>
      <c r="BX7" s="10">
        <v>45</v>
      </c>
      <c r="BY7" s="10">
        <v>114</v>
      </c>
      <c r="BZ7" s="10">
        <v>47</v>
      </c>
      <c r="CA7" s="10"/>
      <c r="CB7" s="10">
        <v>214</v>
      </c>
      <c r="CC7" s="10">
        <v>318</v>
      </c>
      <c r="CD7" s="10"/>
      <c r="CE7" s="10">
        <v>121</v>
      </c>
      <c r="CF7" s="10"/>
      <c r="CG7" s="10">
        <v>68</v>
      </c>
    </row>
    <row r="8" spans="2:85" ht="30" customHeight="1" x14ac:dyDescent="0.35">
      <c r="B8" s="11" t="s">
        <v>20</v>
      </c>
      <c r="C8" s="11">
        <v>529</v>
      </c>
      <c r="D8" s="11">
        <v>260</v>
      </c>
      <c r="E8" s="11">
        <v>267</v>
      </c>
      <c r="F8" s="11"/>
      <c r="G8" s="11">
        <v>94</v>
      </c>
      <c r="H8" s="11">
        <v>119</v>
      </c>
      <c r="I8" s="11">
        <v>101</v>
      </c>
      <c r="J8" s="11">
        <v>80</v>
      </c>
      <c r="K8" s="11">
        <v>65</v>
      </c>
      <c r="L8" s="11">
        <v>70</v>
      </c>
      <c r="M8" s="11"/>
      <c r="N8" s="11">
        <v>200</v>
      </c>
      <c r="O8" s="11">
        <v>115</v>
      </c>
      <c r="P8" s="11">
        <v>147</v>
      </c>
      <c r="Q8" s="11">
        <v>65</v>
      </c>
      <c r="R8" s="11"/>
      <c r="S8" s="11">
        <v>62</v>
      </c>
      <c r="T8" s="11">
        <v>63</v>
      </c>
      <c r="U8" s="11">
        <v>51</v>
      </c>
      <c r="V8" s="11">
        <v>62</v>
      </c>
      <c r="W8" s="11">
        <v>37</v>
      </c>
      <c r="X8" s="11">
        <v>47</v>
      </c>
      <c r="Y8" s="11">
        <v>34</v>
      </c>
      <c r="Z8" s="11">
        <v>26</v>
      </c>
      <c r="AA8" s="11">
        <v>59</v>
      </c>
      <c r="AB8" s="11">
        <v>49</v>
      </c>
      <c r="AC8" s="11">
        <v>18</v>
      </c>
      <c r="AD8" s="11">
        <v>22</v>
      </c>
      <c r="AE8" s="11"/>
      <c r="AF8" s="11">
        <v>2</v>
      </c>
      <c r="AG8" s="11">
        <v>7</v>
      </c>
      <c r="AH8" s="11">
        <v>6</v>
      </c>
      <c r="AI8" s="11">
        <v>9</v>
      </c>
      <c r="AJ8" s="11">
        <v>20</v>
      </c>
      <c r="AK8" s="11">
        <v>45</v>
      </c>
      <c r="AL8" s="11">
        <v>37</v>
      </c>
      <c r="AM8" s="11">
        <v>28</v>
      </c>
      <c r="AN8" s="11">
        <v>44</v>
      </c>
      <c r="AO8" s="11">
        <v>36</v>
      </c>
      <c r="AP8" s="11">
        <v>66</v>
      </c>
      <c r="AQ8" s="11">
        <v>46</v>
      </c>
      <c r="AR8" s="11">
        <v>41</v>
      </c>
      <c r="AS8" s="11">
        <v>21</v>
      </c>
      <c r="AT8" s="11">
        <v>28</v>
      </c>
      <c r="AU8" s="11">
        <v>78</v>
      </c>
      <c r="AV8" s="11"/>
      <c r="AW8" s="11">
        <v>101</v>
      </c>
      <c r="AX8" s="11">
        <v>112</v>
      </c>
      <c r="AY8" s="11">
        <v>165</v>
      </c>
      <c r="AZ8" s="11">
        <v>77</v>
      </c>
      <c r="BA8" s="11">
        <v>17</v>
      </c>
      <c r="BB8" s="11"/>
      <c r="BC8" s="11">
        <v>74</v>
      </c>
      <c r="BD8" s="11">
        <v>242</v>
      </c>
      <c r="BE8" s="11">
        <v>147</v>
      </c>
      <c r="BF8" s="11">
        <v>58</v>
      </c>
      <c r="BG8" s="11">
        <v>8</v>
      </c>
      <c r="BH8" s="11"/>
      <c r="BI8" s="11">
        <v>529</v>
      </c>
      <c r="BJ8" s="11"/>
      <c r="BK8" s="11">
        <v>83</v>
      </c>
      <c r="BL8" s="11">
        <v>155</v>
      </c>
      <c r="BM8" s="11">
        <v>278</v>
      </c>
      <c r="BN8" s="11">
        <v>12</v>
      </c>
      <c r="BO8" s="11"/>
      <c r="BP8" s="11">
        <v>97</v>
      </c>
      <c r="BQ8" s="11">
        <v>202</v>
      </c>
      <c r="BR8" s="11">
        <v>30</v>
      </c>
      <c r="BS8" s="11">
        <v>58</v>
      </c>
      <c r="BT8" s="11">
        <v>43</v>
      </c>
      <c r="BU8" s="11"/>
      <c r="BV8" s="11">
        <v>82</v>
      </c>
      <c r="BW8" s="11">
        <v>134</v>
      </c>
      <c r="BX8" s="11">
        <v>39</v>
      </c>
      <c r="BY8" s="11">
        <v>111</v>
      </c>
      <c r="BZ8" s="11">
        <v>63</v>
      </c>
      <c r="CA8" s="11"/>
      <c r="CB8" s="11">
        <v>203</v>
      </c>
      <c r="CC8" s="11">
        <v>325</v>
      </c>
      <c r="CD8" s="11"/>
      <c r="CE8" s="11">
        <v>117</v>
      </c>
      <c r="CF8" s="11"/>
      <c r="CG8" s="11">
        <v>65</v>
      </c>
    </row>
    <row r="9" spans="2:85" x14ac:dyDescent="0.35">
      <c r="B9" s="18" t="s">
        <v>97</v>
      </c>
      <c r="C9" s="17">
        <v>0.89848545027986204</v>
      </c>
      <c r="D9" s="17">
        <v>0.88484073435260602</v>
      </c>
      <c r="E9" s="17">
        <v>0.91113667340460602</v>
      </c>
      <c r="F9" s="17"/>
      <c r="G9" s="17">
        <v>0.92517292934976803</v>
      </c>
      <c r="H9" s="17">
        <v>0.82921432227431302</v>
      </c>
      <c r="I9" s="17">
        <v>0.90061763416171603</v>
      </c>
      <c r="J9" s="17">
        <v>0.94988994332003596</v>
      </c>
      <c r="K9" s="17">
        <v>0.96169691836610804</v>
      </c>
      <c r="L9" s="17">
        <v>0.860022258573232</v>
      </c>
      <c r="M9" s="17"/>
      <c r="N9" s="17">
        <v>0.84762819950825397</v>
      </c>
      <c r="O9" s="17">
        <v>0.89371642626342096</v>
      </c>
      <c r="P9" s="17">
        <v>0.93299666201437703</v>
      </c>
      <c r="Q9" s="17">
        <v>0.98263379989928101</v>
      </c>
      <c r="R9" s="17"/>
      <c r="S9" s="17">
        <v>0.74409978719987802</v>
      </c>
      <c r="T9" s="17">
        <v>0.93635777583025004</v>
      </c>
      <c r="U9" s="17">
        <v>0.88532767909432097</v>
      </c>
      <c r="V9" s="17">
        <v>0.88841515937938498</v>
      </c>
      <c r="W9" s="17">
        <v>0.9400094452894</v>
      </c>
      <c r="X9" s="17">
        <v>0.88774191550333703</v>
      </c>
      <c r="Y9" s="17">
        <v>0.91998869043470599</v>
      </c>
      <c r="Z9" s="17">
        <v>0.96012952294655696</v>
      </c>
      <c r="AA9" s="17">
        <v>0.89401807446168802</v>
      </c>
      <c r="AB9" s="17">
        <v>0.96258815870255499</v>
      </c>
      <c r="AC9" s="17">
        <v>0.90396240369290304</v>
      </c>
      <c r="AD9" s="17">
        <v>1</v>
      </c>
      <c r="AE9" s="17"/>
      <c r="AF9" s="17">
        <v>1</v>
      </c>
      <c r="AG9" s="17">
        <v>0.86984805302847101</v>
      </c>
      <c r="AH9" s="17">
        <v>1</v>
      </c>
      <c r="AI9" s="17">
        <v>1</v>
      </c>
      <c r="AJ9" s="17">
        <v>0.95777214102418595</v>
      </c>
      <c r="AK9" s="17">
        <v>0.981006590351296</v>
      </c>
      <c r="AL9" s="17">
        <v>0.91486498407146499</v>
      </c>
      <c r="AM9" s="17">
        <v>0.91376497754502795</v>
      </c>
      <c r="AN9" s="17">
        <v>0.87206735703076899</v>
      </c>
      <c r="AO9" s="17">
        <v>0.91498389590427098</v>
      </c>
      <c r="AP9" s="17">
        <v>0.94668263286620202</v>
      </c>
      <c r="AQ9" s="17">
        <v>0.82677208066612395</v>
      </c>
      <c r="AR9" s="17">
        <v>0.87511567630644904</v>
      </c>
      <c r="AS9" s="17">
        <v>0.87910504481958196</v>
      </c>
      <c r="AT9" s="17">
        <v>0.79441001149115997</v>
      </c>
      <c r="AU9" s="17">
        <v>0.84589235274522501</v>
      </c>
      <c r="AV9" s="17"/>
      <c r="AW9" s="17">
        <v>0.94614164930816602</v>
      </c>
      <c r="AX9" s="17">
        <v>0.917260767016149</v>
      </c>
      <c r="AY9" s="17">
        <v>0.86565425665574802</v>
      </c>
      <c r="AZ9" s="17">
        <v>0.88514759990724201</v>
      </c>
      <c r="BA9" s="17">
        <v>0.77328589048840002</v>
      </c>
      <c r="BB9" s="17"/>
      <c r="BC9" s="17">
        <v>0.82209164345216201</v>
      </c>
      <c r="BD9" s="17">
        <v>0.86525225347102896</v>
      </c>
      <c r="BE9" s="17">
        <v>0.94653886477244797</v>
      </c>
      <c r="BF9" s="17">
        <v>1</v>
      </c>
      <c r="BG9" s="17">
        <v>1</v>
      </c>
      <c r="BH9" s="17"/>
      <c r="BI9" s="17">
        <v>0.89848545027986204</v>
      </c>
      <c r="BJ9" s="17"/>
      <c r="BK9" s="17">
        <v>0.88395338786717403</v>
      </c>
      <c r="BL9" s="17">
        <v>0.92065083655444702</v>
      </c>
      <c r="BM9" s="17">
        <v>0.89513644085744803</v>
      </c>
      <c r="BN9" s="17">
        <v>0.78933144025129398</v>
      </c>
      <c r="BO9" s="17"/>
      <c r="BP9" s="17">
        <v>0.84715050401385705</v>
      </c>
      <c r="BQ9" s="17">
        <v>0.86757065344659801</v>
      </c>
      <c r="BR9" s="17">
        <v>0.84573810581584097</v>
      </c>
      <c r="BS9" s="17">
        <v>0.96080412323350395</v>
      </c>
      <c r="BT9" s="17">
        <v>0.91786197756543098</v>
      </c>
      <c r="BU9" s="17"/>
      <c r="BV9" s="17">
        <v>0.91359261554534998</v>
      </c>
      <c r="BW9" s="17">
        <v>0.81447672348712696</v>
      </c>
      <c r="BX9" s="17">
        <v>0.90085602222291195</v>
      </c>
      <c r="BY9" s="17">
        <v>0.91558737642793897</v>
      </c>
      <c r="BZ9" s="17">
        <v>0.94324790666763203</v>
      </c>
      <c r="CA9" s="17"/>
      <c r="CB9" s="17">
        <v>0.87651311432842804</v>
      </c>
      <c r="CC9" s="17">
        <v>0.91219959283826701</v>
      </c>
      <c r="CD9" s="17"/>
      <c r="CE9" s="17">
        <v>0.81492930464259195</v>
      </c>
      <c r="CF9" s="17"/>
      <c r="CG9" s="17">
        <v>0.82166608661737695</v>
      </c>
    </row>
    <row r="10" spans="2:85" x14ac:dyDescent="0.35">
      <c r="B10" s="18" t="s">
        <v>99</v>
      </c>
      <c r="C10" s="17">
        <v>0.19661937666724599</v>
      </c>
      <c r="D10" s="17">
        <v>0.234211773490729</v>
      </c>
      <c r="E10" s="17">
        <v>0.16126437145841299</v>
      </c>
      <c r="F10" s="17"/>
      <c r="G10" s="17">
        <v>0.16486087959658799</v>
      </c>
      <c r="H10" s="17">
        <v>0.318200566149626</v>
      </c>
      <c r="I10" s="17">
        <v>0.197485640380276</v>
      </c>
      <c r="J10" s="17">
        <v>0.15152224688302601</v>
      </c>
      <c r="K10" s="17">
        <v>5.5926748760902999E-2</v>
      </c>
      <c r="L10" s="17">
        <v>0.21325255300164001</v>
      </c>
      <c r="M10" s="17"/>
      <c r="N10" s="17">
        <v>0.29336440226724603</v>
      </c>
      <c r="O10" s="17">
        <v>0.184130663105222</v>
      </c>
      <c r="P10" s="17">
        <v>0.14891078106126199</v>
      </c>
      <c r="Q10" s="17">
        <v>3.4396976492416603E-2</v>
      </c>
      <c r="R10" s="17"/>
      <c r="S10" s="17">
        <v>0.35102569980425502</v>
      </c>
      <c r="T10" s="17">
        <v>0.184937252478272</v>
      </c>
      <c r="U10" s="17">
        <v>0.26093106061229199</v>
      </c>
      <c r="V10" s="17">
        <v>0.19024952274558499</v>
      </c>
      <c r="W10" s="17">
        <v>0.169677615937568</v>
      </c>
      <c r="X10" s="17">
        <v>0.14567710454726199</v>
      </c>
      <c r="Y10" s="17">
        <v>0.191474116575159</v>
      </c>
      <c r="Z10" s="17">
        <v>0.156444185842494</v>
      </c>
      <c r="AA10" s="17">
        <v>9.9305336109379597E-2</v>
      </c>
      <c r="AB10" s="17">
        <v>0.27053882607597401</v>
      </c>
      <c r="AC10" s="17">
        <v>0.14982597203670001</v>
      </c>
      <c r="AD10" s="17">
        <v>0</v>
      </c>
      <c r="AE10" s="17"/>
      <c r="AF10" s="17">
        <v>1</v>
      </c>
      <c r="AG10" s="17">
        <v>0</v>
      </c>
      <c r="AH10" s="17">
        <v>0</v>
      </c>
      <c r="AI10" s="17">
        <v>0.106427852568939</v>
      </c>
      <c r="AJ10" s="17">
        <v>4.2227858975813701E-2</v>
      </c>
      <c r="AK10" s="17">
        <v>0</v>
      </c>
      <c r="AL10" s="17">
        <v>0.155691500653655</v>
      </c>
      <c r="AM10" s="17">
        <v>0.19136377040865701</v>
      </c>
      <c r="AN10" s="17">
        <v>0.180569995267471</v>
      </c>
      <c r="AO10" s="17">
        <v>0.199031182545131</v>
      </c>
      <c r="AP10" s="17">
        <v>0.184088607428953</v>
      </c>
      <c r="AQ10" s="17">
        <v>0.26408892509746901</v>
      </c>
      <c r="AR10" s="17">
        <v>0.25284227208127602</v>
      </c>
      <c r="AS10" s="17">
        <v>0.29412542837134298</v>
      </c>
      <c r="AT10" s="17">
        <v>0.296735701754062</v>
      </c>
      <c r="AU10" s="17">
        <v>0.31452222358001702</v>
      </c>
      <c r="AV10" s="17"/>
      <c r="AW10" s="17">
        <v>7.7454689394121201E-2</v>
      </c>
      <c r="AX10" s="17">
        <v>0.153182607689269</v>
      </c>
      <c r="AY10" s="17">
        <v>0.21741656584694699</v>
      </c>
      <c r="AZ10" s="17">
        <v>0.301933282518769</v>
      </c>
      <c r="BA10" s="17">
        <v>0.46802653997572502</v>
      </c>
      <c r="BB10" s="17"/>
      <c r="BC10" s="17">
        <v>0.24013218807131301</v>
      </c>
      <c r="BD10" s="17">
        <v>0.242464896682796</v>
      </c>
      <c r="BE10" s="17">
        <v>0.16041884504454099</v>
      </c>
      <c r="BF10" s="17">
        <v>6.7433237213508704E-2</v>
      </c>
      <c r="BG10" s="17">
        <v>0</v>
      </c>
      <c r="BH10" s="17"/>
      <c r="BI10" s="17">
        <v>0.19661937666724599</v>
      </c>
      <c r="BJ10" s="17"/>
      <c r="BK10" s="17">
        <v>0.145871902030868</v>
      </c>
      <c r="BL10" s="17">
        <v>0.13702696356477201</v>
      </c>
      <c r="BM10" s="17">
        <v>0.24443670339621101</v>
      </c>
      <c r="BN10" s="17">
        <v>0.21066855974870599</v>
      </c>
      <c r="BO10" s="17"/>
      <c r="BP10" s="17">
        <v>0.20492820135561801</v>
      </c>
      <c r="BQ10" s="17">
        <v>0.24854504097602101</v>
      </c>
      <c r="BR10" s="17">
        <v>0.28100527454583002</v>
      </c>
      <c r="BS10" s="17">
        <v>0.13465661638279799</v>
      </c>
      <c r="BT10" s="17">
        <v>9.3999098265364095E-2</v>
      </c>
      <c r="BU10" s="17"/>
      <c r="BV10" s="17">
        <v>0.19534962664563801</v>
      </c>
      <c r="BW10" s="17">
        <v>0.27615535527894602</v>
      </c>
      <c r="BX10" s="17">
        <v>0.22147692212891401</v>
      </c>
      <c r="BY10" s="17">
        <v>0.18137546752521799</v>
      </c>
      <c r="BZ10" s="17">
        <v>6.4789420382357202E-2</v>
      </c>
      <c r="CA10" s="17"/>
      <c r="CB10" s="17">
        <v>0.24268826762090701</v>
      </c>
      <c r="CC10" s="17">
        <v>0.16786524968491001</v>
      </c>
      <c r="CD10" s="17"/>
      <c r="CE10" s="17">
        <v>0.25014464967372901</v>
      </c>
      <c r="CF10" s="17"/>
      <c r="CG10" s="17">
        <v>0.34203679401932402</v>
      </c>
    </row>
    <row r="11" spans="2:85" x14ac:dyDescent="0.35">
      <c r="B11" s="18" t="s">
        <v>98</v>
      </c>
      <c r="C11" s="19">
        <v>0.18001791447430801</v>
      </c>
      <c r="D11" s="19">
        <v>0.23034306632137</v>
      </c>
      <c r="E11" s="19">
        <v>0.12832676427408801</v>
      </c>
      <c r="F11" s="19"/>
      <c r="G11" s="19">
        <v>0.24402618417986199</v>
      </c>
      <c r="H11" s="19">
        <v>0.237487467928086</v>
      </c>
      <c r="I11" s="19">
        <v>0.25042885584129698</v>
      </c>
      <c r="J11" s="19">
        <v>9.9317455917763697E-2</v>
      </c>
      <c r="K11" s="19">
        <v>7.18920415486866E-2</v>
      </c>
      <c r="L11" s="19">
        <v>8.6616820700134697E-2</v>
      </c>
      <c r="M11" s="19"/>
      <c r="N11" s="19">
        <v>0.24210004235191501</v>
      </c>
      <c r="O11" s="19">
        <v>9.8578116151472897E-2</v>
      </c>
      <c r="P11" s="19">
        <v>0.21444170312152999</v>
      </c>
      <c r="Q11" s="19">
        <v>6.0750201079627399E-2</v>
      </c>
      <c r="R11" s="19"/>
      <c r="S11" s="19">
        <v>0.37201905748518499</v>
      </c>
      <c r="T11" s="19">
        <v>0.14322611524043799</v>
      </c>
      <c r="U11" s="19">
        <v>9.17409542717708E-2</v>
      </c>
      <c r="V11" s="19">
        <v>4.7177379807147903E-2</v>
      </c>
      <c r="W11" s="19">
        <v>6.1581505787333499E-2</v>
      </c>
      <c r="X11" s="19">
        <v>0.17639938379485601</v>
      </c>
      <c r="Y11" s="19">
        <v>0.244590458191904</v>
      </c>
      <c r="Z11" s="19">
        <v>0.119892358920401</v>
      </c>
      <c r="AA11" s="19">
        <v>0.18814316371537501</v>
      </c>
      <c r="AB11" s="19">
        <v>0.35954480472521499</v>
      </c>
      <c r="AC11" s="19">
        <v>0.10101762376763</v>
      </c>
      <c r="AD11" s="19">
        <v>0.13370782109407101</v>
      </c>
      <c r="AE11" s="19"/>
      <c r="AF11" s="19">
        <v>0</v>
      </c>
      <c r="AG11" s="19">
        <v>0.13015194697152899</v>
      </c>
      <c r="AH11" s="19">
        <v>0</v>
      </c>
      <c r="AI11" s="19">
        <v>8.5187230268853095E-2</v>
      </c>
      <c r="AJ11" s="19">
        <v>3.9462242812096697E-2</v>
      </c>
      <c r="AK11" s="19">
        <v>0.293295711315745</v>
      </c>
      <c r="AL11" s="19">
        <v>0.1075974012424</v>
      </c>
      <c r="AM11" s="19">
        <v>0.13471500541585099</v>
      </c>
      <c r="AN11" s="19">
        <v>0.15136182342739901</v>
      </c>
      <c r="AO11" s="19">
        <v>0.19070808903963399</v>
      </c>
      <c r="AP11" s="19">
        <v>0.105979178544584</v>
      </c>
      <c r="AQ11" s="19">
        <v>0.15040489125115999</v>
      </c>
      <c r="AR11" s="19">
        <v>0.19450650631555499</v>
      </c>
      <c r="AS11" s="19">
        <v>3.2060181328663603E-2</v>
      </c>
      <c r="AT11" s="19">
        <v>0.300391456592001</v>
      </c>
      <c r="AU11" s="19">
        <v>0.35155765376171</v>
      </c>
      <c r="AV11" s="19"/>
      <c r="AW11" s="19">
        <v>0.174242629341126</v>
      </c>
      <c r="AX11" s="19">
        <v>0.12628899507997901</v>
      </c>
      <c r="AY11" s="19">
        <v>0.190866974840705</v>
      </c>
      <c r="AZ11" s="19">
        <v>0.23447260842551801</v>
      </c>
      <c r="BA11" s="19">
        <v>0.40025067182843599</v>
      </c>
      <c r="BB11" s="19"/>
      <c r="BC11" s="19">
        <v>0.42862356596684698</v>
      </c>
      <c r="BD11" s="19">
        <v>0.176817610127808</v>
      </c>
      <c r="BE11" s="19">
        <v>0.11574762497261699</v>
      </c>
      <c r="BF11" s="19">
        <v>6.23079454677379E-2</v>
      </c>
      <c r="BG11" s="19">
        <v>0</v>
      </c>
      <c r="BH11" s="19"/>
      <c r="BI11" s="19">
        <v>0.18001791447430801</v>
      </c>
      <c r="BJ11" s="19"/>
      <c r="BK11" s="19">
        <v>0.16663493216358699</v>
      </c>
      <c r="BL11" s="19">
        <v>0.171146001276622</v>
      </c>
      <c r="BM11" s="19">
        <v>0.19089690760959999</v>
      </c>
      <c r="BN11" s="19">
        <v>0.13487531266627001</v>
      </c>
      <c r="BO11" s="19"/>
      <c r="BP11" s="19">
        <v>0.207590066810034</v>
      </c>
      <c r="BQ11" s="19">
        <v>0.16286270108890999</v>
      </c>
      <c r="BR11" s="19">
        <v>0.19594884157123699</v>
      </c>
      <c r="BS11" s="19">
        <v>0.18346828300284401</v>
      </c>
      <c r="BT11" s="19">
        <v>0.45583755795199499</v>
      </c>
      <c r="BU11" s="19"/>
      <c r="BV11" s="19">
        <v>0.20039879854638101</v>
      </c>
      <c r="BW11" s="19">
        <v>0.22385443240347799</v>
      </c>
      <c r="BX11" s="19">
        <v>0.20669637991635301</v>
      </c>
      <c r="BY11" s="19">
        <v>9.6794295880300099E-2</v>
      </c>
      <c r="BZ11" s="19">
        <v>0.37214559022549398</v>
      </c>
      <c r="CA11" s="19"/>
      <c r="CB11" s="19">
        <v>0.18563677893273001</v>
      </c>
      <c r="CC11" s="19">
        <v>0.17651087232961099</v>
      </c>
      <c r="CD11" s="19"/>
      <c r="CE11" s="19">
        <v>0.207934862127793</v>
      </c>
      <c r="CF11" s="19"/>
      <c r="CG11" s="19">
        <v>0.216749655932758</v>
      </c>
    </row>
    <row r="12" spans="2:85" x14ac:dyDescent="0.35">
      <c r="B12" s="16" t="s">
        <v>105</v>
      </c>
    </row>
    <row r="13" spans="2:85" x14ac:dyDescent="0.35">
      <c r="B13" t="s">
        <v>102</v>
      </c>
    </row>
    <row r="14" spans="2:85" x14ac:dyDescent="0.35">
      <c r="B14" t="s">
        <v>103</v>
      </c>
    </row>
    <row r="16" spans="2:85" x14ac:dyDescent="0.35">
      <c r="B16"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G29"/>
  <sheetViews>
    <sheetView showGridLines="0" workbookViewId="0">
      <pane xSplit="2" topLeftCell="C1" activePane="topRight" state="frozen"/>
      <selection activeCell="B18" sqref="B18"/>
      <selection pane="topRight" activeCell="D2" sqref="D2:BU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122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106</v>
      </c>
      <c r="C9" s="17">
        <v>0.67298050567679002</v>
      </c>
      <c r="D9" s="17">
        <v>0.63769895431719903</v>
      </c>
      <c r="E9" s="17">
        <v>0.70881830421126502</v>
      </c>
      <c r="F9" s="17"/>
      <c r="G9" s="17">
        <v>0.68420315047860003</v>
      </c>
      <c r="H9" s="17">
        <v>0.70294267098940399</v>
      </c>
      <c r="I9" s="17">
        <v>0.71726674484512898</v>
      </c>
      <c r="J9" s="17">
        <v>0.73160076965169796</v>
      </c>
      <c r="K9" s="17">
        <v>0.65930671840229704</v>
      </c>
      <c r="L9" s="17">
        <v>0.56675215896299802</v>
      </c>
      <c r="M9" s="17"/>
      <c r="N9" s="17">
        <v>0.62161677533527604</v>
      </c>
      <c r="O9" s="17">
        <v>0.68049475343816501</v>
      </c>
      <c r="P9" s="17">
        <v>0.66868384123350799</v>
      </c>
      <c r="Q9" s="17">
        <v>0.72506421506172702</v>
      </c>
      <c r="R9" s="17"/>
      <c r="S9" s="17">
        <v>0.65765253505736898</v>
      </c>
      <c r="T9" s="17">
        <v>0.63586005870430196</v>
      </c>
      <c r="U9" s="17">
        <v>0.64444981916674404</v>
      </c>
      <c r="V9" s="17">
        <v>0.70947218083619901</v>
      </c>
      <c r="W9" s="17">
        <v>0.68398394870512302</v>
      </c>
      <c r="X9" s="17">
        <v>0.69609036447656603</v>
      </c>
      <c r="Y9" s="17">
        <v>0.69925108909253098</v>
      </c>
      <c r="Z9" s="17">
        <v>0.62770218559978996</v>
      </c>
      <c r="AA9" s="17">
        <v>0.66489590876730098</v>
      </c>
      <c r="AB9" s="17">
        <v>0.69845953522184201</v>
      </c>
      <c r="AC9" s="17">
        <v>0.70479747620464095</v>
      </c>
      <c r="AD9" s="17">
        <v>0.66764679039924701</v>
      </c>
      <c r="AE9" s="17"/>
      <c r="AF9" s="17">
        <v>0.56788671818797498</v>
      </c>
      <c r="AG9" s="17">
        <v>0.69175294178909397</v>
      </c>
      <c r="AH9" s="17">
        <v>0.75107828115420305</v>
      </c>
      <c r="AI9" s="17">
        <v>0.70081272209396905</v>
      </c>
      <c r="AJ9" s="17">
        <v>0.72705196856333798</v>
      </c>
      <c r="AK9" s="17">
        <v>0.72447237108308504</v>
      </c>
      <c r="AL9" s="17">
        <v>0.65159776860657703</v>
      </c>
      <c r="AM9" s="17">
        <v>0.730513956454376</v>
      </c>
      <c r="AN9" s="17">
        <v>0.62745980831847803</v>
      </c>
      <c r="AO9" s="17">
        <v>0.53533266115413503</v>
      </c>
      <c r="AP9" s="17">
        <v>0.62786915043665203</v>
      </c>
      <c r="AQ9" s="17">
        <v>0.67286427144790895</v>
      </c>
      <c r="AR9" s="17">
        <v>0.69287810211241396</v>
      </c>
      <c r="AS9" s="17">
        <v>0.640057379762484</v>
      </c>
      <c r="AT9" s="17">
        <v>0.65394280838246799</v>
      </c>
      <c r="AU9" s="17">
        <v>0.59277598701005996</v>
      </c>
      <c r="AV9" s="17"/>
      <c r="AW9" s="17">
        <v>0.70046430621913802</v>
      </c>
      <c r="AX9" s="17">
        <v>0.68500489016057697</v>
      </c>
      <c r="AY9" s="17">
        <v>0.66861964446149103</v>
      </c>
      <c r="AZ9" s="17">
        <v>0.62524988390080904</v>
      </c>
      <c r="BA9" s="17">
        <v>0.664108242933101</v>
      </c>
      <c r="BB9" s="17"/>
      <c r="BC9" s="17">
        <v>0.50515561735348402</v>
      </c>
      <c r="BD9" s="17">
        <v>0.57608104209381805</v>
      </c>
      <c r="BE9" s="17">
        <v>0.73265891753342205</v>
      </c>
      <c r="BF9" s="17">
        <v>0.84575937322500405</v>
      </c>
      <c r="BG9" s="17">
        <v>0.84990794940407</v>
      </c>
      <c r="BH9" s="17"/>
      <c r="BI9" s="17">
        <v>0.67263361243936304</v>
      </c>
      <c r="BJ9" s="17"/>
      <c r="BK9" s="17">
        <v>0.71895520185952499</v>
      </c>
      <c r="BL9" s="17">
        <v>0.627498766650051</v>
      </c>
      <c r="BM9" s="17">
        <v>0.68377046434358801</v>
      </c>
      <c r="BN9" s="17">
        <v>0.62160723504605597</v>
      </c>
      <c r="BO9" s="17"/>
      <c r="BP9" s="17">
        <v>0.56461876301746705</v>
      </c>
      <c r="BQ9" s="17">
        <v>0.72469242096604003</v>
      </c>
      <c r="BR9" s="17">
        <v>0.614047063802861</v>
      </c>
      <c r="BS9" s="17">
        <v>0.57472364999221603</v>
      </c>
      <c r="BT9" s="17">
        <v>0.66699793560141496</v>
      </c>
      <c r="BU9" s="17"/>
      <c r="BV9" s="17">
        <v>0.610755197559115</v>
      </c>
      <c r="BW9" s="17">
        <v>0.67098762326183203</v>
      </c>
      <c r="BX9" s="17">
        <v>0.74138950650594104</v>
      </c>
      <c r="BY9" s="17">
        <v>0.61439156219570801</v>
      </c>
      <c r="BZ9" s="17">
        <v>0.753353841588707</v>
      </c>
      <c r="CA9" s="17"/>
      <c r="CB9" s="17">
        <v>0.61281001773697796</v>
      </c>
      <c r="CC9" s="17">
        <v>0.70822173106001496</v>
      </c>
      <c r="CD9" s="17"/>
      <c r="CE9" s="17">
        <v>0.679808155988881</v>
      </c>
      <c r="CF9" s="17"/>
      <c r="CG9" s="17">
        <v>0.68127339899533501</v>
      </c>
    </row>
    <row r="10" spans="2:85" x14ac:dyDescent="0.35">
      <c r="B10" s="18" t="s">
        <v>107</v>
      </c>
      <c r="C10" s="17">
        <v>0.404383810982333</v>
      </c>
      <c r="D10" s="17">
        <v>0.34772237572394599</v>
      </c>
      <c r="E10" s="17">
        <v>0.460846033586221</v>
      </c>
      <c r="F10" s="17"/>
      <c r="G10" s="17">
        <v>0.34143228504107198</v>
      </c>
      <c r="H10" s="17">
        <v>0.32726312840875399</v>
      </c>
      <c r="I10" s="17">
        <v>0.35943122127702098</v>
      </c>
      <c r="J10" s="17">
        <v>0.45474660048211701</v>
      </c>
      <c r="K10" s="17">
        <v>0.40128424415311997</v>
      </c>
      <c r="L10" s="17">
        <v>0.50648256287348303</v>
      </c>
      <c r="M10" s="17"/>
      <c r="N10" s="17">
        <v>0.36869706994044399</v>
      </c>
      <c r="O10" s="17">
        <v>0.444939122273254</v>
      </c>
      <c r="P10" s="17">
        <v>0.387908346392911</v>
      </c>
      <c r="Q10" s="17">
        <v>0.41848144689156502</v>
      </c>
      <c r="R10" s="17"/>
      <c r="S10" s="17">
        <v>0.28957494440530901</v>
      </c>
      <c r="T10" s="17">
        <v>0.37601397124561597</v>
      </c>
      <c r="U10" s="17">
        <v>0.41414705879118902</v>
      </c>
      <c r="V10" s="17">
        <v>0.39305952917077802</v>
      </c>
      <c r="W10" s="17">
        <v>0.39416604787223097</v>
      </c>
      <c r="X10" s="17">
        <v>0.430578668996562</v>
      </c>
      <c r="Y10" s="17">
        <v>0.464877188089097</v>
      </c>
      <c r="Z10" s="17">
        <v>0.322720458041165</v>
      </c>
      <c r="AA10" s="17">
        <v>0.45366003888373502</v>
      </c>
      <c r="AB10" s="17">
        <v>0.42292207180743302</v>
      </c>
      <c r="AC10" s="17">
        <v>0.50749991822753304</v>
      </c>
      <c r="AD10" s="17">
        <v>0.55543589273948402</v>
      </c>
      <c r="AE10" s="17"/>
      <c r="AF10" s="17">
        <v>0.37808871820988299</v>
      </c>
      <c r="AG10" s="17">
        <v>0.39550798086953798</v>
      </c>
      <c r="AH10" s="17">
        <v>0.459770077982181</v>
      </c>
      <c r="AI10" s="17">
        <v>0.38226068408559799</v>
      </c>
      <c r="AJ10" s="17">
        <v>0.441016865774915</v>
      </c>
      <c r="AK10" s="17">
        <v>0.40181380913160403</v>
      </c>
      <c r="AL10" s="17">
        <v>0.447089580525733</v>
      </c>
      <c r="AM10" s="17">
        <v>0.40754971040534299</v>
      </c>
      <c r="AN10" s="17">
        <v>0.38017002057652699</v>
      </c>
      <c r="AO10" s="17">
        <v>0.46721183764898699</v>
      </c>
      <c r="AP10" s="17">
        <v>0.41060611197403801</v>
      </c>
      <c r="AQ10" s="17">
        <v>0.37998378454378501</v>
      </c>
      <c r="AR10" s="17">
        <v>0.39441188298935398</v>
      </c>
      <c r="AS10" s="17">
        <v>0.42208178761125298</v>
      </c>
      <c r="AT10" s="17">
        <v>0.38806904227324701</v>
      </c>
      <c r="AU10" s="17">
        <v>0.25633743790658098</v>
      </c>
      <c r="AV10" s="17"/>
      <c r="AW10" s="17">
        <v>0.417624795021245</v>
      </c>
      <c r="AX10" s="17">
        <v>0.423997880269459</v>
      </c>
      <c r="AY10" s="17">
        <v>0.38109299032591698</v>
      </c>
      <c r="AZ10" s="17">
        <v>0.34880893211538899</v>
      </c>
      <c r="BA10" s="17">
        <v>0.26307942631167403</v>
      </c>
      <c r="BB10" s="17"/>
      <c r="BC10" s="17">
        <v>0.31509407178711502</v>
      </c>
      <c r="BD10" s="17">
        <v>0.423509255619337</v>
      </c>
      <c r="BE10" s="17">
        <v>0.42524209377712302</v>
      </c>
      <c r="BF10" s="17">
        <v>0.385185292033283</v>
      </c>
      <c r="BG10" s="17">
        <v>0.34184734972531</v>
      </c>
      <c r="BH10" s="17"/>
      <c r="BI10" s="17">
        <v>0.397544995910662</v>
      </c>
      <c r="BJ10" s="17"/>
      <c r="BK10" s="17">
        <v>0.41007877869285098</v>
      </c>
      <c r="BL10" s="17">
        <v>0.451221771054795</v>
      </c>
      <c r="BM10" s="17">
        <v>0.37858253957590399</v>
      </c>
      <c r="BN10" s="17">
        <v>0.37673228773781198</v>
      </c>
      <c r="BO10" s="17"/>
      <c r="BP10" s="17">
        <v>0.36631759041052903</v>
      </c>
      <c r="BQ10" s="17">
        <v>0.44196261445912799</v>
      </c>
      <c r="BR10" s="17">
        <v>0.42171448207335599</v>
      </c>
      <c r="BS10" s="17">
        <v>0.32686365928366601</v>
      </c>
      <c r="BT10" s="17">
        <v>0.44813816349760799</v>
      </c>
      <c r="BU10" s="17"/>
      <c r="BV10" s="17">
        <v>0.39878590615618298</v>
      </c>
      <c r="BW10" s="17">
        <v>0.41191305142352602</v>
      </c>
      <c r="BX10" s="17">
        <v>0.41981280587710001</v>
      </c>
      <c r="BY10" s="17">
        <v>0.32073866882381402</v>
      </c>
      <c r="BZ10" s="17">
        <v>0.49511123048793199</v>
      </c>
      <c r="CA10" s="17"/>
      <c r="CB10" s="17">
        <v>0.32365923549461401</v>
      </c>
      <c r="CC10" s="17">
        <v>0.45166335043984102</v>
      </c>
      <c r="CD10" s="17"/>
      <c r="CE10" s="17">
        <v>0.40705396229439</v>
      </c>
      <c r="CF10" s="17"/>
      <c r="CG10" s="17">
        <v>0.30523381960790402</v>
      </c>
    </row>
    <row r="11" spans="2:85" x14ac:dyDescent="0.35">
      <c r="B11" s="18" t="s">
        <v>108</v>
      </c>
      <c r="C11" s="17">
        <v>0.395295225609261</v>
      </c>
      <c r="D11" s="17">
        <v>0.39130411322613801</v>
      </c>
      <c r="E11" s="17">
        <v>0.39934178344939097</v>
      </c>
      <c r="F11" s="17"/>
      <c r="G11" s="17">
        <v>0.21205630938740999</v>
      </c>
      <c r="H11" s="17">
        <v>0.28054361878533002</v>
      </c>
      <c r="I11" s="17">
        <v>0.35028213073259401</v>
      </c>
      <c r="J11" s="17">
        <v>0.41742091941964699</v>
      </c>
      <c r="K11" s="17">
        <v>0.53854876438913202</v>
      </c>
      <c r="L11" s="17">
        <v>0.53268375692011605</v>
      </c>
      <c r="M11" s="17"/>
      <c r="N11" s="17">
        <v>0.32378983073797002</v>
      </c>
      <c r="O11" s="17">
        <v>0.40343596018196998</v>
      </c>
      <c r="P11" s="17">
        <v>0.41267598735035699</v>
      </c>
      <c r="Q11" s="17">
        <v>0.447182769119775</v>
      </c>
      <c r="R11" s="17"/>
      <c r="S11" s="17">
        <v>0.28689955653347499</v>
      </c>
      <c r="T11" s="17">
        <v>0.40015676287011798</v>
      </c>
      <c r="U11" s="17">
        <v>0.474954724140285</v>
      </c>
      <c r="V11" s="17">
        <v>0.45331668197304698</v>
      </c>
      <c r="W11" s="17">
        <v>0.43260331603581298</v>
      </c>
      <c r="X11" s="17">
        <v>0.38542980719626502</v>
      </c>
      <c r="Y11" s="17">
        <v>0.43716724936641999</v>
      </c>
      <c r="Z11" s="17">
        <v>0.37155466987922903</v>
      </c>
      <c r="AA11" s="17">
        <v>0.40397986912342398</v>
      </c>
      <c r="AB11" s="17">
        <v>0.41166779563551897</v>
      </c>
      <c r="AC11" s="17">
        <v>0.37466728547022599</v>
      </c>
      <c r="AD11" s="17">
        <v>0.30983396848488098</v>
      </c>
      <c r="AE11" s="17"/>
      <c r="AF11" s="17">
        <v>0.367647012250302</v>
      </c>
      <c r="AG11" s="17">
        <v>0.31557134220794097</v>
      </c>
      <c r="AH11" s="17">
        <v>0.495344654413023</v>
      </c>
      <c r="AI11" s="17">
        <v>0.54550455038510803</v>
      </c>
      <c r="AJ11" s="17">
        <v>0.35516318966404598</v>
      </c>
      <c r="AK11" s="17">
        <v>0.43434629871734398</v>
      </c>
      <c r="AL11" s="17">
        <v>0.42967883220887998</v>
      </c>
      <c r="AM11" s="17">
        <v>0.379707069951013</v>
      </c>
      <c r="AN11" s="17">
        <v>0.37182754696916698</v>
      </c>
      <c r="AO11" s="17">
        <v>0.371075986259854</v>
      </c>
      <c r="AP11" s="17">
        <v>0.39586284339987798</v>
      </c>
      <c r="AQ11" s="17">
        <v>0.42505103339004102</v>
      </c>
      <c r="AR11" s="17">
        <v>0.31696120759538199</v>
      </c>
      <c r="AS11" s="17">
        <v>0.28453169367286102</v>
      </c>
      <c r="AT11" s="17">
        <v>0.25230169417824799</v>
      </c>
      <c r="AU11" s="17">
        <v>0.26919020638402902</v>
      </c>
      <c r="AV11" s="17"/>
      <c r="AW11" s="17">
        <v>0.50609412624435701</v>
      </c>
      <c r="AX11" s="17">
        <v>0.392144573569148</v>
      </c>
      <c r="AY11" s="17">
        <v>0.32461278717515601</v>
      </c>
      <c r="AZ11" s="17">
        <v>0.27494536223592198</v>
      </c>
      <c r="BA11" s="17">
        <v>0.186991463148343</v>
      </c>
      <c r="BB11" s="17"/>
      <c r="BC11" s="17">
        <v>0.30766466354788202</v>
      </c>
      <c r="BD11" s="17">
        <v>0.38709801483203599</v>
      </c>
      <c r="BE11" s="17">
        <v>0.42927009084020801</v>
      </c>
      <c r="BF11" s="17">
        <v>0.41689324953562301</v>
      </c>
      <c r="BG11" s="17">
        <v>0.29976369409554998</v>
      </c>
      <c r="BH11" s="17"/>
      <c r="BI11" s="17">
        <v>0.39738533490857603</v>
      </c>
      <c r="BJ11" s="17"/>
      <c r="BK11" s="17">
        <v>0.32372904532860802</v>
      </c>
      <c r="BL11" s="17">
        <v>0.42749027192511702</v>
      </c>
      <c r="BM11" s="17">
        <v>0.40487913758604099</v>
      </c>
      <c r="BN11" s="17">
        <v>0.338289391912725</v>
      </c>
      <c r="BO11" s="17"/>
      <c r="BP11" s="17">
        <v>0.57123411712385197</v>
      </c>
      <c r="BQ11" s="17">
        <v>0.26793904610090702</v>
      </c>
      <c r="BR11" s="17">
        <v>0.31194211084573897</v>
      </c>
      <c r="BS11" s="17">
        <v>0.68678401011787005</v>
      </c>
      <c r="BT11" s="17">
        <v>0.21144496900734799</v>
      </c>
      <c r="BU11" s="17"/>
      <c r="BV11" s="17">
        <v>0.49132166167188801</v>
      </c>
      <c r="BW11" s="17">
        <v>0.20917261158021699</v>
      </c>
      <c r="BX11" s="17">
        <v>0.28818573055117003</v>
      </c>
      <c r="BY11" s="17">
        <v>0.72176071772314498</v>
      </c>
      <c r="BZ11" s="17">
        <v>0.15062622223275801</v>
      </c>
      <c r="CA11" s="17"/>
      <c r="CB11" s="17">
        <v>0.59236663447739801</v>
      </c>
      <c r="CC11" s="17">
        <v>0.27987256286704298</v>
      </c>
      <c r="CD11" s="17"/>
      <c r="CE11" s="17">
        <v>0.210833847387214</v>
      </c>
      <c r="CF11" s="17"/>
      <c r="CG11" s="17">
        <v>0.44856701563076101</v>
      </c>
    </row>
    <row r="12" spans="2:85" x14ac:dyDescent="0.35">
      <c r="B12" s="18" t="s">
        <v>109</v>
      </c>
      <c r="C12" s="17">
        <v>0.344117385869321</v>
      </c>
      <c r="D12" s="17">
        <v>0.36889476401640903</v>
      </c>
      <c r="E12" s="17">
        <v>0.31995369920621097</v>
      </c>
      <c r="F12" s="17"/>
      <c r="G12" s="17">
        <v>0.25742214657600399</v>
      </c>
      <c r="H12" s="17">
        <v>0.29296733624850901</v>
      </c>
      <c r="I12" s="17">
        <v>0.30781450199181798</v>
      </c>
      <c r="J12" s="17">
        <v>0.35522035607027103</v>
      </c>
      <c r="K12" s="17">
        <v>0.41116066178194999</v>
      </c>
      <c r="L12" s="17">
        <v>0.41872735514523401</v>
      </c>
      <c r="M12" s="17"/>
      <c r="N12" s="17">
        <v>0.42999841907348102</v>
      </c>
      <c r="O12" s="17">
        <v>0.36200562373420497</v>
      </c>
      <c r="P12" s="17">
        <v>0.264053063596841</v>
      </c>
      <c r="Q12" s="17">
        <v>0.30597164531608601</v>
      </c>
      <c r="R12" s="17"/>
      <c r="S12" s="17">
        <v>0.37526532542936603</v>
      </c>
      <c r="T12" s="17">
        <v>0.35705428737450601</v>
      </c>
      <c r="U12" s="17">
        <v>0.379834394835388</v>
      </c>
      <c r="V12" s="17">
        <v>0.37891881608915701</v>
      </c>
      <c r="W12" s="17">
        <v>0.34767886939340698</v>
      </c>
      <c r="X12" s="17">
        <v>0.304900174988744</v>
      </c>
      <c r="Y12" s="17">
        <v>0.34668536366454</v>
      </c>
      <c r="Z12" s="17">
        <v>0.26904642434811599</v>
      </c>
      <c r="AA12" s="17">
        <v>0.34644388166676099</v>
      </c>
      <c r="AB12" s="17">
        <v>0.30440085908015002</v>
      </c>
      <c r="AC12" s="17">
        <v>0.32200101119929497</v>
      </c>
      <c r="AD12" s="17">
        <v>0.29337638802356297</v>
      </c>
      <c r="AE12" s="17"/>
      <c r="AF12" s="17">
        <v>0.222030421113113</v>
      </c>
      <c r="AG12" s="17">
        <v>0.24857159545699301</v>
      </c>
      <c r="AH12" s="17">
        <v>0.31185740560816599</v>
      </c>
      <c r="AI12" s="17">
        <v>0.36760097182206403</v>
      </c>
      <c r="AJ12" s="17">
        <v>0.32317062499770999</v>
      </c>
      <c r="AK12" s="17">
        <v>0.31249727509049602</v>
      </c>
      <c r="AL12" s="17">
        <v>0.30856943217801602</v>
      </c>
      <c r="AM12" s="17">
        <v>0.29777074680980498</v>
      </c>
      <c r="AN12" s="17">
        <v>0.32622133673451398</v>
      </c>
      <c r="AO12" s="17">
        <v>0.38959928687233403</v>
      </c>
      <c r="AP12" s="17">
        <v>0.383730536939827</v>
      </c>
      <c r="AQ12" s="17">
        <v>0.39014694780565801</v>
      </c>
      <c r="AR12" s="17">
        <v>0.37710532263743801</v>
      </c>
      <c r="AS12" s="17">
        <v>0.41198787197940201</v>
      </c>
      <c r="AT12" s="17">
        <v>0.50908741887762599</v>
      </c>
      <c r="AU12" s="17">
        <v>0.42870058092892699</v>
      </c>
      <c r="AV12" s="17"/>
      <c r="AW12" s="17">
        <v>0.321374422524764</v>
      </c>
      <c r="AX12" s="17">
        <v>0.32399579835082798</v>
      </c>
      <c r="AY12" s="17">
        <v>0.37889098864834397</v>
      </c>
      <c r="AZ12" s="17">
        <v>0.34227281041322899</v>
      </c>
      <c r="BA12" s="17">
        <v>0.41489010541624199</v>
      </c>
      <c r="BB12" s="17"/>
      <c r="BC12" s="17">
        <v>0.28997045655183101</v>
      </c>
      <c r="BD12" s="17">
        <v>0.36325717530219898</v>
      </c>
      <c r="BE12" s="17">
        <v>0.34854902902171198</v>
      </c>
      <c r="BF12" s="17">
        <v>0.31105838180706002</v>
      </c>
      <c r="BG12" s="17">
        <v>0.40818580682928401</v>
      </c>
      <c r="BH12" s="17"/>
      <c r="BI12" s="17">
        <v>0.35194363910794402</v>
      </c>
      <c r="BJ12" s="17"/>
      <c r="BK12" s="17">
        <v>0.31319679032939701</v>
      </c>
      <c r="BL12" s="17">
        <v>0.34846006035412702</v>
      </c>
      <c r="BM12" s="17">
        <v>0.35307751068795701</v>
      </c>
      <c r="BN12" s="17">
        <v>0.32643409211519597</v>
      </c>
      <c r="BO12" s="17"/>
      <c r="BP12" s="17">
        <v>0.415162797640593</v>
      </c>
      <c r="BQ12" s="17">
        <v>0.35041015481891202</v>
      </c>
      <c r="BR12" s="17">
        <v>0.35649938366888401</v>
      </c>
      <c r="BS12" s="17">
        <v>0.29792420587533103</v>
      </c>
      <c r="BT12" s="17">
        <v>0.29150361215957599</v>
      </c>
      <c r="BU12" s="17"/>
      <c r="BV12" s="17">
        <v>0.40301745161396102</v>
      </c>
      <c r="BW12" s="17">
        <v>0.36132889521813299</v>
      </c>
      <c r="BX12" s="17">
        <v>0.40621886542909802</v>
      </c>
      <c r="BY12" s="17">
        <v>0.31981889487506698</v>
      </c>
      <c r="BZ12" s="17">
        <v>0.25338316267782302</v>
      </c>
      <c r="CA12" s="17"/>
      <c r="CB12" s="17">
        <v>0.34586349023465002</v>
      </c>
      <c r="CC12" s="17">
        <v>0.34309471080737503</v>
      </c>
      <c r="CD12" s="17"/>
      <c r="CE12" s="17">
        <v>0.36595751706268698</v>
      </c>
      <c r="CF12" s="17"/>
      <c r="CG12" s="17">
        <v>0.348033009498253</v>
      </c>
    </row>
    <row r="13" spans="2:85" x14ac:dyDescent="0.35">
      <c r="B13" s="18" t="s">
        <v>110</v>
      </c>
      <c r="C13" s="17">
        <v>0.160752282996348</v>
      </c>
      <c r="D13" s="17">
        <v>0.19035290753711301</v>
      </c>
      <c r="E13" s="17">
        <v>0.13098044430754299</v>
      </c>
      <c r="F13" s="17"/>
      <c r="G13" s="17">
        <v>0.205366754637652</v>
      </c>
      <c r="H13" s="17">
        <v>0.23090199910058801</v>
      </c>
      <c r="I13" s="17">
        <v>0.19816487025555199</v>
      </c>
      <c r="J13" s="17">
        <v>0.13517835698532599</v>
      </c>
      <c r="K13" s="17">
        <v>0.102913394860917</v>
      </c>
      <c r="L13" s="17">
        <v>0.103295990000786</v>
      </c>
      <c r="M13" s="17"/>
      <c r="N13" s="17">
        <v>0.20191528977965201</v>
      </c>
      <c r="O13" s="17">
        <v>0.13147289372542101</v>
      </c>
      <c r="P13" s="17">
        <v>0.18174398360362501</v>
      </c>
      <c r="Q13" s="17">
        <v>0.128161834870584</v>
      </c>
      <c r="R13" s="17"/>
      <c r="S13" s="17">
        <v>0.190845686431662</v>
      </c>
      <c r="T13" s="17">
        <v>0.15057660116541799</v>
      </c>
      <c r="U13" s="17">
        <v>0.17207651146980599</v>
      </c>
      <c r="V13" s="17">
        <v>0.17241021183092101</v>
      </c>
      <c r="W13" s="17">
        <v>0.16658869823862499</v>
      </c>
      <c r="X13" s="17">
        <v>0.12793261576416701</v>
      </c>
      <c r="Y13" s="17">
        <v>0.15216918319377801</v>
      </c>
      <c r="Z13" s="17">
        <v>0.22177570903972099</v>
      </c>
      <c r="AA13" s="17">
        <v>0.15441038635996199</v>
      </c>
      <c r="AB13" s="17">
        <v>0.15385860880662799</v>
      </c>
      <c r="AC13" s="17">
        <v>0.118223340365861</v>
      </c>
      <c r="AD13" s="17">
        <v>0.140630220291107</v>
      </c>
      <c r="AE13" s="17"/>
      <c r="AF13" s="17">
        <v>7.1914851015167702E-2</v>
      </c>
      <c r="AG13" s="17">
        <v>0.107954976224968</v>
      </c>
      <c r="AH13" s="17">
        <v>9.7505420749977201E-2</v>
      </c>
      <c r="AI13" s="17">
        <v>0.10277112308023301</v>
      </c>
      <c r="AJ13" s="17">
        <v>0.12559678308509101</v>
      </c>
      <c r="AK13" s="17">
        <v>0.13024597004142599</v>
      </c>
      <c r="AL13" s="17">
        <v>0.14818014746318001</v>
      </c>
      <c r="AM13" s="17">
        <v>0.20974315445865299</v>
      </c>
      <c r="AN13" s="17">
        <v>0.19107360448382499</v>
      </c>
      <c r="AO13" s="17">
        <v>0.205373668718379</v>
      </c>
      <c r="AP13" s="17">
        <v>0.14710882613163001</v>
      </c>
      <c r="AQ13" s="17">
        <v>0.18193730087350701</v>
      </c>
      <c r="AR13" s="17">
        <v>0.21323428318288501</v>
      </c>
      <c r="AS13" s="17">
        <v>0.21131789674859899</v>
      </c>
      <c r="AT13" s="17">
        <v>0.21138978875773601</v>
      </c>
      <c r="AU13" s="17">
        <v>0.28913019662533801</v>
      </c>
      <c r="AV13" s="17"/>
      <c r="AW13" s="17">
        <v>0.116730801549288</v>
      </c>
      <c r="AX13" s="17">
        <v>0.18922322690483501</v>
      </c>
      <c r="AY13" s="17">
        <v>0.17035308122154599</v>
      </c>
      <c r="AZ13" s="17">
        <v>0.19677265475796701</v>
      </c>
      <c r="BA13" s="17">
        <v>0.23595185596266399</v>
      </c>
      <c r="BB13" s="17"/>
      <c r="BC13" s="17">
        <v>0.210059191497971</v>
      </c>
      <c r="BD13" s="17">
        <v>0.171494114895688</v>
      </c>
      <c r="BE13" s="17">
        <v>0.14680510110867501</v>
      </c>
      <c r="BF13" s="17">
        <v>0.14873920519796199</v>
      </c>
      <c r="BG13" s="17">
        <v>9.1577051877984303E-2</v>
      </c>
      <c r="BH13" s="17"/>
      <c r="BI13" s="17">
        <v>0.178467213967475</v>
      </c>
      <c r="BJ13" s="17"/>
      <c r="BK13" s="17">
        <v>0.164149038774492</v>
      </c>
      <c r="BL13" s="17">
        <v>0.127568448527724</v>
      </c>
      <c r="BM13" s="17">
        <v>0.17930354651162</v>
      </c>
      <c r="BN13" s="17">
        <v>0.1136202180285</v>
      </c>
      <c r="BO13" s="17"/>
      <c r="BP13" s="17">
        <v>0.139513726928992</v>
      </c>
      <c r="BQ13" s="17">
        <v>0.17242625553983101</v>
      </c>
      <c r="BR13" s="17">
        <v>0.13349870248908899</v>
      </c>
      <c r="BS13" s="17">
        <v>0.172335370094444</v>
      </c>
      <c r="BT13" s="17">
        <v>0.13934257195262101</v>
      </c>
      <c r="BU13" s="17"/>
      <c r="BV13" s="17">
        <v>0.15641906776599701</v>
      </c>
      <c r="BW13" s="17">
        <v>0.156038662814484</v>
      </c>
      <c r="BX13" s="17">
        <v>0.13367931568064501</v>
      </c>
      <c r="BY13" s="17">
        <v>0.19102015934856101</v>
      </c>
      <c r="BZ13" s="17">
        <v>0.16187998307255799</v>
      </c>
      <c r="CA13" s="17"/>
      <c r="CB13" s="17">
        <v>0.19632841099783599</v>
      </c>
      <c r="CC13" s="17">
        <v>0.13991571696389399</v>
      </c>
      <c r="CD13" s="17"/>
      <c r="CE13" s="17">
        <v>0.15445572269715099</v>
      </c>
      <c r="CF13" s="17"/>
      <c r="CG13" s="17">
        <v>0.274284243278964</v>
      </c>
    </row>
    <row r="14" spans="2:85" x14ac:dyDescent="0.35">
      <c r="B14" s="18" t="s">
        <v>111</v>
      </c>
      <c r="C14" s="17">
        <v>0.157887915554558</v>
      </c>
      <c r="D14" s="17">
        <v>0.15992956628097699</v>
      </c>
      <c r="E14" s="17">
        <v>0.15534656440179601</v>
      </c>
      <c r="F14" s="17"/>
      <c r="G14" s="17">
        <v>0.27560313568440498</v>
      </c>
      <c r="H14" s="17">
        <v>0.17965520245439201</v>
      </c>
      <c r="I14" s="17">
        <v>0.13434795007765299</v>
      </c>
      <c r="J14" s="17">
        <v>0.15397864024865501</v>
      </c>
      <c r="K14" s="17">
        <v>0.14539341055531699</v>
      </c>
      <c r="L14" s="17">
        <v>9.2788510112563699E-2</v>
      </c>
      <c r="M14" s="17"/>
      <c r="N14" s="17">
        <v>0.13080138844827499</v>
      </c>
      <c r="O14" s="17">
        <v>0.151577889419161</v>
      </c>
      <c r="P14" s="17">
        <v>0.18514853744968601</v>
      </c>
      <c r="Q14" s="17">
        <v>0.16771675853445001</v>
      </c>
      <c r="R14" s="17"/>
      <c r="S14" s="17">
        <v>0.25729090292844597</v>
      </c>
      <c r="T14" s="17">
        <v>0.16705927383218599</v>
      </c>
      <c r="U14" s="17">
        <v>8.7087868654832895E-2</v>
      </c>
      <c r="V14" s="17">
        <v>0.102400759018619</v>
      </c>
      <c r="W14" s="17">
        <v>0.16628745623074101</v>
      </c>
      <c r="X14" s="17">
        <v>0.21843766001273801</v>
      </c>
      <c r="Y14" s="17">
        <v>0.164800321055771</v>
      </c>
      <c r="Z14" s="17">
        <v>0.186741503367438</v>
      </c>
      <c r="AA14" s="17">
        <v>0.14748524938949401</v>
      </c>
      <c r="AB14" s="17">
        <v>9.26721554225408E-2</v>
      </c>
      <c r="AC14" s="17">
        <v>8.3207692923236098E-2</v>
      </c>
      <c r="AD14" s="17">
        <v>0.11028108840223499</v>
      </c>
      <c r="AE14" s="17"/>
      <c r="AF14" s="17">
        <v>0.32779368427988198</v>
      </c>
      <c r="AG14" s="17">
        <v>0.241377211412377</v>
      </c>
      <c r="AH14" s="17">
        <v>0.18849298374221099</v>
      </c>
      <c r="AI14" s="17">
        <v>0.14338712501620501</v>
      </c>
      <c r="AJ14" s="17">
        <v>0.148242004695749</v>
      </c>
      <c r="AK14" s="17">
        <v>0.148088234190663</v>
      </c>
      <c r="AL14" s="17">
        <v>0.17372951842295001</v>
      </c>
      <c r="AM14" s="17">
        <v>0.17285125039103699</v>
      </c>
      <c r="AN14" s="17">
        <v>0.15160004049193701</v>
      </c>
      <c r="AO14" s="17">
        <v>0.103564823025744</v>
      </c>
      <c r="AP14" s="17">
        <v>0.179524792677697</v>
      </c>
      <c r="AQ14" s="17">
        <v>0.13551226468764599</v>
      </c>
      <c r="AR14" s="17">
        <v>0.14965198734976501</v>
      </c>
      <c r="AS14" s="17">
        <v>0.14305704169261399</v>
      </c>
      <c r="AT14" s="17">
        <v>8.4466448680018402E-2</v>
      </c>
      <c r="AU14" s="17">
        <v>0.14505408045727999</v>
      </c>
      <c r="AV14" s="17"/>
      <c r="AW14" s="17">
        <v>0.15542912754511601</v>
      </c>
      <c r="AX14" s="17">
        <v>0.18912037375889901</v>
      </c>
      <c r="AY14" s="17">
        <v>0.131738633034967</v>
      </c>
      <c r="AZ14" s="17">
        <v>0.12837604922422099</v>
      </c>
      <c r="BA14" s="17">
        <v>0.20857179613391499</v>
      </c>
      <c r="BB14" s="17"/>
      <c r="BC14" s="17">
        <v>0.17125058242879099</v>
      </c>
      <c r="BD14" s="17">
        <v>0.18295796736730799</v>
      </c>
      <c r="BE14" s="17">
        <v>0.138948710102132</v>
      </c>
      <c r="BF14" s="17">
        <v>0.13575919960733501</v>
      </c>
      <c r="BG14" s="17">
        <v>0.149526336562326</v>
      </c>
      <c r="BH14" s="17"/>
      <c r="BI14" s="17">
        <v>0.15554010086546399</v>
      </c>
      <c r="BJ14" s="17"/>
      <c r="BK14" s="17">
        <v>0.15754580485649999</v>
      </c>
      <c r="BL14" s="17">
        <v>0.16618528328674101</v>
      </c>
      <c r="BM14" s="17">
        <v>0.153350281880926</v>
      </c>
      <c r="BN14" s="17">
        <v>0.163157321194004</v>
      </c>
      <c r="BO14" s="17"/>
      <c r="BP14" s="17">
        <v>0.13358845714586701</v>
      </c>
      <c r="BQ14" s="17">
        <v>0.14672204111641499</v>
      </c>
      <c r="BR14" s="17">
        <v>0.105213717372314</v>
      </c>
      <c r="BS14" s="17">
        <v>0.21136599005173501</v>
      </c>
      <c r="BT14" s="17">
        <v>0.158606277749087</v>
      </c>
      <c r="BU14" s="17"/>
      <c r="BV14" s="17">
        <v>0.135665449827855</v>
      </c>
      <c r="BW14" s="17">
        <v>0.15418870235457399</v>
      </c>
      <c r="BX14" s="17">
        <v>0.112842167005359</v>
      </c>
      <c r="BY14" s="17">
        <v>0.205488084473781</v>
      </c>
      <c r="BZ14" s="17">
        <v>0.14131840793144601</v>
      </c>
      <c r="CA14" s="17"/>
      <c r="CB14" s="17">
        <v>0.19830270663875901</v>
      </c>
      <c r="CC14" s="17">
        <v>0.13421739516856801</v>
      </c>
      <c r="CD14" s="17"/>
      <c r="CE14" s="17">
        <v>0.15994996845200801</v>
      </c>
      <c r="CF14" s="17"/>
      <c r="CG14" s="17">
        <v>0.18820007901566099</v>
      </c>
    </row>
    <row r="15" spans="2:85" x14ac:dyDescent="0.35">
      <c r="B15" s="18" t="s">
        <v>112</v>
      </c>
      <c r="C15" s="17">
        <v>0.155745107454379</v>
      </c>
      <c r="D15" s="17">
        <v>0.153272929530965</v>
      </c>
      <c r="E15" s="17">
        <v>0.157239655969797</v>
      </c>
      <c r="F15" s="17"/>
      <c r="G15" s="17">
        <v>0.20487175923533801</v>
      </c>
      <c r="H15" s="17">
        <v>0.23762523708559199</v>
      </c>
      <c r="I15" s="17">
        <v>0.19581830988972901</v>
      </c>
      <c r="J15" s="17">
        <v>0.10802570847569</v>
      </c>
      <c r="K15" s="17">
        <v>0.11303174228028701</v>
      </c>
      <c r="L15" s="17">
        <v>9.1458928524268401E-2</v>
      </c>
      <c r="M15" s="17"/>
      <c r="N15" s="17">
        <v>0.127862018940509</v>
      </c>
      <c r="O15" s="17">
        <v>0.15199144305982701</v>
      </c>
      <c r="P15" s="17">
        <v>0.17252555922009999</v>
      </c>
      <c r="Q15" s="17">
        <v>0.17624181732549499</v>
      </c>
      <c r="R15" s="17"/>
      <c r="S15" s="17">
        <v>0.215817252096795</v>
      </c>
      <c r="T15" s="17">
        <v>0.14682136190285899</v>
      </c>
      <c r="U15" s="17">
        <v>0.111827747738846</v>
      </c>
      <c r="V15" s="17">
        <v>0.17217630050229499</v>
      </c>
      <c r="W15" s="17">
        <v>9.5895628627236496E-2</v>
      </c>
      <c r="X15" s="17">
        <v>0.12684194993010001</v>
      </c>
      <c r="Y15" s="17">
        <v>0.114962069887725</v>
      </c>
      <c r="Z15" s="17">
        <v>0.197403178994976</v>
      </c>
      <c r="AA15" s="17">
        <v>0.17017306141830901</v>
      </c>
      <c r="AB15" s="17">
        <v>0.129761002378843</v>
      </c>
      <c r="AC15" s="17">
        <v>0.17439984916673601</v>
      </c>
      <c r="AD15" s="17">
        <v>0.25522088955864602</v>
      </c>
      <c r="AE15" s="17"/>
      <c r="AF15" s="17">
        <v>0.178180777170795</v>
      </c>
      <c r="AG15" s="17">
        <v>0.152120634155855</v>
      </c>
      <c r="AH15" s="17">
        <v>0.144010629799458</v>
      </c>
      <c r="AI15" s="17">
        <v>0.190817693877181</v>
      </c>
      <c r="AJ15" s="17">
        <v>0.137762945802578</v>
      </c>
      <c r="AK15" s="17">
        <v>0.14911195526493201</v>
      </c>
      <c r="AL15" s="17">
        <v>0.16412014550825499</v>
      </c>
      <c r="AM15" s="17">
        <v>0.10419398318508299</v>
      </c>
      <c r="AN15" s="17">
        <v>0.15955623678912001</v>
      </c>
      <c r="AO15" s="17">
        <v>0.15463352806552599</v>
      </c>
      <c r="AP15" s="17">
        <v>0.178959441691596</v>
      </c>
      <c r="AQ15" s="17">
        <v>0.16096283622840399</v>
      </c>
      <c r="AR15" s="17">
        <v>0.17866628547514199</v>
      </c>
      <c r="AS15" s="17">
        <v>7.9186750306300194E-2</v>
      </c>
      <c r="AT15" s="17">
        <v>0.25140998501943101</v>
      </c>
      <c r="AU15" s="17">
        <v>0.14491459464777501</v>
      </c>
      <c r="AV15" s="17"/>
      <c r="AW15" s="17">
        <v>0.112772239068126</v>
      </c>
      <c r="AX15" s="17">
        <v>0.15527878243047</v>
      </c>
      <c r="AY15" s="17">
        <v>0.18334155341154201</v>
      </c>
      <c r="AZ15" s="17">
        <v>0.219503689268605</v>
      </c>
      <c r="BA15" s="17">
        <v>7.7470424321304507E-2</v>
      </c>
      <c r="BB15" s="17"/>
      <c r="BC15" s="17">
        <v>0.14602801586629799</v>
      </c>
      <c r="BD15" s="17">
        <v>0.13696525374902199</v>
      </c>
      <c r="BE15" s="17">
        <v>0.16408190801164799</v>
      </c>
      <c r="BF15" s="17">
        <v>0.17724724056237101</v>
      </c>
      <c r="BG15" s="17">
        <v>0.203823648556861</v>
      </c>
      <c r="BH15" s="17"/>
      <c r="BI15" s="17">
        <v>0.142158095696097</v>
      </c>
      <c r="BJ15" s="17"/>
      <c r="BK15" s="17">
        <v>0.189193806952794</v>
      </c>
      <c r="BL15" s="17">
        <v>0.13157931352240801</v>
      </c>
      <c r="BM15" s="17">
        <v>0.16013735469445101</v>
      </c>
      <c r="BN15" s="17">
        <v>8.7203166900986506E-2</v>
      </c>
      <c r="BO15" s="17"/>
      <c r="BP15" s="17">
        <v>0.10454330201289801</v>
      </c>
      <c r="BQ15" s="17">
        <v>0.17589911311561501</v>
      </c>
      <c r="BR15" s="17">
        <v>0.144904811948876</v>
      </c>
      <c r="BS15" s="17">
        <v>0.119161435071041</v>
      </c>
      <c r="BT15" s="17">
        <v>0.15492034735328999</v>
      </c>
      <c r="BU15" s="17"/>
      <c r="BV15" s="17">
        <v>0.11816016737293999</v>
      </c>
      <c r="BW15" s="17">
        <v>0.21163028933977401</v>
      </c>
      <c r="BX15" s="17">
        <v>0.116481129550134</v>
      </c>
      <c r="BY15" s="17">
        <v>9.8713279028033299E-2</v>
      </c>
      <c r="BZ15" s="17">
        <v>0.22755315176846999</v>
      </c>
      <c r="CA15" s="17"/>
      <c r="CB15" s="17">
        <v>0.12199418866463101</v>
      </c>
      <c r="CC15" s="17">
        <v>0.17551266754380701</v>
      </c>
      <c r="CD15" s="17"/>
      <c r="CE15" s="17">
        <v>0.20299602320429</v>
      </c>
      <c r="CF15" s="17"/>
      <c r="CG15" s="17">
        <v>0.14567277227450001</v>
      </c>
    </row>
    <row r="16" spans="2:85" x14ac:dyDescent="0.35">
      <c r="B16" s="18" t="s">
        <v>113</v>
      </c>
      <c r="C16" s="17">
        <v>0.13372158554108701</v>
      </c>
      <c r="D16" s="17">
        <v>0.130862007472515</v>
      </c>
      <c r="E16" s="17">
        <v>0.13690714249171501</v>
      </c>
      <c r="F16" s="17"/>
      <c r="G16" s="17">
        <v>9.6158175999716905E-2</v>
      </c>
      <c r="H16" s="17">
        <v>9.6668255177727994E-2</v>
      </c>
      <c r="I16" s="17">
        <v>8.0375682484420702E-2</v>
      </c>
      <c r="J16" s="17">
        <v>0.11530297450294399</v>
      </c>
      <c r="K16" s="17">
        <v>0.166393516614771</v>
      </c>
      <c r="L16" s="17">
        <v>0.22514603701048</v>
      </c>
      <c r="M16" s="17"/>
      <c r="N16" s="17">
        <v>0.13633547000886001</v>
      </c>
      <c r="O16" s="17">
        <v>0.16721828598374</v>
      </c>
      <c r="P16" s="17">
        <v>0.121520270321267</v>
      </c>
      <c r="Q16" s="17">
        <v>0.105955614406871</v>
      </c>
      <c r="R16" s="17"/>
      <c r="S16" s="17">
        <v>8.7557054560779099E-2</v>
      </c>
      <c r="T16" s="17">
        <v>0.183913583221751</v>
      </c>
      <c r="U16" s="17">
        <v>0.16915992138882599</v>
      </c>
      <c r="V16" s="17">
        <v>0.120881249587136</v>
      </c>
      <c r="W16" s="17">
        <v>0.17387193730279499</v>
      </c>
      <c r="X16" s="17">
        <v>0.10646717650354</v>
      </c>
      <c r="Y16" s="17">
        <v>7.8422046683823896E-2</v>
      </c>
      <c r="Z16" s="17">
        <v>0.18966066975054399</v>
      </c>
      <c r="AA16" s="17">
        <v>9.5069360690172605E-2</v>
      </c>
      <c r="AB16" s="17">
        <v>0.20772656033780201</v>
      </c>
      <c r="AC16" s="17">
        <v>0.11336350571383599</v>
      </c>
      <c r="AD16" s="17">
        <v>8.9489990183389503E-2</v>
      </c>
      <c r="AE16" s="17"/>
      <c r="AF16" s="17">
        <v>0.120192898050615</v>
      </c>
      <c r="AG16" s="17">
        <v>0.120863922390519</v>
      </c>
      <c r="AH16" s="17">
        <v>0.15432051582727599</v>
      </c>
      <c r="AI16" s="17">
        <v>0.123357451551522</v>
      </c>
      <c r="AJ16" s="17">
        <v>0.145643129619801</v>
      </c>
      <c r="AK16" s="17">
        <v>0.15572613615394701</v>
      </c>
      <c r="AL16" s="17">
        <v>9.4388148029823302E-2</v>
      </c>
      <c r="AM16" s="17">
        <v>0.16206002644485401</v>
      </c>
      <c r="AN16" s="17">
        <v>0.13618503422556599</v>
      </c>
      <c r="AO16" s="17">
        <v>0.134529299114376</v>
      </c>
      <c r="AP16" s="17">
        <v>0.106884703442229</v>
      </c>
      <c r="AQ16" s="17">
        <v>0.147430916944046</v>
      </c>
      <c r="AR16" s="17">
        <v>0.13872785976690299</v>
      </c>
      <c r="AS16" s="17">
        <v>0.267897043589233</v>
      </c>
      <c r="AT16" s="17">
        <v>9.2465936128577397E-2</v>
      </c>
      <c r="AU16" s="17">
        <v>8.5386374892427105E-2</v>
      </c>
      <c r="AV16" s="17"/>
      <c r="AW16" s="17">
        <v>0.14869715049440599</v>
      </c>
      <c r="AX16" s="17">
        <v>0.16076406628595399</v>
      </c>
      <c r="AY16" s="17">
        <v>0.11515281259056399</v>
      </c>
      <c r="AZ16" s="17">
        <v>0.119678367455572</v>
      </c>
      <c r="BA16" s="17">
        <v>1.5216239221852199E-2</v>
      </c>
      <c r="BB16" s="17"/>
      <c r="BC16" s="17">
        <v>0.13374669267568301</v>
      </c>
      <c r="BD16" s="17">
        <v>0.17227552455775899</v>
      </c>
      <c r="BE16" s="17">
        <v>0.112999017467628</v>
      </c>
      <c r="BF16" s="17">
        <v>9.1939510314473699E-2</v>
      </c>
      <c r="BG16" s="17">
        <v>0.12852931461884801</v>
      </c>
      <c r="BH16" s="17"/>
      <c r="BI16" s="17">
        <v>0.143151558175065</v>
      </c>
      <c r="BJ16" s="17"/>
      <c r="BK16" s="17">
        <v>0.122704409243065</v>
      </c>
      <c r="BL16" s="17">
        <v>0.14313450531632799</v>
      </c>
      <c r="BM16" s="17">
        <v>0.13126175230430201</v>
      </c>
      <c r="BN16" s="17">
        <v>0.161930558972633</v>
      </c>
      <c r="BO16" s="17"/>
      <c r="BP16" s="17">
        <v>0.23308707075851201</v>
      </c>
      <c r="BQ16" s="17">
        <v>9.0118782035444697E-2</v>
      </c>
      <c r="BR16" s="17">
        <v>0.13046089737023001</v>
      </c>
      <c r="BS16" s="17">
        <v>0.196191384084726</v>
      </c>
      <c r="BT16" s="17">
        <v>0.14192614847606899</v>
      </c>
      <c r="BU16" s="17"/>
      <c r="BV16" s="17">
        <v>0.20625629940224199</v>
      </c>
      <c r="BW16" s="17">
        <v>9.5777382904009001E-2</v>
      </c>
      <c r="BX16" s="17">
        <v>0.104069284920871</v>
      </c>
      <c r="BY16" s="17">
        <v>0.16778101209778801</v>
      </c>
      <c r="BZ16" s="17">
        <v>8.1171076100192002E-2</v>
      </c>
      <c r="CA16" s="17"/>
      <c r="CB16" s="17">
        <v>0.15598951925598001</v>
      </c>
      <c r="CC16" s="17">
        <v>0.12067948969419599</v>
      </c>
      <c r="CD16" s="17"/>
      <c r="CE16" s="17">
        <v>0.100664665014449</v>
      </c>
      <c r="CF16" s="17"/>
      <c r="CG16" s="17">
        <v>9.5564654463061297E-2</v>
      </c>
    </row>
    <row r="17" spans="2:85" x14ac:dyDescent="0.35">
      <c r="B17" s="18" t="s">
        <v>114</v>
      </c>
      <c r="C17" s="17">
        <v>0.13242335223887899</v>
      </c>
      <c r="D17" s="17">
        <v>0.132690548921092</v>
      </c>
      <c r="E17" s="17">
        <v>0.13255545423901</v>
      </c>
      <c r="F17" s="17"/>
      <c r="G17" s="17">
        <v>0.16937561848284999</v>
      </c>
      <c r="H17" s="17">
        <v>0.111635500511979</v>
      </c>
      <c r="I17" s="17">
        <v>0.123738732228062</v>
      </c>
      <c r="J17" s="17">
        <v>0.12793177710954401</v>
      </c>
      <c r="K17" s="17">
        <v>0.13693210496222399</v>
      </c>
      <c r="L17" s="17">
        <v>0.13249433643653399</v>
      </c>
      <c r="M17" s="17"/>
      <c r="N17" s="17">
        <v>0.16178649361662401</v>
      </c>
      <c r="O17" s="17">
        <v>0.13900166857090299</v>
      </c>
      <c r="P17" s="17">
        <v>0.13006524018765001</v>
      </c>
      <c r="Q17" s="17">
        <v>9.7004235988601403E-2</v>
      </c>
      <c r="R17" s="17"/>
      <c r="S17" s="17">
        <v>0.123174832157285</v>
      </c>
      <c r="T17" s="17">
        <v>0.129572810233928</v>
      </c>
      <c r="U17" s="17">
        <v>0.102512816179178</v>
      </c>
      <c r="V17" s="17">
        <v>0.123230409101775</v>
      </c>
      <c r="W17" s="17">
        <v>0.142125954426993</v>
      </c>
      <c r="X17" s="17">
        <v>0.143389992215114</v>
      </c>
      <c r="Y17" s="17">
        <v>0.183775591446419</v>
      </c>
      <c r="Z17" s="17">
        <v>8.9513478478133707E-2</v>
      </c>
      <c r="AA17" s="17">
        <v>9.3317576354274595E-2</v>
      </c>
      <c r="AB17" s="17">
        <v>0.14899574920146499</v>
      </c>
      <c r="AC17" s="17">
        <v>0.22375156352498701</v>
      </c>
      <c r="AD17" s="17">
        <v>0.101778336090336</v>
      </c>
      <c r="AE17" s="17"/>
      <c r="AF17" s="17">
        <v>0.11736196089020901</v>
      </c>
      <c r="AG17" s="17">
        <v>0.20302031841891399</v>
      </c>
      <c r="AH17" s="17">
        <v>6.9735721167251893E-2</v>
      </c>
      <c r="AI17" s="17">
        <v>0.10428937768056699</v>
      </c>
      <c r="AJ17" s="17">
        <v>0.113590065100795</v>
      </c>
      <c r="AK17" s="17">
        <v>0.151920256262744</v>
      </c>
      <c r="AL17" s="17">
        <v>0.10539854151677</v>
      </c>
      <c r="AM17" s="17">
        <v>0.112354346109452</v>
      </c>
      <c r="AN17" s="17">
        <v>0.182178638896489</v>
      </c>
      <c r="AO17" s="17">
        <v>0.18248639010300799</v>
      </c>
      <c r="AP17" s="17">
        <v>9.0264104230659906E-2</v>
      </c>
      <c r="AQ17" s="17">
        <v>7.9948181728151907E-2</v>
      </c>
      <c r="AR17" s="17">
        <v>0.17066471852262499</v>
      </c>
      <c r="AS17" s="17">
        <v>0.131806766322899</v>
      </c>
      <c r="AT17" s="17">
        <v>0.187853492242464</v>
      </c>
      <c r="AU17" s="17">
        <v>0.18711992766265101</v>
      </c>
      <c r="AV17" s="17"/>
      <c r="AW17" s="17">
        <v>0.13399965850701101</v>
      </c>
      <c r="AX17" s="17">
        <v>9.8492085936797397E-2</v>
      </c>
      <c r="AY17" s="17">
        <v>0.133757651728172</v>
      </c>
      <c r="AZ17" s="17">
        <v>0.20341368587206901</v>
      </c>
      <c r="BA17" s="17">
        <v>0.23991156292539001</v>
      </c>
      <c r="BB17" s="17"/>
      <c r="BC17" s="17">
        <v>0.196173525016339</v>
      </c>
      <c r="BD17" s="17">
        <v>0.134042228648799</v>
      </c>
      <c r="BE17" s="17">
        <v>0.13400296644951501</v>
      </c>
      <c r="BF17" s="17">
        <v>9.1085998953059299E-2</v>
      </c>
      <c r="BG17" s="17">
        <v>7.13960915560473E-2</v>
      </c>
      <c r="BH17" s="17"/>
      <c r="BI17" s="17">
        <v>0.133469842300459</v>
      </c>
      <c r="BJ17" s="17"/>
      <c r="BK17" s="17">
        <v>0.124609964202247</v>
      </c>
      <c r="BL17" s="17">
        <v>0.161479116668406</v>
      </c>
      <c r="BM17" s="17">
        <v>0.120580861744519</v>
      </c>
      <c r="BN17" s="17">
        <v>0.108209563356441</v>
      </c>
      <c r="BO17" s="17"/>
      <c r="BP17" s="17">
        <v>9.4687019571075101E-2</v>
      </c>
      <c r="BQ17" s="17">
        <v>0.14900005407174599</v>
      </c>
      <c r="BR17" s="17">
        <v>0.152967035217352</v>
      </c>
      <c r="BS17" s="17">
        <v>3.5619335505442599E-2</v>
      </c>
      <c r="BT17" s="17">
        <v>0.33873260484525503</v>
      </c>
      <c r="BU17" s="17"/>
      <c r="BV17" s="17">
        <v>9.6815913051452596E-2</v>
      </c>
      <c r="BW17" s="17">
        <v>0.17798907965868199</v>
      </c>
      <c r="BX17" s="17">
        <v>0.173521635527944</v>
      </c>
      <c r="BY17" s="17">
        <v>4.0369290714655698E-2</v>
      </c>
      <c r="BZ17" s="17">
        <v>0.28078653376572499</v>
      </c>
      <c r="CA17" s="17"/>
      <c r="CB17" s="17">
        <v>6.1247744347589998E-2</v>
      </c>
      <c r="CC17" s="17">
        <v>0.17411016126050399</v>
      </c>
      <c r="CD17" s="17"/>
      <c r="CE17" s="17">
        <v>0.18353615810317001</v>
      </c>
      <c r="CF17" s="17"/>
      <c r="CG17" s="17">
        <v>8.1150369121342297E-2</v>
      </c>
    </row>
    <row r="18" spans="2:85" x14ac:dyDescent="0.35">
      <c r="B18" s="18" t="s">
        <v>115</v>
      </c>
      <c r="C18" s="17">
        <v>0.101445865158298</v>
      </c>
      <c r="D18" s="17">
        <v>0.1223365912297</v>
      </c>
      <c r="E18" s="17">
        <v>8.1371568277452497E-2</v>
      </c>
      <c r="F18" s="17"/>
      <c r="G18" s="17">
        <v>0.107318970156347</v>
      </c>
      <c r="H18" s="17">
        <v>0.118114018435152</v>
      </c>
      <c r="I18" s="17">
        <v>9.0782995356418497E-2</v>
      </c>
      <c r="J18" s="17">
        <v>9.5381412548737596E-2</v>
      </c>
      <c r="K18" s="17">
        <v>8.3144296685948194E-2</v>
      </c>
      <c r="L18" s="17">
        <v>0.109851684725833</v>
      </c>
      <c r="M18" s="17"/>
      <c r="N18" s="17">
        <v>0.11494372168436499</v>
      </c>
      <c r="O18" s="17">
        <v>9.4597503699286906E-2</v>
      </c>
      <c r="P18" s="17">
        <v>8.3199572638600394E-2</v>
      </c>
      <c r="Q18" s="17">
        <v>0.110858780366118</v>
      </c>
      <c r="R18" s="17"/>
      <c r="S18" s="17">
        <v>0.101189784963472</v>
      </c>
      <c r="T18" s="17">
        <v>0.103549304318728</v>
      </c>
      <c r="U18" s="17">
        <v>0.12865174047752101</v>
      </c>
      <c r="V18" s="17">
        <v>7.1542365534848995E-2</v>
      </c>
      <c r="W18" s="17">
        <v>6.4460682858568805E-2</v>
      </c>
      <c r="X18" s="17">
        <v>0.11950482451998901</v>
      </c>
      <c r="Y18" s="17">
        <v>0.10205565049478101</v>
      </c>
      <c r="Z18" s="17">
        <v>0.14352986257582001</v>
      </c>
      <c r="AA18" s="17">
        <v>6.9506324745101905E-2</v>
      </c>
      <c r="AB18" s="17">
        <v>0.12646856714264099</v>
      </c>
      <c r="AC18" s="17">
        <v>0.103767855279408</v>
      </c>
      <c r="AD18" s="17">
        <v>0.123326830894341</v>
      </c>
      <c r="AE18" s="17"/>
      <c r="AF18" s="17">
        <v>0.208176690877478</v>
      </c>
      <c r="AG18" s="17">
        <v>6.6990268875408002E-2</v>
      </c>
      <c r="AH18" s="17">
        <v>6.2686803121644097E-2</v>
      </c>
      <c r="AI18" s="17">
        <v>0.10230739134368701</v>
      </c>
      <c r="AJ18" s="17">
        <v>8.23821692759059E-2</v>
      </c>
      <c r="AK18" s="17">
        <v>9.9427495041004399E-2</v>
      </c>
      <c r="AL18" s="17">
        <v>6.4798337451277499E-2</v>
      </c>
      <c r="AM18" s="17">
        <v>8.8045722869622894E-2</v>
      </c>
      <c r="AN18" s="17">
        <v>0.121583327650096</v>
      </c>
      <c r="AO18" s="17">
        <v>0.153111531802264</v>
      </c>
      <c r="AP18" s="17">
        <v>0.162408220412987</v>
      </c>
      <c r="AQ18" s="17">
        <v>0.151598088520186</v>
      </c>
      <c r="AR18" s="17">
        <v>9.7105570940022007E-2</v>
      </c>
      <c r="AS18" s="17">
        <v>8.9786062098583294E-2</v>
      </c>
      <c r="AT18" s="17">
        <v>4.4792416257390201E-2</v>
      </c>
      <c r="AU18" s="17">
        <v>8.7204870408491397E-2</v>
      </c>
      <c r="AV18" s="17"/>
      <c r="AW18" s="17">
        <v>8.6180999605279807E-2</v>
      </c>
      <c r="AX18" s="17">
        <v>8.1465269431893306E-2</v>
      </c>
      <c r="AY18" s="17">
        <v>0.138197476449955</v>
      </c>
      <c r="AZ18" s="17">
        <v>0.106215877259662</v>
      </c>
      <c r="BA18" s="17">
        <v>0.12455553526322299</v>
      </c>
      <c r="BB18" s="17"/>
      <c r="BC18" s="17">
        <v>0.16933060227322999</v>
      </c>
      <c r="BD18" s="17">
        <v>0.11758993916117701</v>
      </c>
      <c r="BE18" s="17">
        <v>7.84338764628629E-2</v>
      </c>
      <c r="BF18" s="17">
        <v>7.9506887544740196E-2</v>
      </c>
      <c r="BG18" s="17">
        <v>5.6820189317843703E-2</v>
      </c>
      <c r="BH18" s="17"/>
      <c r="BI18" s="17">
        <v>0.10117123839129299</v>
      </c>
      <c r="BJ18" s="17"/>
      <c r="BK18" s="17">
        <v>0.108629640153207</v>
      </c>
      <c r="BL18" s="17">
        <v>9.0604038101454704E-2</v>
      </c>
      <c r="BM18" s="17">
        <v>0.10407745280483199</v>
      </c>
      <c r="BN18" s="17">
        <v>0.118399275239991</v>
      </c>
      <c r="BO18" s="17"/>
      <c r="BP18" s="17">
        <v>6.3033128061764906E-2</v>
      </c>
      <c r="BQ18" s="17">
        <v>0.13930663888876699</v>
      </c>
      <c r="BR18" s="17">
        <v>0.18365429784260001</v>
      </c>
      <c r="BS18" s="17">
        <v>3.1999836787266603E-2</v>
      </c>
      <c r="BT18" s="17">
        <v>0.11124018599688699</v>
      </c>
      <c r="BU18" s="17"/>
      <c r="BV18" s="17">
        <v>6.1755040216972597E-2</v>
      </c>
      <c r="BW18" s="17">
        <v>0.13243502229590501</v>
      </c>
      <c r="BX18" s="17">
        <v>0.17842883493592199</v>
      </c>
      <c r="BY18" s="17">
        <v>3.0422857970718899E-2</v>
      </c>
      <c r="BZ18" s="17">
        <v>0.15286574626215399</v>
      </c>
      <c r="CA18" s="17"/>
      <c r="CB18" s="17">
        <v>4.4416219164183E-2</v>
      </c>
      <c r="CC18" s="17">
        <v>0.13484753226817001</v>
      </c>
      <c r="CD18" s="17"/>
      <c r="CE18" s="17">
        <v>0.13394800269943399</v>
      </c>
      <c r="CF18" s="17"/>
      <c r="CG18" s="17">
        <v>4.78304199138141E-2</v>
      </c>
    </row>
    <row r="19" spans="2:85" x14ac:dyDescent="0.35">
      <c r="B19" s="18" t="s">
        <v>116</v>
      </c>
      <c r="C19" s="17">
        <v>7.3104795802209299E-2</v>
      </c>
      <c r="D19" s="17">
        <v>7.3493394288567895E-2</v>
      </c>
      <c r="E19" s="17">
        <v>7.2942581825927999E-2</v>
      </c>
      <c r="F19" s="17"/>
      <c r="G19" s="17">
        <v>7.5254815933498406E-2</v>
      </c>
      <c r="H19" s="17">
        <v>9.7354781673647695E-2</v>
      </c>
      <c r="I19" s="17">
        <v>8.3609456270030899E-2</v>
      </c>
      <c r="J19" s="17">
        <v>7.7745142947266199E-2</v>
      </c>
      <c r="K19" s="17">
        <v>6.6167303513499406E-2</v>
      </c>
      <c r="L19" s="17">
        <v>4.4315035748857798E-2</v>
      </c>
      <c r="M19" s="17"/>
      <c r="N19" s="17">
        <v>8.9201707136424599E-2</v>
      </c>
      <c r="O19" s="17">
        <v>4.4638836747073099E-2</v>
      </c>
      <c r="P19" s="17">
        <v>0.104961918681857</v>
      </c>
      <c r="Q19" s="17">
        <v>5.7875299210926101E-2</v>
      </c>
      <c r="R19" s="17"/>
      <c r="S19" s="17">
        <v>9.0430051270182193E-2</v>
      </c>
      <c r="T19" s="17">
        <v>8.2722975294107895E-2</v>
      </c>
      <c r="U19" s="17">
        <v>5.69526790290278E-2</v>
      </c>
      <c r="V19" s="17">
        <v>5.3438834818870198E-2</v>
      </c>
      <c r="W19" s="17">
        <v>7.6104433107673106E-2</v>
      </c>
      <c r="X19" s="17">
        <v>6.4350219032417999E-2</v>
      </c>
      <c r="Y19" s="17">
        <v>5.6006393523844698E-2</v>
      </c>
      <c r="Z19" s="17">
        <v>8.2447190925164907E-2</v>
      </c>
      <c r="AA19" s="17">
        <v>9.2844765885610095E-2</v>
      </c>
      <c r="AB19" s="17">
        <v>5.7404373998731897E-2</v>
      </c>
      <c r="AC19" s="17">
        <v>7.7566299425764706E-2</v>
      </c>
      <c r="AD19" s="17">
        <v>7.2068507657650702E-2</v>
      </c>
      <c r="AE19" s="17"/>
      <c r="AF19" s="17">
        <v>0</v>
      </c>
      <c r="AG19" s="17">
        <v>9.3456141489447406E-2</v>
      </c>
      <c r="AH19" s="17">
        <v>6.5179994888840603E-2</v>
      </c>
      <c r="AI19" s="17">
        <v>3.0761150066515801E-2</v>
      </c>
      <c r="AJ19" s="17">
        <v>9.31744022579922E-2</v>
      </c>
      <c r="AK19" s="17">
        <v>5.60930380254119E-2</v>
      </c>
      <c r="AL19" s="17">
        <v>9.2444151409290895E-2</v>
      </c>
      <c r="AM19" s="17">
        <v>6.8624627840115096E-2</v>
      </c>
      <c r="AN19" s="17">
        <v>8.2622801620453198E-2</v>
      </c>
      <c r="AO19" s="17">
        <v>7.0889619044642402E-2</v>
      </c>
      <c r="AP19" s="17">
        <v>8.7519562241257995E-2</v>
      </c>
      <c r="AQ19" s="17">
        <v>7.3221744246074499E-2</v>
      </c>
      <c r="AR19" s="17">
        <v>5.9060659725894901E-2</v>
      </c>
      <c r="AS19" s="17">
        <v>5.2033172817257702E-2</v>
      </c>
      <c r="AT19" s="17">
        <v>4.1309015631962903E-2</v>
      </c>
      <c r="AU19" s="17">
        <v>0.103206764849573</v>
      </c>
      <c r="AV19" s="17"/>
      <c r="AW19" s="17">
        <v>6.4543267074049004E-2</v>
      </c>
      <c r="AX19" s="17">
        <v>8.6003916747096301E-2</v>
      </c>
      <c r="AY19" s="17">
        <v>7.0820615358017106E-2</v>
      </c>
      <c r="AZ19" s="17">
        <v>8.3469324480562296E-2</v>
      </c>
      <c r="BA19" s="17">
        <v>0.10445037026074699</v>
      </c>
      <c r="BB19" s="17"/>
      <c r="BC19" s="17">
        <v>0.11410273376838399</v>
      </c>
      <c r="BD19" s="17">
        <v>6.9508141846535101E-2</v>
      </c>
      <c r="BE19" s="17">
        <v>6.1601455641628201E-2</v>
      </c>
      <c r="BF19" s="17">
        <v>8.7778784688352596E-2</v>
      </c>
      <c r="BG19" s="17">
        <v>4.1974460815585E-2</v>
      </c>
      <c r="BH19" s="17"/>
      <c r="BI19" s="17">
        <v>7.4403607070728905E-2</v>
      </c>
      <c r="BJ19" s="17"/>
      <c r="BK19" s="17">
        <v>5.3965262716034398E-2</v>
      </c>
      <c r="BL19" s="17">
        <v>7.1156785161636704E-2</v>
      </c>
      <c r="BM19" s="17">
        <v>8.2964532323274304E-2</v>
      </c>
      <c r="BN19" s="17">
        <v>1.84532603031459E-2</v>
      </c>
      <c r="BO19" s="17"/>
      <c r="BP19" s="17">
        <v>8.8084884819676301E-2</v>
      </c>
      <c r="BQ19" s="17">
        <v>6.9265342386849699E-2</v>
      </c>
      <c r="BR19" s="17">
        <v>5.50873333824793E-2</v>
      </c>
      <c r="BS19" s="17">
        <v>0.103868617315986</v>
      </c>
      <c r="BT19" s="17">
        <v>6.09613788424824E-2</v>
      </c>
      <c r="BU19" s="17"/>
      <c r="BV19" s="17">
        <v>7.7179816589386094E-2</v>
      </c>
      <c r="BW19" s="17">
        <v>7.9339877322256502E-2</v>
      </c>
      <c r="BX19" s="17">
        <v>5.1669525005627798E-2</v>
      </c>
      <c r="BY19" s="17">
        <v>9.4488694732776601E-2</v>
      </c>
      <c r="BZ19" s="17">
        <v>4.7967413936414197E-2</v>
      </c>
      <c r="CA19" s="17"/>
      <c r="CB19" s="17">
        <v>0.10126034714039001</v>
      </c>
      <c r="CC19" s="17">
        <v>5.6614383899777798E-2</v>
      </c>
      <c r="CD19" s="17"/>
      <c r="CE19" s="17">
        <v>7.6548698879585E-2</v>
      </c>
      <c r="CF19" s="17"/>
      <c r="CG19" s="17">
        <v>0.12572633605070199</v>
      </c>
    </row>
    <row r="20" spans="2:85" ht="29" x14ac:dyDescent="0.35">
      <c r="B20" s="18" t="s">
        <v>117</v>
      </c>
      <c r="C20" s="17">
        <v>5.0878728930815499E-2</v>
      </c>
      <c r="D20" s="17">
        <v>5.8391351730735098E-2</v>
      </c>
      <c r="E20" s="17">
        <v>4.3702401835480298E-2</v>
      </c>
      <c r="F20" s="17"/>
      <c r="G20" s="17">
        <v>0.10074174366437801</v>
      </c>
      <c r="H20" s="17">
        <v>6.7934754163397004E-2</v>
      </c>
      <c r="I20" s="17">
        <v>6.8732688023264904E-2</v>
      </c>
      <c r="J20" s="17">
        <v>3.8063620117549803E-2</v>
      </c>
      <c r="K20" s="17">
        <v>3.57978594968636E-2</v>
      </c>
      <c r="L20" s="17">
        <v>9.9640979082847997E-3</v>
      </c>
      <c r="M20" s="17"/>
      <c r="N20" s="17">
        <v>4.37519631757625E-2</v>
      </c>
      <c r="O20" s="17">
        <v>4.2067478855623897E-2</v>
      </c>
      <c r="P20" s="17">
        <v>7.2952863950398905E-2</v>
      </c>
      <c r="Q20" s="17">
        <v>4.8721127038685197E-2</v>
      </c>
      <c r="R20" s="17"/>
      <c r="S20" s="17">
        <v>7.4324028061079003E-2</v>
      </c>
      <c r="T20" s="17">
        <v>3.3888563967620598E-2</v>
      </c>
      <c r="U20" s="17">
        <v>7.6542215001307895E-2</v>
      </c>
      <c r="V20" s="17">
        <v>1.7946351477045399E-2</v>
      </c>
      <c r="W20" s="17">
        <v>5.93931486067013E-2</v>
      </c>
      <c r="X20" s="17">
        <v>3.6509948362376199E-2</v>
      </c>
      <c r="Y20" s="17">
        <v>3.3523972083316103E-2</v>
      </c>
      <c r="Z20" s="17">
        <v>2.4128795946454999E-2</v>
      </c>
      <c r="AA20" s="17">
        <v>5.46472263055914E-2</v>
      </c>
      <c r="AB20" s="17">
        <v>7.2489490634117304E-2</v>
      </c>
      <c r="AC20" s="17">
        <v>6.2078338180972303E-2</v>
      </c>
      <c r="AD20" s="17">
        <v>5.2981921348848902E-2</v>
      </c>
      <c r="AE20" s="17"/>
      <c r="AF20" s="17">
        <v>0</v>
      </c>
      <c r="AG20" s="17">
        <v>8.7072078815718906E-2</v>
      </c>
      <c r="AH20" s="17">
        <v>6.0088255538754597E-2</v>
      </c>
      <c r="AI20" s="17">
        <v>3.6310603184531699E-2</v>
      </c>
      <c r="AJ20" s="17">
        <v>8.9610923951433996E-2</v>
      </c>
      <c r="AK20" s="17">
        <v>3.3062670124525198E-2</v>
      </c>
      <c r="AL20" s="17">
        <v>6.0604088008374503E-2</v>
      </c>
      <c r="AM20" s="17">
        <v>3.9978251214779499E-2</v>
      </c>
      <c r="AN20" s="17">
        <v>3.3873958991308101E-2</v>
      </c>
      <c r="AO20" s="17">
        <v>3.6143911454086297E-2</v>
      </c>
      <c r="AP20" s="17">
        <v>3.0399108421858001E-2</v>
      </c>
      <c r="AQ20" s="17">
        <v>7.0604098649338599E-3</v>
      </c>
      <c r="AR20" s="17">
        <v>3.7763195366219603E-2</v>
      </c>
      <c r="AS20" s="17">
        <v>1.8075178700528001E-2</v>
      </c>
      <c r="AT20" s="17">
        <v>0.12390031464845599</v>
      </c>
      <c r="AU20" s="17">
        <v>8.8313781448446496E-2</v>
      </c>
      <c r="AV20" s="17"/>
      <c r="AW20" s="17">
        <v>3.8272770886052902E-2</v>
      </c>
      <c r="AX20" s="17">
        <v>6.6664687557752497E-2</v>
      </c>
      <c r="AY20" s="17">
        <v>5.8241875487583999E-2</v>
      </c>
      <c r="AZ20" s="17">
        <v>6.9209928182951005E-2</v>
      </c>
      <c r="BA20" s="17">
        <v>2.9672237347533301E-2</v>
      </c>
      <c r="BB20" s="17"/>
      <c r="BC20" s="17">
        <v>7.7128787157350498E-2</v>
      </c>
      <c r="BD20" s="17">
        <v>5.5033615868130603E-2</v>
      </c>
      <c r="BE20" s="17">
        <v>3.5743581823512997E-2</v>
      </c>
      <c r="BF20" s="17">
        <v>4.8147512844736201E-2</v>
      </c>
      <c r="BG20" s="17">
        <v>9.9405921147007997E-2</v>
      </c>
      <c r="BH20" s="17"/>
      <c r="BI20" s="17">
        <v>4.5006378624086303E-2</v>
      </c>
      <c r="BJ20" s="17"/>
      <c r="BK20" s="17">
        <v>5.0984496492452402E-2</v>
      </c>
      <c r="BL20" s="17">
        <v>4.2279070576665398E-2</v>
      </c>
      <c r="BM20" s="17">
        <v>5.3650904477160602E-2</v>
      </c>
      <c r="BN20" s="17">
        <v>9.3378222015079795E-2</v>
      </c>
      <c r="BO20" s="17"/>
      <c r="BP20" s="17">
        <v>3.9330453284691202E-2</v>
      </c>
      <c r="BQ20" s="17">
        <v>5.2138793353978599E-2</v>
      </c>
      <c r="BR20" s="17">
        <v>5.5220910019102898E-2</v>
      </c>
      <c r="BS20" s="17">
        <v>4.5748250877258298E-2</v>
      </c>
      <c r="BT20" s="17">
        <v>5.0374533806429297E-2</v>
      </c>
      <c r="BU20" s="17"/>
      <c r="BV20" s="17">
        <v>5.0632419026616998E-2</v>
      </c>
      <c r="BW20" s="17">
        <v>5.6091158940390101E-2</v>
      </c>
      <c r="BX20" s="17">
        <v>5.5262449082752498E-2</v>
      </c>
      <c r="BY20" s="17">
        <v>3.0210769821316302E-2</v>
      </c>
      <c r="BZ20" s="17">
        <v>7.2994823373409304E-2</v>
      </c>
      <c r="CA20" s="17"/>
      <c r="CB20" s="17">
        <v>5.2871564022401799E-2</v>
      </c>
      <c r="CC20" s="17">
        <v>4.97115462633849E-2</v>
      </c>
      <c r="CD20" s="17"/>
      <c r="CE20" s="17">
        <v>5.6500871543300198E-2</v>
      </c>
      <c r="CF20" s="17"/>
      <c r="CG20" s="17">
        <v>6.7157874248277197E-2</v>
      </c>
    </row>
    <row r="21" spans="2:85" ht="29" x14ac:dyDescent="0.35">
      <c r="B21" s="18" t="s">
        <v>118</v>
      </c>
      <c r="C21" s="17">
        <v>4.0416908564316602E-2</v>
      </c>
      <c r="D21" s="17">
        <v>5.0670085733162E-2</v>
      </c>
      <c r="E21" s="17">
        <v>2.9967908895905001E-2</v>
      </c>
      <c r="F21" s="17"/>
      <c r="G21" s="17">
        <v>1.5474791807924699E-2</v>
      </c>
      <c r="H21" s="17">
        <v>1.9844978053511899E-2</v>
      </c>
      <c r="I21" s="17">
        <v>3.6110640521425499E-2</v>
      </c>
      <c r="J21" s="17">
        <v>3.8090348173044297E-2</v>
      </c>
      <c r="K21" s="17">
        <v>2.9270220539463501E-2</v>
      </c>
      <c r="L21" s="17">
        <v>8.6537180067708094E-2</v>
      </c>
      <c r="M21" s="17"/>
      <c r="N21" s="17">
        <v>4.5961909881334501E-2</v>
      </c>
      <c r="O21" s="17">
        <v>5.0983939689177499E-2</v>
      </c>
      <c r="P21" s="17">
        <v>3.5984037515430702E-2</v>
      </c>
      <c r="Q21" s="17">
        <v>2.6235270993603101E-2</v>
      </c>
      <c r="R21" s="17"/>
      <c r="S21" s="17">
        <v>1.77736844171042E-2</v>
      </c>
      <c r="T21" s="17">
        <v>3.7932886170297497E-2</v>
      </c>
      <c r="U21" s="17">
        <v>3.0492399949884098E-2</v>
      </c>
      <c r="V21" s="17">
        <v>5.4270083882676297E-2</v>
      </c>
      <c r="W21" s="17">
        <v>3.0609644201261998E-2</v>
      </c>
      <c r="X21" s="17">
        <v>5.3506696772030002E-2</v>
      </c>
      <c r="Y21" s="17">
        <v>4.28475987012285E-2</v>
      </c>
      <c r="Z21" s="17">
        <v>6.7390126784545798E-2</v>
      </c>
      <c r="AA21" s="17">
        <v>3.84466052799875E-2</v>
      </c>
      <c r="AB21" s="17">
        <v>4.8291668211944597E-2</v>
      </c>
      <c r="AC21" s="17">
        <v>4.3061296075572797E-2</v>
      </c>
      <c r="AD21" s="17">
        <v>6.2173853102214897E-2</v>
      </c>
      <c r="AE21" s="17"/>
      <c r="AF21" s="17">
        <v>0</v>
      </c>
      <c r="AG21" s="17">
        <v>5.3739691211212401E-2</v>
      </c>
      <c r="AH21" s="17">
        <v>4.0577383645340401E-2</v>
      </c>
      <c r="AI21" s="17">
        <v>5.0028661023297297E-2</v>
      </c>
      <c r="AJ21" s="17">
        <v>3.8007680714469499E-2</v>
      </c>
      <c r="AK21" s="17">
        <v>2.5656651868373001E-2</v>
      </c>
      <c r="AL21" s="17">
        <v>3.4601293176481397E-2</v>
      </c>
      <c r="AM21" s="17">
        <v>5.1900192239726702E-2</v>
      </c>
      <c r="AN21" s="17">
        <v>6.2847452895909803E-2</v>
      </c>
      <c r="AO21" s="17">
        <v>5.2040231524472999E-2</v>
      </c>
      <c r="AP21" s="17">
        <v>4.7533431706753497E-2</v>
      </c>
      <c r="AQ21" s="17">
        <v>0</v>
      </c>
      <c r="AR21" s="17">
        <v>1.89311443835176E-2</v>
      </c>
      <c r="AS21" s="17">
        <v>4.2171538857934801E-2</v>
      </c>
      <c r="AT21" s="17">
        <v>2.4786473698804101E-2</v>
      </c>
      <c r="AU21" s="17">
        <v>7.5188367425901195E-2</v>
      </c>
      <c r="AV21" s="17"/>
      <c r="AW21" s="17">
        <v>3.37990189721162E-2</v>
      </c>
      <c r="AX21" s="17">
        <v>2.3142308675042599E-2</v>
      </c>
      <c r="AY21" s="17">
        <v>4.37432541511278E-2</v>
      </c>
      <c r="AZ21" s="17">
        <v>2.9386183362442399E-2</v>
      </c>
      <c r="BA21" s="17">
        <v>2.0915996800377101E-2</v>
      </c>
      <c r="BB21" s="17"/>
      <c r="BC21" s="17">
        <v>2.3847349618332899E-2</v>
      </c>
      <c r="BD21" s="17">
        <v>5.20614335814681E-2</v>
      </c>
      <c r="BE21" s="17">
        <v>3.9199091611410997E-2</v>
      </c>
      <c r="BF21" s="17">
        <v>3.2100466536694301E-2</v>
      </c>
      <c r="BG21" s="17">
        <v>1.8402343812763199E-2</v>
      </c>
      <c r="BH21" s="17"/>
      <c r="BI21" s="17">
        <v>4.0815473780745903E-2</v>
      </c>
      <c r="BJ21" s="17"/>
      <c r="BK21" s="17">
        <v>3.0771295595527801E-2</v>
      </c>
      <c r="BL21" s="17">
        <v>6.6397983234631905E-2</v>
      </c>
      <c r="BM21" s="17">
        <v>2.9799658572234201E-2</v>
      </c>
      <c r="BN21" s="17">
        <v>4.09919749343425E-2</v>
      </c>
      <c r="BO21" s="17"/>
      <c r="BP21" s="17">
        <v>8.00074833109779E-2</v>
      </c>
      <c r="BQ21" s="17">
        <v>4.3268833203729602E-2</v>
      </c>
      <c r="BR21" s="17">
        <v>3.1230492403356701E-2</v>
      </c>
      <c r="BS21" s="17">
        <v>2.8891101638378301E-2</v>
      </c>
      <c r="BT21" s="17">
        <v>1.91362204269011E-2</v>
      </c>
      <c r="BU21" s="17"/>
      <c r="BV21" s="17">
        <v>6.9618981220885806E-2</v>
      </c>
      <c r="BW21" s="17">
        <v>5.0542085902457602E-2</v>
      </c>
      <c r="BX21" s="17">
        <v>3.0299844051844299E-2</v>
      </c>
      <c r="BY21" s="17">
        <v>3.1480921387938697E-2</v>
      </c>
      <c r="BZ21" s="17">
        <v>2.5038828016241198E-2</v>
      </c>
      <c r="CA21" s="17"/>
      <c r="CB21" s="17">
        <v>4.0039273215891999E-2</v>
      </c>
      <c r="CC21" s="17">
        <v>4.0638085637698697E-2</v>
      </c>
      <c r="CD21" s="17"/>
      <c r="CE21" s="17">
        <v>5.7530668243211402E-2</v>
      </c>
      <c r="CF21" s="17"/>
      <c r="CG21" s="17">
        <v>3.3712636449859799E-2</v>
      </c>
    </row>
    <row r="22" spans="2:85" ht="29" x14ac:dyDescent="0.35">
      <c r="B22" s="18" t="s">
        <v>119</v>
      </c>
      <c r="C22" s="17">
        <v>3.4638832639621003E-2</v>
      </c>
      <c r="D22" s="17">
        <v>4.0442674000159398E-2</v>
      </c>
      <c r="E22" s="17">
        <v>2.77024733462993E-2</v>
      </c>
      <c r="F22" s="17"/>
      <c r="G22" s="17">
        <v>4.9986419410854098E-2</v>
      </c>
      <c r="H22" s="17">
        <v>5.5768830607822097E-2</v>
      </c>
      <c r="I22" s="17">
        <v>4.74636470414012E-2</v>
      </c>
      <c r="J22" s="17">
        <v>2.35049433959553E-2</v>
      </c>
      <c r="K22" s="17">
        <v>2.31454192591906E-2</v>
      </c>
      <c r="L22" s="17">
        <v>1.3617839553342E-2</v>
      </c>
      <c r="M22" s="17"/>
      <c r="N22" s="17">
        <v>4.8594241065296202E-2</v>
      </c>
      <c r="O22" s="17">
        <v>2.1821530779382901E-2</v>
      </c>
      <c r="P22" s="17">
        <v>4.37319314429883E-2</v>
      </c>
      <c r="Q22" s="17">
        <v>2.5172169188693E-2</v>
      </c>
      <c r="R22" s="17"/>
      <c r="S22" s="17">
        <v>4.8300734761846903E-2</v>
      </c>
      <c r="T22" s="17">
        <v>2.9121431148473799E-2</v>
      </c>
      <c r="U22" s="17">
        <v>1.6692972538795099E-2</v>
      </c>
      <c r="V22" s="17">
        <v>2.1667221791390901E-2</v>
      </c>
      <c r="W22" s="17">
        <v>7.1702575692649206E-2</v>
      </c>
      <c r="X22" s="17">
        <v>3.6318464281727601E-2</v>
      </c>
      <c r="Y22" s="17">
        <v>4.22201493059748E-2</v>
      </c>
      <c r="Z22" s="17">
        <v>3.1396565329167701E-2</v>
      </c>
      <c r="AA22" s="17">
        <v>2.3711408647003201E-2</v>
      </c>
      <c r="AB22" s="17">
        <v>2.68777616205082E-2</v>
      </c>
      <c r="AC22" s="17">
        <v>2.00041797843892E-2</v>
      </c>
      <c r="AD22" s="17">
        <v>6.2173853102214897E-2</v>
      </c>
      <c r="AE22" s="17"/>
      <c r="AF22" s="17">
        <v>4.8487907899237299E-2</v>
      </c>
      <c r="AG22" s="17">
        <v>4.6205530518727798E-2</v>
      </c>
      <c r="AH22" s="17">
        <v>5.4321183925251197E-3</v>
      </c>
      <c r="AI22" s="17">
        <v>6.5954577660838603E-3</v>
      </c>
      <c r="AJ22" s="17">
        <v>4.7553182742939501E-2</v>
      </c>
      <c r="AK22" s="17">
        <v>3.6799473045549702E-2</v>
      </c>
      <c r="AL22" s="17">
        <v>4.5349709824459197E-2</v>
      </c>
      <c r="AM22" s="17">
        <v>3.5670234043896597E-2</v>
      </c>
      <c r="AN22" s="17">
        <v>2.5643560704975501E-2</v>
      </c>
      <c r="AO22" s="17">
        <v>8.7185134613439793E-3</v>
      </c>
      <c r="AP22" s="17">
        <v>3.5044511153408599E-2</v>
      </c>
      <c r="AQ22" s="17">
        <v>4.6295883420890797E-2</v>
      </c>
      <c r="AR22" s="17">
        <v>2.5452081308083099E-2</v>
      </c>
      <c r="AS22" s="17">
        <v>1.5727984054595599E-2</v>
      </c>
      <c r="AT22" s="17">
        <v>6.78258444883304E-2</v>
      </c>
      <c r="AU22" s="17">
        <v>8.2243538600989693E-2</v>
      </c>
      <c r="AV22" s="17"/>
      <c r="AW22" s="17">
        <v>2.00109468606561E-2</v>
      </c>
      <c r="AX22" s="17">
        <v>2.66009561092111E-2</v>
      </c>
      <c r="AY22" s="17">
        <v>4.1856318131194697E-2</v>
      </c>
      <c r="AZ22" s="17">
        <v>6.0129682952029501E-2</v>
      </c>
      <c r="BA22" s="17">
        <v>7.2593127041474206E-2</v>
      </c>
      <c r="BB22" s="17"/>
      <c r="BC22" s="17">
        <v>8.2604009710218501E-2</v>
      </c>
      <c r="BD22" s="17">
        <v>2.9272351210144699E-2</v>
      </c>
      <c r="BE22" s="17">
        <v>2.51475688479482E-2</v>
      </c>
      <c r="BF22" s="17">
        <v>3.6961527464293598E-2</v>
      </c>
      <c r="BG22" s="17">
        <v>3.1486095161785001E-2</v>
      </c>
      <c r="BH22" s="17"/>
      <c r="BI22" s="17">
        <v>3.20913118641276E-2</v>
      </c>
      <c r="BJ22" s="17"/>
      <c r="BK22" s="17">
        <v>2.2418480632334498E-2</v>
      </c>
      <c r="BL22" s="17">
        <v>3.5506329576404899E-2</v>
      </c>
      <c r="BM22" s="17">
        <v>3.75207574966544E-2</v>
      </c>
      <c r="BN22" s="17">
        <v>5.4127914754925198E-2</v>
      </c>
      <c r="BO22" s="17"/>
      <c r="BP22" s="17">
        <v>2.4098489904421299E-2</v>
      </c>
      <c r="BQ22" s="17">
        <v>3.9279489779200497E-2</v>
      </c>
      <c r="BR22" s="17">
        <v>3.1323352247507402E-2</v>
      </c>
      <c r="BS22" s="17">
        <v>3.3468941233750299E-2</v>
      </c>
      <c r="BT22" s="17">
        <v>4.0858981765240797E-2</v>
      </c>
      <c r="BU22" s="17"/>
      <c r="BV22" s="17">
        <v>3.2985039063345697E-2</v>
      </c>
      <c r="BW22" s="17">
        <v>5.00718079713834E-2</v>
      </c>
      <c r="BX22" s="17">
        <v>4.1211982021771003E-2</v>
      </c>
      <c r="BY22" s="17">
        <v>3.5052916781505697E-2</v>
      </c>
      <c r="BZ22" s="17">
        <v>3.25719507592927E-2</v>
      </c>
      <c r="CA22" s="17"/>
      <c r="CB22" s="17">
        <v>3.7368693649836603E-2</v>
      </c>
      <c r="CC22" s="17">
        <v>3.3039981601183002E-2</v>
      </c>
      <c r="CD22" s="17"/>
      <c r="CE22" s="17">
        <v>4.7100936278432301E-2</v>
      </c>
      <c r="CF22" s="17"/>
      <c r="CG22" s="17">
        <v>4.7417503968567899E-2</v>
      </c>
    </row>
    <row r="23" spans="2:85" x14ac:dyDescent="0.35">
      <c r="B23" s="18" t="s">
        <v>120</v>
      </c>
      <c r="C23" s="17">
        <v>3.0170464677354701E-2</v>
      </c>
      <c r="D23" s="17">
        <v>3.1037551949556801E-2</v>
      </c>
      <c r="E23" s="17">
        <v>2.9414248515505299E-2</v>
      </c>
      <c r="F23" s="17"/>
      <c r="G23" s="17">
        <v>2.1133386147257599E-2</v>
      </c>
      <c r="H23" s="17">
        <v>5.54265420795527E-2</v>
      </c>
      <c r="I23" s="17">
        <v>3.96427039760485E-2</v>
      </c>
      <c r="J23" s="17">
        <v>2.4559422227671601E-2</v>
      </c>
      <c r="K23" s="17">
        <v>1.61694141656493E-2</v>
      </c>
      <c r="L23" s="17">
        <v>2.1883194877649802E-2</v>
      </c>
      <c r="M23" s="17"/>
      <c r="N23" s="17">
        <v>2.9364077773985399E-2</v>
      </c>
      <c r="O23" s="17">
        <v>1.8459973456482901E-2</v>
      </c>
      <c r="P23" s="17">
        <v>3.07615723130269E-2</v>
      </c>
      <c r="Q23" s="17">
        <v>4.2941462400727402E-2</v>
      </c>
      <c r="R23" s="17"/>
      <c r="S23" s="17">
        <v>3.4103922844332502E-2</v>
      </c>
      <c r="T23" s="17">
        <v>1.7854397239586199E-2</v>
      </c>
      <c r="U23" s="17">
        <v>2.1861974431845899E-2</v>
      </c>
      <c r="V23" s="17">
        <v>4.1461075617760697E-2</v>
      </c>
      <c r="W23" s="17">
        <v>1.1495601101877299E-2</v>
      </c>
      <c r="X23" s="17">
        <v>3.7327309680748502E-2</v>
      </c>
      <c r="Y23" s="17">
        <v>3.0028561796438501E-2</v>
      </c>
      <c r="Z23" s="17">
        <v>6.4212977754575504E-2</v>
      </c>
      <c r="AA23" s="17">
        <v>4.99470136415033E-2</v>
      </c>
      <c r="AB23" s="17">
        <v>1.9417612370132401E-2</v>
      </c>
      <c r="AC23" s="17">
        <v>8.4688359645229208E-3</v>
      </c>
      <c r="AD23" s="17">
        <v>2.64909606744245E-2</v>
      </c>
      <c r="AE23" s="17"/>
      <c r="AF23" s="17">
        <v>5.5639156079342202E-2</v>
      </c>
      <c r="AG23" s="17">
        <v>6.4395909831320597E-2</v>
      </c>
      <c r="AH23" s="17">
        <v>3.4726867117492101E-2</v>
      </c>
      <c r="AI23" s="17">
        <v>1.68702602124382E-2</v>
      </c>
      <c r="AJ23" s="17">
        <v>2.8343087035043301E-2</v>
      </c>
      <c r="AK23" s="17">
        <v>2.0512248225980599E-2</v>
      </c>
      <c r="AL23" s="17">
        <v>4.982324372441E-2</v>
      </c>
      <c r="AM23" s="17">
        <v>1.27348909409765E-2</v>
      </c>
      <c r="AN23" s="17">
        <v>6.7825216645540001E-3</v>
      </c>
      <c r="AO23" s="17">
        <v>3.4946665379712902E-2</v>
      </c>
      <c r="AP23" s="17">
        <v>4.1496637756344601E-2</v>
      </c>
      <c r="AQ23" s="17">
        <v>2.9960944186355101E-2</v>
      </c>
      <c r="AR23" s="17">
        <v>3.7950200444188703E-2</v>
      </c>
      <c r="AS23" s="17">
        <v>2.1248471462436601E-2</v>
      </c>
      <c r="AT23" s="17">
        <v>2.4499030450257801E-2</v>
      </c>
      <c r="AU23" s="17">
        <v>2.5768564698128101E-2</v>
      </c>
      <c r="AV23" s="17"/>
      <c r="AW23" s="17">
        <v>3.3643670119805999E-2</v>
      </c>
      <c r="AX23" s="17">
        <v>2.1510508340618E-2</v>
      </c>
      <c r="AY23" s="17">
        <v>2.6417442330390201E-2</v>
      </c>
      <c r="AZ23" s="17">
        <v>5.3696181331574097E-2</v>
      </c>
      <c r="BA23" s="17">
        <v>6.15550059228262E-2</v>
      </c>
      <c r="BB23" s="17"/>
      <c r="BC23" s="17">
        <v>6.0645115520684599E-2</v>
      </c>
      <c r="BD23" s="17">
        <v>2.3771640320445701E-2</v>
      </c>
      <c r="BE23" s="17">
        <v>3.0081994778321901E-2</v>
      </c>
      <c r="BF23" s="17">
        <v>1.0000228036585301E-2</v>
      </c>
      <c r="BG23" s="17">
        <v>8.8881101694643694E-2</v>
      </c>
      <c r="BH23" s="17"/>
      <c r="BI23" s="17">
        <v>3.0809162172714399E-2</v>
      </c>
      <c r="BJ23" s="17"/>
      <c r="BK23" s="17">
        <v>4.0053967649458698E-2</v>
      </c>
      <c r="BL23" s="17">
        <v>1.38851547471218E-2</v>
      </c>
      <c r="BM23" s="17">
        <v>3.6184609514825203E-2</v>
      </c>
      <c r="BN23" s="17">
        <v>1.3942650981676101E-2</v>
      </c>
      <c r="BO23" s="17"/>
      <c r="BP23" s="17">
        <v>1.82168618254787E-2</v>
      </c>
      <c r="BQ23" s="17">
        <v>3.2902418909216101E-2</v>
      </c>
      <c r="BR23" s="17">
        <v>3.3016682145314898E-2</v>
      </c>
      <c r="BS23" s="17">
        <v>3.6162909568991597E-2</v>
      </c>
      <c r="BT23" s="17">
        <v>6.7863312507807694E-2</v>
      </c>
      <c r="BU23" s="17"/>
      <c r="BV23" s="17">
        <v>2.7701597374752598E-2</v>
      </c>
      <c r="BW23" s="17">
        <v>4.2329693609235899E-2</v>
      </c>
      <c r="BX23" s="17">
        <v>2.1685405812882402E-2</v>
      </c>
      <c r="BY23" s="17">
        <v>2.2361691254417899E-2</v>
      </c>
      <c r="BZ23" s="17">
        <v>4.1489185740001801E-2</v>
      </c>
      <c r="CA23" s="17"/>
      <c r="CB23" s="17">
        <v>3.3624896089608503E-2</v>
      </c>
      <c r="CC23" s="17">
        <v>2.8147240333688001E-2</v>
      </c>
      <c r="CD23" s="17"/>
      <c r="CE23" s="17">
        <v>3.9273421169338803E-2</v>
      </c>
      <c r="CF23" s="17"/>
      <c r="CG23" s="17">
        <v>3.5509247561403001E-2</v>
      </c>
    </row>
    <row r="24" spans="2:85" x14ac:dyDescent="0.35">
      <c r="B24" s="18" t="s">
        <v>121</v>
      </c>
      <c r="C24" s="19">
        <v>3.2538666510876801E-3</v>
      </c>
      <c r="D24" s="19">
        <v>1.79786843907581E-3</v>
      </c>
      <c r="E24" s="19">
        <v>4.6835797996566397E-3</v>
      </c>
      <c r="F24" s="19"/>
      <c r="G24" s="19">
        <v>7.1840860475998001E-3</v>
      </c>
      <c r="H24" s="19">
        <v>2.4806067020990098E-3</v>
      </c>
      <c r="I24" s="19">
        <v>8.0949746514534203E-3</v>
      </c>
      <c r="J24" s="19">
        <v>2.66912263712577E-3</v>
      </c>
      <c r="K24" s="19">
        <v>0</v>
      </c>
      <c r="L24" s="19">
        <v>0</v>
      </c>
      <c r="M24" s="19"/>
      <c r="N24" s="19">
        <v>3.1878830824092199E-3</v>
      </c>
      <c r="O24" s="19">
        <v>1.96457570276875E-3</v>
      </c>
      <c r="P24" s="19">
        <v>1.9665881394379898E-3</v>
      </c>
      <c r="Q24" s="19">
        <v>5.8248275149725198E-3</v>
      </c>
      <c r="R24" s="19"/>
      <c r="S24" s="19">
        <v>0</v>
      </c>
      <c r="T24" s="19">
        <v>6.8446288647926196E-3</v>
      </c>
      <c r="U24" s="19">
        <v>1.25055303097118E-2</v>
      </c>
      <c r="V24" s="19">
        <v>0</v>
      </c>
      <c r="W24" s="19">
        <v>0</v>
      </c>
      <c r="X24" s="19">
        <v>4.7046568989678097E-3</v>
      </c>
      <c r="Y24" s="19">
        <v>0</v>
      </c>
      <c r="Z24" s="19">
        <v>1.2767812284517399E-2</v>
      </c>
      <c r="AA24" s="19">
        <v>3.9147495255807798E-3</v>
      </c>
      <c r="AB24" s="19">
        <v>0</v>
      </c>
      <c r="AC24" s="19">
        <v>0</v>
      </c>
      <c r="AD24" s="19">
        <v>0</v>
      </c>
      <c r="AE24" s="19"/>
      <c r="AF24" s="19">
        <v>0</v>
      </c>
      <c r="AG24" s="19">
        <v>0</v>
      </c>
      <c r="AH24" s="19">
        <v>6.6644112866769602E-3</v>
      </c>
      <c r="AI24" s="19">
        <v>0</v>
      </c>
      <c r="AJ24" s="19">
        <v>5.0551864940610401E-3</v>
      </c>
      <c r="AK24" s="19">
        <v>0</v>
      </c>
      <c r="AL24" s="19">
        <v>0</v>
      </c>
      <c r="AM24" s="19">
        <v>1.32642161686988E-2</v>
      </c>
      <c r="AN24" s="19">
        <v>0</v>
      </c>
      <c r="AO24" s="19">
        <v>9.0141314605461792E-3</v>
      </c>
      <c r="AP24" s="19">
        <v>4.8953552471326604E-3</v>
      </c>
      <c r="AQ24" s="19">
        <v>0</v>
      </c>
      <c r="AR24" s="19">
        <v>0</v>
      </c>
      <c r="AS24" s="19">
        <v>0</v>
      </c>
      <c r="AT24" s="19">
        <v>0</v>
      </c>
      <c r="AU24" s="19">
        <v>7.0184312671975101E-3</v>
      </c>
      <c r="AV24" s="19"/>
      <c r="AW24" s="19">
        <v>7.9093132780749809E-3</v>
      </c>
      <c r="AX24" s="19">
        <v>0</v>
      </c>
      <c r="AY24" s="19">
        <v>1.63841020257877E-3</v>
      </c>
      <c r="AZ24" s="19">
        <v>8.2514995843011099E-3</v>
      </c>
      <c r="BA24" s="19">
        <v>0</v>
      </c>
      <c r="BB24" s="19"/>
      <c r="BC24" s="19">
        <v>4.2636025733724901E-3</v>
      </c>
      <c r="BD24" s="19">
        <v>1.19217532894393E-3</v>
      </c>
      <c r="BE24" s="19">
        <v>6.5571209079513899E-3</v>
      </c>
      <c r="BF24" s="19">
        <v>0</v>
      </c>
      <c r="BG24" s="19">
        <v>0</v>
      </c>
      <c r="BH24" s="19"/>
      <c r="BI24" s="19">
        <v>1.0645293086884299E-3</v>
      </c>
      <c r="BJ24" s="19"/>
      <c r="BK24" s="19">
        <v>0</v>
      </c>
      <c r="BL24" s="19">
        <v>1.82923971698203E-3</v>
      </c>
      <c r="BM24" s="19">
        <v>2.4745072278418699E-3</v>
      </c>
      <c r="BN24" s="19">
        <v>6.6294499650387598E-2</v>
      </c>
      <c r="BO24" s="19"/>
      <c r="BP24" s="19">
        <v>0</v>
      </c>
      <c r="BQ24" s="19">
        <v>3.6194181841338702E-3</v>
      </c>
      <c r="BR24" s="19">
        <v>1.32466869893848E-2</v>
      </c>
      <c r="BS24" s="19">
        <v>0</v>
      </c>
      <c r="BT24" s="19">
        <v>0</v>
      </c>
      <c r="BU24" s="19"/>
      <c r="BV24" s="19">
        <v>2.9759691516580001E-3</v>
      </c>
      <c r="BW24" s="19">
        <v>2.1296881229665699E-3</v>
      </c>
      <c r="BX24" s="19">
        <v>1.0219533870144499E-2</v>
      </c>
      <c r="BY24" s="19">
        <v>0</v>
      </c>
      <c r="BZ24" s="19">
        <v>0</v>
      </c>
      <c r="CA24" s="19"/>
      <c r="CB24" s="19">
        <v>0</v>
      </c>
      <c r="CC24" s="19">
        <v>5.1596223121127697E-3</v>
      </c>
      <c r="CD24" s="19"/>
      <c r="CE24" s="19">
        <v>2.4241654984393799E-3</v>
      </c>
      <c r="CF24" s="19"/>
      <c r="CG24" s="19">
        <v>0</v>
      </c>
    </row>
    <row r="25" spans="2:85" x14ac:dyDescent="0.35">
      <c r="B25" s="16"/>
    </row>
    <row r="26" spans="2:85" x14ac:dyDescent="0.35">
      <c r="B26" t="s">
        <v>102</v>
      </c>
    </row>
    <row r="27" spans="2:85" x14ac:dyDescent="0.35">
      <c r="B27" t="s">
        <v>103</v>
      </c>
    </row>
    <row r="29" spans="2:85" x14ac:dyDescent="0.35">
      <c r="B2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G26"/>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138</v>
      </c>
      <c r="D7" s="10">
        <v>82</v>
      </c>
      <c r="E7" s="10">
        <v>54</v>
      </c>
      <c r="F7" s="10"/>
      <c r="G7" s="10">
        <v>11</v>
      </c>
      <c r="H7" s="10">
        <v>19</v>
      </c>
      <c r="I7" s="10">
        <v>19</v>
      </c>
      <c r="J7" s="10">
        <v>25</v>
      </c>
      <c r="K7" s="10">
        <v>30</v>
      </c>
      <c r="L7" s="10">
        <v>34</v>
      </c>
      <c r="M7" s="10"/>
      <c r="N7" s="10">
        <v>37</v>
      </c>
      <c r="O7" s="10">
        <v>38</v>
      </c>
      <c r="P7" s="10">
        <v>32</v>
      </c>
      <c r="Q7" s="10">
        <v>30</v>
      </c>
      <c r="R7" s="10"/>
      <c r="S7" s="10">
        <v>0</v>
      </c>
      <c r="T7" s="10">
        <v>0</v>
      </c>
      <c r="U7" s="10">
        <v>0</v>
      </c>
      <c r="V7" s="10">
        <v>0</v>
      </c>
      <c r="W7" s="10">
        <v>0</v>
      </c>
      <c r="X7" s="10">
        <v>0</v>
      </c>
      <c r="Y7" s="10">
        <v>0</v>
      </c>
      <c r="Z7" s="10">
        <v>0</v>
      </c>
      <c r="AA7" s="10">
        <v>0</v>
      </c>
      <c r="AB7" s="10">
        <v>138</v>
      </c>
      <c r="AC7" s="10">
        <v>0</v>
      </c>
      <c r="AD7" s="10">
        <v>0</v>
      </c>
      <c r="AE7" s="10"/>
      <c r="AF7" s="10">
        <v>2</v>
      </c>
      <c r="AG7" s="10">
        <v>4</v>
      </c>
      <c r="AH7" s="10">
        <v>12</v>
      </c>
      <c r="AI7" s="10">
        <v>19</v>
      </c>
      <c r="AJ7" s="10">
        <v>7</v>
      </c>
      <c r="AK7" s="10">
        <v>13</v>
      </c>
      <c r="AL7" s="10">
        <v>16</v>
      </c>
      <c r="AM7" s="10">
        <v>8</v>
      </c>
      <c r="AN7" s="10">
        <v>7</v>
      </c>
      <c r="AO7" s="10">
        <v>8</v>
      </c>
      <c r="AP7" s="10">
        <v>14</v>
      </c>
      <c r="AQ7" s="10">
        <v>8</v>
      </c>
      <c r="AR7" s="10">
        <v>3</v>
      </c>
      <c r="AS7" s="10">
        <v>2</v>
      </c>
      <c r="AT7" s="10">
        <v>4</v>
      </c>
      <c r="AU7" s="10">
        <v>8</v>
      </c>
      <c r="AV7" s="10"/>
      <c r="AW7" s="10">
        <v>31</v>
      </c>
      <c r="AX7" s="10">
        <v>25</v>
      </c>
      <c r="AY7" s="10">
        <v>29</v>
      </c>
      <c r="AZ7" s="10">
        <v>17</v>
      </c>
      <c r="BA7" s="10">
        <v>1</v>
      </c>
      <c r="BB7" s="10"/>
      <c r="BC7" s="10">
        <v>10</v>
      </c>
      <c r="BD7" s="10">
        <v>48</v>
      </c>
      <c r="BE7" s="10">
        <v>52</v>
      </c>
      <c r="BF7" s="10">
        <v>22</v>
      </c>
      <c r="BG7" s="10">
        <v>6</v>
      </c>
      <c r="BH7" s="10"/>
      <c r="BI7" s="10">
        <v>111</v>
      </c>
      <c r="BJ7" s="10"/>
      <c r="BK7" s="10">
        <v>20</v>
      </c>
      <c r="BL7" s="10">
        <v>47</v>
      </c>
      <c r="BM7" s="10">
        <v>70</v>
      </c>
      <c r="BN7" s="10">
        <v>1</v>
      </c>
      <c r="BO7" s="10"/>
      <c r="BP7" s="10">
        <v>15</v>
      </c>
      <c r="BQ7" s="10">
        <v>51</v>
      </c>
      <c r="BR7" s="10">
        <v>13</v>
      </c>
      <c r="BS7" s="10">
        <v>9</v>
      </c>
      <c r="BT7" s="10">
        <v>7</v>
      </c>
      <c r="BU7" s="10"/>
      <c r="BV7" s="10">
        <v>10</v>
      </c>
      <c r="BW7" s="10">
        <v>26</v>
      </c>
      <c r="BX7" s="10">
        <v>13</v>
      </c>
      <c r="BY7" s="10">
        <v>32</v>
      </c>
      <c r="BZ7" s="10">
        <v>11</v>
      </c>
      <c r="CA7" s="10"/>
      <c r="CB7" s="10">
        <v>48</v>
      </c>
      <c r="CC7" s="10">
        <v>90</v>
      </c>
      <c r="CD7" s="10"/>
      <c r="CE7" s="10">
        <v>23</v>
      </c>
      <c r="CF7" s="10"/>
      <c r="CG7" s="10">
        <v>14</v>
      </c>
    </row>
    <row r="8" spans="2:85" ht="30" customHeight="1" x14ac:dyDescent="0.35">
      <c r="B8" s="11" t="s">
        <v>20</v>
      </c>
      <c r="C8" s="11">
        <v>181</v>
      </c>
      <c r="D8" s="11">
        <v>107</v>
      </c>
      <c r="E8" s="11">
        <v>72</v>
      </c>
      <c r="F8" s="11"/>
      <c r="G8" s="11">
        <v>29</v>
      </c>
      <c r="H8" s="11">
        <v>23</v>
      </c>
      <c r="I8" s="11">
        <v>22</v>
      </c>
      <c r="J8" s="11">
        <v>33</v>
      </c>
      <c r="K8" s="11">
        <v>34</v>
      </c>
      <c r="L8" s="11">
        <v>40</v>
      </c>
      <c r="M8" s="11"/>
      <c r="N8" s="11">
        <v>44</v>
      </c>
      <c r="O8" s="11">
        <v>47</v>
      </c>
      <c r="P8" s="11">
        <v>45</v>
      </c>
      <c r="Q8" s="11">
        <v>45</v>
      </c>
      <c r="R8" s="11"/>
      <c r="S8" s="11">
        <v>0</v>
      </c>
      <c r="T8" s="11">
        <v>0</v>
      </c>
      <c r="U8" s="11">
        <v>0</v>
      </c>
      <c r="V8" s="11">
        <v>0</v>
      </c>
      <c r="W8" s="11">
        <v>0</v>
      </c>
      <c r="X8" s="11">
        <v>0</v>
      </c>
      <c r="Y8" s="11">
        <v>0</v>
      </c>
      <c r="Z8" s="11">
        <v>0</v>
      </c>
      <c r="AA8" s="11">
        <v>0</v>
      </c>
      <c r="AB8" s="11">
        <v>181</v>
      </c>
      <c r="AC8" s="11">
        <v>0</v>
      </c>
      <c r="AD8" s="11">
        <v>0</v>
      </c>
      <c r="AE8" s="11"/>
      <c r="AF8" s="11">
        <v>2</v>
      </c>
      <c r="AG8" s="11">
        <v>5</v>
      </c>
      <c r="AH8" s="11">
        <v>19</v>
      </c>
      <c r="AI8" s="11">
        <v>28</v>
      </c>
      <c r="AJ8" s="11">
        <v>9</v>
      </c>
      <c r="AK8" s="11">
        <v>22</v>
      </c>
      <c r="AL8" s="11">
        <v>19</v>
      </c>
      <c r="AM8" s="11">
        <v>9</v>
      </c>
      <c r="AN8" s="11">
        <v>8</v>
      </c>
      <c r="AO8" s="11">
        <v>9</v>
      </c>
      <c r="AP8" s="11">
        <v>17</v>
      </c>
      <c r="AQ8" s="11">
        <v>10</v>
      </c>
      <c r="AR8" s="11">
        <v>4</v>
      </c>
      <c r="AS8" s="11">
        <v>2</v>
      </c>
      <c r="AT8" s="11">
        <v>4</v>
      </c>
      <c r="AU8" s="11">
        <v>10</v>
      </c>
      <c r="AV8" s="11"/>
      <c r="AW8" s="11">
        <v>49</v>
      </c>
      <c r="AX8" s="11">
        <v>34</v>
      </c>
      <c r="AY8" s="11">
        <v>37</v>
      </c>
      <c r="AZ8" s="11">
        <v>20</v>
      </c>
      <c r="BA8" s="11">
        <v>1</v>
      </c>
      <c r="BB8" s="11"/>
      <c r="BC8" s="11">
        <v>20</v>
      </c>
      <c r="BD8" s="11">
        <v>57</v>
      </c>
      <c r="BE8" s="11">
        <v>64</v>
      </c>
      <c r="BF8" s="11">
        <v>30</v>
      </c>
      <c r="BG8" s="11">
        <v>10</v>
      </c>
      <c r="BH8" s="11"/>
      <c r="BI8" s="11">
        <v>146</v>
      </c>
      <c r="BJ8" s="11"/>
      <c r="BK8" s="11">
        <v>26</v>
      </c>
      <c r="BL8" s="11">
        <v>63</v>
      </c>
      <c r="BM8" s="11">
        <v>91</v>
      </c>
      <c r="BN8" s="11">
        <v>1</v>
      </c>
      <c r="BO8" s="11"/>
      <c r="BP8" s="11">
        <v>17</v>
      </c>
      <c r="BQ8" s="11">
        <v>64</v>
      </c>
      <c r="BR8" s="11">
        <v>17</v>
      </c>
      <c r="BS8" s="11">
        <v>11</v>
      </c>
      <c r="BT8" s="11">
        <v>15</v>
      </c>
      <c r="BU8" s="11"/>
      <c r="BV8" s="11">
        <v>11</v>
      </c>
      <c r="BW8" s="11">
        <v>35</v>
      </c>
      <c r="BX8" s="11">
        <v>18</v>
      </c>
      <c r="BY8" s="11">
        <v>39</v>
      </c>
      <c r="BZ8" s="11">
        <v>20</v>
      </c>
      <c r="CA8" s="11"/>
      <c r="CB8" s="11">
        <v>60</v>
      </c>
      <c r="CC8" s="11">
        <v>121</v>
      </c>
      <c r="CD8" s="11"/>
      <c r="CE8" s="11">
        <v>31</v>
      </c>
      <c r="CF8" s="11"/>
      <c r="CG8" s="11">
        <v>19</v>
      </c>
    </row>
    <row r="9" spans="2:85" x14ac:dyDescent="0.35">
      <c r="B9" s="18" t="s">
        <v>106</v>
      </c>
      <c r="C9" s="17">
        <v>0.717483081275746</v>
      </c>
      <c r="D9" s="17">
        <v>0.74870547848737101</v>
      </c>
      <c r="E9" s="17">
        <v>0.67598476284930298</v>
      </c>
      <c r="F9" s="17"/>
      <c r="G9" s="17">
        <v>0.79922880544183705</v>
      </c>
      <c r="H9" s="17">
        <v>0.74412563479871896</v>
      </c>
      <c r="I9" s="17">
        <v>0.62213191167112902</v>
      </c>
      <c r="J9" s="17">
        <v>0.86206189900260999</v>
      </c>
      <c r="K9" s="17">
        <v>0.77454577693549298</v>
      </c>
      <c r="L9" s="17">
        <v>0.52793905890867199</v>
      </c>
      <c r="M9" s="17"/>
      <c r="N9" s="17">
        <v>0.46508700758661797</v>
      </c>
      <c r="O9" s="17">
        <v>0.80437322454871496</v>
      </c>
      <c r="P9" s="17">
        <v>0.76235513009215805</v>
      </c>
      <c r="Q9" s="17">
        <v>0.821696822020196</v>
      </c>
      <c r="R9" s="17"/>
      <c r="S9" s="17">
        <v>0</v>
      </c>
      <c r="T9" s="17">
        <v>0</v>
      </c>
      <c r="U9" s="17">
        <v>0</v>
      </c>
      <c r="V9" s="17">
        <v>0</v>
      </c>
      <c r="W9" s="17">
        <v>0</v>
      </c>
      <c r="X9" s="17">
        <v>0</v>
      </c>
      <c r="Y9" s="17">
        <v>0</v>
      </c>
      <c r="Z9" s="17">
        <v>0</v>
      </c>
      <c r="AA9" s="17">
        <v>0</v>
      </c>
      <c r="AB9" s="17">
        <v>0.717483081275746</v>
      </c>
      <c r="AC9" s="17">
        <v>0</v>
      </c>
      <c r="AD9" s="17">
        <v>0</v>
      </c>
      <c r="AE9" s="17"/>
      <c r="AF9" s="17">
        <v>1</v>
      </c>
      <c r="AG9" s="17">
        <v>1</v>
      </c>
      <c r="AH9" s="17">
        <v>0.852087713957008</v>
      </c>
      <c r="AI9" s="17">
        <v>0.76989366670735604</v>
      </c>
      <c r="AJ9" s="17">
        <v>0.74327926966794999</v>
      </c>
      <c r="AK9" s="17">
        <v>0.84663669755412596</v>
      </c>
      <c r="AL9" s="17">
        <v>0.62296099632310598</v>
      </c>
      <c r="AM9" s="17">
        <v>0.76619337734022397</v>
      </c>
      <c r="AN9" s="17">
        <v>0.72487144437508599</v>
      </c>
      <c r="AO9" s="17">
        <v>0.51484367578801804</v>
      </c>
      <c r="AP9" s="17">
        <v>0.49724738474633001</v>
      </c>
      <c r="AQ9" s="17">
        <v>0.75378872071409997</v>
      </c>
      <c r="AR9" s="17">
        <v>0.66420748667615503</v>
      </c>
      <c r="AS9" s="17">
        <v>1</v>
      </c>
      <c r="AT9" s="17">
        <v>0.47086224537531801</v>
      </c>
      <c r="AU9" s="17">
        <v>0.41578545499130498</v>
      </c>
      <c r="AV9" s="17"/>
      <c r="AW9" s="17">
        <v>0.85585896860519195</v>
      </c>
      <c r="AX9" s="17">
        <v>0.81901840480081101</v>
      </c>
      <c r="AY9" s="17">
        <v>0.734997510672313</v>
      </c>
      <c r="AZ9" s="17">
        <v>0.41858965675991799</v>
      </c>
      <c r="BA9" s="17">
        <v>1</v>
      </c>
      <c r="BB9" s="17"/>
      <c r="BC9" s="17">
        <v>0.67411987621136205</v>
      </c>
      <c r="BD9" s="17">
        <v>0.54922968332872801</v>
      </c>
      <c r="BE9" s="17">
        <v>0.758279265629623</v>
      </c>
      <c r="BF9" s="17">
        <v>0.88630490726944999</v>
      </c>
      <c r="BG9" s="17">
        <v>1</v>
      </c>
      <c r="BH9" s="17"/>
      <c r="BI9" s="17">
        <v>0.69805619922708895</v>
      </c>
      <c r="BJ9" s="17"/>
      <c r="BK9" s="17">
        <v>0.61786213906684695</v>
      </c>
      <c r="BL9" s="17">
        <v>0.79121100054181304</v>
      </c>
      <c r="BM9" s="17">
        <v>0.69173790844032901</v>
      </c>
      <c r="BN9" s="17">
        <v>1</v>
      </c>
      <c r="BO9" s="17"/>
      <c r="BP9" s="17">
        <v>0.54103757722868095</v>
      </c>
      <c r="BQ9" s="17">
        <v>0.68587132506159698</v>
      </c>
      <c r="BR9" s="17">
        <v>0.47911845438568301</v>
      </c>
      <c r="BS9" s="17">
        <v>0.70163052385299896</v>
      </c>
      <c r="BT9" s="17">
        <v>1</v>
      </c>
      <c r="BU9" s="17"/>
      <c r="BV9" s="17">
        <v>0.50723087657191801</v>
      </c>
      <c r="BW9" s="17">
        <v>0.68088276780462598</v>
      </c>
      <c r="BX9" s="17">
        <v>0.74233315719358905</v>
      </c>
      <c r="BY9" s="17">
        <v>0.67295757298041503</v>
      </c>
      <c r="BZ9" s="17">
        <v>0.938938046128169</v>
      </c>
      <c r="CA9" s="17"/>
      <c r="CB9" s="17">
        <v>0.62743802249973002</v>
      </c>
      <c r="CC9" s="17">
        <v>0.76246445794629203</v>
      </c>
      <c r="CD9" s="17"/>
      <c r="CE9" s="17">
        <v>0.63880216425373104</v>
      </c>
      <c r="CF9" s="17"/>
      <c r="CG9" s="17">
        <v>0.548988574577152</v>
      </c>
    </row>
    <row r="10" spans="2:85" x14ac:dyDescent="0.35">
      <c r="B10" s="18" t="s">
        <v>107</v>
      </c>
      <c r="C10" s="17">
        <v>0.47101821615839401</v>
      </c>
      <c r="D10" s="17">
        <v>0.36544106992966902</v>
      </c>
      <c r="E10" s="17">
        <v>0.60973515510977006</v>
      </c>
      <c r="F10" s="17"/>
      <c r="G10" s="17">
        <v>0.20143035143553101</v>
      </c>
      <c r="H10" s="17">
        <v>0.40942504811942998</v>
      </c>
      <c r="I10" s="17">
        <v>0.20404299401297599</v>
      </c>
      <c r="J10" s="17">
        <v>0.62233868444220597</v>
      </c>
      <c r="K10" s="17">
        <v>0.43156397121632301</v>
      </c>
      <c r="L10" s="17">
        <v>0.75234562908082703</v>
      </c>
      <c r="M10" s="17"/>
      <c r="N10" s="17">
        <v>0.52071596138689902</v>
      </c>
      <c r="O10" s="17">
        <v>0.54616259773048004</v>
      </c>
      <c r="P10" s="17">
        <v>0.39196563713544602</v>
      </c>
      <c r="Q10" s="17">
        <v>0.43353202934817697</v>
      </c>
      <c r="R10" s="17"/>
      <c r="S10" s="17">
        <v>0</v>
      </c>
      <c r="T10" s="17">
        <v>0</v>
      </c>
      <c r="U10" s="17">
        <v>0</v>
      </c>
      <c r="V10" s="17">
        <v>0</v>
      </c>
      <c r="W10" s="17">
        <v>0</v>
      </c>
      <c r="X10" s="17">
        <v>0</v>
      </c>
      <c r="Y10" s="17">
        <v>0</v>
      </c>
      <c r="Z10" s="17">
        <v>0</v>
      </c>
      <c r="AA10" s="17">
        <v>0</v>
      </c>
      <c r="AB10" s="17">
        <v>0.47101821615839401</v>
      </c>
      <c r="AC10" s="17">
        <v>0</v>
      </c>
      <c r="AD10" s="17">
        <v>0</v>
      </c>
      <c r="AE10" s="17"/>
      <c r="AF10" s="17">
        <v>0.5</v>
      </c>
      <c r="AG10" s="17">
        <v>0.28394839970431202</v>
      </c>
      <c r="AH10" s="17">
        <v>0.50559384548990105</v>
      </c>
      <c r="AI10" s="17">
        <v>0.53550297400498803</v>
      </c>
      <c r="AJ10" s="17">
        <v>0.55948597539770395</v>
      </c>
      <c r="AK10" s="17">
        <v>0.20822955377201699</v>
      </c>
      <c r="AL10" s="17">
        <v>0.44587407842564702</v>
      </c>
      <c r="AM10" s="17">
        <v>0.642395789200643</v>
      </c>
      <c r="AN10" s="17">
        <v>0.84759353925962699</v>
      </c>
      <c r="AO10" s="17">
        <v>0.62582778246572701</v>
      </c>
      <c r="AP10" s="17">
        <v>0.43304496722190799</v>
      </c>
      <c r="AQ10" s="17">
        <v>0.75039344732272495</v>
      </c>
      <c r="AR10" s="17">
        <v>0.66420748667615503</v>
      </c>
      <c r="AS10" s="17">
        <v>0</v>
      </c>
      <c r="AT10" s="17">
        <v>0</v>
      </c>
      <c r="AU10" s="17">
        <v>0.37612414932362198</v>
      </c>
      <c r="AV10" s="17"/>
      <c r="AW10" s="17">
        <v>0.43978612691757801</v>
      </c>
      <c r="AX10" s="17">
        <v>0.54339761168364997</v>
      </c>
      <c r="AY10" s="17">
        <v>0.43618140098070002</v>
      </c>
      <c r="AZ10" s="17">
        <v>0.46238704314039097</v>
      </c>
      <c r="BA10" s="17">
        <v>0</v>
      </c>
      <c r="BB10" s="17"/>
      <c r="BC10" s="17">
        <v>0.12107133204469001</v>
      </c>
      <c r="BD10" s="17">
        <v>0.46475731717903901</v>
      </c>
      <c r="BE10" s="17">
        <v>0.53803415858227999</v>
      </c>
      <c r="BF10" s="17">
        <v>0.68009220501489198</v>
      </c>
      <c r="BG10" s="17">
        <v>0.16209731492074</v>
      </c>
      <c r="BH10" s="17"/>
      <c r="BI10" s="17">
        <v>0.48133108751301601</v>
      </c>
      <c r="BJ10" s="17"/>
      <c r="BK10" s="17">
        <v>0.60822797235774195</v>
      </c>
      <c r="BL10" s="17">
        <v>0.46404319774008801</v>
      </c>
      <c r="BM10" s="17">
        <v>0.42929469985405599</v>
      </c>
      <c r="BN10" s="17">
        <v>1</v>
      </c>
      <c r="BO10" s="17"/>
      <c r="BP10" s="17">
        <v>0.69014533220035701</v>
      </c>
      <c r="BQ10" s="17">
        <v>0.49660418365743703</v>
      </c>
      <c r="BR10" s="17">
        <v>0.54498643972267002</v>
      </c>
      <c r="BS10" s="17">
        <v>0.38853231096406199</v>
      </c>
      <c r="BT10" s="17">
        <v>0.14971656077492901</v>
      </c>
      <c r="BU10" s="17"/>
      <c r="BV10" s="17">
        <v>0.59943477437853498</v>
      </c>
      <c r="BW10" s="17">
        <v>0.44196588303047701</v>
      </c>
      <c r="BX10" s="17">
        <v>0.51763543622656605</v>
      </c>
      <c r="BY10" s="17">
        <v>0.51463670352328905</v>
      </c>
      <c r="BZ10" s="17">
        <v>0.30441805648106401</v>
      </c>
      <c r="CA10" s="17"/>
      <c r="CB10" s="17">
        <v>0.44723890987210702</v>
      </c>
      <c r="CC10" s="17">
        <v>0.48289700159723198</v>
      </c>
      <c r="CD10" s="17"/>
      <c r="CE10" s="17">
        <v>0.45989306614516201</v>
      </c>
      <c r="CF10" s="17"/>
      <c r="CG10" s="17">
        <v>0.38612511997174698</v>
      </c>
    </row>
    <row r="11" spans="2:85" x14ac:dyDescent="0.35">
      <c r="B11" s="18" t="s">
        <v>108</v>
      </c>
      <c r="C11" s="17">
        <v>0.33244031387795703</v>
      </c>
      <c r="D11" s="17">
        <v>0.29304084249155898</v>
      </c>
      <c r="E11" s="17">
        <v>0.387749784910491</v>
      </c>
      <c r="F11" s="17"/>
      <c r="G11" s="17">
        <v>9.8060244990979206E-2</v>
      </c>
      <c r="H11" s="17">
        <v>0.32637673273416301</v>
      </c>
      <c r="I11" s="17">
        <v>0.47247583731641102</v>
      </c>
      <c r="J11" s="17">
        <v>0.37628621004511797</v>
      </c>
      <c r="K11" s="17">
        <v>0.49945289445510799</v>
      </c>
      <c r="L11" s="17">
        <v>0.25069231985407098</v>
      </c>
      <c r="M11" s="17"/>
      <c r="N11" s="17">
        <v>0.29370033439297899</v>
      </c>
      <c r="O11" s="17">
        <v>0.27674111658507999</v>
      </c>
      <c r="P11" s="17">
        <v>0.28216300283658402</v>
      </c>
      <c r="Q11" s="17">
        <v>0.46371369610722701</v>
      </c>
      <c r="R11" s="17"/>
      <c r="S11" s="17">
        <v>0</v>
      </c>
      <c r="T11" s="17">
        <v>0</v>
      </c>
      <c r="U11" s="17">
        <v>0</v>
      </c>
      <c r="V11" s="17">
        <v>0</v>
      </c>
      <c r="W11" s="17">
        <v>0</v>
      </c>
      <c r="X11" s="17">
        <v>0</v>
      </c>
      <c r="Y11" s="17">
        <v>0</v>
      </c>
      <c r="Z11" s="17">
        <v>0</v>
      </c>
      <c r="AA11" s="17">
        <v>0</v>
      </c>
      <c r="AB11" s="17">
        <v>0.33244031387795703</v>
      </c>
      <c r="AC11" s="17">
        <v>0</v>
      </c>
      <c r="AD11" s="17">
        <v>0</v>
      </c>
      <c r="AE11" s="17"/>
      <c r="AF11" s="17">
        <v>0.5</v>
      </c>
      <c r="AG11" s="17">
        <v>0</v>
      </c>
      <c r="AH11" s="17">
        <v>0.52316957850087398</v>
      </c>
      <c r="AI11" s="17">
        <v>0.31905263399855499</v>
      </c>
      <c r="AJ11" s="17">
        <v>0.57137073825133899</v>
      </c>
      <c r="AK11" s="17">
        <v>0.136583101847151</v>
      </c>
      <c r="AL11" s="17">
        <v>0.37291923191527698</v>
      </c>
      <c r="AM11" s="17">
        <v>0.39175533360756798</v>
      </c>
      <c r="AN11" s="17">
        <v>0.42753501636528701</v>
      </c>
      <c r="AO11" s="17">
        <v>0.239090115610545</v>
      </c>
      <c r="AP11" s="17">
        <v>0.27907001333134901</v>
      </c>
      <c r="AQ11" s="17">
        <v>0.2462112792859</v>
      </c>
      <c r="AR11" s="17">
        <v>0.33579251332384502</v>
      </c>
      <c r="AS11" s="17">
        <v>0</v>
      </c>
      <c r="AT11" s="17">
        <v>0</v>
      </c>
      <c r="AU11" s="17">
        <v>0.59690603175332102</v>
      </c>
      <c r="AV11" s="17"/>
      <c r="AW11" s="17">
        <v>0.31357821587495099</v>
      </c>
      <c r="AX11" s="17">
        <v>0.35339220271844901</v>
      </c>
      <c r="AY11" s="17">
        <v>0.18426422337769199</v>
      </c>
      <c r="AZ11" s="17">
        <v>0.372276074886769</v>
      </c>
      <c r="BA11" s="17">
        <v>0</v>
      </c>
      <c r="BB11" s="17"/>
      <c r="BC11" s="17">
        <v>5.9632446969520303E-2</v>
      </c>
      <c r="BD11" s="17">
        <v>0.41917576052921801</v>
      </c>
      <c r="BE11" s="17">
        <v>0.39397404758711402</v>
      </c>
      <c r="BF11" s="17">
        <v>0.33099072153153702</v>
      </c>
      <c r="BG11" s="17">
        <v>0</v>
      </c>
      <c r="BH11" s="17"/>
      <c r="BI11" s="17">
        <v>0.31699772762334699</v>
      </c>
      <c r="BJ11" s="17"/>
      <c r="BK11" s="17">
        <v>0.32347769404047699</v>
      </c>
      <c r="BL11" s="17">
        <v>0.31868617056221099</v>
      </c>
      <c r="BM11" s="17">
        <v>0.34880584557401501</v>
      </c>
      <c r="BN11" s="17">
        <v>0</v>
      </c>
      <c r="BO11" s="17"/>
      <c r="BP11" s="17">
        <v>0.72700148454732305</v>
      </c>
      <c r="BQ11" s="17">
        <v>0.30622869988586798</v>
      </c>
      <c r="BR11" s="17">
        <v>0.20684422836543101</v>
      </c>
      <c r="BS11" s="17">
        <v>0.44925117757062499</v>
      </c>
      <c r="BT11" s="17">
        <v>0</v>
      </c>
      <c r="BU11" s="17"/>
      <c r="BV11" s="17">
        <v>0.478071851558934</v>
      </c>
      <c r="BW11" s="17">
        <v>0.311961972065256</v>
      </c>
      <c r="BX11" s="17">
        <v>0.41111994703613097</v>
      </c>
      <c r="BY11" s="17">
        <v>0.54990164783338902</v>
      </c>
      <c r="BZ11" s="17">
        <v>5.3886954039228899E-2</v>
      </c>
      <c r="CA11" s="17"/>
      <c r="CB11" s="17">
        <v>0.53646752341350501</v>
      </c>
      <c r="CC11" s="17">
        <v>0.23051995436120101</v>
      </c>
      <c r="CD11" s="17"/>
      <c r="CE11" s="17">
        <v>0.30035326037702698</v>
      </c>
      <c r="CF11" s="17"/>
      <c r="CG11" s="17">
        <v>0.58235657248849504</v>
      </c>
    </row>
    <row r="12" spans="2:85" x14ac:dyDescent="0.35">
      <c r="B12" s="18" t="s">
        <v>109</v>
      </c>
      <c r="C12" s="17">
        <v>0.30381206580550302</v>
      </c>
      <c r="D12" s="17">
        <v>0.32429354211685102</v>
      </c>
      <c r="E12" s="17">
        <v>0.26935343988288901</v>
      </c>
      <c r="F12" s="17"/>
      <c r="G12" s="17">
        <v>0.307213077114382</v>
      </c>
      <c r="H12" s="17">
        <v>0.331665295677119</v>
      </c>
      <c r="I12" s="17">
        <v>0.270789521361466</v>
      </c>
      <c r="J12" s="17">
        <v>0.22610308965304299</v>
      </c>
      <c r="K12" s="17">
        <v>0.32247216534665801</v>
      </c>
      <c r="L12" s="17">
        <v>0.35170494686931197</v>
      </c>
      <c r="M12" s="17"/>
      <c r="N12" s="17">
        <v>0.53597527307229398</v>
      </c>
      <c r="O12" s="17">
        <v>0.219667219612419</v>
      </c>
      <c r="P12" s="17">
        <v>0.25847130237763799</v>
      </c>
      <c r="Q12" s="17">
        <v>0.21731436433319701</v>
      </c>
      <c r="R12" s="17"/>
      <c r="S12" s="17">
        <v>0</v>
      </c>
      <c r="T12" s="17">
        <v>0</v>
      </c>
      <c r="U12" s="17">
        <v>0</v>
      </c>
      <c r="V12" s="17">
        <v>0</v>
      </c>
      <c r="W12" s="17">
        <v>0</v>
      </c>
      <c r="X12" s="17">
        <v>0</v>
      </c>
      <c r="Y12" s="17">
        <v>0</v>
      </c>
      <c r="Z12" s="17">
        <v>0</v>
      </c>
      <c r="AA12" s="17">
        <v>0</v>
      </c>
      <c r="AB12" s="17">
        <v>0.30381206580550302</v>
      </c>
      <c r="AC12" s="17">
        <v>0</v>
      </c>
      <c r="AD12" s="17">
        <v>0</v>
      </c>
      <c r="AE12" s="17"/>
      <c r="AF12" s="17">
        <v>0</v>
      </c>
      <c r="AG12" s="17">
        <v>0</v>
      </c>
      <c r="AH12" s="17">
        <v>0.41608212230464398</v>
      </c>
      <c r="AI12" s="17">
        <v>0.35707751751243499</v>
      </c>
      <c r="AJ12" s="17">
        <v>0.11948400966578</v>
      </c>
      <c r="AK12" s="17">
        <v>0.15619796664034899</v>
      </c>
      <c r="AL12" s="17">
        <v>0.251109224113231</v>
      </c>
      <c r="AM12" s="17">
        <v>0.39175533360756798</v>
      </c>
      <c r="AN12" s="17">
        <v>0.27512855562491401</v>
      </c>
      <c r="AO12" s="17">
        <v>0.49581858517411698</v>
      </c>
      <c r="AP12" s="17">
        <v>0.21218503678689099</v>
      </c>
      <c r="AQ12" s="17">
        <v>0.50113108886066704</v>
      </c>
      <c r="AR12" s="17">
        <v>0</v>
      </c>
      <c r="AS12" s="17">
        <v>1</v>
      </c>
      <c r="AT12" s="17">
        <v>0.47086224537531801</v>
      </c>
      <c r="AU12" s="17">
        <v>0.47068644203612597</v>
      </c>
      <c r="AV12" s="17"/>
      <c r="AW12" s="17">
        <v>0.30557692083369897</v>
      </c>
      <c r="AX12" s="17">
        <v>0.3204153164538</v>
      </c>
      <c r="AY12" s="17">
        <v>0.18760942802282099</v>
      </c>
      <c r="AZ12" s="17">
        <v>0.499021318671026</v>
      </c>
      <c r="BA12" s="17">
        <v>1</v>
      </c>
      <c r="BB12" s="17"/>
      <c r="BC12" s="17">
        <v>5.7206552631247701E-2</v>
      </c>
      <c r="BD12" s="17">
        <v>0.349211080373585</v>
      </c>
      <c r="BE12" s="17">
        <v>0.34976554014615302</v>
      </c>
      <c r="BF12" s="17">
        <v>0.204962543568595</v>
      </c>
      <c r="BG12" s="17">
        <v>0.54010632697523997</v>
      </c>
      <c r="BH12" s="17"/>
      <c r="BI12" s="17">
        <v>0.32724210959591499</v>
      </c>
      <c r="BJ12" s="17"/>
      <c r="BK12" s="17">
        <v>0.19185138942469701</v>
      </c>
      <c r="BL12" s="17">
        <v>0.27667870287149998</v>
      </c>
      <c r="BM12" s="17">
        <v>0.35894339106158502</v>
      </c>
      <c r="BN12" s="17">
        <v>0</v>
      </c>
      <c r="BO12" s="17"/>
      <c r="BP12" s="17">
        <v>0.33801841531400401</v>
      </c>
      <c r="BQ12" s="17">
        <v>0.29243921150639002</v>
      </c>
      <c r="BR12" s="17">
        <v>0.20262065791731301</v>
      </c>
      <c r="BS12" s="17">
        <v>0.30110108337721597</v>
      </c>
      <c r="BT12" s="17">
        <v>0.17671035038536201</v>
      </c>
      <c r="BU12" s="17"/>
      <c r="BV12" s="17">
        <v>0.30711386651900202</v>
      </c>
      <c r="BW12" s="17">
        <v>0.32567746078694598</v>
      </c>
      <c r="BX12" s="17">
        <v>0.53111222500791999</v>
      </c>
      <c r="BY12" s="17">
        <v>0.264481538522858</v>
      </c>
      <c r="BZ12" s="17">
        <v>0.14073353949686601</v>
      </c>
      <c r="CA12" s="17"/>
      <c r="CB12" s="17">
        <v>0.332039694516712</v>
      </c>
      <c r="CC12" s="17">
        <v>0.28971115214255999</v>
      </c>
      <c r="CD12" s="17"/>
      <c r="CE12" s="17">
        <v>0.27552441251687498</v>
      </c>
      <c r="CF12" s="17"/>
      <c r="CG12" s="17">
        <v>0.26079138982970901</v>
      </c>
    </row>
    <row r="13" spans="2:85" x14ac:dyDescent="0.35">
      <c r="B13" s="18" t="s">
        <v>113</v>
      </c>
      <c r="C13" s="17">
        <v>0.24083168569327301</v>
      </c>
      <c r="D13" s="17">
        <v>0.29464934947829902</v>
      </c>
      <c r="E13" s="17">
        <v>0.16914867927197499</v>
      </c>
      <c r="F13" s="17"/>
      <c r="G13" s="17">
        <v>0.62513104838969602</v>
      </c>
      <c r="H13" s="17">
        <v>0.102557311077709</v>
      </c>
      <c r="I13" s="17">
        <v>0.10904958232039599</v>
      </c>
      <c r="J13" s="17">
        <v>0.14884381832622301</v>
      </c>
      <c r="K13" s="17">
        <v>0.131173150557817</v>
      </c>
      <c r="L13" s="17">
        <v>0.286091228284995</v>
      </c>
      <c r="M13" s="17"/>
      <c r="N13" s="17">
        <v>0.243832018004147</v>
      </c>
      <c r="O13" s="17">
        <v>0.199250022034971</v>
      </c>
      <c r="P13" s="17">
        <v>0.30445897353619999</v>
      </c>
      <c r="Q13" s="17">
        <v>0.20155835298036001</v>
      </c>
      <c r="R13" s="17"/>
      <c r="S13" s="17">
        <v>0</v>
      </c>
      <c r="T13" s="17">
        <v>0</v>
      </c>
      <c r="U13" s="17">
        <v>0</v>
      </c>
      <c r="V13" s="17">
        <v>0</v>
      </c>
      <c r="W13" s="17">
        <v>0</v>
      </c>
      <c r="X13" s="17">
        <v>0</v>
      </c>
      <c r="Y13" s="17">
        <v>0</v>
      </c>
      <c r="Z13" s="17">
        <v>0</v>
      </c>
      <c r="AA13" s="17">
        <v>0</v>
      </c>
      <c r="AB13" s="17">
        <v>0.24083168569327301</v>
      </c>
      <c r="AC13" s="17">
        <v>0</v>
      </c>
      <c r="AD13" s="17">
        <v>0</v>
      </c>
      <c r="AE13" s="17"/>
      <c r="AF13" s="17">
        <v>0</v>
      </c>
      <c r="AG13" s="17">
        <v>0.22727791353555199</v>
      </c>
      <c r="AH13" s="17">
        <v>0.20426026460004301</v>
      </c>
      <c r="AI13" s="17">
        <v>0.105607855562248</v>
      </c>
      <c r="AJ13" s="17">
        <v>0.12027039072111501</v>
      </c>
      <c r="AK13" s="17">
        <v>0.59727694901425998</v>
      </c>
      <c r="AL13" s="17">
        <v>0.31311697582202003</v>
      </c>
      <c r="AM13" s="17">
        <v>0.122038763855759</v>
      </c>
      <c r="AN13" s="17">
        <v>0.29060257029590902</v>
      </c>
      <c r="AO13" s="17">
        <v>0.37976157386428999</v>
      </c>
      <c r="AP13" s="17">
        <v>0.29448853840646599</v>
      </c>
      <c r="AQ13" s="17">
        <v>0.121699404592926</v>
      </c>
      <c r="AR13" s="17">
        <v>0</v>
      </c>
      <c r="AS13" s="17">
        <v>0.48961864468815303</v>
      </c>
      <c r="AT13" s="17">
        <v>0.26611189769677102</v>
      </c>
      <c r="AU13" s="17">
        <v>0</v>
      </c>
      <c r="AV13" s="17"/>
      <c r="AW13" s="17">
        <v>0.40151256792189499</v>
      </c>
      <c r="AX13" s="17">
        <v>0.17347607137326199</v>
      </c>
      <c r="AY13" s="17">
        <v>0.208587154726775</v>
      </c>
      <c r="AZ13" s="17">
        <v>0.17845041150199401</v>
      </c>
      <c r="BA13" s="17">
        <v>1</v>
      </c>
      <c r="BB13" s="17"/>
      <c r="BC13" s="17">
        <v>0.87961936827371701</v>
      </c>
      <c r="BD13" s="17">
        <v>0.18613748236958499</v>
      </c>
      <c r="BE13" s="17">
        <v>0.12532456562135999</v>
      </c>
      <c r="BF13" s="17">
        <v>7.8076621248230504E-2</v>
      </c>
      <c r="BG13" s="17">
        <v>0.48881194244173598</v>
      </c>
      <c r="BH13" s="17"/>
      <c r="BI13" s="17">
        <v>0.233564677218915</v>
      </c>
      <c r="BJ13" s="17"/>
      <c r="BK13" s="17">
        <v>0.33382373439241603</v>
      </c>
      <c r="BL13" s="17">
        <v>0.30797513667694199</v>
      </c>
      <c r="BM13" s="17">
        <v>0.15769311660142399</v>
      </c>
      <c r="BN13" s="17">
        <v>1</v>
      </c>
      <c r="BO13" s="17"/>
      <c r="BP13" s="17">
        <v>0.120699669914356</v>
      </c>
      <c r="BQ13" s="17">
        <v>0.16936885664840801</v>
      </c>
      <c r="BR13" s="17">
        <v>0.45126427544925402</v>
      </c>
      <c r="BS13" s="17">
        <v>9.7217097402998096E-2</v>
      </c>
      <c r="BT13" s="17">
        <v>0.82328964961463802</v>
      </c>
      <c r="BU13" s="17"/>
      <c r="BV13" s="17">
        <v>0.20488183710959301</v>
      </c>
      <c r="BW13" s="17">
        <v>0.171445143305714</v>
      </c>
      <c r="BX13" s="17">
        <v>0.348053606539792</v>
      </c>
      <c r="BY13" s="17">
        <v>0.17511606648509001</v>
      </c>
      <c r="BZ13" s="17">
        <v>0.62224630919153601</v>
      </c>
      <c r="CA13" s="17"/>
      <c r="CB13" s="17">
        <v>0.17031765899734999</v>
      </c>
      <c r="CC13" s="17">
        <v>0.27605647246648202</v>
      </c>
      <c r="CD13" s="17"/>
      <c r="CE13" s="17">
        <v>0.194052869803408</v>
      </c>
      <c r="CF13" s="17"/>
      <c r="CG13" s="17">
        <v>0.12721203992565799</v>
      </c>
    </row>
    <row r="14" spans="2:85" x14ac:dyDescent="0.35">
      <c r="B14" s="18" t="s">
        <v>112</v>
      </c>
      <c r="C14" s="17">
        <v>0.174871738308644</v>
      </c>
      <c r="D14" s="17">
        <v>0.20520579737073899</v>
      </c>
      <c r="E14" s="17">
        <v>0.13578841428548299</v>
      </c>
      <c r="F14" s="17"/>
      <c r="G14" s="17">
        <v>0</v>
      </c>
      <c r="H14" s="17">
        <v>0.27270573537221698</v>
      </c>
      <c r="I14" s="17">
        <v>0.37622192157895601</v>
      </c>
      <c r="J14" s="17">
        <v>0.111945750498245</v>
      </c>
      <c r="K14" s="17">
        <v>0.19380492751007</v>
      </c>
      <c r="L14" s="17">
        <v>0.16995566678628199</v>
      </c>
      <c r="M14" s="17"/>
      <c r="N14" s="17">
        <v>0.107359407490037</v>
      </c>
      <c r="O14" s="17">
        <v>0.24711486465189</v>
      </c>
      <c r="P14" s="17">
        <v>0.20861102001800999</v>
      </c>
      <c r="Q14" s="17">
        <v>0.135586149508752</v>
      </c>
      <c r="R14" s="17"/>
      <c r="S14" s="17">
        <v>0</v>
      </c>
      <c r="T14" s="17">
        <v>0</v>
      </c>
      <c r="U14" s="17">
        <v>0</v>
      </c>
      <c r="V14" s="17">
        <v>0</v>
      </c>
      <c r="W14" s="17">
        <v>0</v>
      </c>
      <c r="X14" s="17">
        <v>0</v>
      </c>
      <c r="Y14" s="17">
        <v>0</v>
      </c>
      <c r="Z14" s="17">
        <v>0</v>
      </c>
      <c r="AA14" s="17">
        <v>0</v>
      </c>
      <c r="AB14" s="17">
        <v>0.174871738308644</v>
      </c>
      <c r="AC14" s="17">
        <v>0</v>
      </c>
      <c r="AD14" s="17">
        <v>0</v>
      </c>
      <c r="AE14" s="17"/>
      <c r="AF14" s="17">
        <v>0</v>
      </c>
      <c r="AG14" s="17">
        <v>0.48877368676013599</v>
      </c>
      <c r="AH14" s="17">
        <v>6.0188656185509302E-2</v>
      </c>
      <c r="AI14" s="17">
        <v>0.218689366606511</v>
      </c>
      <c r="AJ14" s="17">
        <v>0.125301847266268</v>
      </c>
      <c r="AK14" s="17">
        <v>5.2031587131668298E-2</v>
      </c>
      <c r="AL14" s="17">
        <v>0.36620474719989998</v>
      </c>
      <c r="AM14" s="17">
        <v>0.122038763855759</v>
      </c>
      <c r="AN14" s="17">
        <v>0</v>
      </c>
      <c r="AO14" s="17">
        <v>0.124419840961592</v>
      </c>
      <c r="AP14" s="17">
        <v>0.20910592665633901</v>
      </c>
      <c r="AQ14" s="17">
        <v>0.24883995738734399</v>
      </c>
      <c r="AR14" s="17">
        <v>0.65792472595060603</v>
      </c>
      <c r="AS14" s="17">
        <v>0</v>
      </c>
      <c r="AT14" s="17">
        <v>0</v>
      </c>
      <c r="AU14" s="17">
        <v>0.113528102972569</v>
      </c>
      <c r="AV14" s="17"/>
      <c r="AW14" s="17">
        <v>2.35303594792644E-2</v>
      </c>
      <c r="AX14" s="17">
        <v>0.20114743056323101</v>
      </c>
      <c r="AY14" s="17">
        <v>0.23584860785477499</v>
      </c>
      <c r="AZ14" s="17">
        <v>0.120788866304867</v>
      </c>
      <c r="BA14" s="17">
        <v>0</v>
      </c>
      <c r="BB14" s="17"/>
      <c r="BC14" s="17">
        <v>5.9632446969520303E-2</v>
      </c>
      <c r="BD14" s="17">
        <v>0.144446302759307</v>
      </c>
      <c r="BE14" s="17">
        <v>0.21222248611583</v>
      </c>
      <c r="BF14" s="17">
        <v>0.20954061167825799</v>
      </c>
      <c r="BG14" s="17">
        <v>0.238287812250287</v>
      </c>
      <c r="BH14" s="17"/>
      <c r="BI14" s="17">
        <v>0.16190154964392001</v>
      </c>
      <c r="BJ14" s="17"/>
      <c r="BK14" s="17">
        <v>8.5489744890110006E-2</v>
      </c>
      <c r="BL14" s="17">
        <v>0.16604946374947499</v>
      </c>
      <c r="BM14" s="17">
        <v>0.209134251517057</v>
      </c>
      <c r="BN14" s="17">
        <v>0</v>
      </c>
      <c r="BO14" s="17"/>
      <c r="BP14" s="17">
        <v>0.12892484849281699</v>
      </c>
      <c r="BQ14" s="17">
        <v>0.21818114729455701</v>
      </c>
      <c r="BR14" s="17">
        <v>0.26881961583222902</v>
      </c>
      <c r="BS14" s="17">
        <v>0.205382789089013</v>
      </c>
      <c r="BT14" s="17">
        <v>0.105412906182924</v>
      </c>
      <c r="BU14" s="17"/>
      <c r="BV14" s="17">
        <v>0</v>
      </c>
      <c r="BW14" s="17">
        <v>0.20314925445776499</v>
      </c>
      <c r="BX14" s="17">
        <v>0.19251011959887901</v>
      </c>
      <c r="BY14" s="17">
        <v>0.202737226830048</v>
      </c>
      <c r="BZ14" s="17">
        <v>7.9671585625035304E-2</v>
      </c>
      <c r="CA14" s="17"/>
      <c r="CB14" s="17">
        <v>0.18957691679512001</v>
      </c>
      <c r="CC14" s="17">
        <v>0.16752586967910399</v>
      </c>
      <c r="CD14" s="17"/>
      <c r="CE14" s="17">
        <v>0.19117072787317199</v>
      </c>
      <c r="CF14" s="17"/>
      <c r="CG14" s="17">
        <v>0.17787911521961</v>
      </c>
    </row>
    <row r="15" spans="2:85" x14ac:dyDescent="0.35">
      <c r="B15" s="18" t="s">
        <v>115</v>
      </c>
      <c r="C15" s="17">
        <v>0.12566459665563001</v>
      </c>
      <c r="D15" s="17">
        <v>0.18032839534731901</v>
      </c>
      <c r="E15" s="17">
        <v>4.8840281614590003E-2</v>
      </c>
      <c r="F15" s="17"/>
      <c r="G15" s="17">
        <v>9.8060244990979206E-2</v>
      </c>
      <c r="H15" s="17">
        <v>0.15401752199011801</v>
      </c>
      <c r="I15" s="17">
        <v>5.3978118769971897E-2</v>
      </c>
      <c r="J15" s="17">
        <v>0.15091355354113001</v>
      </c>
      <c r="K15" s="17">
        <v>6.7757352266932497E-2</v>
      </c>
      <c r="L15" s="17">
        <v>0.195724967280927</v>
      </c>
      <c r="M15" s="17"/>
      <c r="N15" s="17">
        <v>0.167334244264321</v>
      </c>
      <c r="O15" s="17">
        <v>0.15459231099030299</v>
      </c>
      <c r="P15" s="17">
        <v>0.18377398007840801</v>
      </c>
      <c r="Q15" s="17">
        <v>0</v>
      </c>
      <c r="R15" s="17"/>
      <c r="S15" s="17">
        <v>0</v>
      </c>
      <c r="T15" s="17">
        <v>0</v>
      </c>
      <c r="U15" s="17">
        <v>0</v>
      </c>
      <c r="V15" s="17">
        <v>0</v>
      </c>
      <c r="W15" s="17">
        <v>0</v>
      </c>
      <c r="X15" s="17">
        <v>0</v>
      </c>
      <c r="Y15" s="17">
        <v>0</v>
      </c>
      <c r="Z15" s="17">
        <v>0</v>
      </c>
      <c r="AA15" s="17">
        <v>0</v>
      </c>
      <c r="AB15" s="17">
        <v>0.12566459665563001</v>
      </c>
      <c r="AC15" s="17">
        <v>0</v>
      </c>
      <c r="AD15" s="17">
        <v>0</v>
      </c>
      <c r="AE15" s="17"/>
      <c r="AF15" s="17">
        <v>0</v>
      </c>
      <c r="AG15" s="17">
        <v>0</v>
      </c>
      <c r="AH15" s="17">
        <v>0</v>
      </c>
      <c r="AI15" s="17">
        <v>8.2893845547605705E-2</v>
      </c>
      <c r="AJ15" s="17">
        <v>0</v>
      </c>
      <c r="AK15" s="17">
        <v>0.108299678400609</v>
      </c>
      <c r="AL15" s="17">
        <v>0.128690962266271</v>
      </c>
      <c r="AM15" s="17">
        <v>0.22835625787800401</v>
      </c>
      <c r="AN15" s="17">
        <v>0.15240646074037301</v>
      </c>
      <c r="AO15" s="17">
        <v>0.25672846956357198</v>
      </c>
      <c r="AP15" s="17">
        <v>0.20924707367388701</v>
      </c>
      <c r="AQ15" s="17">
        <v>0.25347845601034802</v>
      </c>
      <c r="AR15" s="17">
        <v>0.33579251332384502</v>
      </c>
      <c r="AS15" s="17">
        <v>0</v>
      </c>
      <c r="AT15" s="17">
        <v>0</v>
      </c>
      <c r="AU15" s="17">
        <v>0.27465192630607999</v>
      </c>
      <c r="AV15" s="17"/>
      <c r="AW15" s="17">
        <v>4.7386357622484297E-2</v>
      </c>
      <c r="AX15" s="17">
        <v>0.119966768621712</v>
      </c>
      <c r="AY15" s="17">
        <v>0.13002865924665299</v>
      </c>
      <c r="AZ15" s="17">
        <v>0.164402432284116</v>
      </c>
      <c r="BA15" s="17">
        <v>0</v>
      </c>
      <c r="BB15" s="17"/>
      <c r="BC15" s="17">
        <v>0.12038063172628299</v>
      </c>
      <c r="BD15" s="17">
        <v>0.227838028203876</v>
      </c>
      <c r="BE15" s="17">
        <v>5.5623427781280099E-2</v>
      </c>
      <c r="BF15" s="17">
        <v>0.125805951826893</v>
      </c>
      <c r="BG15" s="17">
        <v>0</v>
      </c>
      <c r="BH15" s="17"/>
      <c r="BI15" s="17">
        <v>0.142344588357039</v>
      </c>
      <c r="BJ15" s="17"/>
      <c r="BK15" s="17">
        <v>9.1316117623842202E-2</v>
      </c>
      <c r="BL15" s="17">
        <v>7.5784442339608002E-2</v>
      </c>
      <c r="BM15" s="17">
        <v>0.17175450422190899</v>
      </c>
      <c r="BN15" s="17">
        <v>0</v>
      </c>
      <c r="BO15" s="17"/>
      <c r="BP15" s="17">
        <v>0.14377782965972</v>
      </c>
      <c r="BQ15" s="17">
        <v>0.168251727733434</v>
      </c>
      <c r="BR15" s="17">
        <v>0</v>
      </c>
      <c r="BS15" s="17">
        <v>0.107480699094193</v>
      </c>
      <c r="BT15" s="17">
        <v>0</v>
      </c>
      <c r="BU15" s="17"/>
      <c r="BV15" s="17">
        <v>0.22013389393317001</v>
      </c>
      <c r="BW15" s="17">
        <v>0.25049233549428301</v>
      </c>
      <c r="BX15" s="17">
        <v>0</v>
      </c>
      <c r="BY15" s="17">
        <v>0</v>
      </c>
      <c r="BZ15" s="17">
        <v>0</v>
      </c>
      <c r="CA15" s="17"/>
      <c r="CB15" s="17">
        <v>8.6124710110446007E-2</v>
      </c>
      <c r="CC15" s="17">
        <v>0.14541646926669299</v>
      </c>
      <c r="CD15" s="17"/>
      <c r="CE15" s="17">
        <v>0.28352367194063</v>
      </c>
      <c r="CF15" s="17"/>
      <c r="CG15" s="17">
        <v>0.209758754342626</v>
      </c>
    </row>
    <row r="16" spans="2:85" x14ac:dyDescent="0.35">
      <c r="B16" s="18" t="s">
        <v>110</v>
      </c>
      <c r="C16" s="17">
        <v>0.12351398985393799</v>
      </c>
      <c r="D16" s="17">
        <v>0.141007552565663</v>
      </c>
      <c r="E16" s="17">
        <v>0.101739653903854</v>
      </c>
      <c r="F16" s="17"/>
      <c r="G16" s="17">
        <v>0</v>
      </c>
      <c r="H16" s="17">
        <v>0.31049976758557701</v>
      </c>
      <c r="I16" s="17">
        <v>0.16138880320818899</v>
      </c>
      <c r="J16" s="17">
        <v>0.10052704433477699</v>
      </c>
      <c r="K16" s="17">
        <v>0.12824692519405201</v>
      </c>
      <c r="L16" s="17">
        <v>9.7966572546174205E-2</v>
      </c>
      <c r="M16" s="17"/>
      <c r="N16" s="17">
        <v>0.18152642459215099</v>
      </c>
      <c r="O16" s="17">
        <v>0.17340300561129199</v>
      </c>
      <c r="P16" s="17">
        <v>0.104946858105031</v>
      </c>
      <c r="Q16" s="17">
        <v>3.6538782173498402E-2</v>
      </c>
      <c r="R16" s="17"/>
      <c r="S16" s="17">
        <v>0</v>
      </c>
      <c r="T16" s="17">
        <v>0</v>
      </c>
      <c r="U16" s="17">
        <v>0</v>
      </c>
      <c r="V16" s="17">
        <v>0</v>
      </c>
      <c r="W16" s="17">
        <v>0</v>
      </c>
      <c r="X16" s="17">
        <v>0</v>
      </c>
      <c r="Y16" s="17">
        <v>0</v>
      </c>
      <c r="Z16" s="17">
        <v>0</v>
      </c>
      <c r="AA16" s="17">
        <v>0</v>
      </c>
      <c r="AB16" s="17">
        <v>0.12351398985393799</v>
      </c>
      <c r="AC16" s="17">
        <v>0</v>
      </c>
      <c r="AD16" s="17">
        <v>0</v>
      </c>
      <c r="AE16" s="17"/>
      <c r="AF16" s="17">
        <v>0</v>
      </c>
      <c r="AG16" s="17">
        <v>0</v>
      </c>
      <c r="AH16" s="17">
        <v>8.8039015412888902E-2</v>
      </c>
      <c r="AI16" s="17">
        <v>0.123080623490057</v>
      </c>
      <c r="AJ16" s="17">
        <v>0</v>
      </c>
      <c r="AK16" s="17">
        <v>4.87379391118044E-2</v>
      </c>
      <c r="AL16" s="17">
        <v>0.25412110318300701</v>
      </c>
      <c r="AM16" s="17">
        <v>0</v>
      </c>
      <c r="AN16" s="17">
        <v>0</v>
      </c>
      <c r="AO16" s="17">
        <v>0.36350995657213803</v>
      </c>
      <c r="AP16" s="17">
        <v>7.2524187821977004E-2</v>
      </c>
      <c r="AQ16" s="17">
        <v>0</v>
      </c>
      <c r="AR16" s="17">
        <v>0</v>
      </c>
      <c r="AS16" s="17">
        <v>0</v>
      </c>
      <c r="AT16" s="17">
        <v>0.52913775462468204</v>
      </c>
      <c r="AU16" s="17">
        <v>0.43173033712777598</v>
      </c>
      <c r="AV16" s="17"/>
      <c r="AW16" s="17">
        <v>4.8397910397599102E-2</v>
      </c>
      <c r="AX16" s="17">
        <v>6.8150276574722599E-2</v>
      </c>
      <c r="AY16" s="17">
        <v>0.122525788494774</v>
      </c>
      <c r="AZ16" s="17">
        <v>0.17695339004525401</v>
      </c>
      <c r="BA16" s="17">
        <v>0</v>
      </c>
      <c r="BB16" s="17"/>
      <c r="BC16" s="17">
        <v>0</v>
      </c>
      <c r="BD16" s="17">
        <v>0.19841736667801399</v>
      </c>
      <c r="BE16" s="17">
        <v>0.17262053646239001</v>
      </c>
      <c r="BF16" s="17">
        <v>0</v>
      </c>
      <c r="BG16" s="17">
        <v>0</v>
      </c>
      <c r="BH16" s="17"/>
      <c r="BI16" s="17">
        <v>0.14229884318071101</v>
      </c>
      <c r="BJ16" s="17"/>
      <c r="BK16" s="17">
        <v>4.3738383134836099E-2</v>
      </c>
      <c r="BL16" s="17">
        <v>9.8255077565033905E-2</v>
      </c>
      <c r="BM16" s="17">
        <v>0.16571045435450099</v>
      </c>
      <c r="BN16" s="17">
        <v>0</v>
      </c>
      <c r="BO16" s="17"/>
      <c r="BP16" s="17">
        <v>0.18849261282708801</v>
      </c>
      <c r="BQ16" s="17">
        <v>0.12722849544020001</v>
      </c>
      <c r="BR16" s="17">
        <v>0.21573253809291201</v>
      </c>
      <c r="BS16" s="17">
        <v>0.205382789089013</v>
      </c>
      <c r="BT16" s="17">
        <v>0</v>
      </c>
      <c r="BU16" s="17"/>
      <c r="BV16" s="17">
        <v>0.392543712402942</v>
      </c>
      <c r="BW16" s="17">
        <v>3.4667379336225802E-2</v>
      </c>
      <c r="BX16" s="17">
        <v>6.1462275581740403E-2</v>
      </c>
      <c r="BY16" s="17">
        <v>0.20724384416601099</v>
      </c>
      <c r="BZ16" s="17">
        <v>0</v>
      </c>
      <c r="CA16" s="17"/>
      <c r="CB16" s="17">
        <v>0.17383086593334801</v>
      </c>
      <c r="CC16" s="17">
        <v>9.8378547814379894E-2</v>
      </c>
      <c r="CD16" s="17"/>
      <c r="CE16" s="17">
        <v>3.9238816096190801E-2</v>
      </c>
      <c r="CF16" s="17"/>
      <c r="CG16" s="17">
        <v>0.24058214207356099</v>
      </c>
    </row>
    <row r="17" spans="2:85" x14ac:dyDescent="0.35">
      <c r="B17" s="18" t="s">
        <v>111</v>
      </c>
      <c r="C17" s="17">
        <v>0.121951159284588</v>
      </c>
      <c r="D17" s="17">
        <v>0.122543051453379</v>
      </c>
      <c r="E17" s="17">
        <v>0.12518884885995199</v>
      </c>
      <c r="F17" s="17"/>
      <c r="G17" s="17">
        <v>0</v>
      </c>
      <c r="H17" s="17">
        <v>0.102557311077709</v>
      </c>
      <c r="I17" s="17">
        <v>0.15061898780093999</v>
      </c>
      <c r="J17" s="17">
        <v>0.17577125629748899</v>
      </c>
      <c r="K17" s="17">
        <v>0.208085444214231</v>
      </c>
      <c r="L17" s="17">
        <v>8.7827137603033595E-2</v>
      </c>
      <c r="M17" s="17"/>
      <c r="N17" s="17">
        <v>7.4293055118278398E-2</v>
      </c>
      <c r="O17" s="17">
        <v>0.17647022652500299</v>
      </c>
      <c r="P17" s="17">
        <v>2.6300805774735501E-2</v>
      </c>
      <c r="Q17" s="17">
        <v>0.209495411960016</v>
      </c>
      <c r="R17" s="17"/>
      <c r="S17" s="17">
        <v>0</v>
      </c>
      <c r="T17" s="17">
        <v>0</v>
      </c>
      <c r="U17" s="17">
        <v>0</v>
      </c>
      <c r="V17" s="17">
        <v>0</v>
      </c>
      <c r="W17" s="17">
        <v>0</v>
      </c>
      <c r="X17" s="17">
        <v>0</v>
      </c>
      <c r="Y17" s="17">
        <v>0</v>
      </c>
      <c r="Z17" s="17">
        <v>0</v>
      </c>
      <c r="AA17" s="17">
        <v>0</v>
      </c>
      <c r="AB17" s="17">
        <v>0.121951159284588</v>
      </c>
      <c r="AC17" s="17">
        <v>0</v>
      </c>
      <c r="AD17" s="17">
        <v>0</v>
      </c>
      <c r="AE17" s="17"/>
      <c r="AF17" s="17">
        <v>0</v>
      </c>
      <c r="AG17" s="17">
        <v>0.48348063696031202</v>
      </c>
      <c r="AH17" s="17">
        <v>0.12006192681561299</v>
      </c>
      <c r="AI17" s="17">
        <v>0.15619058263532001</v>
      </c>
      <c r="AJ17" s="17">
        <v>0.30914525208288102</v>
      </c>
      <c r="AK17" s="17">
        <v>4.10585005290258E-2</v>
      </c>
      <c r="AL17" s="17">
        <v>0.1200028630514</v>
      </c>
      <c r="AM17" s="17">
        <v>0.13581088080291001</v>
      </c>
      <c r="AN17" s="17">
        <v>0</v>
      </c>
      <c r="AO17" s="17">
        <v>0.116057011309827</v>
      </c>
      <c r="AP17" s="17">
        <v>0.147760121705452</v>
      </c>
      <c r="AQ17" s="17">
        <v>0.123691050536059</v>
      </c>
      <c r="AR17" s="17">
        <v>0.34207527404939397</v>
      </c>
      <c r="AS17" s="17">
        <v>0</v>
      </c>
      <c r="AT17" s="17">
        <v>0</v>
      </c>
      <c r="AU17" s="17">
        <v>0</v>
      </c>
      <c r="AV17" s="17"/>
      <c r="AW17" s="17">
        <v>0.11411140361224401</v>
      </c>
      <c r="AX17" s="17">
        <v>0.18536969187763899</v>
      </c>
      <c r="AY17" s="17">
        <v>0.13313963802484599</v>
      </c>
      <c r="AZ17" s="17">
        <v>4.6426467214553999E-2</v>
      </c>
      <c r="BA17" s="17">
        <v>0</v>
      </c>
      <c r="BB17" s="17"/>
      <c r="BC17" s="17">
        <v>0</v>
      </c>
      <c r="BD17" s="17">
        <v>0.159348240098167</v>
      </c>
      <c r="BE17" s="17">
        <v>0.11236767693899399</v>
      </c>
      <c r="BF17" s="17">
        <v>0.114602853519101</v>
      </c>
      <c r="BG17" s="17">
        <v>0.23570733525019999</v>
      </c>
      <c r="BH17" s="17"/>
      <c r="BI17" s="17">
        <v>9.9786212628023299E-2</v>
      </c>
      <c r="BJ17" s="17"/>
      <c r="BK17" s="17">
        <v>0.23404178180615101</v>
      </c>
      <c r="BL17" s="17">
        <v>7.1975087661731996E-2</v>
      </c>
      <c r="BM17" s="17">
        <v>0.12558970276994699</v>
      </c>
      <c r="BN17" s="17">
        <v>0</v>
      </c>
      <c r="BO17" s="17"/>
      <c r="BP17" s="17">
        <v>5.2387243722657101E-2</v>
      </c>
      <c r="BQ17" s="17">
        <v>0.16113020129522501</v>
      </c>
      <c r="BR17" s="17">
        <v>0</v>
      </c>
      <c r="BS17" s="17">
        <v>0.293021277392639</v>
      </c>
      <c r="BT17" s="17">
        <v>0</v>
      </c>
      <c r="BU17" s="17"/>
      <c r="BV17" s="17">
        <v>8.0208527144886299E-2</v>
      </c>
      <c r="BW17" s="17">
        <v>0.17105334565129199</v>
      </c>
      <c r="BX17" s="17">
        <v>0</v>
      </c>
      <c r="BY17" s="17">
        <v>0.19553896502038901</v>
      </c>
      <c r="BZ17" s="17">
        <v>0</v>
      </c>
      <c r="CA17" s="17"/>
      <c r="CB17" s="17">
        <v>0.12720133586771801</v>
      </c>
      <c r="CC17" s="17">
        <v>0.119328470447657</v>
      </c>
      <c r="CD17" s="17"/>
      <c r="CE17" s="17">
        <v>0.15484247095813899</v>
      </c>
      <c r="CF17" s="17"/>
      <c r="CG17" s="17">
        <v>0.232193911788869</v>
      </c>
    </row>
    <row r="18" spans="2:85" x14ac:dyDescent="0.35">
      <c r="B18" s="18" t="s">
        <v>114</v>
      </c>
      <c r="C18" s="17">
        <v>0.116233072615543</v>
      </c>
      <c r="D18" s="17">
        <v>0.14301883702497101</v>
      </c>
      <c r="E18" s="17">
        <v>8.0432920723136903E-2</v>
      </c>
      <c r="F18" s="17"/>
      <c r="G18" s="17">
        <v>0.29225725110097001</v>
      </c>
      <c r="H18" s="17">
        <v>5.1563939237269603E-2</v>
      </c>
      <c r="I18" s="17">
        <v>0.202369569258638</v>
      </c>
      <c r="J18" s="17">
        <v>7.40408185852727E-2</v>
      </c>
      <c r="K18" s="17">
        <v>6.7162047825934199E-2</v>
      </c>
      <c r="L18" s="17">
        <v>5.72897473559894E-2</v>
      </c>
      <c r="M18" s="17"/>
      <c r="N18" s="17">
        <v>0.10241873576133401</v>
      </c>
      <c r="O18" s="17">
        <v>7.6554323287172404E-2</v>
      </c>
      <c r="P18" s="17">
        <v>0.23976688386342801</v>
      </c>
      <c r="Q18" s="17">
        <v>5.0277047987862998E-2</v>
      </c>
      <c r="R18" s="17"/>
      <c r="S18" s="17">
        <v>0</v>
      </c>
      <c r="T18" s="17">
        <v>0</v>
      </c>
      <c r="U18" s="17">
        <v>0</v>
      </c>
      <c r="V18" s="17">
        <v>0</v>
      </c>
      <c r="W18" s="17">
        <v>0</v>
      </c>
      <c r="X18" s="17">
        <v>0</v>
      </c>
      <c r="Y18" s="17">
        <v>0</v>
      </c>
      <c r="Z18" s="17">
        <v>0</v>
      </c>
      <c r="AA18" s="17">
        <v>0</v>
      </c>
      <c r="AB18" s="17">
        <v>0.116233072615543</v>
      </c>
      <c r="AC18" s="17">
        <v>0</v>
      </c>
      <c r="AD18" s="17">
        <v>0</v>
      </c>
      <c r="AE18" s="17"/>
      <c r="AF18" s="17">
        <v>0</v>
      </c>
      <c r="AG18" s="17">
        <v>0</v>
      </c>
      <c r="AH18" s="17">
        <v>0</v>
      </c>
      <c r="AI18" s="17">
        <v>4.0939351432257298E-2</v>
      </c>
      <c r="AJ18" s="17">
        <v>0</v>
      </c>
      <c r="AK18" s="17">
        <v>0.48503558097575999</v>
      </c>
      <c r="AL18" s="17">
        <v>0</v>
      </c>
      <c r="AM18" s="17">
        <v>0</v>
      </c>
      <c r="AN18" s="17">
        <v>0</v>
      </c>
      <c r="AO18" s="17">
        <v>0</v>
      </c>
      <c r="AP18" s="17">
        <v>0.211696310328327</v>
      </c>
      <c r="AQ18" s="17">
        <v>0.12445764582598901</v>
      </c>
      <c r="AR18" s="17">
        <v>0</v>
      </c>
      <c r="AS18" s="17">
        <v>0.51038135531184603</v>
      </c>
      <c r="AT18" s="17">
        <v>0.26302585692791097</v>
      </c>
      <c r="AU18" s="17">
        <v>8.92115418177679E-2</v>
      </c>
      <c r="AV18" s="17"/>
      <c r="AW18" s="17">
        <v>0.17271592335156899</v>
      </c>
      <c r="AX18" s="17">
        <v>3.3194540386496503E-2</v>
      </c>
      <c r="AY18" s="17">
        <v>9.3428557106732299E-2</v>
      </c>
      <c r="AZ18" s="17">
        <v>0.22696391751463299</v>
      </c>
      <c r="BA18" s="17">
        <v>0</v>
      </c>
      <c r="BB18" s="17"/>
      <c r="BC18" s="17">
        <v>0.41712385411751401</v>
      </c>
      <c r="BD18" s="17">
        <v>9.7783458388193398E-2</v>
      </c>
      <c r="BE18" s="17">
        <v>5.4553569775815998E-2</v>
      </c>
      <c r="BF18" s="17">
        <v>8.2438250141366506E-2</v>
      </c>
      <c r="BG18" s="17">
        <v>0.110802930387237</v>
      </c>
      <c r="BH18" s="17"/>
      <c r="BI18" s="17">
        <v>0.12900163363923101</v>
      </c>
      <c r="BJ18" s="17"/>
      <c r="BK18" s="17">
        <v>9.1316117623842202E-2</v>
      </c>
      <c r="BL18" s="17">
        <v>0.22240903368052301</v>
      </c>
      <c r="BM18" s="17">
        <v>5.1458203082522899E-2</v>
      </c>
      <c r="BN18" s="17">
        <v>0</v>
      </c>
      <c r="BO18" s="17"/>
      <c r="BP18" s="17">
        <v>0</v>
      </c>
      <c r="BQ18" s="17">
        <v>6.9466237112683599E-2</v>
      </c>
      <c r="BR18" s="17">
        <v>6.83856158939284E-2</v>
      </c>
      <c r="BS18" s="17">
        <v>0.100753406224699</v>
      </c>
      <c r="BT18" s="17">
        <v>0.55865289978161103</v>
      </c>
      <c r="BU18" s="17"/>
      <c r="BV18" s="17">
        <v>0</v>
      </c>
      <c r="BW18" s="17">
        <v>0.127487525516708</v>
      </c>
      <c r="BX18" s="17">
        <v>6.4725388798244798E-2</v>
      </c>
      <c r="BY18" s="17">
        <v>0</v>
      </c>
      <c r="BZ18" s="17">
        <v>0.42223257048229501</v>
      </c>
      <c r="CA18" s="17"/>
      <c r="CB18" s="17">
        <v>5.8321089202556797E-2</v>
      </c>
      <c r="CC18" s="17">
        <v>0.14516259717854699</v>
      </c>
      <c r="CD18" s="17"/>
      <c r="CE18" s="17">
        <v>0.14429875185521099</v>
      </c>
      <c r="CF18" s="17"/>
      <c r="CG18" s="17">
        <v>0</v>
      </c>
    </row>
    <row r="19" spans="2:85" ht="29" x14ac:dyDescent="0.35">
      <c r="B19" s="18" t="s">
        <v>117</v>
      </c>
      <c r="C19" s="17">
        <v>7.4499137398729806E-2</v>
      </c>
      <c r="D19" s="17">
        <v>5.83057850331479E-2</v>
      </c>
      <c r="E19" s="17">
        <v>0.10102758601393599</v>
      </c>
      <c r="F19" s="17"/>
      <c r="G19" s="17">
        <v>7.5378355183793794E-2</v>
      </c>
      <c r="H19" s="17">
        <v>0.24513575416470801</v>
      </c>
      <c r="I19" s="17">
        <v>5.3703282308519798E-2</v>
      </c>
      <c r="J19" s="17">
        <v>0.100191369554711</v>
      </c>
      <c r="K19" s="17">
        <v>3.3053318448313801E-2</v>
      </c>
      <c r="L19" s="17">
        <v>0</v>
      </c>
      <c r="M19" s="17"/>
      <c r="N19" s="17">
        <v>7.5522776389003801E-2</v>
      </c>
      <c r="O19" s="17">
        <v>5.1147764046389398E-2</v>
      </c>
      <c r="P19" s="17">
        <v>7.4964229804882307E-2</v>
      </c>
      <c r="Q19" s="17">
        <v>9.8855772914935497E-2</v>
      </c>
      <c r="R19" s="17"/>
      <c r="S19" s="17">
        <v>0</v>
      </c>
      <c r="T19" s="17">
        <v>0</v>
      </c>
      <c r="U19" s="17">
        <v>0</v>
      </c>
      <c r="V19" s="17">
        <v>0</v>
      </c>
      <c r="W19" s="17">
        <v>0</v>
      </c>
      <c r="X19" s="17">
        <v>0</v>
      </c>
      <c r="Y19" s="17">
        <v>0</v>
      </c>
      <c r="Z19" s="17">
        <v>0</v>
      </c>
      <c r="AA19" s="17">
        <v>0</v>
      </c>
      <c r="AB19" s="17">
        <v>7.4499137398729806E-2</v>
      </c>
      <c r="AC19" s="17">
        <v>0</v>
      </c>
      <c r="AD19" s="17">
        <v>0</v>
      </c>
      <c r="AE19" s="17"/>
      <c r="AF19" s="17">
        <v>0</v>
      </c>
      <c r="AG19" s="17">
        <v>0</v>
      </c>
      <c r="AH19" s="17">
        <v>8.7590611283873895E-2</v>
      </c>
      <c r="AI19" s="17">
        <v>0</v>
      </c>
      <c r="AJ19" s="17">
        <v>0.13141888306578201</v>
      </c>
      <c r="AK19" s="17">
        <v>9.7166905415756399E-2</v>
      </c>
      <c r="AL19" s="17">
        <v>0</v>
      </c>
      <c r="AM19" s="17">
        <v>0</v>
      </c>
      <c r="AN19" s="17">
        <v>0.14422734693426301</v>
      </c>
      <c r="AO19" s="17">
        <v>0</v>
      </c>
      <c r="AP19" s="17">
        <v>0</v>
      </c>
      <c r="AQ19" s="17">
        <v>0</v>
      </c>
      <c r="AR19" s="17">
        <v>0.33579251332384502</v>
      </c>
      <c r="AS19" s="17">
        <v>0</v>
      </c>
      <c r="AT19" s="17">
        <v>0.47086224537531801</v>
      </c>
      <c r="AU19" s="17">
        <v>0.11784791069886499</v>
      </c>
      <c r="AV19" s="17"/>
      <c r="AW19" s="17">
        <v>3.3639914151451102E-2</v>
      </c>
      <c r="AX19" s="17">
        <v>8.3494195728419304E-2</v>
      </c>
      <c r="AY19" s="17">
        <v>0.180804640653246</v>
      </c>
      <c r="AZ19" s="17">
        <v>0.120369841115245</v>
      </c>
      <c r="BA19" s="17">
        <v>0</v>
      </c>
      <c r="BB19" s="17"/>
      <c r="BC19" s="17">
        <v>5.9632446969520303E-2</v>
      </c>
      <c r="BD19" s="17">
        <v>8.7462788635136707E-2</v>
      </c>
      <c r="BE19" s="17">
        <v>6.2745969484042402E-2</v>
      </c>
      <c r="BF19" s="17">
        <v>7.2562577737033201E-2</v>
      </c>
      <c r="BG19" s="17">
        <v>0.110802930387237</v>
      </c>
      <c r="BH19" s="17"/>
      <c r="BI19" s="17">
        <v>7.3732342419139896E-2</v>
      </c>
      <c r="BJ19" s="17"/>
      <c r="BK19" s="17">
        <v>0</v>
      </c>
      <c r="BL19" s="17">
        <v>8.9761620374067902E-2</v>
      </c>
      <c r="BM19" s="17">
        <v>8.64936703452963E-2</v>
      </c>
      <c r="BN19" s="17">
        <v>0</v>
      </c>
      <c r="BO19" s="17"/>
      <c r="BP19" s="17">
        <v>0</v>
      </c>
      <c r="BQ19" s="17">
        <v>0.104379916931346</v>
      </c>
      <c r="BR19" s="17">
        <v>0</v>
      </c>
      <c r="BS19" s="17">
        <v>0.24814893593736401</v>
      </c>
      <c r="BT19" s="17">
        <v>0</v>
      </c>
      <c r="BU19" s="17"/>
      <c r="BV19" s="17">
        <v>0</v>
      </c>
      <c r="BW19" s="17">
        <v>0.191562662328044</v>
      </c>
      <c r="BX19" s="17">
        <v>0</v>
      </c>
      <c r="BY19" s="17">
        <v>4.2001339650523301E-2</v>
      </c>
      <c r="BZ19" s="17">
        <v>5.9968115544856301E-2</v>
      </c>
      <c r="CA19" s="17"/>
      <c r="CB19" s="17">
        <v>0.14100559873379401</v>
      </c>
      <c r="CC19" s="17">
        <v>4.1276301753977097E-2</v>
      </c>
      <c r="CD19" s="17"/>
      <c r="CE19" s="17">
        <v>0.21682319869307901</v>
      </c>
      <c r="CF19" s="17"/>
      <c r="CG19" s="17">
        <v>6.1877686992002898E-2</v>
      </c>
    </row>
    <row r="20" spans="2:85" ht="29" x14ac:dyDescent="0.35">
      <c r="B20" s="18" t="s">
        <v>118</v>
      </c>
      <c r="C20" s="17">
        <v>3.2189585445802298E-2</v>
      </c>
      <c r="D20" s="17">
        <v>4.3963725902623298E-2</v>
      </c>
      <c r="E20" s="17">
        <v>1.58151146302088E-2</v>
      </c>
      <c r="F20" s="17"/>
      <c r="G20" s="17">
        <v>0</v>
      </c>
      <c r="H20" s="17">
        <v>0</v>
      </c>
      <c r="I20" s="17">
        <v>0.10904958232039599</v>
      </c>
      <c r="J20" s="17">
        <v>0</v>
      </c>
      <c r="K20" s="17">
        <v>3.3648622889312203E-2</v>
      </c>
      <c r="L20" s="17">
        <v>5.7476992700728299E-2</v>
      </c>
      <c r="M20" s="17"/>
      <c r="N20" s="17">
        <v>5.3514459998223102E-2</v>
      </c>
      <c r="O20" s="17">
        <v>5.0429750208439601E-2</v>
      </c>
      <c r="P20" s="17">
        <v>2.5404166375088799E-2</v>
      </c>
      <c r="Q20" s="17">
        <v>0</v>
      </c>
      <c r="R20" s="17"/>
      <c r="S20" s="17">
        <v>0</v>
      </c>
      <c r="T20" s="17">
        <v>0</v>
      </c>
      <c r="U20" s="17">
        <v>0</v>
      </c>
      <c r="V20" s="17">
        <v>0</v>
      </c>
      <c r="W20" s="17">
        <v>0</v>
      </c>
      <c r="X20" s="17">
        <v>0</v>
      </c>
      <c r="Y20" s="17">
        <v>0</v>
      </c>
      <c r="Z20" s="17">
        <v>0</v>
      </c>
      <c r="AA20" s="17">
        <v>0</v>
      </c>
      <c r="AB20" s="17">
        <v>3.2189585445802298E-2</v>
      </c>
      <c r="AC20" s="17">
        <v>0</v>
      </c>
      <c r="AD20" s="17">
        <v>0</v>
      </c>
      <c r="AE20" s="17"/>
      <c r="AF20" s="17">
        <v>0</v>
      </c>
      <c r="AG20" s="17">
        <v>0</v>
      </c>
      <c r="AH20" s="17">
        <v>0</v>
      </c>
      <c r="AI20" s="17">
        <v>0</v>
      </c>
      <c r="AJ20" s="17">
        <v>0</v>
      </c>
      <c r="AK20" s="17">
        <v>0</v>
      </c>
      <c r="AL20" s="17">
        <v>6.0842567070936902E-2</v>
      </c>
      <c r="AM20" s="17">
        <v>0</v>
      </c>
      <c r="AN20" s="17">
        <v>0.13763506640454001</v>
      </c>
      <c r="AO20" s="17">
        <v>0</v>
      </c>
      <c r="AP20" s="17">
        <v>0.14222095011188099</v>
      </c>
      <c r="AQ20" s="17">
        <v>0</v>
      </c>
      <c r="AR20" s="17">
        <v>0</v>
      </c>
      <c r="AS20" s="17">
        <v>0</v>
      </c>
      <c r="AT20" s="17">
        <v>0.26611189769677102</v>
      </c>
      <c r="AU20" s="17">
        <v>0</v>
      </c>
      <c r="AV20" s="17"/>
      <c r="AW20" s="17">
        <v>2.38540674076081E-2</v>
      </c>
      <c r="AX20" s="17">
        <v>3.3792388295168098E-2</v>
      </c>
      <c r="AY20" s="17">
        <v>3.2365021677729498E-2</v>
      </c>
      <c r="AZ20" s="17">
        <v>0</v>
      </c>
      <c r="BA20" s="17">
        <v>0</v>
      </c>
      <c r="BB20" s="17"/>
      <c r="BC20" s="17">
        <v>5.93304348350355E-2</v>
      </c>
      <c r="BD20" s="17">
        <v>2.0280565753556499E-2</v>
      </c>
      <c r="BE20" s="17">
        <v>5.44292548328002E-2</v>
      </c>
      <c r="BF20" s="17">
        <v>0</v>
      </c>
      <c r="BG20" s="17">
        <v>0</v>
      </c>
      <c r="BH20" s="17"/>
      <c r="BI20" s="17">
        <v>3.2119826754604501E-2</v>
      </c>
      <c r="BJ20" s="17"/>
      <c r="BK20" s="17">
        <v>0</v>
      </c>
      <c r="BL20" s="17">
        <v>1.8327875780484001E-2</v>
      </c>
      <c r="BM20" s="17">
        <v>5.1530334914609899E-2</v>
      </c>
      <c r="BN20" s="17">
        <v>0</v>
      </c>
      <c r="BO20" s="17"/>
      <c r="BP20" s="17">
        <v>0</v>
      </c>
      <c r="BQ20" s="17">
        <v>3.6526593481665197E-2</v>
      </c>
      <c r="BR20" s="17">
        <v>6.80328605181032E-2</v>
      </c>
      <c r="BS20" s="17">
        <v>0</v>
      </c>
      <c r="BT20" s="17">
        <v>0</v>
      </c>
      <c r="BU20" s="17"/>
      <c r="BV20" s="17">
        <v>0.103948364027832</v>
      </c>
      <c r="BW20" s="17">
        <v>0</v>
      </c>
      <c r="BX20" s="17">
        <v>6.51567232075317E-2</v>
      </c>
      <c r="BY20" s="17">
        <v>2.9227441168110602E-2</v>
      </c>
      <c r="BZ20" s="17">
        <v>0</v>
      </c>
      <c r="CA20" s="17"/>
      <c r="CB20" s="17">
        <v>1.8863535530768801E-2</v>
      </c>
      <c r="CC20" s="17">
        <v>3.8846520083933501E-2</v>
      </c>
      <c r="CD20" s="17"/>
      <c r="CE20" s="17">
        <v>0</v>
      </c>
      <c r="CF20" s="17"/>
      <c r="CG20" s="17">
        <v>0</v>
      </c>
    </row>
    <row r="21" spans="2:85" x14ac:dyDescent="0.35">
      <c r="B21" s="18" t="s">
        <v>116</v>
      </c>
      <c r="C21" s="19">
        <v>2.9159375480811201E-2</v>
      </c>
      <c r="D21" s="19">
        <v>3.8106596295654702E-2</v>
      </c>
      <c r="E21" s="19">
        <v>1.6874898032025801E-2</v>
      </c>
      <c r="F21" s="19"/>
      <c r="G21" s="19">
        <v>0</v>
      </c>
      <c r="H21" s="19">
        <v>0</v>
      </c>
      <c r="I21" s="19">
        <v>0.10869432666633801</v>
      </c>
      <c r="J21" s="19">
        <v>5.0976505719175801E-2</v>
      </c>
      <c r="K21" s="19">
        <v>0</v>
      </c>
      <c r="L21" s="19">
        <v>3.01977735233128E-2</v>
      </c>
      <c r="M21" s="19"/>
      <c r="N21" s="19">
        <v>2.7799764713477299E-2</v>
      </c>
      <c r="O21" s="19">
        <v>2.5585918724925698E-2</v>
      </c>
      <c r="P21" s="19">
        <v>2.6300805774735501E-2</v>
      </c>
      <c r="Q21" s="19">
        <v>3.7653922412135797E-2</v>
      </c>
      <c r="R21" s="19"/>
      <c r="S21" s="19">
        <v>0</v>
      </c>
      <c r="T21" s="19">
        <v>0</v>
      </c>
      <c r="U21" s="19">
        <v>0</v>
      </c>
      <c r="V21" s="19">
        <v>0</v>
      </c>
      <c r="W21" s="19">
        <v>0</v>
      </c>
      <c r="X21" s="19">
        <v>0</v>
      </c>
      <c r="Y21" s="19">
        <v>0</v>
      </c>
      <c r="Z21" s="19">
        <v>0</v>
      </c>
      <c r="AA21" s="19">
        <v>0</v>
      </c>
      <c r="AB21" s="19">
        <v>2.9159375480811201E-2</v>
      </c>
      <c r="AC21" s="19">
        <v>0</v>
      </c>
      <c r="AD21" s="19">
        <v>0</v>
      </c>
      <c r="AE21" s="19"/>
      <c r="AF21" s="19">
        <v>0</v>
      </c>
      <c r="AG21" s="19">
        <v>0</v>
      </c>
      <c r="AH21" s="19">
        <v>0</v>
      </c>
      <c r="AI21" s="19">
        <v>4.3457400102289698E-2</v>
      </c>
      <c r="AJ21" s="19">
        <v>0.32024363388118099</v>
      </c>
      <c r="AK21" s="19">
        <v>0</v>
      </c>
      <c r="AL21" s="19">
        <v>0</v>
      </c>
      <c r="AM21" s="19">
        <v>0</v>
      </c>
      <c r="AN21" s="19">
        <v>0</v>
      </c>
      <c r="AO21" s="19">
        <v>0</v>
      </c>
      <c r="AP21" s="19">
        <v>7.2156884686201198E-2</v>
      </c>
      <c r="AQ21" s="19">
        <v>0</v>
      </c>
      <c r="AR21" s="19">
        <v>0</v>
      </c>
      <c r="AS21" s="19">
        <v>0</v>
      </c>
      <c r="AT21" s="19">
        <v>0</v>
      </c>
      <c r="AU21" s="19">
        <v>0</v>
      </c>
      <c r="AV21" s="19"/>
      <c r="AW21" s="19">
        <v>8.4056890334284401E-2</v>
      </c>
      <c r="AX21" s="19">
        <v>0</v>
      </c>
      <c r="AY21" s="19">
        <v>3.2365021677729498E-2</v>
      </c>
      <c r="AZ21" s="19">
        <v>0</v>
      </c>
      <c r="BA21" s="19">
        <v>0</v>
      </c>
      <c r="BB21" s="19"/>
      <c r="BC21" s="19">
        <v>5.93304348350355E-2</v>
      </c>
      <c r="BD21" s="19">
        <v>2.0604603461125501E-2</v>
      </c>
      <c r="BE21" s="19">
        <v>4.5544985563894302E-2</v>
      </c>
      <c r="BF21" s="19">
        <v>0</v>
      </c>
      <c r="BG21" s="19">
        <v>0</v>
      </c>
      <c r="BH21" s="19"/>
      <c r="BI21" s="19">
        <v>2.8168930694795199E-2</v>
      </c>
      <c r="BJ21" s="19"/>
      <c r="BK21" s="19">
        <v>6.4339584039416198E-2</v>
      </c>
      <c r="BL21" s="19">
        <v>1.87519156327151E-2</v>
      </c>
      <c r="BM21" s="19">
        <v>2.6532065386197699E-2</v>
      </c>
      <c r="BN21" s="19">
        <v>0</v>
      </c>
      <c r="BO21" s="19"/>
      <c r="BP21" s="19">
        <v>0</v>
      </c>
      <c r="BQ21" s="19">
        <v>4.5445037734150602E-2</v>
      </c>
      <c r="BR21" s="19">
        <v>0</v>
      </c>
      <c r="BS21" s="19">
        <v>0</v>
      </c>
      <c r="BT21" s="19">
        <v>0</v>
      </c>
      <c r="BU21" s="19"/>
      <c r="BV21" s="19">
        <v>0</v>
      </c>
      <c r="BW21" s="19">
        <v>0</v>
      </c>
      <c r="BX21" s="19">
        <v>0</v>
      </c>
      <c r="BY21" s="19">
        <v>4.35047740467783E-2</v>
      </c>
      <c r="BZ21" s="19">
        <v>6.1061953871830603E-2</v>
      </c>
      <c r="CA21" s="19"/>
      <c r="CB21" s="19">
        <v>2.8078197002236099E-2</v>
      </c>
      <c r="CC21" s="19">
        <v>2.9699470596011801E-2</v>
      </c>
      <c r="CD21" s="19"/>
      <c r="CE21" s="19">
        <v>0</v>
      </c>
      <c r="CF21" s="19"/>
      <c r="CG21" s="19">
        <v>8.8930443474787998E-2</v>
      </c>
    </row>
    <row r="22" spans="2:85" x14ac:dyDescent="0.35">
      <c r="B22" s="16" t="s">
        <v>125</v>
      </c>
    </row>
    <row r="23" spans="2:85" x14ac:dyDescent="0.35">
      <c r="B23" t="s">
        <v>102</v>
      </c>
    </row>
    <row r="24" spans="2:85" x14ac:dyDescent="0.35">
      <c r="B24" t="s">
        <v>103</v>
      </c>
    </row>
    <row r="26" spans="2:85" x14ac:dyDescent="0.35">
      <c r="B26"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G2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98</v>
      </c>
      <c r="D7" s="10">
        <v>48</v>
      </c>
      <c r="E7" s="10">
        <v>50</v>
      </c>
      <c r="F7" s="10"/>
      <c r="G7" s="10">
        <v>7</v>
      </c>
      <c r="H7" s="10">
        <v>20</v>
      </c>
      <c r="I7" s="10">
        <v>12</v>
      </c>
      <c r="J7" s="10">
        <v>16</v>
      </c>
      <c r="K7" s="10">
        <v>20</v>
      </c>
      <c r="L7" s="10">
        <v>23</v>
      </c>
      <c r="M7" s="10"/>
      <c r="N7" s="10">
        <v>23</v>
      </c>
      <c r="O7" s="10">
        <v>22</v>
      </c>
      <c r="P7" s="10">
        <v>19</v>
      </c>
      <c r="Q7" s="10">
        <v>34</v>
      </c>
      <c r="R7" s="10"/>
      <c r="S7" s="10">
        <v>0</v>
      </c>
      <c r="T7" s="10">
        <v>0</v>
      </c>
      <c r="U7" s="10">
        <v>0</v>
      </c>
      <c r="V7" s="10">
        <v>0</v>
      </c>
      <c r="W7" s="10">
        <v>0</v>
      </c>
      <c r="X7" s="10">
        <v>0</v>
      </c>
      <c r="Y7" s="10">
        <v>0</v>
      </c>
      <c r="Z7" s="10">
        <v>0</v>
      </c>
      <c r="AA7" s="10">
        <v>0</v>
      </c>
      <c r="AB7" s="10">
        <v>0</v>
      </c>
      <c r="AC7" s="10">
        <v>98</v>
      </c>
      <c r="AD7" s="10">
        <v>0</v>
      </c>
      <c r="AE7" s="10"/>
      <c r="AF7" s="10">
        <v>3</v>
      </c>
      <c r="AG7" s="10">
        <v>3</v>
      </c>
      <c r="AH7" s="10">
        <v>8</v>
      </c>
      <c r="AI7" s="10">
        <v>7</v>
      </c>
      <c r="AJ7" s="10">
        <v>7</v>
      </c>
      <c r="AK7" s="10">
        <v>16</v>
      </c>
      <c r="AL7" s="10">
        <v>8</v>
      </c>
      <c r="AM7" s="10">
        <v>7</v>
      </c>
      <c r="AN7" s="10">
        <v>5</v>
      </c>
      <c r="AO7" s="10">
        <v>4</v>
      </c>
      <c r="AP7" s="10">
        <v>9</v>
      </c>
      <c r="AQ7" s="10">
        <v>2</v>
      </c>
      <c r="AR7" s="10">
        <v>6</v>
      </c>
      <c r="AS7" s="10">
        <v>3</v>
      </c>
      <c r="AT7" s="10">
        <v>0</v>
      </c>
      <c r="AU7" s="10">
        <v>5</v>
      </c>
      <c r="AV7" s="10"/>
      <c r="AW7" s="10">
        <v>30</v>
      </c>
      <c r="AX7" s="10">
        <v>21</v>
      </c>
      <c r="AY7" s="10">
        <v>23</v>
      </c>
      <c r="AZ7" s="10">
        <v>7</v>
      </c>
      <c r="BA7" s="10">
        <v>3</v>
      </c>
      <c r="BB7" s="10"/>
      <c r="BC7" s="10">
        <v>4</v>
      </c>
      <c r="BD7" s="10">
        <v>27</v>
      </c>
      <c r="BE7" s="10">
        <v>45</v>
      </c>
      <c r="BF7" s="10">
        <v>15</v>
      </c>
      <c r="BG7" s="10">
        <v>7</v>
      </c>
      <c r="BH7" s="10"/>
      <c r="BI7" s="10">
        <v>76</v>
      </c>
      <c r="BJ7" s="10"/>
      <c r="BK7" s="10">
        <v>24</v>
      </c>
      <c r="BL7" s="10">
        <v>31</v>
      </c>
      <c r="BM7" s="10">
        <v>41</v>
      </c>
      <c r="BN7" s="10">
        <v>2</v>
      </c>
      <c r="BO7" s="10"/>
      <c r="BP7" s="10">
        <v>15</v>
      </c>
      <c r="BQ7" s="10">
        <v>43</v>
      </c>
      <c r="BR7" s="10">
        <v>0</v>
      </c>
      <c r="BS7" s="10">
        <v>4</v>
      </c>
      <c r="BT7" s="10">
        <v>5</v>
      </c>
      <c r="BU7" s="10"/>
      <c r="BV7" s="10">
        <v>14</v>
      </c>
      <c r="BW7" s="10">
        <v>17</v>
      </c>
      <c r="BX7" s="10">
        <v>3</v>
      </c>
      <c r="BY7" s="10">
        <v>15</v>
      </c>
      <c r="BZ7" s="10">
        <v>13</v>
      </c>
      <c r="CA7" s="10"/>
      <c r="CB7" s="10">
        <v>24</v>
      </c>
      <c r="CC7" s="10">
        <v>74</v>
      </c>
      <c r="CD7" s="10"/>
      <c r="CE7" s="10">
        <v>16</v>
      </c>
      <c r="CF7" s="10"/>
      <c r="CG7" s="10">
        <v>6</v>
      </c>
    </row>
    <row r="8" spans="2:85" ht="30" customHeight="1" x14ac:dyDescent="0.35">
      <c r="B8" s="11" t="s">
        <v>20</v>
      </c>
      <c r="C8" s="11">
        <v>100</v>
      </c>
      <c r="D8" s="11">
        <v>50</v>
      </c>
      <c r="E8" s="11">
        <v>50</v>
      </c>
      <c r="F8" s="11"/>
      <c r="G8" s="11">
        <v>15</v>
      </c>
      <c r="H8" s="11">
        <v>19</v>
      </c>
      <c r="I8" s="11">
        <v>12</v>
      </c>
      <c r="J8" s="11">
        <v>15</v>
      </c>
      <c r="K8" s="11">
        <v>18</v>
      </c>
      <c r="L8" s="11">
        <v>21</v>
      </c>
      <c r="M8" s="11"/>
      <c r="N8" s="11">
        <v>22</v>
      </c>
      <c r="O8" s="11">
        <v>20</v>
      </c>
      <c r="P8" s="11">
        <v>20</v>
      </c>
      <c r="Q8" s="11">
        <v>38</v>
      </c>
      <c r="R8" s="11"/>
      <c r="S8" s="11">
        <v>0</v>
      </c>
      <c r="T8" s="11">
        <v>0</v>
      </c>
      <c r="U8" s="11">
        <v>0</v>
      </c>
      <c r="V8" s="11">
        <v>0</v>
      </c>
      <c r="W8" s="11">
        <v>0</v>
      </c>
      <c r="X8" s="11">
        <v>0</v>
      </c>
      <c r="Y8" s="11">
        <v>0</v>
      </c>
      <c r="Z8" s="11">
        <v>0</v>
      </c>
      <c r="AA8" s="11">
        <v>0</v>
      </c>
      <c r="AB8" s="11">
        <v>0</v>
      </c>
      <c r="AC8" s="11">
        <v>100</v>
      </c>
      <c r="AD8" s="11">
        <v>0</v>
      </c>
      <c r="AE8" s="11"/>
      <c r="AF8" s="11">
        <v>4</v>
      </c>
      <c r="AG8" s="11">
        <v>3</v>
      </c>
      <c r="AH8" s="11">
        <v>8</v>
      </c>
      <c r="AI8" s="11">
        <v>6</v>
      </c>
      <c r="AJ8" s="11">
        <v>8</v>
      </c>
      <c r="AK8" s="11">
        <v>16</v>
      </c>
      <c r="AL8" s="11">
        <v>8</v>
      </c>
      <c r="AM8" s="11">
        <v>8</v>
      </c>
      <c r="AN8" s="11">
        <v>4</v>
      </c>
      <c r="AO8" s="11">
        <v>4</v>
      </c>
      <c r="AP8" s="11">
        <v>12</v>
      </c>
      <c r="AQ8" s="11">
        <v>2</v>
      </c>
      <c r="AR8" s="11">
        <v>5</v>
      </c>
      <c r="AS8" s="11">
        <v>3</v>
      </c>
      <c r="AT8" s="11">
        <v>0</v>
      </c>
      <c r="AU8" s="11">
        <v>5</v>
      </c>
      <c r="AV8" s="11"/>
      <c r="AW8" s="11">
        <v>31</v>
      </c>
      <c r="AX8" s="11">
        <v>23</v>
      </c>
      <c r="AY8" s="11">
        <v>23</v>
      </c>
      <c r="AZ8" s="11">
        <v>9</v>
      </c>
      <c r="BA8" s="11">
        <v>3</v>
      </c>
      <c r="BB8" s="11"/>
      <c r="BC8" s="11">
        <v>4</v>
      </c>
      <c r="BD8" s="11">
        <v>28</v>
      </c>
      <c r="BE8" s="11">
        <v>44</v>
      </c>
      <c r="BF8" s="11">
        <v>15</v>
      </c>
      <c r="BG8" s="11">
        <v>9</v>
      </c>
      <c r="BH8" s="11"/>
      <c r="BI8" s="11">
        <v>77</v>
      </c>
      <c r="BJ8" s="11"/>
      <c r="BK8" s="11">
        <v>25</v>
      </c>
      <c r="BL8" s="11">
        <v>30</v>
      </c>
      <c r="BM8" s="11">
        <v>43</v>
      </c>
      <c r="BN8" s="11">
        <v>2</v>
      </c>
      <c r="BO8" s="11"/>
      <c r="BP8" s="11">
        <v>14</v>
      </c>
      <c r="BQ8" s="11">
        <v>43</v>
      </c>
      <c r="BR8" s="11">
        <v>0</v>
      </c>
      <c r="BS8" s="11">
        <v>4</v>
      </c>
      <c r="BT8" s="11">
        <v>8</v>
      </c>
      <c r="BU8" s="11"/>
      <c r="BV8" s="11">
        <v>13</v>
      </c>
      <c r="BW8" s="11">
        <v>17</v>
      </c>
      <c r="BX8" s="11">
        <v>3</v>
      </c>
      <c r="BY8" s="11">
        <v>16</v>
      </c>
      <c r="BZ8" s="11">
        <v>16</v>
      </c>
      <c r="CA8" s="11"/>
      <c r="CB8" s="11">
        <v>25</v>
      </c>
      <c r="CC8" s="11">
        <v>75</v>
      </c>
      <c r="CD8" s="11"/>
      <c r="CE8" s="11">
        <v>16</v>
      </c>
      <c r="CF8" s="11"/>
      <c r="CG8" s="11">
        <v>7</v>
      </c>
    </row>
    <row r="9" spans="2:85" x14ac:dyDescent="0.35">
      <c r="B9" s="18" t="s">
        <v>106</v>
      </c>
      <c r="C9" s="17">
        <v>0.68743123202526801</v>
      </c>
      <c r="D9" s="17">
        <v>0.62023967690319803</v>
      </c>
      <c r="E9" s="17">
        <v>0.75384629589813501</v>
      </c>
      <c r="F9" s="17"/>
      <c r="G9" s="17">
        <v>0.856653571756683</v>
      </c>
      <c r="H9" s="17">
        <v>0.60245498233738004</v>
      </c>
      <c r="I9" s="17">
        <v>0.77701869555131797</v>
      </c>
      <c r="J9" s="17">
        <v>0.641132011398861</v>
      </c>
      <c r="K9" s="17">
        <v>0.50913261833213297</v>
      </c>
      <c r="L9" s="17">
        <v>0.77863604993243896</v>
      </c>
      <c r="M9" s="17"/>
      <c r="N9" s="17">
        <v>0.53572701134004297</v>
      </c>
      <c r="O9" s="17">
        <v>0.77002883639462705</v>
      </c>
      <c r="P9" s="17">
        <v>0.57954036085426797</v>
      </c>
      <c r="Q9" s="17">
        <v>0.78875788243841005</v>
      </c>
      <c r="R9" s="17"/>
      <c r="S9" s="17">
        <v>0</v>
      </c>
      <c r="T9" s="17">
        <v>0</v>
      </c>
      <c r="U9" s="17">
        <v>0</v>
      </c>
      <c r="V9" s="17">
        <v>0</v>
      </c>
      <c r="W9" s="17">
        <v>0</v>
      </c>
      <c r="X9" s="17">
        <v>0</v>
      </c>
      <c r="Y9" s="17">
        <v>0</v>
      </c>
      <c r="Z9" s="17">
        <v>0</v>
      </c>
      <c r="AA9" s="17">
        <v>0</v>
      </c>
      <c r="AB9" s="17">
        <v>0</v>
      </c>
      <c r="AC9" s="17">
        <v>0.68743123202526801</v>
      </c>
      <c r="AD9" s="17">
        <v>0</v>
      </c>
      <c r="AE9" s="17"/>
      <c r="AF9" s="17">
        <v>0.227516873959936</v>
      </c>
      <c r="AG9" s="17">
        <v>0.59689855986904605</v>
      </c>
      <c r="AH9" s="17">
        <v>0.62703025368850496</v>
      </c>
      <c r="AI9" s="17">
        <v>0.73040728656828302</v>
      </c>
      <c r="AJ9" s="17">
        <v>0.77154840792181301</v>
      </c>
      <c r="AK9" s="17">
        <v>0.68452148618068298</v>
      </c>
      <c r="AL9" s="17">
        <v>0.79082990093914396</v>
      </c>
      <c r="AM9" s="17">
        <v>0.88110160554683703</v>
      </c>
      <c r="AN9" s="17">
        <v>0.59171764043926001</v>
      </c>
      <c r="AO9" s="17">
        <v>0.54377476614838605</v>
      </c>
      <c r="AP9" s="17">
        <v>0.92449172698246196</v>
      </c>
      <c r="AQ9" s="17">
        <v>0</v>
      </c>
      <c r="AR9" s="17">
        <v>0.52477507288318903</v>
      </c>
      <c r="AS9" s="17">
        <v>0.33451834229316901</v>
      </c>
      <c r="AT9" s="17">
        <v>0</v>
      </c>
      <c r="AU9" s="17">
        <v>0.482720992431309</v>
      </c>
      <c r="AV9" s="17"/>
      <c r="AW9" s="17">
        <v>0.74443433850741103</v>
      </c>
      <c r="AX9" s="17">
        <v>0.61586073351912896</v>
      </c>
      <c r="AY9" s="17">
        <v>0.63323779352921405</v>
      </c>
      <c r="AZ9" s="17">
        <v>0.88980041181740999</v>
      </c>
      <c r="BA9" s="17">
        <v>0</v>
      </c>
      <c r="BB9" s="17"/>
      <c r="BC9" s="17">
        <v>0.79190331359758204</v>
      </c>
      <c r="BD9" s="17">
        <v>0.45660554407784898</v>
      </c>
      <c r="BE9" s="17">
        <v>0.710480635309925</v>
      </c>
      <c r="BF9" s="17">
        <v>0.884167008582185</v>
      </c>
      <c r="BG9" s="17">
        <v>0.90533797972447305</v>
      </c>
      <c r="BH9" s="17"/>
      <c r="BI9" s="17">
        <v>0.71502986859992901</v>
      </c>
      <c r="BJ9" s="17"/>
      <c r="BK9" s="17">
        <v>0.75578004414185496</v>
      </c>
      <c r="BL9" s="17">
        <v>0.70486794997588897</v>
      </c>
      <c r="BM9" s="17">
        <v>0.61895179702869296</v>
      </c>
      <c r="BN9" s="17">
        <v>1</v>
      </c>
      <c r="BO9" s="17"/>
      <c r="BP9" s="17">
        <v>0.49195736711346999</v>
      </c>
      <c r="BQ9" s="17">
        <v>0.72817187363679303</v>
      </c>
      <c r="BR9" s="17">
        <v>0</v>
      </c>
      <c r="BS9" s="17">
        <v>0.49775510269887502</v>
      </c>
      <c r="BT9" s="17">
        <v>0.60155915050862796</v>
      </c>
      <c r="BU9" s="17"/>
      <c r="BV9" s="17">
        <v>0.50836675903686002</v>
      </c>
      <c r="BW9" s="17">
        <v>0.68385617779244801</v>
      </c>
      <c r="BX9" s="17">
        <v>1</v>
      </c>
      <c r="BY9" s="17">
        <v>0.49583550308509</v>
      </c>
      <c r="BZ9" s="17">
        <v>0.81599515842914605</v>
      </c>
      <c r="CA9" s="17"/>
      <c r="CB9" s="17">
        <v>0.61592223729463202</v>
      </c>
      <c r="CC9" s="17">
        <v>0.711634555257879</v>
      </c>
      <c r="CD9" s="17"/>
      <c r="CE9" s="17">
        <v>0.66800622951388799</v>
      </c>
      <c r="CF9" s="17"/>
      <c r="CG9" s="17">
        <v>0.87027137660082998</v>
      </c>
    </row>
    <row r="10" spans="2:85" x14ac:dyDescent="0.35">
      <c r="B10" s="18" t="s">
        <v>107</v>
      </c>
      <c r="C10" s="17">
        <v>0.54043033632184201</v>
      </c>
      <c r="D10" s="17">
        <v>0.54539561726169095</v>
      </c>
      <c r="E10" s="17">
        <v>0.53552243606313099</v>
      </c>
      <c r="F10" s="17"/>
      <c r="G10" s="17">
        <v>0</v>
      </c>
      <c r="H10" s="17">
        <v>0.44498802036943302</v>
      </c>
      <c r="I10" s="17">
        <v>0.724909569964028</v>
      </c>
      <c r="J10" s="17">
        <v>0.62244996331265801</v>
      </c>
      <c r="K10" s="17">
        <v>0.77616428945555205</v>
      </c>
      <c r="L10" s="17">
        <v>0.63835768144709004</v>
      </c>
      <c r="M10" s="17"/>
      <c r="N10" s="17">
        <v>0.62412882245425205</v>
      </c>
      <c r="O10" s="17">
        <v>0.63600581183452198</v>
      </c>
      <c r="P10" s="17">
        <v>0.44538670771085398</v>
      </c>
      <c r="Q10" s="17">
        <v>0.492625905741857</v>
      </c>
      <c r="R10" s="17"/>
      <c r="S10" s="17">
        <v>0</v>
      </c>
      <c r="T10" s="17">
        <v>0</v>
      </c>
      <c r="U10" s="17">
        <v>0</v>
      </c>
      <c r="V10" s="17">
        <v>0</v>
      </c>
      <c r="W10" s="17">
        <v>0</v>
      </c>
      <c r="X10" s="17">
        <v>0</v>
      </c>
      <c r="Y10" s="17">
        <v>0</v>
      </c>
      <c r="Z10" s="17">
        <v>0</v>
      </c>
      <c r="AA10" s="17">
        <v>0</v>
      </c>
      <c r="AB10" s="17">
        <v>0</v>
      </c>
      <c r="AC10" s="17">
        <v>0.54043033632184201</v>
      </c>
      <c r="AD10" s="17">
        <v>0</v>
      </c>
      <c r="AE10" s="17"/>
      <c r="AF10" s="17">
        <v>0.44799379657133098</v>
      </c>
      <c r="AG10" s="17">
        <v>0.29396349116181097</v>
      </c>
      <c r="AH10" s="17">
        <v>0.60761361187290297</v>
      </c>
      <c r="AI10" s="17">
        <v>0.592486275354553</v>
      </c>
      <c r="AJ10" s="17">
        <v>0.60606463542585798</v>
      </c>
      <c r="AK10" s="17">
        <v>0.47126430749964399</v>
      </c>
      <c r="AL10" s="17">
        <v>0.53372275196983099</v>
      </c>
      <c r="AM10" s="17">
        <v>0.37219147119875001</v>
      </c>
      <c r="AN10" s="17">
        <v>0.59624502182766204</v>
      </c>
      <c r="AO10" s="17">
        <v>1</v>
      </c>
      <c r="AP10" s="17">
        <v>0.38510973557870598</v>
      </c>
      <c r="AQ10" s="17">
        <v>1</v>
      </c>
      <c r="AR10" s="17">
        <v>0.46248761422135898</v>
      </c>
      <c r="AS10" s="17">
        <v>1</v>
      </c>
      <c r="AT10" s="17">
        <v>0</v>
      </c>
      <c r="AU10" s="17">
        <v>0.51640926822987698</v>
      </c>
      <c r="AV10" s="17"/>
      <c r="AW10" s="17">
        <v>0.56935721855773802</v>
      </c>
      <c r="AX10" s="17">
        <v>0.54154288773368098</v>
      </c>
      <c r="AY10" s="17">
        <v>0.55687987148971996</v>
      </c>
      <c r="AZ10" s="17">
        <v>0.20447509250872001</v>
      </c>
      <c r="BA10" s="17">
        <v>0.33262037383340898</v>
      </c>
      <c r="BB10" s="17"/>
      <c r="BC10" s="17">
        <v>0.20809668640241799</v>
      </c>
      <c r="BD10" s="17">
        <v>0.51697121675022195</v>
      </c>
      <c r="BE10" s="17">
        <v>0.66827302661084498</v>
      </c>
      <c r="BF10" s="17">
        <v>0.47596291683524999</v>
      </c>
      <c r="BG10" s="17">
        <v>0.26205468012892402</v>
      </c>
      <c r="BH10" s="17"/>
      <c r="BI10" s="17">
        <v>0.56275613109199096</v>
      </c>
      <c r="BJ10" s="17"/>
      <c r="BK10" s="17">
        <v>0.49529967692913701</v>
      </c>
      <c r="BL10" s="17">
        <v>0.62196815082593404</v>
      </c>
      <c r="BM10" s="17">
        <v>0.487453964928448</v>
      </c>
      <c r="BN10" s="17">
        <v>1</v>
      </c>
      <c r="BO10" s="17"/>
      <c r="BP10" s="17">
        <v>0.65639426946002399</v>
      </c>
      <c r="BQ10" s="17">
        <v>0.57654791529607097</v>
      </c>
      <c r="BR10" s="17">
        <v>0</v>
      </c>
      <c r="BS10" s="17">
        <v>0.74735843837747695</v>
      </c>
      <c r="BT10" s="17">
        <v>0.27658254745920002</v>
      </c>
      <c r="BU10" s="17"/>
      <c r="BV10" s="17">
        <v>0.65066761036660503</v>
      </c>
      <c r="BW10" s="17">
        <v>0.73009099682093404</v>
      </c>
      <c r="BX10" s="17">
        <v>0.64660460270841902</v>
      </c>
      <c r="BY10" s="17">
        <v>0.52317498355986902</v>
      </c>
      <c r="BZ10" s="17">
        <v>0.30937790704104701</v>
      </c>
      <c r="CA10" s="17"/>
      <c r="CB10" s="17">
        <v>0.54913863676152597</v>
      </c>
      <c r="CC10" s="17">
        <v>0.53748287759805102</v>
      </c>
      <c r="CD10" s="17"/>
      <c r="CE10" s="17">
        <v>0.71655904256532599</v>
      </c>
      <c r="CF10" s="17"/>
      <c r="CG10" s="17">
        <v>0.39117871905078</v>
      </c>
    </row>
    <row r="11" spans="2:85" x14ac:dyDescent="0.35">
      <c r="B11" s="18" t="s">
        <v>109</v>
      </c>
      <c r="C11" s="17">
        <v>0.358656776609796</v>
      </c>
      <c r="D11" s="17">
        <v>0.36053062373429901</v>
      </c>
      <c r="E11" s="17">
        <v>0.35680458437766499</v>
      </c>
      <c r="F11" s="17"/>
      <c r="G11" s="17">
        <v>0.19532460911405899</v>
      </c>
      <c r="H11" s="17">
        <v>0.49222739975790503</v>
      </c>
      <c r="I11" s="17">
        <v>0.14892386397327001</v>
      </c>
      <c r="J11" s="17">
        <v>0.240106570787115</v>
      </c>
      <c r="K11" s="17">
        <v>0.46267347482879601</v>
      </c>
      <c r="L11" s="17">
        <v>0.470025348657374</v>
      </c>
      <c r="M11" s="17"/>
      <c r="N11" s="17">
        <v>0.48598048109270697</v>
      </c>
      <c r="O11" s="17">
        <v>0.405856699242991</v>
      </c>
      <c r="P11" s="17">
        <v>0.173177620081501</v>
      </c>
      <c r="Q11" s="17">
        <v>0.35824683916547001</v>
      </c>
      <c r="R11" s="17"/>
      <c r="S11" s="17">
        <v>0</v>
      </c>
      <c r="T11" s="17">
        <v>0</v>
      </c>
      <c r="U11" s="17">
        <v>0</v>
      </c>
      <c r="V11" s="17">
        <v>0</v>
      </c>
      <c r="W11" s="17">
        <v>0</v>
      </c>
      <c r="X11" s="17">
        <v>0</v>
      </c>
      <c r="Y11" s="17">
        <v>0</v>
      </c>
      <c r="Z11" s="17">
        <v>0</v>
      </c>
      <c r="AA11" s="17">
        <v>0</v>
      </c>
      <c r="AB11" s="17">
        <v>0</v>
      </c>
      <c r="AC11" s="17">
        <v>0.358656776609796</v>
      </c>
      <c r="AD11" s="17">
        <v>0</v>
      </c>
      <c r="AE11" s="17"/>
      <c r="AF11" s="17">
        <v>0.44799379657133098</v>
      </c>
      <c r="AG11" s="17">
        <v>1</v>
      </c>
      <c r="AH11" s="17">
        <v>0.35131133593865799</v>
      </c>
      <c r="AI11" s="17">
        <v>0.26871633509319398</v>
      </c>
      <c r="AJ11" s="17">
        <v>0</v>
      </c>
      <c r="AK11" s="17">
        <v>0.50821416400531905</v>
      </c>
      <c r="AL11" s="17">
        <v>0.31532796074625202</v>
      </c>
      <c r="AM11" s="17">
        <v>0</v>
      </c>
      <c r="AN11" s="17">
        <v>0.80232996846360005</v>
      </c>
      <c r="AO11" s="17">
        <v>0.45779283954863997</v>
      </c>
      <c r="AP11" s="17">
        <v>0.48277922928065398</v>
      </c>
      <c r="AQ11" s="17">
        <v>0.49006035607538401</v>
      </c>
      <c r="AR11" s="17">
        <v>0.36024778430624899</v>
      </c>
      <c r="AS11" s="17">
        <v>0.31499356965173197</v>
      </c>
      <c r="AT11" s="17">
        <v>0</v>
      </c>
      <c r="AU11" s="17">
        <v>0.17173046734571401</v>
      </c>
      <c r="AV11" s="17"/>
      <c r="AW11" s="17">
        <v>0.31747932854376898</v>
      </c>
      <c r="AX11" s="17">
        <v>0.36648268781987497</v>
      </c>
      <c r="AY11" s="17">
        <v>0.30492619522823999</v>
      </c>
      <c r="AZ11" s="17">
        <v>0.44293510605313802</v>
      </c>
      <c r="BA11" s="17">
        <v>0.66737962616659097</v>
      </c>
      <c r="BB11" s="17"/>
      <c r="BC11" s="17">
        <v>0.40688516478103198</v>
      </c>
      <c r="BD11" s="17">
        <v>0.33599249375860102</v>
      </c>
      <c r="BE11" s="17">
        <v>0.315796248010488</v>
      </c>
      <c r="BF11" s="17">
        <v>0.36086432105597499</v>
      </c>
      <c r="BG11" s="17">
        <v>0.60681739722113504</v>
      </c>
      <c r="BH11" s="17"/>
      <c r="BI11" s="17">
        <v>0.36830706682672798</v>
      </c>
      <c r="BJ11" s="17"/>
      <c r="BK11" s="17">
        <v>0.32131611989469899</v>
      </c>
      <c r="BL11" s="17">
        <v>0.23532168706621701</v>
      </c>
      <c r="BM11" s="17">
        <v>0.46475220010888402</v>
      </c>
      <c r="BN11" s="17">
        <v>0.41238404729982903</v>
      </c>
      <c r="BO11" s="17"/>
      <c r="BP11" s="17">
        <v>0.37357458200605198</v>
      </c>
      <c r="BQ11" s="17">
        <v>0.42130750718034199</v>
      </c>
      <c r="BR11" s="17">
        <v>0</v>
      </c>
      <c r="BS11" s="17">
        <v>0.25104636164987898</v>
      </c>
      <c r="BT11" s="17">
        <v>0</v>
      </c>
      <c r="BU11" s="17"/>
      <c r="BV11" s="17">
        <v>0.34723716888239498</v>
      </c>
      <c r="BW11" s="17">
        <v>0.25521281009510999</v>
      </c>
      <c r="BX11" s="17">
        <v>0.67860736472879002</v>
      </c>
      <c r="BY11" s="17">
        <v>0.36586900228682001</v>
      </c>
      <c r="BZ11" s="17">
        <v>0.304459420440091</v>
      </c>
      <c r="CA11" s="17"/>
      <c r="CB11" s="17">
        <v>0.262429791696287</v>
      </c>
      <c r="CC11" s="17">
        <v>0.39122628521964697</v>
      </c>
      <c r="CD11" s="17"/>
      <c r="CE11" s="17">
        <v>0.26800796709608299</v>
      </c>
      <c r="CF11" s="17"/>
      <c r="CG11" s="17">
        <v>0.128909506009425</v>
      </c>
    </row>
    <row r="12" spans="2:85" x14ac:dyDescent="0.35">
      <c r="B12" s="18" t="s">
        <v>108</v>
      </c>
      <c r="C12" s="17">
        <v>0.32045633485682401</v>
      </c>
      <c r="D12" s="17">
        <v>0.24822050022749401</v>
      </c>
      <c r="E12" s="17">
        <v>0.391857384618225</v>
      </c>
      <c r="F12" s="17"/>
      <c r="G12" s="17">
        <v>0.36590600708919202</v>
      </c>
      <c r="H12" s="17">
        <v>0.236726965742274</v>
      </c>
      <c r="I12" s="17">
        <v>0.34880579735956402</v>
      </c>
      <c r="J12" s="17">
        <v>0.37563737004535203</v>
      </c>
      <c r="K12" s="17">
        <v>0.206730803383778</v>
      </c>
      <c r="L12" s="17">
        <v>0.40248028902352401</v>
      </c>
      <c r="M12" s="17"/>
      <c r="N12" s="17">
        <v>0.19562021889294601</v>
      </c>
      <c r="O12" s="17">
        <v>0.40972011791787399</v>
      </c>
      <c r="P12" s="17">
        <v>0.44855424451704401</v>
      </c>
      <c r="Q12" s="17">
        <v>0.27891840172447202</v>
      </c>
      <c r="R12" s="17"/>
      <c r="S12" s="17">
        <v>0</v>
      </c>
      <c r="T12" s="17">
        <v>0</v>
      </c>
      <c r="U12" s="17">
        <v>0</v>
      </c>
      <c r="V12" s="17">
        <v>0</v>
      </c>
      <c r="W12" s="17">
        <v>0</v>
      </c>
      <c r="X12" s="17">
        <v>0</v>
      </c>
      <c r="Y12" s="17">
        <v>0</v>
      </c>
      <c r="Z12" s="17">
        <v>0</v>
      </c>
      <c r="AA12" s="17">
        <v>0</v>
      </c>
      <c r="AB12" s="17">
        <v>0</v>
      </c>
      <c r="AC12" s="17">
        <v>0.32045633485682401</v>
      </c>
      <c r="AD12" s="17">
        <v>0</v>
      </c>
      <c r="AE12" s="17"/>
      <c r="AF12" s="17">
        <v>0.55200620342866902</v>
      </c>
      <c r="AG12" s="17">
        <v>0</v>
      </c>
      <c r="AH12" s="17">
        <v>0.27509837380291602</v>
      </c>
      <c r="AI12" s="17">
        <v>0.26959271343171698</v>
      </c>
      <c r="AJ12" s="17">
        <v>0.22849446440844301</v>
      </c>
      <c r="AK12" s="17">
        <v>0.37669159685105902</v>
      </c>
      <c r="AL12" s="17">
        <v>0.21639819908190699</v>
      </c>
      <c r="AM12" s="17">
        <v>0.58819685005892797</v>
      </c>
      <c r="AN12" s="17">
        <v>0.60142500970873802</v>
      </c>
      <c r="AO12" s="17">
        <v>0.304022614950478</v>
      </c>
      <c r="AP12" s="17">
        <v>0.25470945116757099</v>
      </c>
      <c r="AQ12" s="17">
        <v>0</v>
      </c>
      <c r="AR12" s="17">
        <v>0.35150573677220098</v>
      </c>
      <c r="AS12" s="17">
        <v>0</v>
      </c>
      <c r="AT12" s="17">
        <v>0</v>
      </c>
      <c r="AU12" s="17">
        <v>0.31186026442440901</v>
      </c>
      <c r="AV12" s="17"/>
      <c r="AW12" s="17">
        <v>0.38128176259466701</v>
      </c>
      <c r="AX12" s="17">
        <v>0.225464504447699</v>
      </c>
      <c r="AY12" s="17">
        <v>0.26280667527983198</v>
      </c>
      <c r="AZ12" s="17">
        <v>0.248962701821942</v>
      </c>
      <c r="BA12" s="17">
        <v>0.33475925233318099</v>
      </c>
      <c r="BB12" s="17"/>
      <c r="BC12" s="17">
        <v>0.79190331359758204</v>
      </c>
      <c r="BD12" s="17">
        <v>0.24723306915907101</v>
      </c>
      <c r="BE12" s="17">
        <v>0.35002170941891397</v>
      </c>
      <c r="BF12" s="17">
        <v>0.42982119341528302</v>
      </c>
      <c r="BG12" s="17">
        <v>0</v>
      </c>
      <c r="BH12" s="17"/>
      <c r="BI12" s="17">
        <v>0.34009038610551201</v>
      </c>
      <c r="BJ12" s="17"/>
      <c r="BK12" s="17">
        <v>0.18787688947266301</v>
      </c>
      <c r="BL12" s="17">
        <v>0.43420651307089397</v>
      </c>
      <c r="BM12" s="17">
        <v>0.33567980834641897</v>
      </c>
      <c r="BN12" s="17">
        <v>0</v>
      </c>
      <c r="BO12" s="17"/>
      <c r="BP12" s="17">
        <v>0.53021170190706701</v>
      </c>
      <c r="BQ12" s="17">
        <v>0.229922451681837</v>
      </c>
      <c r="BR12" s="17">
        <v>0</v>
      </c>
      <c r="BS12" s="17">
        <v>0.49935030267151798</v>
      </c>
      <c r="BT12" s="17">
        <v>0.28082719190156702</v>
      </c>
      <c r="BU12" s="17"/>
      <c r="BV12" s="17">
        <v>0.34816841473794602</v>
      </c>
      <c r="BW12" s="17">
        <v>0.196699098524903</v>
      </c>
      <c r="BX12" s="17">
        <v>0.32139263527120998</v>
      </c>
      <c r="BY12" s="17">
        <v>0.66056052419519096</v>
      </c>
      <c r="BZ12" s="17">
        <v>0.10870821412849201</v>
      </c>
      <c r="CA12" s="17"/>
      <c r="CB12" s="17">
        <v>0.54967198698234998</v>
      </c>
      <c r="CC12" s="17">
        <v>0.242874758731114</v>
      </c>
      <c r="CD12" s="17"/>
      <c r="CE12" s="17">
        <v>0.206560656205484</v>
      </c>
      <c r="CF12" s="17"/>
      <c r="CG12" s="17">
        <v>0.43469457381254001</v>
      </c>
    </row>
    <row r="13" spans="2:85" x14ac:dyDescent="0.35">
      <c r="B13" s="18" t="s">
        <v>114</v>
      </c>
      <c r="C13" s="17">
        <v>0.18956362788622599</v>
      </c>
      <c r="D13" s="17">
        <v>0.15044636852159399</v>
      </c>
      <c r="E13" s="17">
        <v>0.228228833275708</v>
      </c>
      <c r="F13" s="17"/>
      <c r="G13" s="17">
        <v>0.40706773647643302</v>
      </c>
      <c r="H13" s="17">
        <v>0.206373766224307</v>
      </c>
      <c r="I13" s="17">
        <v>7.4200523190996501E-2</v>
      </c>
      <c r="J13" s="17">
        <v>0.12187137677116799</v>
      </c>
      <c r="K13" s="17">
        <v>0.25647722562130398</v>
      </c>
      <c r="L13" s="17">
        <v>8.1877550247896197E-2</v>
      </c>
      <c r="M13" s="17"/>
      <c r="N13" s="17">
        <v>0.40977713670526</v>
      </c>
      <c r="O13" s="17">
        <v>9.2026997258238805E-2</v>
      </c>
      <c r="P13" s="17">
        <v>8.9498822596209504E-2</v>
      </c>
      <c r="Q13" s="17">
        <v>0.165695678964286</v>
      </c>
      <c r="R13" s="17"/>
      <c r="S13" s="17">
        <v>0</v>
      </c>
      <c r="T13" s="17">
        <v>0</v>
      </c>
      <c r="U13" s="17">
        <v>0</v>
      </c>
      <c r="V13" s="17">
        <v>0</v>
      </c>
      <c r="W13" s="17">
        <v>0</v>
      </c>
      <c r="X13" s="17">
        <v>0</v>
      </c>
      <c r="Y13" s="17">
        <v>0</v>
      </c>
      <c r="Z13" s="17">
        <v>0</v>
      </c>
      <c r="AA13" s="17">
        <v>0</v>
      </c>
      <c r="AB13" s="17">
        <v>0</v>
      </c>
      <c r="AC13" s="17">
        <v>0.18956362788622599</v>
      </c>
      <c r="AD13" s="17">
        <v>0</v>
      </c>
      <c r="AE13" s="17"/>
      <c r="AF13" s="17">
        <v>0</v>
      </c>
      <c r="AG13" s="17">
        <v>0</v>
      </c>
      <c r="AH13" s="17">
        <v>0</v>
      </c>
      <c r="AI13" s="17">
        <v>0.26871633509319398</v>
      </c>
      <c r="AJ13" s="17">
        <v>0.28149927745766401</v>
      </c>
      <c r="AK13" s="17">
        <v>0.18901137363186499</v>
      </c>
      <c r="AL13" s="17">
        <v>0.10458504953042801</v>
      </c>
      <c r="AM13" s="17">
        <v>0.14948695172029999</v>
      </c>
      <c r="AN13" s="17">
        <v>0.200904958754862</v>
      </c>
      <c r="AO13" s="17">
        <v>0.21804068835073301</v>
      </c>
      <c r="AP13" s="17">
        <v>0.18473171651693701</v>
      </c>
      <c r="AQ13" s="17">
        <v>1</v>
      </c>
      <c r="AR13" s="17">
        <v>0.17843126406405899</v>
      </c>
      <c r="AS13" s="17">
        <v>0</v>
      </c>
      <c r="AT13" s="17">
        <v>0</v>
      </c>
      <c r="AU13" s="17">
        <v>0.65740880464738605</v>
      </c>
      <c r="AV13" s="17"/>
      <c r="AW13" s="17">
        <v>9.4314260407756506E-2</v>
      </c>
      <c r="AX13" s="17">
        <v>0.23135952793130399</v>
      </c>
      <c r="AY13" s="17">
        <v>0.34906136598986198</v>
      </c>
      <c r="AZ13" s="17">
        <v>0.10362709961619999</v>
      </c>
      <c r="BA13" s="17">
        <v>0.33262037383340898</v>
      </c>
      <c r="BB13" s="17"/>
      <c r="BC13" s="17">
        <v>0.385018148816551</v>
      </c>
      <c r="BD13" s="17">
        <v>0.27829778467170102</v>
      </c>
      <c r="BE13" s="17">
        <v>0.16833689742346999</v>
      </c>
      <c r="BF13" s="17">
        <v>0.146952584296168</v>
      </c>
      <c r="BG13" s="17">
        <v>0</v>
      </c>
      <c r="BH13" s="17"/>
      <c r="BI13" s="17">
        <v>0.179720151036522</v>
      </c>
      <c r="BJ13" s="17"/>
      <c r="BK13" s="17">
        <v>0.236870015647246</v>
      </c>
      <c r="BL13" s="17">
        <v>8.7401256774471803E-2</v>
      </c>
      <c r="BM13" s="17">
        <v>0.24234059351544501</v>
      </c>
      <c r="BN13" s="17">
        <v>0</v>
      </c>
      <c r="BO13" s="17"/>
      <c r="BP13" s="17">
        <v>6.6688177529107107E-2</v>
      </c>
      <c r="BQ13" s="17">
        <v>0.29805902538179502</v>
      </c>
      <c r="BR13" s="17">
        <v>0</v>
      </c>
      <c r="BS13" s="17">
        <v>0</v>
      </c>
      <c r="BT13" s="17">
        <v>0.41369555909099898</v>
      </c>
      <c r="BU13" s="17"/>
      <c r="BV13" s="17">
        <v>7.2588841370979498E-2</v>
      </c>
      <c r="BW13" s="17">
        <v>0.52698175779753398</v>
      </c>
      <c r="BX13" s="17">
        <v>0</v>
      </c>
      <c r="BY13" s="17">
        <v>0</v>
      </c>
      <c r="BZ13" s="17">
        <v>0.31788116241541903</v>
      </c>
      <c r="CA13" s="17"/>
      <c r="CB13" s="17">
        <v>8.3958494643479903E-2</v>
      </c>
      <c r="CC13" s="17">
        <v>0.22530731557929501</v>
      </c>
      <c r="CD13" s="17"/>
      <c r="CE13" s="17">
        <v>0.55340211783022697</v>
      </c>
      <c r="CF13" s="17"/>
      <c r="CG13" s="17">
        <v>0.30647483366200001</v>
      </c>
    </row>
    <row r="14" spans="2:85" x14ac:dyDescent="0.35">
      <c r="B14" s="18" t="s">
        <v>112</v>
      </c>
      <c r="C14" s="17">
        <v>0.13717679845964401</v>
      </c>
      <c r="D14" s="17">
        <v>0.165259415683529</v>
      </c>
      <c r="E14" s="17">
        <v>0.109418714675854</v>
      </c>
      <c r="F14" s="17"/>
      <c r="G14" s="17">
        <v>0.11091479792287399</v>
      </c>
      <c r="H14" s="17">
        <v>0.28544693205838501</v>
      </c>
      <c r="I14" s="17">
        <v>0.10044495342248801</v>
      </c>
      <c r="J14" s="17">
        <v>0.179858760478534</v>
      </c>
      <c r="K14" s="17">
        <v>0.153260820648282</v>
      </c>
      <c r="L14" s="17">
        <v>0</v>
      </c>
      <c r="M14" s="17"/>
      <c r="N14" s="17">
        <v>0.11943067358927099</v>
      </c>
      <c r="O14" s="17">
        <v>0.17852874380799999</v>
      </c>
      <c r="P14" s="17">
        <v>0.21854976538443999</v>
      </c>
      <c r="Q14" s="17">
        <v>8.3263182963819002E-2</v>
      </c>
      <c r="R14" s="17"/>
      <c r="S14" s="17">
        <v>0</v>
      </c>
      <c r="T14" s="17">
        <v>0</v>
      </c>
      <c r="U14" s="17">
        <v>0</v>
      </c>
      <c r="V14" s="17">
        <v>0</v>
      </c>
      <c r="W14" s="17">
        <v>0</v>
      </c>
      <c r="X14" s="17">
        <v>0</v>
      </c>
      <c r="Y14" s="17">
        <v>0</v>
      </c>
      <c r="Z14" s="17">
        <v>0</v>
      </c>
      <c r="AA14" s="17">
        <v>0</v>
      </c>
      <c r="AB14" s="17">
        <v>0</v>
      </c>
      <c r="AC14" s="17">
        <v>0.13717679845964401</v>
      </c>
      <c r="AD14" s="17">
        <v>0</v>
      </c>
      <c r="AE14" s="17"/>
      <c r="AF14" s="17">
        <v>0</v>
      </c>
      <c r="AG14" s="17">
        <v>0</v>
      </c>
      <c r="AH14" s="17">
        <v>0.11790855827111101</v>
      </c>
      <c r="AI14" s="17">
        <v>0</v>
      </c>
      <c r="AJ14" s="17">
        <v>0.22418473541056599</v>
      </c>
      <c r="AK14" s="17">
        <v>0.12970148171524901</v>
      </c>
      <c r="AL14" s="17">
        <v>0.106157861685396</v>
      </c>
      <c r="AM14" s="17">
        <v>0.30682041904738599</v>
      </c>
      <c r="AN14" s="17">
        <v>0.20737740080587699</v>
      </c>
      <c r="AO14" s="17">
        <v>0.238184545500882</v>
      </c>
      <c r="AP14" s="17">
        <v>0.104047652223954</v>
      </c>
      <c r="AQ14" s="17">
        <v>0</v>
      </c>
      <c r="AR14" s="17">
        <v>0.16033715981269001</v>
      </c>
      <c r="AS14" s="17">
        <v>0</v>
      </c>
      <c r="AT14" s="17">
        <v>0</v>
      </c>
      <c r="AU14" s="17">
        <v>0.34958131314927898</v>
      </c>
      <c r="AV14" s="17"/>
      <c r="AW14" s="17">
        <v>0.119114303529413</v>
      </c>
      <c r="AX14" s="17">
        <v>0.159941741969549</v>
      </c>
      <c r="AY14" s="17">
        <v>0.110904012416639</v>
      </c>
      <c r="AZ14" s="17">
        <v>0.13876311363935201</v>
      </c>
      <c r="BA14" s="17">
        <v>0.66737962616659097</v>
      </c>
      <c r="BB14" s="17"/>
      <c r="BC14" s="17">
        <v>0</v>
      </c>
      <c r="BD14" s="17">
        <v>0.13777329514320699</v>
      </c>
      <c r="BE14" s="17">
        <v>0.137224422169476</v>
      </c>
      <c r="BF14" s="17">
        <v>0.19938346646687699</v>
      </c>
      <c r="BG14" s="17">
        <v>9.6085604016909298E-2</v>
      </c>
      <c r="BH14" s="17"/>
      <c r="BI14" s="17">
        <v>0.14099167447008701</v>
      </c>
      <c r="BJ14" s="17"/>
      <c r="BK14" s="17">
        <v>0.135965040998454</v>
      </c>
      <c r="BL14" s="17">
        <v>6.1000506229776597E-2</v>
      </c>
      <c r="BM14" s="17">
        <v>0.19809568363556601</v>
      </c>
      <c r="BN14" s="17">
        <v>0</v>
      </c>
      <c r="BO14" s="17"/>
      <c r="BP14" s="17">
        <v>0.131081415816861</v>
      </c>
      <c r="BQ14" s="17">
        <v>6.6673609402085804E-2</v>
      </c>
      <c r="BR14" s="17">
        <v>0</v>
      </c>
      <c r="BS14" s="17">
        <v>0</v>
      </c>
      <c r="BT14" s="17">
        <v>0.146508359138038</v>
      </c>
      <c r="BU14" s="17"/>
      <c r="BV14" s="17">
        <v>0.142679684045354</v>
      </c>
      <c r="BW14" s="17">
        <v>4.7741703873995997E-2</v>
      </c>
      <c r="BX14" s="17">
        <v>0</v>
      </c>
      <c r="BY14" s="17">
        <v>0.13574752697564399</v>
      </c>
      <c r="BZ14" s="17">
        <v>0.120969346096371</v>
      </c>
      <c r="CA14" s="17"/>
      <c r="CB14" s="17">
        <v>8.4336353847620504E-2</v>
      </c>
      <c r="CC14" s="17">
        <v>0.15506146269688001</v>
      </c>
      <c r="CD14" s="17"/>
      <c r="CE14" s="17">
        <v>0</v>
      </c>
      <c r="CF14" s="17"/>
      <c r="CG14" s="17">
        <v>0.17261782388805</v>
      </c>
    </row>
    <row r="15" spans="2:85" x14ac:dyDescent="0.35">
      <c r="B15" s="18" t="s">
        <v>111</v>
      </c>
      <c r="C15" s="17">
        <v>0.12571550236513701</v>
      </c>
      <c r="D15" s="17">
        <v>0.124317290833691</v>
      </c>
      <c r="E15" s="17">
        <v>0.12709755563061201</v>
      </c>
      <c r="F15" s="17"/>
      <c r="G15" s="17">
        <v>0.29542295555343201</v>
      </c>
      <c r="H15" s="17">
        <v>9.4628924433642694E-2</v>
      </c>
      <c r="I15" s="17">
        <v>0.275090430035972</v>
      </c>
      <c r="J15" s="17">
        <v>0</v>
      </c>
      <c r="K15" s="17">
        <v>6.1732963055591901E-2</v>
      </c>
      <c r="L15" s="17">
        <v>9.7306567750007594E-2</v>
      </c>
      <c r="M15" s="17"/>
      <c r="N15" s="17">
        <v>0.136634993688308</v>
      </c>
      <c r="O15" s="17">
        <v>0</v>
      </c>
      <c r="P15" s="17">
        <v>4.4822294208604598E-2</v>
      </c>
      <c r="Q15" s="17">
        <v>0.22698685248541101</v>
      </c>
      <c r="R15" s="17"/>
      <c r="S15" s="17">
        <v>0</v>
      </c>
      <c r="T15" s="17">
        <v>0</v>
      </c>
      <c r="U15" s="17">
        <v>0</v>
      </c>
      <c r="V15" s="17">
        <v>0</v>
      </c>
      <c r="W15" s="17">
        <v>0</v>
      </c>
      <c r="X15" s="17">
        <v>0</v>
      </c>
      <c r="Y15" s="17">
        <v>0</v>
      </c>
      <c r="Z15" s="17">
        <v>0</v>
      </c>
      <c r="AA15" s="17">
        <v>0</v>
      </c>
      <c r="AB15" s="17">
        <v>0</v>
      </c>
      <c r="AC15" s="17">
        <v>0.12571550236513701</v>
      </c>
      <c r="AD15" s="17">
        <v>0</v>
      </c>
      <c r="AE15" s="17"/>
      <c r="AF15" s="17">
        <v>0</v>
      </c>
      <c r="AG15" s="17">
        <v>0</v>
      </c>
      <c r="AH15" s="17">
        <v>0.25800669022003098</v>
      </c>
      <c r="AI15" s="17">
        <v>0.13879738955225299</v>
      </c>
      <c r="AJ15" s="17">
        <v>0.28149927745766401</v>
      </c>
      <c r="AK15" s="17">
        <v>0.20978975369245401</v>
      </c>
      <c r="AL15" s="17">
        <v>0</v>
      </c>
      <c r="AM15" s="17">
        <v>0</v>
      </c>
      <c r="AN15" s="17">
        <v>0</v>
      </c>
      <c r="AO15" s="17">
        <v>0.304022614950478</v>
      </c>
      <c r="AP15" s="17">
        <v>0.18473171651693701</v>
      </c>
      <c r="AQ15" s="17">
        <v>0</v>
      </c>
      <c r="AR15" s="17">
        <v>0.174241135299809</v>
      </c>
      <c r="AS15" s="17">
        <v>0</v>
      </c>
      <c r="AT15" s="17">
        <v>0</v>
      </c>
      <c r="AU15" s="17">
        <v>0</v>
      </c>
      <c r="AV15" s="17"/>
      <c r="AW15" s="17">
        <v>0.172742165603162</v>
      </c>
      <c r="AX15" s="17">
        <v>0.150853819800774</v>
      </c>
      <c r="AY15" s="17">
        <v>0.12936934677112599</v>
      </c>
      <c r="AZ15" s="17">
        <v>0</v>
      </c>
      <c r="BA15" s="17">
        <v>0</v>
      </c>
      <c r="BB15" s="17"/>
      <c r="BC15" s="17">
        <v>0</v>
      </c>
      <c r="BD15" s="17">
        <v>0.18998715234240901</v>
      </c>
      <c r="BE15" s="17">
        <v>8.8603819065726494E-2</v>
      </c>
      <c r="BF15" s="17">
        <v>0.146952584296168</v>
      </c>
      <c r="BG15" s="17">
        <v>0.131127922649942</v>
      </c>
      <c r="BH15" s="17"/>
      <c r="BI15" s="17">
        <v>7.2298373483489595E-2</v>
      </c>
      <c r="BJ15" s="17"/>
      <c r="BK15" s="17">
        <v>8.3513177174473693E-2</v>
      </c>
      <c r="BL15" s="17">
        <v>0.100024062783978</v>
      </c>
      <c r="BM15" s="17">
        <v>0.17513314325407001</v>
      </c>
      <c r="BN15" s="17">
        <v>0</v>
      </c>
      <c r="BO15" s="17"/>
      <c r="BP15" s="17">
        <v>6.3568280920710402E-2</v>
      </c>
      <c r="BQ15" s="17">
        <v>0.115683301864209</v>
      </c>
      <c r="BR15" s="17">
        <v>0</v>
      </c>
      <c r="BS15" s="17">
        <v>0</v>
      </c>
      <c r="BT15" s="17">
        <v>0.29608190150119401</v>
      </c>
      <c r="BU15" s="17"/>
      <c r="BV15" s="17">
        <v>6.9192891917990995E-2</v>
      </c>
      <c r="BW15" s="17">
        <v>0.187996896840634</v>
      </c>
      <c r="BX15" s="17">
        <v>0</v>
      </c>
      <c r="BY15" s="17">
        <v>0.13197844122055799</v>
      </c>
      <c r="BZ15" s="17">
        <v>0.13609576764282999</v>
      </c>
      <c r="CA15" s="17"/>
      <c r="CB15" s="17">
        <v>0.201267853898912</v>
      </c>
      <c r="CC15" s="17">
        <v>0.100143642600586</v>
      </c>
      <c r="CD15" s="17"/>
      <c r="CE15" s="17">
        <v>0.19742216749955999</v>
      </c>
      <c r="CF15" s="17"/>
      <c r="CG15" s="17">
        <v>0.43620345706116997</v>
      </c>
    </row>
    <row r="16" spans="2:85" x14ac:dyDescent="0.35">
      <c r="B16" s="18" t="s">
        <v>113</v>
      </c>
      <c r="C16" s="17">
        <v>0.125143026638663</v>
      </c>
      <c r="D16" s="17">
        <v>0.111669851666869</v>
      </c>
      <c r="E16" s="17">
        <v>0.13846050045953701</v>
      </c>
      <c r="F16" s="17"/>
      <c r="G16" s="17">
        <v>0</v>
      </c>
      <c r="H16" s="17">
        <v>0</v>
      </c>
      <c r="I16" s="17">
        <v>7.5600057918500593E-2</v>
      </c>
      <c r="J16" s="17">
        <v>0.17923102925918599</v>
      </c>
      <c r="K16" s="17">
        <v>0.155449546551921</v>
      </c>
      <c r="L16" s="17">
        <v>0.28559772677676898</v>
      </c>
      <c r="M16" s="17"/>
      <c r="N16" s="17">
        <v>7.6382079069269596E-2</v>
      </c>
      <c r="O16" s="17">
        <v>0.14020160103007101</v>
      </c>
      <c r="P16" s="17">
        <v>0.13322554945767101</v>
      </c>
      <c r="Q16" s="17">
        <v>0.14120418815329799</v>
      </c>
      <c r="R16" s="17"/>
      <c r="S16" s="17">
        <v>0</v>
      </c>
      <c r="T16" s="17">
        <v>0</v>
      </c>
      <c r="U16" s="17">
        <v>0</v>
      </c>
      <c r="V16" s="17">
        <v>0</v>
      </c>
      <c r="W16" s="17">
        <v>0</v>
      </c>
      <c r="X16" s="17">
        <v>0</v>
      </c>
      <c r="Y16" s="17">
        <v>0</v>
      </c>
      <c r="Z16" s="17">
        <v>0</v>
      </c>
      <c r="AA16" s="17">
        <v>0</v>
      </c>
      <c r="AB16" s="17">
        <v>0</v>
      </c>
      <c r="AC16" s="17">
        <v>0.125143026638663</v>
      </c>
      <c r="AD16" s="17">
        <v>0</v>
      </c>
      <c r="AE16" s="17"/>
      <c r="AF16" s="17">
        <v>0</v>
      </c>
      <c r="AG16" s="17">
        <v>0.30293506870723502</v>
      </c>
      <c r="AH16" s="17">
        <v>0.25800669022003098</v>
      </c>
      <c r="AI16" s="17">
        <v>0.19131664112032801</v>
      </c>
      <c r="AJ16" s="17">
        <v>0</v>
      </c>
      <c r="AK16" s="17">
        <v>5.9424380074611302E-2</v>
      </c>
      <c r="AL16" s="17">
        <v>0.110138853787208</v>
      </c>
      <c r="AM16" s="17">
        <v>0.27399120865669502</v>
      </c>
      <c r="AN16" s="17">
        <v>0</v>
      </c>
      <c r="AO16" s="17">
        <v>0</v>
      </c>
      <c r="AP16" s="17">
        <v>7.5508273017537805E-2</v>
      </c>
      <c r="AQ16" s="17">
        <v>0</v>
      </c>
      <c r="AR16" s="17">
        <v>0</v>
      </c>
      <c r="AS16" s="17">
        <v>0.66548165770683099</v>
      </c>
      <c r="AT16" s="17">
        <v>0</v>
      </c>
      <c r="AU16" s="17">
        <v>0.1708607280069</v>
      </c>
      <c r="AV16" s="17"/>
      <c r="AW16" s="17">
        <v>0.174206941894335</v>
      </c>
      <c r="AX16" s="17">
        <v>0.19833616715244801</v>
      </c>
      <c r="AY16" s="17">
        <v>7.6070590290142903E-2</v>
      </c>
      <c r="AZ16" s="17">
        <v>0.11019958818259</v>
      </c>
      <c r="BA16" s="17">
        <v>0</v>
      </c>
      <c r="BB16" s="17"/>
      <c r="BC16" s="17">
        <v>0</v>
      </c>
      <c r="BD16" s="17">
        <v>0.21113488174470199</v>
      </c>
      <c r="BE16" s="17">
        <v>0.111418287768684</v>
      </c>
      <c r="BF16" s="17">
        <v>5.66729645677502E-2</v>
      </c>
      <c r="BG16" s="17">
        <v>0.10091381921522399</v>
      </c>
      <c r="BH16" s="17"/>
      <c r="BI16" s="17">
        <v>0.13901309203387599</v>
      </c>
      <c r="BJ16" s="17"/>
      <c r="BK16" s="17">
        <v>0.18823880823137901</v>
      </c>
      <c r="BL16" s="17">
        <v>8.7667134526055707E-2</v>
      </c>
      <c r="BM16" s="17">
        <v>9.0880024793838998E-2</v>
      </c>
      <c r="BN16" s="17">
        <v>0.58761595270017097</v>
      </c>
      <c r="BO16" s="17"/>
      <c r="BP16" s="17">
        <v>0.492483449158373</v>
      </c>
      <c r="BQ16" s="17">
        <v>6.8179172486836997E-2</v>
      </c>
      <c r="BR16" s="17">
        <v>0</v>
      </c>
      <c r="BS16" s="17">
        <v>0</v>
      </c>
      <c r="BT16" s="17">
        <v>0</v>
      </c>
      <c r="BU16" s="17"/>
      <c r="BV16" s="17">
        <v>0.445200255463581</v>
      </c>
      <c r="BW16" s="17">
        <v>0.11666601980251699</v>
      </c>
      <c r="BX16" s="17">
        <v>0</v>
      </c>
      <c r="BY16" s="17">
        <v>0.18845573271215799</v>
      </c>
      <c r="BZ16" s="17">
        <v>0</v>
      </c>
      <c r="CA16" s="17"/>
      <c r="CB16" s="17">
        <v>0.201383785006303</v>
      </c>
      <c r="CC16" s="17">
        <v>9.9338164953467506E-2</v>
      </c>
      <c r="CD16" s="17"/>
      <c r="CE16" s="17">
        <v>0.12251509939807299</v>
      </c>
      <c r="CF16" s="17"/>
      <c r="CG16" s="17">
        <v>0</v>
      </c>
    </row>
    <row r="17" spans="2:85" ht="29" x14ac:dyDescent="0.35">
      <c r="B17" s="18" t="s">
        <v>117</v>
      </c>
      <c r="C17" s="17">
        <v>9.7029643336650206E-2</v>
      </c>
      <c r="D17" s="17">
        <v>0.17794106398523599</v>
      </c>
      <c r="E17" s="17">
        <v>1.7053265938366799E-2</v>
      </c>
      <c r="F17" s="17"/>
      <c r="G17" s="17">
        <v>0.19532460911405899</v>
      </c>
      <c r="H17" s="17">
        <v>4.8050914575758899E-2</v>
      </c>
      <c r="I17" s="17">
        <v>0.15018031598518999</v>
      </c>
      <c r="J17" s="17">
        <v>6.0521904424763198E-2</v>
      </c>
      <c r="K17" s="17">
        <v>8.3301661048240702E-2</v>
      </c>
      <c r="L17" s="17">
        <v>8.0691151332941094E-2</v>
      </c>
      <c r="M17" s="17"/>
      <c r="N17" s="17">
        <v>0.109056822042687</v>
      </c>
      <c r="O17" s="17">
        <v>4.5534188328521602E-2</v>
      </c>
      <c r="P17" s="17">
        <v>0.133782091253135</v>
      </c>
      <c r="Q17" s="17">
        <v>9.7457181756878994E-2</v>
      </c>
      <c r="R17" s="17"/>
      <c r="S17" s="17">
        <v>0</v>
      </c>
      <c r="T17" s="17">
        <v>0</v>
      </c>
      <c r="U17" s="17">
        <v>0</v>
      </c>
      <c r="V17" s="17">
        <v>0</v>
      </c>
      <c r="W17" s="17">
        <v>0</v>
      </c>
      <c r="X17" s="17">
        <v>0</v>
      </c>
      <c r="Y17" s="17">
        <v>0</v>
      </c>
      <c r="Z17" s="17">
        <v>0</v>
      </c>
      <c r="AA17" s="17">
        <v>0</v>
      </c>
      <c r="AB17" s="17">
        <v>0</v>
      </c>
      <c r="AC17" s="17">
        <v>9.7029643336650206E-2</v>
      </c>
      <c r="AD17" s="17">
        <v>0</v>
      </c>
      <c r="AE17" s="17"/>
      <c r="AF17" s="17">
        <v>0</v>
      </c>
      <c r="AG17" s="17">
        <v>0</v>
      </c>
      <c r="AH17" s="17">
        <v>0</v>
      </c>
      <c r="AI17" s="17">
        <v>0.26324862302049501</v>
      </c>
      <c r="AJ17" s="17">
        <v>0.112393214786222</v>
      </c>
      <c r="AK17" s="17">
        <v>5.8037525298015202E-2</v>
      </c>
      <c r="AL17" s="17">
        <v>0</v>
      </c>
      <c r="AM17" s="17">
        <v>0</v>
      </c>
      <c r="AN17" s="17">
        <v>0</v>
      </c>
      <c r="AO17" s="17">
        <v>0.238184545500882</v>
      </c>
      <c r="AP17" s="17">
        <v>0.32557886367142502</v>
      </c>
      <c r="AQ17" s="17">
        <v>0.50993964392461599</v>
      </c>
      <c r="AR17" s="17">
        <v>0.12371919034461</v>
      </c>
      <c r="AS17" s="17">
        <v>0</v>
      </c>
      <c r="AT17" s="17">
        <v>0</v>
      </c>
      <c r="AU17" s="17">
        <v>0</v>
      </c>
      <c r="AV17" s="17"/>
      <c r="AW17" s="17">
        <v>5.71122269075846E-2</v>
      </c>
      <c r="AX17" s="17">
        <v>4.1584631756585201E-2</v>
      </c>
      <c r="AY17" s="17">
        <v>0.102538095306625</v>
      </c>
      <c r="AZ17" s="17">
        <v>0.43302548078782799</v>
      </c>
      <c r="BA17" s="17">
        <v>0.33262037383340898</v>
      </c>
      <c r="BB17" s="17"/>
      <c r="BC17" s="17">
        <v>0.20809668640241799</v>
      </c>
      <c r="BD17" s="17">
        <v>0.12001874487825701</v>
      </c>
      <c r="BE17" s="17">
        <v>5.9625855473287498E-2</v>
      </c>
      <c r="BF17" s="17">
        <v>0</v>
      </c>
      <c r="BG17" s="17">
        <v>0.31515595371347499</v>
      </c>
      <c r="BH17" s="17"/>
      <c r="BI17" s="17">
        <v>0.114828951602876</v>
      </c>
      <c r="BJ17" s="17"/>
      <c r="BK17" s="17">
        <v>0.21729481495674299</v>
      </c>
      <c r="BL17" s="17">
        <v>8.0188267134539595E-2</v>
      </c>
      <c r="BM17" s="17">
        <v>4.1870330355737999E-2</v>
      </c>
      <c r="BN17" s="17">
        <v>0</v>
      </c>
      <c r="BO17" s="17"/>
      <c r="BP17" s="17">
        <v>0</v>
      </c>
      <c r="BQ17" s="17">
        <v>0.14244516133124699</v>
      </c>
      <c r="BR17" s="17">
        <v>0</v>
      </c>
      <c r="BS17" s="17">
        <v>0.24960333567860199</v>
      </c>
      <c r="BT17" s="17">
        <v>0</v>
      </c>
      <c r="BU17" s="17"/>
      <c r="BV17" s="17">
        <v>6.7239492661932396E-2</v>
      </c>
      <c r="BW17" s="17">
        <v>0.15526511945386801</v>
      </c>
      <c r="BX17" s="17">
        <v>0</v>
      </c>
      <c r="BY17" s="17">
        <v>0.1161477191249</v>
      </c>
      <c r="BZ17" s="17">
        <v>0.175890346067236</v>
      </c>
      <c r="CA17" s="17"/>
      <c r="CB17" s="17">
        <v>0.107751271192303</v>
      </c>
      <c r="CC17" s="17">
        <v>9.3400742866889402E-2</v>
      </c>
      <c r="CD17" s="17"/>
      <c r="CE17" s="17">
        <v>0.16304937440348</v>
      </c>
      <c r="CF17" s="17"/>
      <c r="CG17" s="17">
        <v>0.12992108651603501</v>
      </c>
    </row>
    <row r="18" spans="2:85" x14ac:dyDescent="0.35">
      <c r="B18" s="18" t="s">
        <v>110</v>
      </c>
      <c r="C18" s="17">
        <v>9.4089882485476201E-2</v>
      </c>
      <c r="D18" s="17">
        <v>9.9414895712660906E-2</v>
      </c>
      <c r="E18" s="17">
        <v>8.8826407143004604E-2</v>
      </c>
      <c r="F18" s="17"/>
      <c r="G18" s="17">
        <v>0</v>
      </c>
      <c r="H18" s="17">
        <v>0.17457952443057601</v>
      </c>
      <c r="I18" s="17">
        <v>0.17464547661348401</v>
      </c>
      <c r="J18" s="17">
        <v>0.204737170564327</v>
      </c>
      <c r="K18" s="17">
        <v>0</v>
      </c>
      <c r="L18" s="17">
        <v>4.11257151984935E-2</v>
      </c>
      <c r="M18" s="17"/>
      <c r="N18" s="17">
        <v>8.3003527930754606E-2</v>
      </c>
      <c r="O18" s="17">
        <v>9.2258673932372401E-2</v>
      </c>
      <c r="P18" s="17">
        <v>4.4822294208604598E-2</v>
      </c>
      <c r="Q18" s="17">
        <v>0.12729989361597899</v>
      </c>
      <c r="R18" s="17"/>
      <c r="S18" s="17">
        <v>0</v>
      </c>
      <c r="T18" s="17">
        <v>0</v>
      </c>
      <c r="U18" s="17">
        <v>0</v>
      </c>
      <c r="V18" s="17">
        <v>0</v>
      </c>
      <c r="W18" s="17">
        <v>0</v>
      </c>
      <c r="X18" s="17">
        <v>0</v>
      </c>
      <c r="Y18" s="17">
        <v>0</v>
      </c>
      <c r="Z18" s="17">
        <v>0</v>
      </c>
      <c r="AA18" s="17">
        <v>0</v>
      </c>
      <c r="AB18" s="17">
        <v>0</v>
      </c>
      <c r="AC18" s="17">
        <v>9.4089882485476201E-2</v>
      </c>
      <c r="AD18" s="17">
        <v>0</v>
      </c>
      <c r="AE18" s="17"/>
      <c r="AF18" s="17">
        <v>0</v>
      </c>
      <c r="AG18" s="17">
        <v>0</v>
      </c>
      <c r="AH18" s="17">
        <v>0</v>
      </c>
      <c r="AI18" s="17">
        <v>0</v>
      </c>
      <c r="AJ18" s="17">
        <v>0</v>
      </c>
      <c r="AK18" s="17">
        <v>5.6354220214863401E-2</v>
      </c>
      <c r="AL18" s="17">
        <v>0</v>
      </c>
      <c r="AM18" s="17">
        <v>0.42821149377110401</v>
      </c>
      <c r="AN18" s="17">
        <v>0</v>
      </c>
      <c r="AO18" s="17">
        <v>0.304022614950478</v>
      </c>
      <c r="AP18" s="17">
        <v>0</v>
      </c>
      <c r="AQ18" s="17">
        <v>0</v>
      </c>
      <c r="AR18" s="17">
        <v>0.36327125047883202</v>
      </c>
      <c r="AS18" s="17">
        <v>0</v>
      </c>
      <c r="AT18" s="17">
        <v>0</v>
      </c>
      <c r="AU18" s="17">
        <v>0.16769769441941201</v>
      </c>
      <c r="AV18" s="17"/>
      <c r="AW18" s="17">
        <v>8.0829725728570001E-2</v>
      </c>
      <c r="AX18" s="17">
        <v>0.105995736777768</v>
      </c>
      <c r="AY18" s="17">
        <v>7.6682646837327006E-2</v>
      </c>
      <c r="AZ18" s="17">
        <v>0.21962814173730999</v>
      </c>
      <c r="BA18" s="17">
        <v>0</v>
      </c>
      <c r="BB18" s="17"/>
      <c r="BC18" s="17">
        <v>0</v>
      </c>
      <c r="BD18" s="17">
        <v>0.108885664481556</v>
      </c>
      <c r="BE18" s="17">
        <v>9.7181061796675294E-2</v>
      </c>
      <c r="BF18" s="17">
        <v>6.2316190948840403E-2</v>
      </c>
      <c r="BG18" s="17">
        <v>0.130926757478982</v>
      </c>
      <c r="BH18" s="17"/>
      <c r="BI18" s="17">
        <v>0.110194818265741</v>
      </c>
      <c r="BJ18" s="17"/>
      <c r="BK18" s="17">
        <v>0.166375454475262</v>
      </c>
      <c r="BL18" s="17">
        <v>6.9295879565060003E-2</v>
      </c>
      <c r="BM18" s="17">
        <v>7.2992602308341897E-2</v>
      </c>
      <c r="BN18" s="17">
        <v>0</v>
      </c>
      <c r="BO18" s="17"/>
      <c r="BP18" s="17">
        <v>0</v>
      </c>
      <c r="BQ18" s="17">
        <v>9.15328085650607E-2</v>
      </c>
      <c r="BR18" s="17">
        <v>0</v>
      </c>
      <c r="BS18" s="17">
        <v>0.25264156162252299</v>
      </c>
      <c r="BT18" s="17">
        <v>0.27658254745920002</v>
      </c>
      <c r="BU18" s="17"/>
      <c r="BV18" s="17">
        <v>6.7713262765974697E-2</v>
      </c>
      <c r="BW18" s="17">
        <v>0</v>
      </c>
      <c r="BX18" s="17">
        <v>0.35339539729158098</v>
      </c>
      <c r="BY18" s="17">
        <v>0</v>
      </c>
      <c r="BZ18" s="17">
        <v>0.25520364327858502</v>
      </c>
      <c r="CA18" s="17"/>
      <c r="CB18" s="17">
        <v>3.5539035302250797E-2</v>
      </c>
      <c r="CC18" s="17">
        <v>0.113907320630942</v>
      </c>
      <c r="CD18" s="17"/>
      <c r="CE18" s="17">
        <v>0</v>
      </c>
      <c r="CF18" s="17"/>
      <c r="CG18" s="17">
        <v>0</v>
      </c>
    </row>
    <row r="19" spans="2:85" x14ac:dyDescent="0.35">
      <c r="B19" s="18" t="s">
        <v>115</v>
      </c>
      <c r="C19" s="17">
        <v>7.3003658254570503E-2</v>
      </c>
      <c r="D19" s="17">
        <v>5.75932562842532E-2</v>
      </c>
      <c r="E19" s="17">
        <v>8.8235971739587804E-2</v>
      </c>
      <c r="F19" s="17"/>
      <c r="G19" s="17">
        <v>0</v>
      </c>
      <c r="H19" s="17">
        <v>0</v>
      </c>
      <c r="I19" s="17">
        <v>0</v>
      </c>
      <c r="J19" s="17">
        <v>0.178210259224999</v>
      </c>
      <c r="K19" s="17">
        <v>0.154598335781061</v>
      </c>
      <c r="L19" s="17">
        <v>8.4048738771138595E-2</v>
      </c>
      <c r="M19" s="17"/>
      <c r="N19" s="17">
        <v>3.69427669027294E-2</v>
      </c>
      <c r="O19" s="17">
        <v>4.8045147197828299E-2</v>
      </c>
      <c r="P19" s="17">
        <v>9.0221038021233005E-2</v>
      </c>
      <c r="Q19" s="17">
        <v>9.7665487447342297E-2</v>
      </c>
      <c r="R19" s="17"/>
      <c r="S19" s="17">
        <v>0</v>
      </c>
      <c r="T19" s="17">
        <v>0</v>
      </c>
      <c r="U19" s="17">
        <v>0</v>
      </c>
      <c r="V19" s="17">
        <v>0</v>
      </c>
      <c r="W19" s="17">
        <v>0</v>
      </c>
      <c r="X19" s="17">
        <v>0</v>
      </c>
      <c r="Y19" s="17">
        <v>0</v>
      </c>
      <c r="Z19" s="17">
        <v>0</v>
      </c>
      <c r="AA19" s="17">
        <v>0</v>
      </c>
      <c r="AB19" s="17">
        <v>0</v>
      </c>
      <c r="AC19" s="17">
        <v>7.3003658254570503E-2</v>
      </c>
      <c r="AD19" s="17">
        <v>0</v>
      </c>
      <c r="AE19" s="17"/>
      <c r="AF19" s="17">
        <v>0.22047692261139501</v>
      </c>
      <c r="AG19" s="17">
        <v>0</v>
      </c>
      <c r="AH19" s="17">
        <v>0.115583600038395</v>
      </c>
      <c r="AI19" s="17">
        <v>0.13792101121372999</v>
      </c>
      <c r="AJ19" s="17">
        <v>0.114492818756396</v>
      </c>
      <c r="AK19" s="17">
        <v>0.123375121575757</v>
      </c>
      <c r="AL19" s="17">
        <v>0</v>
      </c>
      <c r="AM19" s="17">
        <v>0</v>
      </c>
      <c r="AN19" s="17">
        <v>0</v>
      </c>
      <c r="AO19" s="17">
        <v>0</v>
      </c>
      <c r="AP19" s="17">
        <v>0</v>
      </c>
      <c r="AQ19" s="17">
        <v>0</v>
      </c>
      <c r="AR19" s="17">
        <v>0</v>
      </c>
      <c r="AS19" s="17">
        <v>0.35048808805509901</v>
      </c>
      <c r="AT19" s="17">
        <v>0</v>
      </c>
      <c r="AU19" s="17">
        <v>0</v>
      </c>
      <c r="AV19" s="17"/>
      <c r="AW19" s="17">
        <v>9.2713303760410301E-2</v>
      </c>
      <c r="AX19" s="17">
        <v>8.2300807581883906E-2</v>
      </c>
      <c r="AY19" s="17">
        <v>3.4978313337698401E-2</v>
      </c>
      <c r="AZ19" s="17">
        <v>0.20858326383551001</v>
      </c>
      <c r="BA19" s="17">
        <v>0</v>
      </c>
      <c r="BB19" s="17"/>
      <c r="BC19" s="17">
        <v>0</v>
      </c>
      <c r="BD19" s="17">
        <v>3.9582539506157297E-2</v>
      </c>
      <c r="BE19" s="17">
        <v>8.0203648441089806E-2</v>
      </c>
      <c r="BF19" s="17">
        <v>0.17819489265039001</v>
      </c>
      <c r="BG19" s="17">
        <v>0</v>
      </c>
      <c r="BH19" s="17"/>
      <c r="BI19" s="17">
        <v>3.5197036418472397E-2</v>
      </c>
      <c r="BJ19" s="17"/>
      <c r="BK19" s="17">
        <v>7.2933113064691094E-2</v>
      </c>
      <c r="BL19" s="17">
        <v>0.14550109241074999</v>
      </c>
      <c r="BM19" s="17">
        <v>2.5829879704807001E-2</v>
      </c>
      <c r="BN19" s="17">
        <v>0</v>
      </c>
      <c r="BO19" s="17"/>
      <c r="BP19" s="17">
        <v>6.4383572985867304E-2</v>
      </c>
      <c r="BQ19" s="17">
        <v>8.0966848730041896E-2</v>
      </c>
      <c r="BR19" s="17">
        <v>0</v>
      </c>
      <c r="BS19" s="17">
        <v>0</v>
      </c>
      <c r="BT19" s="17">
        <v>0.146508359138038</v>
      </c>
      <c r="BU19" s="17"/>
      <c r="BV19" s="17">
        <v>7.0080322172969403E-2</v>
      </c>
      <c r="BW19" s="17">
        <v>9.9489418998055301E-2</v>
      </c>
      <c r="BX19" s="17">
        <v>0</v>
      </c>
      <c r="BY19" s="17">
        <v>0</v>
      </c>
      <c r="BZ19" s="17">
        <v>0.17734960101785699</v>
      </c>
      <c r="CA19" s="17"/>
      <c r="CB19" s="17">
        <v>0</v>
      </c>
      <c r="CC19" s="17">
        <v>9.7712873431685401E-2</v>
      </c>
      <c r="CD19" s="17"/>
      <c r="CE19" s="17">
        <v>0.104477345487879</v>
      </c>
      <c r="CF19" s="17"/>
      <c r="CG19" s="17">
        <v>0</v>
      </c>
    </row>
    <row r="20" spans="2:85" x14ac:dyDescent="0.35">
      <c r="B20" s="18" t="s">
        <v>120</v>
      </c>
      <c r="C20" s="17">
        <v>4.4670621989800201E-2</v>
      </c>
      <c r="D20" s="17">
        <v>7.1419465408663202E-2</v>
      </c>
      <c r="E20" s="17">
        <v>1.8230898412014099E-2</v>
      </c>
      <c r="F20" s="17"/>
      <c r="G20" s="17">
        <v>0</v>
      </c>
      <c r="H20" s="17">
        <v>9.5787651001040697E-2</v>
      </c>
      <c r="I20" s="17">
        <v>7.5600057918500593E-2</v>
      </c>
      <c r="J20" s="17">
        <v>5.9229362336902902E-2</v>
      </c>
      <c r="K20" s="17">
        <v>0</v>
      </c>
      <c r="L20" s="17">
        <v>3.9853180862326802E-2</v>
      </c>
      <c r="M20" s="17"/>
      <c r="N20" s="17">
        <v>4.11117709966832E-2</v>
      </c>
      <c r="O20" s="17">
        <v>9.19189952889157E-2</v>
      </c>
      <c r="P20" s="17">
        <v>4.4822294208604598E-2</v>
      </c>
      <c r="Q20" s="17">
        <v>2.2181284718988201E-2</v>
      </c>
      <c r="R20" s="17"/>
      <c r="S20" s="17">
        <v>0</v>
      </c>
      <c r="T20" s="17">
        <v>0</v>
      </c>
      <c r="U20" s="17">
        <v>0</v>
      </c>
      <c r="V20" s="17">
        <v>0</v>
      </c>
      <c r="W20" s="17">
        <v>0</v>
      </c>
      <c r="X20" s="17">
        <v>0</v>
      </c>
      <c r="Y20" s="17">
        <v>0</v>
      </c>
      <c r="Z20" s="17">
        <v>0</v>
      </c>
      <c r="AA20" s="17">
        <v>0</v>
      </c>
      <c r="AB20" s="17">
        <v>0</v>
      </c>
      <c r="AC20" s="17">
        <v>4.4670621989800201E-2</v>
      </c>
      <c r="AD20" s="17">
        <v>0</v>
      </c>
      <c r="AE20" s="17"/>
      <c r="AF20" s="17">
        <v>0</v>
      </c>
      <c r="AG20" s="17">
        <v>0</v>
      </c>
      <c r="AH20" s="17">
        <v>0</v>
      </c>
      <c r="AI20" s="17">
        <v>0</v>
      </c>
      <c r="AJ20" s="17">
        <v>0.116058377291965</v>
      </c>
      <c r="AK20" s="17">
        <v>0</v>
      </c>
      <c r="AL20" s="17">
        <v>0.102600649570289</v>
      </c>
      <c r="AM20" s="17">
        <v>0</v>
      </c>
      <c r="AN20" s="17">
        <v>0</v>
      </c>
      <c r="AO20" s="17">
        <v>0</v>
      </c>
      <c r="AP20" s="17">
        <v>7.8311635043815594E-2</v>
      </c>
      <c r="AQ20" s="17">
        <v>0</v>
      </c>
      <c r="AR20" s="17">
        <v>0.17726460147239201</v>
      </c>
      <c r="AS20" s="17">
        <v>0</v>
      </c>
      <c r="AT20" s="17">
        <v>0</v>
      </c>
      <c r="AU20" s="17">
        <v>0.17173046734571401</v>
      </c>
      <c r="AV20" s="17"/>
      <c r="AW20" s="17">
        <v>2.7687361471732602E-2</v>
      </c>
      <c r="AX20" s="17">
        <v>3.9950220218106798E-2</v>
      </c>
      <c r="AY20" s="17">
        <v>7.8123084293370296E-2</v>
      </c>
      <c r="AZ20" s="17">
        <v>0</v>
      </c>
      <c r="BA20" s="17">
        <v>0.33262037383340898</v>
      </c>
      <c r="BB20" s="17"/>
      <c r="BC20" s="17">
        <v>0</v>
      </c>
      <c r="BD20" s="17">
        <v>3.2540128646179702E-2</v>
      </c>
      <c r="BE20" s="17">
        <v>8.1555628682174405E-2</v>
      </c>
      <c r="BF20" s="17">
        <v>0</v>
      </c>
      <c r="BG20" s="17">
        <v>0</v>
      </c>
      <c r="BH20" s="17"/>
      <c r="BI20" s="17">
        <v>5.8189864020597802E-2</v>
      </c>
      <c r="BJ20" s="17"/>
      <c r="BK20" s="17">
        <v>6.8663011876217706E-2</v>
      </c>
      <c r="BL20" s="17">
        <v>6.0829843694952999E-2</v>
      </c>
      <c r="BM20" s="17">
        <v>2.1234302270550801E-2</v>
      </c>
      <c r="BN20" s="17">
        <v>0</v>
      </c>
      <c r="BO20" s="17"/>
      <c r="BP20" s="17">
        <v>0.12965718310246799</v>
      </c>
      <c r="BQ20" s="17">
        <v>0</v>
      </c>
      <c r="BR20" s="17">
        <v>0</v>
      </c>
      <c r="BS20" s="17">
        <v>0.25264156162252299</v>
      </c>
      <c r="BT20" s="17">
        <v>0</v>
      </c>
      <c r="BU20" s="17"/>
      <c r="BV20" s="17">
        <v>0.21086529657741099</v>
      </c>
      <c r="BW20" s="17">
        <v>0</v>
      </c>
      <c r="BX20" s="17">
        <v>0</v>
      </c>
      <c r="BY20" s="17">
        <v>0</v>
      </c>
      <c r="BZ20" s="17">
        <v>5.4999892523714698E-2</v>
      </c>
      <c r="CA20" s="17"/>
      <c r="CB20" s="17">
        <v>7.1130795695737506E-2</v>
      </c>
      <c r="CC20" s="17">
        <v>3.5714767703102002E-2</v>
      </c>
      <c r="CD20" s="17"/>
      <c r="CE20" s="17">
        <v>0</v>
      </c>
      <c r="CF20" s="17"/>
      <c r="CG20" s="17">
        <v>0</v>
      </c>
    </row>
    <row r="21" spans="2:85" ht="29" x14ac:dyDescent="0.35">
      <c r="B21" s="18" t="s">
        <v>119</v>
      </c>
      <c r="C21" s="17">
        <v>3.6038988959371403E-2</v>
      </c>
      <c r="D21" s="17">
        <v>3.0815939582816702E-2</v>
      </c>
      <c r="E21" s="17">
        <v>4.1201678784377201E-2</v>
      </c>
      <c r="F21" s="17"/>
      <c r="G21" s="17">
        <v>0</v>
      </c>
      <c r="H21" s="17">
        <v>9.4595128055703706E-2</v>
      </c>
      <c r="I21" s="17">
        <v>0.10044495342248801</v>
      </c>
      <c r="J21" s="17">
        <v>0</v>
      </c>
      <c r="K21" s="17">
        <v>3.5188345817551502E-2</v>
      </c>
      <c r="L21" s="17">
        <v>0</v>
      </c>
      <c r="M21" s="17"/>
      <c r="N21" s="17">
        <v>6.9617509876146497E-2</v>
      </c>
      <c r="O21" s="17">
        <v>0</v>
      </c>
      <c r="P21" s="17">
        <v>4.3702577648381202E-2</v>
      </c>
      <c r="Q21" s="17">
        <v>3.13202777478339E-2</v>
      </c>
      <c r="R21" s="17"/>
      <c r="S21" s="17">
        <v>0</v>
      </c>
      <c r="T21" s="17">
        <v>0</v>
      </c>
      <c r="U21" s="17">
        <v>0</v>
      </c>
      <c r="V21" s="17">
        <v>0</v>
      </c>
      <c r="W21" s="17">
        <v>0</v>
      </c>
      <c r="X21" s="17">
        <v>0</v>
      </c>
      <c r="Y21" s="17">
        <v>0</v>
      </c>
      <c r="Z21" s="17">
        <v>0</v>
      </c>
      <c r="AA21" s="17">
        <v>0</v>
      </c>
      <c r="AB21" s="17">
        <v>0</v>
      </c>
      <c r="AC21" s="17">
        <v>3.6038988959371403E-2</v>
      </c>
      <c r="AD21" s="17">
        <v>0</v>
      </c>
      <c r="AE21" s="17"/>
      <c r="AF21" s="17">
        <v>0</v>
      </c>
      <c r="AG21" s="17">
        <v>0</v>
      </c>
      <c r="AH21" s="17">
        <v>0</v>
      </c>
      <c r="AI21" s="17">
        <v>0</v>
      </c>
      <c r="AJ21" s="17">
        <v>0.151371576297187</v>
      </c>
      <c r="AK21" s="17">
        <v>5.6503847736972798E-2</v>
      </c>
      <c r="AL21" s="17">
        <v>0</v>
      </c>
      <c r="AM21" s="17">
        <v>0</v>
      </c>
      <c r="AN21" s="17">
        <v>0</v>
      </c>
      <c r="AO21" s="17">
        <v>0</v>
      </c>
      <c r="AP21" s="17">
        <v>0</v>
      </c>
      <c r="AQ21" s="17">
        <v>0.50993964392461599</v>
      </c>
      <c r="AR21" s="17">
        <v>0.12371919034461</v>
      </c>
      <c r="AS21" s="17">
        <v>0</v>
      </c>
      <c r="AT21" s="17">
        <v>0</v>
      </c>
      <c r="AU21" s="17">
        <v>0</v>
      </c>
      <c r="AV21" s="17"/>
      <c r="AW21" s="17">
        <v>0</v>
      </c>
      <c r="AX21" s="17">
        <v>5.3079298078736799E-2</v>
      </c>
      <c r="AY21" s="17">
        <v>6.4694991993589301E-2</v>
      </c>
      <c r="AZ21" s="17">
        <v>0</v>
      </c>
      <c r="BA21" s="17">
        <v>0.33262037383340898</v>
      </c>
      <c r="BB21" s="17"/>
      <c r="BC21" s="17">
        <v>0</v>
      </c>
      <c r="BD21" s="17">
        <v>8.6622322346120995E-2</v>
      </c>
      <c r="BE21" s="17">
        <v>0</v>
      </c>
      <c r="BF21" s="17">
        <v>0</v>
      </c>
      <c r="BG21" s="17">
        <v>0.131127922649942</v>
      </c>
      <c r="BH21" s="17"/>
      <c r="BI21" s="17">
        <v>3.5531581253416898E-2</v>
      </c>
      <c r="BJ21" s="17"/>
      <c r="BK21" s="17">
        <v>3.5583194251900298E-2</v>
      </c>
      <c r="BL21" s="17">
        <v>5.03372127506094E-2</v>
      </c>
      <c r="BM21" s="17">
        <v>2.8069772282862001E-2</v>
      </c>
      <c r="BN21" s="17">
        <v>0</v>
      </c>
      <c r="BO21" s="17"/>
      <c r="BP21" s="17">
        <v>0</v>
      </c>
      <c r="BQ21" s="17">
        <v>6.3038705702010006E-2</v>
      </c>
      <c r="BR21" s="17">
        <v>0</v>
      </c>
      <c r="BS21" s="17">
        <v>0</v>
      </c>
      <c r="BT21" s="17">
        <v>0</v>
      </c>
      <c r="BU21" s="17"/>
      <c r="BV21" s="17">
        <v>0</v>
      </c>
      <c r="BW21" s="17">
        <v>5.2757640921999797E-2</v>
      </c>
      <c r="BX21" s="17">
        <v>0</v>
      </c>
      <c r="BY21" s="17">
        <v>0</v>
      </c>
      <c r="BZ21" s="17">
        <v>7.3183246015859293E-2</v>
      </c>
      <c r="CA21" s="17"/>
      <c r="CB21" s="17">
        <v>0</v>
      </c>
      <c r="CC21" s="17">
        <v>4.8236941147706103E-2</v>
      </c>
      <c r="CD21" s="17"/>
      <c r="CE21" s="17">
        <v>5.5402658224800401E-2</v>
      </c>
      <c r="CF21" s="17"/>
      <c r="CG21" s="17">
        <v>0</v>
      </c>
    </row>
    <row r="22" spans="2:85" x14ac:dyDescent="0.35">
      <c r="B22" s="18" t="s">
        <v>116</v>
      </c>
      <c r="C22" s="19">
        <v>3.0117371041173499E-2</v>
      </c>
      <c r="D22" s="19">
        <v>4.27135199874124E-2</v>
      </c>
      <c r="E22" s="19">
        <v>1.7666787998457001E-2</v>
      </c>
      <c r="F22" s="19"/>
      <c r="G22" s="19">
        <v>0</v>
      </c>
      <c r="H22" s="19">
        <v>0.11278306856564201</v>
      </c>
      <c r="I22" s="19">
        <v>0</v>
      </c>
      <c r="J22" s="19">
        <v>5.73966550655719E-2</v>
      </c>
      <c r="K22" s="19">
        <v>0</v>
      </c>
      <c r="L22" s="19">
        <v>0</v>
      </c>
      <c r="M22" s="19"/>
      <c r="N22" s="19">
        <v>0</v>
      </c>
      <c r="O22" s="19">
        <v>0</v>
      </c>
      <c r="P22" s="19">
        <v>4.4822294208604598E-2</v>
      </c>
      <c r="Q22" s="19">
        <v>5.5344048320076202E-2</v>
      </c>
      <c r="R22" s="19"/>
      <c r="S22" s="19">
        <v>0</v>
      </c>
      <c r="T22" s="19">
        <v>0</v>
      </c>
      <c r="U22" s="19">
        <v>0</v>
      </c>
      <c r="V22" s="19">
        <v>0</v>
      </c>
      <c r="W22" s="19">
        <v>0</v>
      </c>
      <c r="X22" s="19">
        <v>0</v>
      </c>
      <c r="Y22" s="19">
        <v>0</v>
      </c>
      <c r="Z22" s="19">
        <v>0</v>
      </c>
      <c r="AA22" s="19">
        <v>0</v>
      </c>
      <c r="AB22" s="19">
        <v>0</v>
      </c>
      <c r="AC22" s="19">
        <v>3.0117371041173499E-2</v>
      </c>
      <c r="AD22" s="19">
        <v>0</v>
      </c>
      <c r="AE22" s="19"/>
      <c r="AF22" s="19">
        <v>0</v>
      </c>
      <c r="AG22" s="19">
        <v>0.403101440130953</v>
      </c>
      <c r="AH22" s="19">
        <v>0</v>
      </c>
      <c r="AI22" s="19">
        <v>0.13879738955225299</v>
      </c>
      <c r="AJ22" s="19">
        <v>0</v>
      </c>
      <c r="AK22" s="19">
        <v>0</v>
      </c>
      <c r="AL22" s="19">
        <v>0</v>
      </c>
      <c r="AM22" s="19">
        <v>0</v>
      </c>
      <c r="AN22" s="19">
        <v>0</v>
      </c>
      <c r="AO22" s="19">
        <v>0</v>
      </c>
      <c r="AP22" s="19">
        <v>0</v>
      </c>
      <c r="AQ22" s="19">
        <v>0</v>
      </c>
      <c r="AR22" s="19">
        <v>0</v>
      </c>
      <c r="AS22" s="19">
        <v>0</v>
      </c>
      <c r="AT22" s="19">
        <v>0</v>
      </c>
      <c r="AU22" s="19">
        <v>0</v>
      </c>
      <c r="AV22" s="19"/>
      <c r="AW22" s="19">
        <v>6.94163594174068E-2</v>
      </c>
      <c r="AX22" s="19">
        <v>0</v>
      </c>
      <c r="AY22" s="19">
        <v>0</v>
      </c>
      <c r="AZ22" s="19">
        <v>0</v>
      </c>
      <c r="BA22" s="19">
        <v>0</v>
      </c>
      <c r="BB22" s="19"/>
      <c r="BC22" s="19">
        <v>0</v>
      </c>
      <c r="BD22" s="19">
        <v>4.4049442856541297E-2</v>
      </c>
      <c r="BE22" s="19">
        <v>2.0573954960241E-2</v>
      </c>
      <c r="BF22" s="19">
        <v>5.8711876885114297E-2</v>
      </c>
      <c r="BG22" s="19">
        <v>0</v>
      </c>
      <c r="BH22" s="19"/>
      <c r="BI22" s="19">
        <v>1.1573631727857501E-2</v>
      </c>
      <c r="BJ22" s="19"/>
      <c r="BK22" s="19">
        <v>3.4948417298461598E-2</v>
      </c>
      <c r="BL22" s="19">
        <v>3.00888228268281E-2</v>
      </c>
      <c r="BM22" s="19">
        <v>2.8744790613326899E-2</v>
      </c>
      <c r="BN22" s="19">
        <v>0</v>
      </c>
      <c r="BO22" s="19"/>
      <c r="BP22" s="19">
        <v>0</v>
      </c>
      <c r="BQ22" s="19">
        <v>4.9070680265500301E-2</v>
      </c>
      <c r="BR22" s="19">
        <v>0</v>
      </c>
      <c r="BS22" s="19">
        <v>0</v>
      </c>
      <c r="BT22" s="19">
        <v>0</v>
      </c>
      <c r="BU22" s="19"/>
      <c r="BV22" s="19">
        <v>0</v>
      </c>
      <c r="BW22" s="19">
        <v>0</v>
      </c>
      <c r="BX22" s="19">
        <v>0</v>
      </c>
      <c r="BY22" s="19">
        <v>5.72035182134778E-2</v>
      </c>
      <c r="BZ22" s="19">
        <v>7.4943147451675005E-2</v>
      </c>
      <c r="CA22" s="19"/>
      <c r="CB22" s="19">
        <v>3.5539035302250797E-2</v>
      </c>
      <c r="CC22" s="19">
        <v>2.8282325071588201E-2</v>
      </c>
      <c r="CD22" s="19"/>
      <c r="CE22" s="19">
        <v>0</v>
      </c>
      <c r="CF22" s="19"/>
      <c r="CG22" s="19">
        <v>0.12972862339916999</v>
      </c>
    </row>
    <row r="23" spans="2:85" x14ac:dyDescent="0.35">
      <c r="B23" s="16" t="s">
        <v>127</v>
      </c>
    </row>
    <row r="24" spans="2:85" x14ac:dyDescent="0.35">
      <c r="B24" t="s">
        <v>102</v>
      </c>
    </row>
    <row r="25" spans="2:85" x14ac:dyDescent="0.35">
      <c r="B25" t="s">
        <v>103</v>
      </c>
    </row>
    <row r="27" spans="2:85" x14ac:dyDescent="0.35">
      <c r="B2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G27"/>
  <sheetViews>
    <sheetView showGridLines="0" workbookViewId="0">
      <pane xSplit="2" topLeftCell="C1" activePane="topRight" state="frozen"/>
      <selection activeCell="B18" sqref="B18"/>
      <selection pane="topRight" activeCell="B27" sqref="B2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142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128</v>
      </c>
      <c r="C9" s="17">
        <v>0.68004713204076195</v>
      </c>
      <c r="D9" s="17">
        <v>0.635215518985909</v>
      </c>
      <c r="E9" s="17">
        <v>0.72522025011214297</v>
      </c>
      <c r="F9" s="17"/>
      <c r="G9" s="17">
        <v>0.56755330834828099</v>
      </c>
      <c r="H9" s="17">
        <v>0.53162320878617597</v>
      </c>
      <c r="I9" s="17">
        <v>0.66257293499048897</v>
      </c>
      <c r="J9" s="17">
        <v>0.75869608472406302</v>
      </c>
      <c r="K9" s="17">
        <v>0.80307304758488696</v>
      </c>
      <c r="L9" s="17">
        <v>0.74315200500153</v>
      </c>
      <c r="M9" s="17"/>
      <c r="N9" s="17">
        <v>0.58884343214601198</v>
      </c>
      <c r="O9" s="17">
        <v>0.705669087788101</v>
      </c>
      <c r="P9" s="17">
        <v>0.67600147715329595</v>
      </c>
      <c r="Q9" s="17">
        <v>0.75429913467828302</v>
      </c>
      <c r="R9" s="17"/>
      <c r="S9" s="17">
        <v>0.61317197794910105</v>
      </c>
      <c r="T9" s="17">
        <v>0.71753232465861805</v>
      </c>
      <c r="U9" s="17">
        <v>0.66310202328344103</v>
      </c>
      <c r="V9" s="17">
        <v>0.63365358463780397</v>
      </c>
      <c r="W9" s="17">
        <v>0.66819083703961002</v>
      </c>
      <c r="X9" s="17">
        <v>0.71655626349037105</v>
      </c>
      <c r="Y9" s="17">
        <v>0.72544188712360902</v>
      </c>
      <c r="Z9" s="17">
        <v>0.52197619872408696</v>
      </c>
      <c r="AA9" s="17">
        <v>0.68940639578586305</v>
      </c>
      <c r="AB9" s="17">
        <v>0.72177739236963201</v>
      </c>
      <c r="AC9" s="17">
        <v>0.75804755302482396</v>
      </c>
      <c r="AD9" s="17">
        <v>0.73135743372857698</v>
      </c>
      <c r="AE9" s="17"/>
      <c r="AF9" s="17">
        <v>0.64286977666951295</v>
      </c>
      <c r="AG9" s="17">
        <v>0.74868977119826796</v>
      </c>
      <c r="AH9" s="17">
        <v>0.83081519546398097</v>
      </c>
      <c r="AI9" s="17">
        <v>0.816486490659454</v>
      </c>
      <c r="AJ9" s="17">
        <v>0.69183786396341596</v>
      </c>
      <c r="AK9" s="17">
        <v>0.67340196285196197</v>
      </c>
      <c r="AL9" s="17">
        <v>0.68537210172710605</v>
      </c>
      <c r="AM9" s="17">
        <v>0.777546279933652</v>
      </c>
      <c r="AN9" s="17">
        <v>0.62213317019070702</v>
      </c>
      <c r="AO9" s="17">
        <v>0.64226855802457605</v>
      </c>
      <c r="AP9" s="17">
        <v>0.65972657178166205</v>
      </c>
      <c r="AQ9" s="17">
        <v>0.58965121830910106</v>
      </c>
      <c r="AR9" s="17">
        <v>0.63072001360075902</v>
      </c>
      <c r="AS9" s="17">
        <v>0.58452277028525801</v>
      </c>
      <c r="AT9" s="17">
        <v>0.58431303782891197</v>
      </c>
      <c r="AU9" s="17">
        <v>0.47333410818585397</v>
      </c>
      <c r="AV9" s="17"/>
      <c r="AW9" s="17">
        <v>0.77507473667091298</v>
      </c>
      <c r="AX9" s="17">
        <v>0.71371138943382895</v>
      </c>
      <c r="AY9" s="17">
        <v>0.60563085684002405</v>
      </c>
      <c r="AZ9" s="17">
        <v>0.56504065411315896</v>
      </c>
      <c r="BA9" s="17">
        <v>0.43752078414908402</v>
      </c>
      <c r="BB9" s="17"/>
      <c r="BC9" s="17">
        <v>0.44422117835307301</v>
      </c>
      <c r="BD9" s="17">
        <v>0.56069133483142997</v>
      </c>
      <c r="BE9" s="17">
        <v>0.78223098166413696</v>
      </c>
      <c r="BF9" s="17">
        <v>0.84890581400213605</v>
      </c>
      <c r="BG9" s="17">
        <v>0.86808028030971396</v>
      </c>
      <c r="BH9" s="17"/>
      <c r="BI9" s="17">
        <v>0.67075384847866404</v>
      </c>
      <c r="BJ9" s="17"/>
      <c r="BK9" s="17">
        <v>0.67430339919875704</v>
      </c>
      <c r="BL9" s="17">
        <v>0.70398127039608505</v>
      </c>
      <c r="BM9" s="17">
        <v>0.66886405226063905</v>
      </c>
      <c r="BN9" s="17">
        <v>0.68846781663319101</v>
      </c>
      <c r="BO9" s="17"/>
      <c r="BP9" s="17">
        <v>0.65315085804235795</v>
      </c>
      <c r="BQ9" s="17">
        <v>0.67203026457482296</v>
      </c>
      <c r="BR9" s="17">
        <v>0.67529815164801599</v>
      </c>
      <c r="BS9" s="17">
        <v>0.66599219667105702</v>
      </c>
      <c r="BT9" s="17">
        <v>0.64890507176023104</v>
      </c>
      <c r="BU9" s="17"/>
      <c r="BV9" s="17">
        <v>0.63701816305492298</v>
      </c>
      <c r="BW9" s="17">
        <v>0.59405393586966104</v>
      </c>
      <c r="BX9" s="17">
        <v>0.73536894308197998</v>
      </c>
      <c r="BY9" s="17">
        <v>0.71621125344498804</v>
      </c>
      <c r="BZ9" s="17">
        <v>0.70126981831972901</v>
      </c>
      <c r="CA9" s="17"/>
      <c r="CB9" s="17">
        <v>0.657217163904254</v>
      </c>
      <c r="CC9" s="17">
        <v>0.69341840556932799</v>
      </c>
      <c r="CD9" s="17"/>
      <c r="CE9" s="17">
        <v>0.60806651575866399</v>
      </c>
      <c r="CF9" s="17"/>
      <c r="CG9" s="17">
        <v>0.69922674832077802</v>
      </c>
    </row>
    <row r="10" spans="2:85" x14ac:dyDescent="0.35">
      <c r="B10" s="18" t="s">
        <v>129</v>
      </c>
      <c r="C10" s="17">
        <v>0.65653926506502502</v>
      </c>
      <c r="D10" s="17">
        <v>0.63909919381432501</v>
      </c>
      <c r="E10" s="17">
        <v>0.67549589089094397</v>
      </c>
      <c r="F10" s="17"/>
      <c r="G10" s="17">
        <v>0.45380158419325001</v>
      </c>
      <c r="H10" s="17">
        <v>0.55129078691350297</v>
      </c>
      <c r="I10" s="17">
        <v>0.60091691575662598</v>
      </c>
      <c r="J10" s="17">
        <v>0.75688467452970598</v>
      </c>
      <c r="K10" s="17">
        <v>0.78154198955955401</v>
      </c>
      <c r="L10" s="17">
        <v>0.75642506907375195</v>
      </c>
      <c r="M10" s="17"/>
      <c r="N10" s="17">
        <v>0.63251674291049198</v>
      </c>
      <c r="O10" s="17">
        <v>0.70605712482694005</v>
      </c>
      <c r="P10" s="17">
        <v>0.61367983445575003</v>
      </c>
      <c r="Q10" s="17">
        <v>0.66877950083735305</v>
      </c>
      <c r="R10" s="17"/>
      <c r="S10" s="17">
        <v>0.57491157779630797</v>
      </c>
      <c r="T10" s="17">
        <v>0.65339908021050896</v>
      </c>
      <c r="U10" s="17">
        <v>0.58514485766865798</v>
      </c>
      <c r="V10" s="17">
        <v>0.60919506074934204</v>
      </c>
      <c r="W10" s="17">
        <v>0.62548554182768401</v>
      </c>
      <c r="X10" s="17">
        <v>0.69638060250840905</v>
      </c>
      <c r="Y10" s="17">
        <v>0.73329219760765596</v>
      </c>
      <c r="Z10" s="17">
        <v>0.69260793422247602</v>
      </c>
      <c r="AA10" s="17">
        <v>0.70143813326331295</v>
      </c>
      <c r="AB10" s="17">
        <v>0.66139590887097499</v>
      </c>
      <c r="AC10" s="17">
        <v>0.81026964584265404</v>
      </c>
      <c r="AD10" s="17">
        <v>0.64783795551034196</v>
      </c>
      <c r="AE10" s="17"/>
      <c r="AF10" s="17">
        <v>0.64892104993521404</v>
      </c>
      <c r="AG10" s="17">
        <v>0.70524653106284296</v>
      </c>
      <c r="AH10" s="17">
        <v>0.71142202569183399</v>
      </c>
      <c r="AI10" s="17">
        <v>0.68354735684881696</v>
      </c>
      <c r="AJ10" s="17">
        <v>0.71689255903247895</v>
      </c>
      <c r="AK10" s="17">
        <v>0.69669162002881702</v>
      </c>
      <c r="AL10" s="17">
        <v>0.61713554330887899</v>
      </c>
      <c r="AM10" s="17">
        <v>0.74727651024822905</v>
      </c>
      <c r="AN10" s="17">
        <v>0.62942277312873496</v>
      </c>
      <c r="AO10" s="17">
        <v>0.59364920360906404</v>
      </c>
      <c r="AP10" s="17">
        <v>0.62031405562625297</v>
      </c>
      <c r="AQ10" s="17">
        <v>0.62987155452640997</v>
      </c>
      <c r="AR10" s="17">
        <v>0.65139039723484005</v>
      </c>
      <c r="AS10" s="17">
        <v>0.65017194954430901</v>
      </c>
      <c r="AT10" s="17">
        <v>0.60772543255265199</v>
      </c>
      <c r="AU10" s="17">
        <v>0.52830896292294705</v>
      </c>
      <c r="AV10" s="17"/>
      <c r="AW10" s="17">
        <v>0.69033352249754198</v>
      </c>
      <c r="AX10" s="17">
        <v>0.634694121878843</v>
      </c>
      <c r="AY10" s="17">
        <v>0.64714436304048695</v>
      </c>
      <c r="AZ10" s="17">
        <v>0.56843427380393297</v>
      </c>
      <c r="BA10" s="17">
        <v>0.488056283426337</v>
      </c>
      <c r="BB10" s="17"/>
      <c r="BC10" s="17">
        <v>0.35076119778149001</v>
      </c>
      <c r="BD10" s="17">
        <v>0.64085699232065796</v>
      </c>
      <c r="BE10" s="17">
        <v>0.711760350705547</v>
      </c>
      <c r="BF10" s="17">
        <v>0.75364115079938299</v>
      </c>
      <c r="BG10" s="17">
        <v>0.78440453799012799</v>
      </c>
      <c r="BH10" s="17"/>
      <c r="BI10" s="17">
        <v>0.64415857100715501</v>
      </c>
      <c r="BJ10" s="17"/>
      <c r="BK10" s="17">
        <v>0.61083372910919997</v>
      </c>
      <c r="BL10" s="17">
        <v>0.700407314416716</v>
      </c>
      <c r="BM10" s="17">
        <v>0.65781806012131006</v>
      </c>
      <c r="BN10" s="17">
        <v>0.43906418031989802</v>
      </c>
      <c r="BO10" s="17"/>
      <c r="BP10" s="17">
        <v>0.65161616192098604</v>
      </c>
      <c r="BQ10" s="17">
        <v>0.67076018264450399</v>
      </c>
      <c r="BR10" s="17">
        <v>0.70619361773347999</v>
      </c>
      <c r="BS10" s="17">
        <v>0.66701889808707404</v>
      </c>
      <c r="BT10" s="17">
        <v>0.520613315844764</v>
      </c>
      <c r="BU10" s="17"/>
      <c r="BV10" s="17">
        <v>0.68740077750676998</v>
      </c>
      <c r="BW10" s="17">
        <v>0.614292404420267</v>
      </c>
      <c r="BX10" s="17">
        <v>0.73976821932778403</v>
      </c>
      <c r="BY10" s="17">
        <v>0.66063985975655504</v>
      </c>
      <c r="BZ10" s="17">
        <v>0.61170990092381705</v>
      </c>
      <c r="CA10" s="17"/>
      <c r="CB10" s="17">
        <v>0.63365687954225203</v>
      </c>
      <c r="CC10" s="17">
        <v>0.66994123890842405</v>
      </c>
      <c r="CD10" s="17"/>
      <c r="CE10" s="17">
        <v>0.61893111590453698</v>
      </c>
      <c r="CF10" s="17"/>
      <c r="CG10" s="17">
        <v>0.60640298276140003</v>
      </c>
    </row>
    <row r="11" spans="2:85" ht="29" x14ac:dyDescent="0.35">
      <c r="B11" s="18" t="s">
        <v>130</v>
      </c>
      <c r="C11" s="17">
        <v>0.35909901897930202</v>
      </c>
      <c r="D11" s="17">
        <v>0.36403226521096999</v>
      </c>
      <c r="E11" s="17">
        <v>0.35478371114342599</v>
      </c>
      <c r="F11" s="17"/>
      <c r="G11" s="17">
        <v>0.34382598075701398</v>
      </c>
      <c r="H11" s="17">
        <v>0.45717029322208802</v>
      </c>
      <c r="I11" s="17">
        <v>0.36653425247314803</v>
      </c>
      <c r="J11" s="17">
        <v>0.35038878773127302</v>
      </c>
      <c r="K11" s="17">
        <v>0.302535571735082</v>
      </c>
      <c r="L11" s="17">
        <v>0.32845157698183303</v>
      </c>
      <c r="M11" s="17"/>
      <c r="N11" s="17">
        <v>0.4361241929986</v>
      </c>
      <c r="O11" s="17">
        <v>0.35783054075169002</v>
      </c>
      <c r="P11" s="17">
        <v>0.35197301671019798</v>
      </c>
      <c r="Q11" s="17">
        <v>0.284976435172696</v>
      </c>
      <c r="R11" s="17"/>
      <c r="S11" s="17">
        <v>0.37305494631394498</v>
      </c>
      <c r="T11" s="17">
        <v>0.36643142937217099</v>
      </c>
      <c r="U11" s="17">
        <v>0.39789131711666498</v>
      </c>
      <c r="V11" s="17">
        <v>0.33956382623994202</v>
      </c>
      <c r="W11" s="17">
        <v>0.316643020425463</v>
      </c>
      <c r="X11" s="17">
        <v>0.39176839444646799</v>
      </c>
      <c r="Y11" s="17">
        <v>0.35153861783058599</v>
      </c>
      <c r="Z11" s="17">
        <v>0.34075248566858402</v>
      </c>
      <c r="AA11" s="17">
        <v>0.37454948933136201</v>
      </c>
      <c r="AB11" s="17">
        <v>0.32321245864875298</v>
      </c>
      <c r="AC11" s="17">
        <v>0.27828349692041898</v>
      </c>
      <c r="AD11" s="17">
        <v>0.44894447321110997</v>
      </c>
      <c r="AE11" s="17"/>
      <c r="AF11" s="17">
        <v>0.15802582516420999</v>
      </c>
      <c r="AG11" s="17">
        <v>0.23842330890149799</v>
      </c>
      <c r="AH11" s="17">
        <v>0.30444197197799</v>
      </c>
      <c r="AI11" s="17">
        <v>0.269258319636826</v>
      </c>
      <c r="AJ11" s="17">
        <v>0.29474195724848201</v>
      </c>
      <c r="AK11" s="17">
        <v>0.31804983371652701</v>
      </c>
      <c r="AL11" s="17">
        <v>0.30681465324959001</v>
      </c>
      <c r="AM11" s="17">
        <v>0.34265955651741098</v>
      </c>
      <c r="AN11" s="17">
        <v>0.42224388230262</v>
      </c>
      <c r="AO11" s="17">
        <v>0.43959487231644601</v>
      </c>
      <c r="AP11" s="17">
        <v>0.43645519577693198</v>
      </c>
      <c r="AQ11" s="17">
        <v>0.36404051304693902</v>
      </c>
      <c r="AR11" s="17">
        <v>0.40505304876419701</v>
      </c>
      <c r="AS11" s="17">
        <v>0.45187387609663299</v>
      </c>
      <c r="AT11" s="17">
        <v>0.45930826638171401</v>
      </c>
      <c r="AU11" s="17">
        <v>0.530275198265582</v>
      </c>
      <c r="AV11" s="17"/>
      <c r="AW11" s="17">
        <v>0.28375322846480799</v>
      </c>
      <c r="AX11" s="17">
        <v>0.371067952784776</v>
      </c>
      <c r="AY11" s="17">
        <v>0.35256129088951499</v>
      </c>
      <c r="AZ11" s="17">
        <v>0.50109174412796498</v>
      </c>
      <c r="BA11" s="17">
        <v>0.45677901679882998</v>
      </c>
      <c r="BB11" s="17"/>
      <c r="BC11" s="17">
        <v>0.316032852331599</v>
      </c>
      <c r="BD11" s="17">
        <v>0.41235252342483503</v>
      </c>
      <c r="BE11" s="17">
        <v>0.34576908316896698</v>
      </c>
      <c r="BF11" s="17">
        <v>0.30240334649054101</v>
      </c>
      <c r="BG11" s="17">
        <v>0.318874148760389</v>
      </c>
      <c r="BH11" s="17"/>
      <c r="BI11" s="17">
        <v>0.38549167951111701</v>
      </c>
      <c r="BJ11" s="17"/>
      <c r="BK11" s="17">
        <v>0.38972395450118302</v>
      </c>
      <c r="BL11" s="17">
        <v>0.32970058145265502</v>
      </c>
      <c r="BM11" s="17">
        <v>0.36278147737244898</v>
      </c>
      <c r="BN11" s="17">
        <v>0.39686346033312497</v>
      </c>
      <c r="BO11" s="17"/>
      <c r="BP11" s="17">
        <v>0.40694183612398899</v>
      </c>
      <c r="BQ11" s="17">
        <v>0.33447984879079801</v>
      </c>
      <c r="BR11" s="17">
        <v>0.30038358723187802</v>
      </c>
      <c r="BS11" s="17">
        <v>0.36652571900378</v>
      </c>
      <c r="BT11" s="17">
        <v>0.34924401469368399</v>
      </c>
      <c r="BU11" s="17"/>
      <c r="BV11" s="17">
        <v>0.377772300969064</v>
      </c>
      <c r="BW11" s="17">
        <v>0.29282691358371898</v>
      </c>
      <c r="BX11" s="17">
        <v>0.348693877835421</v>
      </c>
      <c r="BY11" s="17">
        <v>0.405586248206879</v>
      </c>
      <c r="BZ11" s="17">
        <v>0.373290615407044</v>
      </c>
      <c r="CA11" s="17"/>
      <c r="CB11" s="17">
        <v>0.40502518303907098</v>
      </c>
      <c r="CC11" s="17">
        <v>0.33220054509229902</v>
      </c>
      <c r="CD11" s="17"/>
      <c r="CE11" s="17">
        <v>0.29244926881142902</v>
      </c>
      <c r="CF11" s="17"/>
      <c r="CG11" s="17">
        <v>0.43000449572989602</v>
      </c>
    </row>
    <row r="12" spans="2:85" ht="29" x14ac:dyDescent="0.35">
      <c r="B12" s="18" t="s">
        <v>131</v>
      </c>
      <c r="C12" s="17">
        <v>0.35787752378930898</v>
      </c>
      <c r="D12" s="17">
        <v>0.34372193301034998</v>
      </c>
      <c r="E12" s="17">
        <v>0.37136656288789599</v>
      </c>
      <c r="F12" s="17"/>
      <c r="G12" s="17">
        <v>0.17991890889255699</v>
      </c>
      <c r="H12" s="17">
        <v>0.29276172214075802</v>
      </c>
      <c r="I12" s="17">
        <v>0.32924108345911202</v>
      </c>
      <c r="J12" s="17">
        <v>0.40709592235997299</v>
      </c>
      <c r="K12" s="17">
        <v>0.44408343123188998</v>
      </c>
      <c r="L12" s="17">
        <v>0.45433137519119898</v>
      </c>
      <c r="M12" s="17"/>
      <c r="N12" s="17">
        <v>0.35265238738649501</v>
      </c>
      <c r="O12" s="17">
        <v>0.37578561384490999</v>
      </c>
      <c r="P12" s="17">
        <v>0.36320411736828201</v>
      </c>
      <c r="Q12" s="17">
        <v>0.33841279838378702</v>
      </c>
      <c r="R12" s="17"/>
      <c r="S12" s="17">
        <v>0.32913654942368797</v>
      </c>
      <c r="T12" s="17">
        <v>0.40012203468448598</v>
      </c>
      <c r="U12" s="17">
        <v>0.36366358252358799</v>
      </c>
      <c r="V12" s="17">
        <v>0.292350905061246</v>
      </c>
      <c r="W12" s="17">
        <v>0.38533407746960002</v>
      </c>
      <c r="X12" s="17">
        <v>0.33473637309399801</v>
      </c>
      <c r="Y12" s="17">
        <v>0.38004211278780398</v>
      </c>
      <c r="Z12" s="17">
        <v>0.268876997660914</v>
      </c>
      <c r="AA12" s="17">
        <v>0.32835079173271497</v>
      </c>
      <c r="AB12" s="17">
        <v>0.45127496040368897</v>
      </c>
      <c r="AC12" s="17">
        <v>0.46621132991742398</v>
      </c>
      <c r="AD12" s="17">
        <v>0.20111878944202699</v>
      </c>
      <c r="AE12" s="17"/>
      <c r="AF12" s="17">
        <v>0.35964994554336699</v>
      </c>
      <c r="AG12" s="17">
        <v>0.37042359082232201</v>
      </c>
      <c r="AH12" s="17">
        <v>0.398863472620194</v>
      </c>
      <c r="AI12" s="17">
        <v>0.39238463190313599</v>
      </c>
      <c r="AJ12" s="17">
        <v>0.293392048654255</v>
      </c>
      <c r="AK12" s="17">
        <v>0.32800158560117798</v>
      </c>
      <c r="AL12" s="17">
        <v>0.40910871358013701</v>
      </c>
      <c r="AM12" s="17">
        <v>0.37288756429269498</v>
      </c>
      <c r="AN12" s="17">
        <v>0.36068770619238399</v>
      </c>
      <c r="AO12" s="17">
        <v>0.35861239331848999</v>
      </c>
      <c r="AP12" s="17">
        <v>0.37911669375842999</v>
      </c>
      <c r="AQ12" s="17">
        <v>0.320074754747182</v>
      </c>
      <c r="AR12" s="17">
        <v>0.30566655668457099</v>
      </c>
      <c r="AS12" s="17">
        <v>0.28701967630846698</v>
      </c>
      <c r="AT12" s="17">
        <v>0.36402496645736798</v>
      </c>
      <c r="AU12" s="17">
        <v>0.35020097738280698</v>
      </c>
      <c r="AV12" s="17"/>
      <c r="AW12" s="17">
        <v>0.37277283700568598</v>
      </c>
      <c r="AX12" s="17">
        <v>0.33595730719932798</v>
      </c>
      <c r="AY12" s="17">
        <v>0.32435837835984799</v>
      </c>
      <c r="AZ12" s="17">
        <v>0.354627739830501</v>
      </c>
      <c r="BA12" s="17">
        <v>0.28987128821326702</v>
      </c>
      <c r="BB12" s="17"/>
      <c r="BC12" s="17">
        <v>0.19086227739560899</v>
      </c>
      <c r="BD12" s="17">
        <v>0.33341805223097498</v>
      </c>
      <c r="BE12" s="17">
        <v>0.405151225545057</v>
      </c>
      <c r="BF12" s="17">
        <v>0.39235033526703</v>
      </c>
      <c r="BG12" s="17">
        <v>0.49098918125553498</v>
      </c>
      <c r="BH12" s="17"/>
      <c r="BI12" s="17">
        <v>0.358737883577817</v>
      </c>
      <c r="BJ12" s="17"/>
      <c r="BK12" s="17">
        <v>0.33880493788921701</v>
      </c>
      <c r="BL12" s="17">
        <v>0.34174331706878402</v>
      </c>
      <c r="BM12" s="17">
        <v>0.37409748700713702</v>
      </c>
      <c r="BN12" s="17">
        <v>0.33167956801769299</v>
      </c>
      <c r="BO12" s="17"/>
      <c r="BP12" s="17">
        <v>0.35530440168529598</v>
      </c>
      <c r="BQ12" s="17">
        <v>0.377167385694339</v>
      </c>
      <c r="BR12" s="17">
        <v>0.37665714537546202</v>
      </c>
      <c r="BS12" s="17">
        <v>0.33573970717309798</v>
      </c>
      <c r="BT12" s="17">
        <v>0.30123107579331798</v>
      </c>
      <c r="BU12" s="17"/>
      <c r="BV12" s="17">
        <v>0.39447765949004399</v>
      </c>
      <c r="BW12" s="17">
        <v>0.32587764473581499</v>
      </c>
      <c r="BX12" s="17">
        <v>0.40200150730585499</v>
      </c>
      <c r="BY12" s="17">
        <v>0.37307638456770398</v>
      </c>
      <c r="BZ12" s="17">
        <v>0.31295220790685502</v>
      </c>
      <c r="CA12" s="17"/>
      <c r="CB12" s="17">
        <v>0.361687995097495</v>
      </c>
      <c r="CC12" s="17">
        <v>0.35564577060288999</v>
      </c>
      <c r="CD12" s="17"/>
      <c r="CE12" s="17">
        <v>0.332041506610668</v>
      </c>
      <c r="CF12" s="17"/>
      <c r="CG12" s="17">
        <v>0.42442624537659202</v>
      </c>
    </row>
    <row r="13" spans="2:85" x14ac:dyDescent="0.35">
      <c r="B13" s="18" t="s">
        <v>132</v>
      </c>
      <c r="C13" s="17">
        <v>0.28258500684918397</v>
      </c>
      <c r="D13" s="17">
        <v>0.261540947146509</v>
      </c>
      <c r="E13" s="17">
        <v>0.30394770452986603</v>
      </c>
      <c r="F13" s="17"/>
      <c r="G13" s="17">
        <v>0.35767133633591702</v>
      </c>
      <c r="H13" s="17">
        <v>0.43181893332476601</v>
      </c>
      <c r="I13" s="17">
        <v>0.35559596570846402</v>
      </c>
      <c r="J13" s="17">
        <v>0.29663795880134902</v>
      </c>
      <c r="K13" s="17">
        <v>0.175258740389128</v>
      </c>
      <c r="L13" s="17">
        <v>0.11269014270420299</v>
      </c>
      <c r="M13" s="17"/>
      <c r="N13" s="17">
        <v>0.23865113775375199</v>
      </c>
      <c r="O13" s="17">
        <v>0.28031705985302502</v>
      </c>
      <c r="P13" s="17">
        <v>0.28484693731048799</v>
      </c>
      <c r="Q13" s="17">
        <v>0.33266243159710401</v>
      </c>
      <c r="R13" s="17"/>
      <c r="S13" s="17">
        <v>0.34749683768512402</v>
      </c>
      <c r="T13" s="17">
        <v>0.26183986409328402</v>
      </c>
      <c r="U13" s="17">
        <v>0.30705598039769699</v>
      </c>
      <c r="V13" s="17">
        <v>0.29259081127194497</v>
      </c>
      <c r="W13" s="17">
        <v>0.29331513210811799</v>
      </c>
      <c r="X13" s="17">
        <v>0.26742878810443799</v>
      </c>
      <c r="Y13" s="17">
        <v>0.24923232291699299</v>
      </c>
      <c r="Z13" s="17">
        <v>0.27113744732245398</v>
      </c>
      <c r="AA13" s="17">
        <v>0.243845538725772</v>
      </c>
      <c r="AB13" s="17">
        <v>0.197999463913064</v>
      </c>
      <c r="AC13" s="17">
        <v>0.34155049758588701</v>
      </c>
      <c r="AD13" s="17">
        <v>0.39815843787424099</v>
      </c>
      <c r="AE13" s="17"/>
      <c r="AF13" s="17">
        <v>0.35860990310922602</v>
      </c>
      <c r="AG13" s="17">
        <v>0.29351047059758101</v>
      </c>
      <c r="AH13" s="17">
        <v>0.266119647707725</v>
      </c>
      <c r="AI13" s="17">
        <v>0.288214363580168</v>
      </c>
      <c r="AJ13" s="17">
        <v>0.35604050265984299</v>
      </c>
      <c r="AK13" s="17">
        <v>0.31160049022069097</v>
      </c>
      <c r="AL13" s="17">
        <v>0.232670680072982</v>
      </c>
      <c r="AM13" s="17">
        <v>0.25156098759585899</v>
      </c>
      <c r="AN13" s="17">
        <v>0.18601582957892901</v>
      </c>
      <c r="AO13" s="17">
        <v>0.31893179103213998</v>
      </c>
      <c r="AP13" s="17">
        <v>0.31922830374421002</v>
      </c>
      <c r="AQ13" s="17">
        <v>0.30777158130647703</v>
      </c>
      <c r="AR13" s="17">
        <v>0.32384604513297799</v>
      </c>
      <c r="AS13" s="17">
        <v>0.13121307811661201</v>
      </c>
      <c r="AT13" s="17">
        <v>0.16629124339232301</v>
      </c>
      <c r="AU13" s="17">
        <v>0.28574344290751502</v>
      </c>
      <c r="AV13" s="17"/>
      <c r="AW13" s="17">
        <v>0.25906696878243801</v>
      </c>
      <c r="AX13" s="17">
        <v>0.270547511004471</v>
      </c>
      <c r="AY13" s="17">
        <v>0.33468876725259</v>
      </c>
      <c r="AZ13" s="17">
        <v>0.31711568945007501</v>
      </c>
      <c r="BA13" s="17">
        <v>0.240591147256347</v>
      </c>
      <c r="BB13" s="17"/>
      <c r="BC13" s="17">
        <v>0.27446521830721199</v>
      </c>
      <c r="BD13" s="17">
        <v>0.220408912455512</v>
      </c>
      <c r="BE13" s="17">
        <v>0.26530764390311601</v>
      </c>
      <c r="BF13" s="17">
        <v>0.437822286513189</v>
      </c>
      <c r="BG13" s="17">
        <v>0.49181438256874999</v>
      </c>
      <c r="BH13" s="17"/>
      <c r="BI13" s="17">
        <v>0.26619567880898698</v>
      </c>
      <c r="BJ13" s="17"/>
      <c r="BK13" s="17">
        <v>0.35474052434619302</v>
      </c>
      <c r="BL13" s="17">
        <v>0.2397622221155</v>
      </c>
      <c r="BM13" s="17">
        <v>0.28470456555735901</v>
      </c>
      <c r="BN13" s="17">
        <v>0.19142799042414901</v>
      </c>
      <c r="BO13" s="17"/>
      <c r="BP13" s="17">
        <v>0.19058741568265</v>
      </c>
      <c r="BQ13" s="17">
        <v>0.30505865467751198</v>
      </c>
      <c r="BR13" s="17">
        <v>0.230800613344846</v>
      </c>
      <c r="BS13" s="17">
        <v>0.26472370847291399</v>
      </c>
      <c r="BT13" s="17">
        <v>0.237782030415466</v>
      </c>
      <c r="BU13" s="17"/>
      <c r="BV13" s="17">
        <v>0.22481706888490499</v>
      </c>
      <c r="BW13" s="17">
        <v>0.29009150083767798</v>
      </c>
      <c r="BX13" s="17">
        <v>0.30951099726181103</v>
      </c>
      <c r="BY13" s="17">
        <v>0.23108770012976901</v>
      </c>
      <c r="BZ13" s="17">
        <v>0.34791461058847301</v>
      </c>
      <c r="CA13" s="17"/>
      <c r="CB13" s="17">
        <v>0.282562514289809</v>
      </c>
      <c r="CC13" s="17">
        <v>0.282598180505931</v>
      </c>
      <c r="CD13" s="17"/>
      <c r="CE13" s="17">
        <v>0.28260108253826799</v>
      </c>
      <c r="CF13" s="17"/>
      <c r="CG13" s="17">
        <v>0.34333269879322198</v>
      </c>
    </row>
    <row r="14" spans="2:85" ht="29" x14ac:dyDescent="0.35">
      <c r="B14" s="18" t="s">
        <v>133</v>
      </c>
      <c r="C14" s="17">
        <v>0.236613771062511</v>
      </c>
      <c r="D14" s="17">
        <v>0.25693806268191799</v>
      </c>
      <c r="E14" s="17">
        <v>0.21749277208038501</v>
      </c>
      <c r="F14" s="17"/>
      <c r="G14" s="17">
        <v>0.24030596343272001</v>
      </c>
      <c r="H14" s="17">
        <v>0.168747477182593</v>
      </c>
      <c r="I14" s="17">
        <v>0.25575044196628499</v>
      </c>
      <c r="J14" s="17">
        <v>0.289053144263833</v>
      </c>
      <c r="K14" s="17">
        <v>0.27490364275920098</v>
      </c>
      <c r="L14" s="17">
        <v>0.20552560666549699</v>
      </c>
      <c r="M14" s="17"/>
      <c r="N14" s="17">
        <v>0.22567260827864299</v>
      </c>
      <c r="O14" s="17">
        <v>0.22481112711176501</v>
      </c>
      <c r="P14" s="17">
        <v>0.24357470464321099</v>
      </c>
      <c r="Q14" s="17">
        <v>0.255044679625336</v>
      </c>
      <c r="R14" s="17"/>
      <c r="S14" s="17">
        <v>0.22117895363732501</v>
      </c>
      <c r="T14" s="17">
        <v>0.217902115004142</v>
      </c>
      <c r="U14" s="17">
        <v>0.26891027499285602</v>
      </c>
      <c r="V14" s="17">
        <v>0.21582951856828</v>
      </c>
      <c r="W14" s="17">
        <v>0.279499144255274</v>
      </c>
      <c r="X14" s="17">
        <v>0.22793630653382499</v>
      </c>
      <c r="Y14" s="17">
        <v>0.221784775577023</v>
      </c>
      <c r="Z14" s="17">
        <v>0.24474143421772299</v>
      </c>
      <c r="AA14" s="17">
        <v>0.20114057713669201</v>
      </c>
      <c r="AB14" s="17">
        <v>0.22862600927589199</v>
      </c>
      <c r="AC14" s="17">
        <v>0.33267588183671198</v>
      </c>
      <c r="AD14" s="17">
        <v>0.315476391849283</v>
      </c>
      <c r="AE14" s="17"/>
      <c r="AF14" s="17">
        <v>0.30808686025301801</v>
      </c>
      <c r="AG14" s="17">
        <v>0.27608473412016499</v>
      </c>
      <c r="AH14" s="17">
        <v>0.232950601772977</v>
      </c>
      <c r="AI14" s="17">
        <v>0.24031729914830999</v>
      </c>
      <c r="AJ14" s="17">
        <v>0.147841774021096</v>
      </c>
      <c r="AK14" s="17">
        <v>0.236402892028614</v>
      </c>
      <c r="AL14" s="17">
        <v>0.26164511893314601</v>
      </c>
      <c r="AM14" s="17">
        <v>0.22380506128286901</v>
      </c>
      <c r="AN14" s="17">
        <v>0.27349920364677899</v>
      </c>
      <c r="AO14" s="17">
        <v>0.252691155528601</v>
      </c>
      <c r="AP14" s="17">
        <v>0.248798291113903</v>
      </c>
      <c r="AQ14" s="17">
        <v>0.27471770268569301</v>
      </c>
      <c r="AR14" s="17">
        <v>0.19672453786729699</v>
      </c>
      <c r="AS14" s="17">
        <v>0.26780016646735799</v>
      </c>
      <c r="AT14" s="17">
        <v>0.17583504118100099</v>
      </c>
      <c r="AU14" s="17">
        <v>0.23405028187099</v>
      </c>
      <c r="AV14" s="17"/>
      <c r="AW14" s="17">
        <v>0.227193011977736</v>
      </c>
      <c r="AX14" s="17">
        <v>0.232136607939431</v>
      </c>
      <c r="AY14" s="17">
        <v>0.22969585390182001</v>
      </c>
      <c r="AZ14" s="17">
        <v>0.27381198085061098</v>
      </c>
      <c r="BA14" s="17">
        <v>0.23597194903694199</v>
      </c>
      <c r="BB14" s="17"/>
      <c r="BC14" s="17">
        <v>0.16254547798295199</v>
      </c>
      <c r="BD14" s="17">
        <v>0.22368132584428099</v>
      </c>
      <c r="BE14" s="17">
        <v>0.234593573651875</v>
      </c>
      <c r="BF14" s="17">
        <v>0.28484005159690001</v>
      </c>
      <c r="BG14" s="17">
        <v>0.427119517432275</v>
      </c>
      <c r="BH14" s="17"/>
      <c r="BI14" s="17">
        <v>0.25200775268648001</v>
      </c>
      <c r="BJ14" s="17"/>
      <c r="BK14" s="17">
        <v>0.27523708622540199</v>
      </c>
      <c r="BL14" s="17">
        <v>0.21214684790657201</v>
      </c>
      <c r="BM14" s="17">
        <v>0.23058456629676699</v>
      </c>
      <c r="BN14" s="17">
        <v>0.37792112849068699</v>
      </c>
      <c r="BO14" s="17"/>
      <c r="BP14" s="17">
        <v>0.198305832913166</v>
      </c>
      <c r="BQ14" s="17">
        <v>0.21792293426068901</v>
      </c>
      <c r="BR14" s="17">
        <v>0.25847520470664997</v>
      </c>
      <c r="BS14" s="17">
        <v>0.27868346292892898</v>
      </c>
      <c r="BT14" s="17">
        <v>0.26063449476569001</v>
      </c>
      <c r="BU14" s="17"/>
      <c r="BV14" s="17">
        <v>0.21076277610758601</v>
      </c>
      <c r="BW14" s="17">
        <v>0.21481255162866</v>
      </c>
      <c r="BX14" s="17">
        <v>0.213421396988589</v>
      </c>
      <c r="BY14" s="17">
        <v>0.26808023809107601</v>
      </c>
      <c r="BZ14" s="17">
        <v>0.269695483869062</v>
      </c>
      <c r="CA14" s="17"/>
      <c r="CB14" s="17">
        <v>0.24324144272349499</v>
      </c>
      <c r="CC14" s="17">
        <v>0.23273201309830199</v>
      </c>
      <c r="CD14" s="17"/>
      <c r="CE14" s="17">
        <v>0.20435011877725801</v>
      </c>
      <c r="CF14" s="17"/>
      <c r="CG14" s="17">
        <v>0.23898953524920799</v>
      </c>
    </row>
    <row r="15" spans="2:85" x14ac:dyDescent="0.35">
      <c r="B15" s="18" t="s">
        <v>134</v>
      </c>
      <c r="C15" s="17">
        <v>0.22127456667997999</v>
      </c>
      <c r="D15" s="17">
        <v>0.23495083518979101</v>
      </c>
      <c r="E15" s="17">
        <v>0.20802329571415501</v>
      </c>
      <c r="F15" s="17"/>
      <c r="G15" s="17">
        <v>0.26683218894712601</v>
      </c>
      <c r="H15" s="17">
        <v>0.31475158765356798</v>
      </c>
      <c r="I15" s="17">
        <v>0.29631760362285497</v>
      </c>
      <c r="J15" s="17">
        <v>0.28208382235884799</v>
      </c>
      <c r="K15" s="17">
        <v>0.14338310830069401</v>
      </c>
      <c r="L15" s="17">
        <v>5.6921971891994001E-2</v>
      </c>
      <c r="M15" s="17"/>
      <c r="N15" s="17">
        <v>0.22731017045615801</v>
      </c>
      <c r="O15" s="17">
        <v>0.22517418682610699</v>
      </c>
      <c r="P15" s="17">
        <v>0.25409926508387098</v>
      </c>
      <c r="Q15" s="17">
        <v>0.18032418205532399</v>
      </c>
      <c r="R15" s="17"/>
      <c r="S15" s="17">
        <v>0.247231271906939</v>
      </c>
      <c r="T15" s="17">
        <v>0.20347475193120201</v>
      </c>
      <c r="U15" s="17">
        <v>0.197067079257781</v>
      </c>
      <c r="V15" s="17">
        <v>0.207122803349887</v>
      </c>
      <c r="W15" s="17">
        <v>0.214956255736451</v>
      </c>
      <c r="X15" s="17">
        <v>0.21671271622056501</v>
      </c>
      <c r="Y15" s="17">
        <v>0.19905921457228801</v>
      </c>
      <c r="Z15" s="17">
        <v>0.20596097446707401</v>
      </c>
      <c r="AA15" s="17">
        <v>0.26275600749250899</v>
      </c>
      <c r="AB15" s="17">
        <v>0.17144496366484999</v>
      </c>
      <c r="AC15" s="17">
        <v>0.26680176772597702</v>
      </c>
      <c r="AD15" s="17">
        <v>0.31399322381963901</v>
      </c>
      <c r="AE15" s="17"/>
      <c r="AF15" s="17">
        <v>8.6110974149042202E-2</v>
      </c>
      <c r="AG15" s="17">
        <v>8.4867012412983805E-2</v>
      </c>
      <c r="AH15" s="17">
        <v>0.13188821901689099</v>
      </c>
      <c r="AI15" s="17">
        <v>0.137318010888071</v>
      </c>
      <c r="AJ15" s="17">
        <v>0.213729943522317</v>
      </c>
      <c r="AK15" s="17">
        <v>0.22141385715009901</v>
      </c>
      <c r="AL15" s="17">
        <v>0.23481582677854501</v>
      </c>
      <c r="AM15" s="17">
        <v>0.187713141935893</v>
      </c>
      <c r="AN15" s="17">
        <v>0.288447897344003</v>
      </c>
      <c r="AO15" s="17">
        <v>0.22093256495926999</v>
      </c>
      <c r="AP15" s="17">
        <v>0.29181982091582298</v>
      </c>
      <c r="AQ15" s="17">
        <v>0.28263824785255698</v>
      </c>
      <c r="AR15" s="17">
        <v>0.248795490081338</v>
      </c>
      <c r="AS15" s="17">
        <v>0.38365012299920498</v>
      </c>
      <c r="AT15" s="17">
        <v>0.37631428840626602</v>
      </c>
      <c r="AU15" s="17">
        <v>0.22852202832462301</v>
      </c>
      <c r="AV15" s="17"/>
      <c r="AW15" s="17">
        <v>0.176274299466157</v>
      </c>
      <c r="AX15" s="17">
        <v>0.237813232188195</v>
      </c>
      <c r="AY15" s="17">
        <v>0.27267840120464998</v>
      </c>
      <c r="AZ15" s="17">
        <v>0.21759295292851399</v>
      </c>
      <c r="BA15" s="17">
        <v>0.18859871618064999</v>
      </c>
      <c r="BB15" s="17"/>
      <c r="BC15" s="17">
        <v>0.17582170597173299</v>
      </c>
      <c r="BD15" s="17">
        <v>0.210409374667479</v>
      </c>
      <c r="BE15" s="17">
        <v>0.21308909407127899</v>
      </c>
      <c r="BF15" s="17">
        <v>0.28803075032335601</v>
      </c>
      <c r="BG15" s="17">
        <v>0.28467047160260001</v>
      </c>
      <c r="BH15" s="17"/>
      <c r="BI15" s="17">
        <v>0.22803602595918501</v>
      </c>
      <c r="BJ15" s="17"/>
      <c r="BK15" s="17">
        <v>0.256173862545582</v>
      </c>
      <c r="BL15" s="17">
        <v>0.194618011910282</v>
      </c>
      <c r="BM15" s="17">
        <v>0.220989631091005</v>
      </c>
      <c r="BN15" s="17">
        <v>0.28392830305838201</v>
      </c>
      <c r="BO15" s="17"/>
      <c r="BP15" s="17">
        <v>0.177139020471971</v>
      </c>
      <c r="BQ15" s="17">
        <v>0.24516169342713501</v>
      </c>
      <c r="BR15" s="17">
        <v>0.12180023639297299</v>
      </c>
      <c r="BS15" s="17">
        <v>0.18658739379407299</v>
      </c>
      <c r="BT15" s="17">
        <v>0.31407873168286299</v>
      </c>
      <c r="BU15" s="17"/>
      <c r="BV15" s="17">
        <v>0.192272260337845</v>
      </c>
      <c r="BW15" s="17">
        <v>0.20223584250721899</v>
      </c>
      <c r="BX15" s="17">
        <v>0.18999778782759499</v>
      </c>
      <c r="BY15" s="17">
        <v>0.202375962641587</v>
      </c>
      <c r="BZ15" s="17">
        <v>0.36814853260265601</v>
      </c>
      <c r="CA15" s="17"/>
      <c r="CB15" s="17">
        <v>0.22726673438331199</v>
      </c>
      <c r="CC15" s="17">
        <v>0.21776501673618601</v>
      </c>
      <c r="CD15" s="17"/>
      <c r="CE15" s="17">
        <v>0.21470326879965601</v>
      </c>
      <c r="CF15" s="17"/>
      <c r="CG15" s="17">
        <v>0.26089190026864401</v>
      </c>
    </row>
    <row r="16" spans="2:85" ht="29" x14ac:dyDescent="0.35">
      <c r="B16" s="18" t="s">
        <v>135</v>
      </c>
      <c r="C16" s="17">
        <v>0.14547357997572</v>
      </c>
      <c r="D16" s="17">
        <v>0.15508313599364701</v>
      </c>
      <c r="E16" s="17">
        <v>0.136532595588642</v>
      </c>
      <c r="F16" s="17"/>
      <c r="G16" s="17">
        <v>0.20462909461062601</v>
      </c>
      <c r="H16" s="17">
        <v>0.17729559996014899</v>
      </c>
      <c r="I16" s="17">
        <v>0.15298679657397801</v>
      </c>
      <c r="J16" s="17">
        <v>0.13579947231575101</v>
      </c>
      <c r="K16" s="17">
        <v>0.11599718616766699</v>
      </c>
      <c r="L16" s="17">
        <v>0.101884686053342</v>
      </c>
      <c r="M16" s="17"/>
      <c r="N16" s="17">
        <v>0.144007178953591</v>
      </c>
      <c r="O16" s="17">
        <v>0.152816063259407</v>
      </c>
      <c r="P16" s="17">
        <v>0.131714225456255</v>
      </c>
      <c r="Q16" s="17">
        <v>0.15126554551150601</v>
      </c>
      <c r="R16" s="17"/>
      <c r="S16" s="17">
        <v>0.18627170114910299</v>
      </c>
      <c r="T16" s="17">
        <v>0.14155218893260499</v>
      </c>
      <c r="U16" s="17">
        <v>0.11108200506263299</v>
      </c>
      <c r="V16" s="17">
        <v>0.15577331586756801</v>
      </c>
      <c r="W16" s="17">
        <v>0.16860772593647699</v>
      </c>
      <c r="X16" s="17">
        <v>0.16534728138371901</v>
      </c>
      <c r="Y16" s="17">
        <v>0.153730734163493</v>
      </c>
      <c r="Z16" s="17">
        <v>0.175292754026419</v>
      </c>
      <c r="AA16" s="17">
        <v>0.122984894309033</v>
      </c>
      <c r="AB16" s="17">
        <v>0.103266056830863</v>
      </c>
      <c r="AC16" s="17">
        <v>0.13349309489830899</v>
      </c>
      <c r="AD16" s="17">
        <v>8.7456704900808202E-2</v>
      </c>
      <c r="AE16" s="17"/>
      <c r="AF16" s="17">
        <v>0.117452541864591</v>
      </c>
      <c r="AG16" s="17">
        <v>0.13181492415160101</v>
      </c>
      <c r="AH16" s="17">
        <v>0.16003929046142101</v>
      </c>
      <c r="AI16" s="17">
        <v>0.137436686651598</v>
      </c>
      <c r="AJ16" s="17">
        <v>0.17725304823152899</v>
      </c>
      <c r="AK16" s="17">
        <v>0.111725833977313</v>
      </c>
      <c r="AL16" s="17">
        <v>0.19547582638775399</v>
      </c>
      <c r="AM16" s="17">
        <v>0.122468471980078</v>
      </c>
      <c r="AN16" s="17">
        <v>0.15464781200692601</v>
      </c>
      <c r="AO16" s="17">
        <v>0.17230959832418699</v>
      </c>
      <c r="AP16" s="17">
        <v>0.118549010283901</v>
      </c>
      <c r="AQ16" s="17">
        <v>9.2248824438535298E-2</v>
      </c>
      <c r="AR16" s="17">
        <v>0.15726675342692101</v>
      </c>
      <c r="AS16" s="17">
        <v>0.126851089864916</v>
      </c>
      <c r="AT16" s="17">
        <v>0.13025834416506801</v>
      </c>
      <c r="AU16" s="17">
        <v>0.144753056783852</v>
      </c>
      <c r="AV16" s="17"/>
      <c r="AW16" s="17">
        <v>0.14278956652205599</v>
      </c>
      <c r="AX16" s="17">
        <v>0.13409284353793599</v>
      </c>
      <c r="AY16" s="17">
        <v>0.159387219306624</v>
      </c>
      <c r="AZ16" s="17">
        <v>0.17380963732061899</v>
      </c>
      <c r="BA16" s="17">
        <v>8.8979581978935796E-2</v>
      </c>
      <c r="BB16" s="17"/>
      <c r="BC16" s="17">
        <v>0.14163136654410899</v>
      </c>
      <c r="BD16" s="17">
        <v>0.135573193427071</v>
      </c>
      <c r="BE16" s="17">
        <v>0.14227738187491101</v>
      </c>
      <c r="BF16" s="17">
        <v>0.170169284380048</v>
      </c>
      <c r="BG16" s="17">
        <v>0.191981545221974</v>
      </c>
      <c r="BH16" s="17"/>
      <c r="BI16" s="17">
        <v>0.142347829944377</v>
      </c>
      <c r="BJ16" s="17"/>
      <c r="BK16" s="17">
        <v>0.18275693909111401</v>
      </c>
      <c r="BL16" s="17">
        <v>0.119035969484844</v>
      </c>
      <c r="BM16" s="17">
        <v>0.150449035825133</v>
      </c>
      <c r="BN16" s="17">
        <v>6.0839388754166897E-2</v>
      </c>
      <c r="BO16" s="17"/>
      <c r="BP16" s="17">
        <v>0.111147870129266</v>
      </c>
      <c r="BQ16" s="17">
        <v>0.16798458090295701</v>
      </c>
      <c r="BR16" s="17">
        <v>0.118238358193684</v>
      </c>
      <c r="BS16" s="17">
        <v>0.14167187149792301</v>
      </c>
      <c r="BT16" s="17">
        <v>0.190470920130793</v>
      </c>
      <c r="BU16" s="17"/>
      <c r="BV16" s="17">
        <v>0.128864095301368</v>
      </c>
      <c r="BW16" s="17">
        <v>0.14741284387048301</v>
      </c>
      <c r="BX16" s="17">
        <v>0.15336052770769401</v>
      </c>
      <c r="BY16" s="17">
        <v>0.140253580670536</v>
      </c>
      <c r="BZ16" s="17">
        <v>0.17830004096374599</v>
      </c>
      <c r="CA16" s="17"/>
      <c r="CB16" s="17">
        <v>0.14570705090804301</v>
      </c>
      <c r="CC16" s="17">
        <v>0.14533683849284099</v>
      </c>
      <c r="CD16" s="17"/>
      <c r="CE16" s="17">
        <v>0.15264312307274</v>
      </c>
      <c r="CF16" s="17"/>
      <c r="CG16" s="17">
        <v>0.18879343303239299</v>
      </c>
    </row>
    <row r="17" spans="2:85" ht="29" x14ac:dyDescent="0.35">
      <c r="B17" s="18" t="s">
        <v>136</v>
      </c>
      <c r="C17" s="17">
        <v>0.10521013340157</v>
      </c>
      <c r="D17" s="17">
        <v>9.5738414472027106E-2</v>
      </c>
      <c r="E17" s="17">
        <v>0.11476009029436</v>
      </c>
      <c r="F17" s="17"/>
      <c r="G17" s="17">
        <v>0.16966280416499899</v>
      </c>
      <c r="H17" s="17">
        <v>0.13024063229402599</v>
      </c>
      <c r="I17" s="17">
        <v>0.156024253725457</v>
      </c>
      <c r="J17" s="17">
        <v>0.104406808708932</v>
      </c>
      <c r="K17" s="17">
        <v>5.8295697460879002E-2</v>
      </c>
      <c r="L17" s="17">
        <v>3.2942715991586297E-2</v>
      </c>
      <c r="M17" s="17"/>
      <c r="N17" s="17">
        <v>0.12525619809298799</v>
      </c>
      <c r="O17" s="17">
        <v>8.12967360055184E-2</v>
      </c>
      <c r="P17" s="17">
        <v>0.118167619477138</v>
      </c>
      <c r="Q17" s="17">
        <v>9.6471122776318405E-2</v>
      </c>
      <c r="R17" s="17"/>
      <c r="S17" s="17">
        <v>0.15431082403355001</v>
      </c>
      <c r="T17" s="17">
        <v>8.8928806216747799E-2</v>
      </c>
      <c r="U17" s="17">
        <v>0.100112854058377</v>
      </c>
      <c r="V17" s="17">
        <v>8.2897887918467597E-2</v>
      </c>
      <c r="W17" s="17">
        <v>9.6170271691598003E-2</v>
      </c>
      <c r="X17" s="17">
        <v>0.12774609327685199</v>
      </c>
      <c r="Y17" s="17">
        <v>0.109585534652502</v>
      </c>
      <c r="Z17" s="17">
        <v>8.1288833597814206E-2</v>
      </c>
      <c r="AA17" s="17">
        <v>0.12933198254401601</v>
      </c>
      <c r="AB17" s="17">
        <v>1.9502018171714899E-2</v>
      </c>
      <c r="AC17" s="17">
        <v>0.109777907244741</v>
      </c>
      <c r="AD17" s="17">
        <v>0.162811173779248</v>
      </c>
      <c r="AE17" s="17"/>
      <c r="AF17" s="17">
        <v>9.8666490676244098E-2</v>
      </c>
      <c r="AG17" s="17">
        <v>0.197133993154302</v>
      </c>
      <c r="AH17" s="17">
        <v>5.63548266432152E-2</v>
      </c>
      <c r="AI17" s="17">
        <v>0.106890800981916</v>
      </c>
      <c r="AJ17" s="17">
        <v>0.10508657199823999</v>
      </c>
      <c r="AK17" s="17">
        <v>7.5489013978254305E-2</v>
      </c>
      <c r="AL17" s="17">
        <v>5.8251473154088997E-2</v>
      </c>
      <c r="AM17" s="17">
        <v>9.6005775216996103E-2</v>
      </c>
      <c r="AN17" s="17">
        <v>8.2908553688484904E-2</v>
      </c>
      <c r="AO17" s="17">
        <v>0.16877117372695</v>
      </c>
      <c r="AP17" s="17">
        <v>0.118311926316018</v>
      </c>
      <c r="AQ17" s="17">
        <v>5.78296632598434E-2</v>
      </c>
      <c r="AR17" s="17">
        <v>0.12524695808820899</v>
      </c>
      <c r="AS17" s="17">
        <v>0.131275778376091</v>
      </c>
      <c r="AT17" s="17">
        <v>0.23214044647215001</v>
      </c>
      <c r="AU17" s="17">
        <v>0.20438154123250499</v>
      </c>
      <c r="AV17" s="17"/>
      <c r="AW17" s="17">
        <v>8.3096520003361096E-2</v>
      </c>
      <c r="AX17" s="17">
        <v>8.5625328661848202E-2</v>
      </c>
      <c r="AY17" s="17">
        <v>0.102002385730064</v>
      </c>
      <c r="AZ17" s="17">
        <v>0.20185613350564</v>
      </c>
      <c r="BA17" s="17">
        <v>0.16966316148930399</v>
      </c>
      <c r="BB17" s="17"/>
      <c r="BC17" s="17">
        <v>0.168155608701059</v>
      </c>
      <c r="BD17" s="17">
        <v>9.8966137508239793E-2</v>
      </c>
      <c r="BE17" s="17">
        <v>8.9285201573325507E-2</v>
      </c>
      <c r="BF17" s="17">
        <v>0.104933912309166</v>
      </c>
      <c r="BG17" s="17">
        <v>0.14492856833485501</v>
      </c>
      <c r="BH17" s="17"/>
      <c r="BI17" s="17">
        <v>0.108769763377336</v>
      </c>
      <c r="BJ17" s="17"/>
      <c r="BK17" s="17">
        <v>0.142122345640981</v>
      </c>
      <c r="BL17" s="17">
        <v>6.8074303842462699E-2</v>
      </c>
      <c r="BM17" s="17">
        <v>0.11245635970146201</v>
      </c>
      <c r="BN17" s="17">
        <v>0.105551398191175</v>
      </c>
      <c r="BO17" s="17"/>
      <c r="BP17" s="17">
        <v>9.5897941401750203E-2</v>
      </c>
      <c r="BQ17" s="17">
        <v>0.114476519168919</v>
      </c>
      <c r="BR17" s="17">
        <v>0.10579538379921399</v>
      </c>
      <c r="BS17" s="17">
        <v>9.4691817344982304E-2</v>
      </c>
      <c r="BT17" s="17">
        <v>0.16048592478448001</v>
      </c>
      <c r="BU17" s="17"/>
      <c r="BV17" s="17">
        <v>0.100441992695145</v>
      </c>
      <c r="BW17" s="17">
        <v>0.116402359298794</v>
      </c>
      <c r="BX17" s="17">
        <v>0.111466212620286</v>
      </c>
      <c r="BY17" s="17">
        <v>7.4706772491586304E-2</v>
      </c>
      <c r="BZ17" s="17">
        <v>0.15895139731865399</v>
      </c>
      <c r="CA17" s="17"/>
      <c r="CB17" s="17">
        <v>0.111125297943903</v>
      </c>
      <c r="CC17" s="17">
        <v>0.101745683403696</v>
      </c>
      <c r="CD17" s="17"/>
      <c r="CE17" s="17">
        <v>0.11321794946678</v>
      </c>
      <c r="CF17" s="17"/>
      <c r="CG17" s="17">
        <v>0.13893527857819599</v>
      </c>
    </row>
    <row r="18" spans="2:85" ht="29" x14ac:dyDescent="0.35">
      <c r="B18" s="18" t="s">
        <v>137</v>
      </c>
      <c r="C18" s="17">
        <v>0.104673147770607</v>
      </c>
      <c r="D18" s="17">
        <v>0.110240805784696</v>
      </c>
      <c r="E18" s="17">
        <v>9.8984580445398401E-2</v>
      </c>
      <c r="F18" s="17"/>
      <c r="G18" s="17">
        <v>0.13349017992801901</v>
      </c>
      <c r="H18" s="17">
        <v>0.145612925536135</v>
      </c>
      <c r="I18" s="17">
        <v>0.12676142280953201</v>
      </c>
      <c r="J18" s="17">
        <v>0.112334977875422</v>
      </c>
      <c r="K18" s="17">
        <v>7.3218080507890901E-2</v>
      </c>
      <c r="L18" s="17">
        <v>4.9198045953310197E-2</v>
      </c>
      <c r="M18" s="17"/>
      <c r="N18" s="17">
        <v>8.66420343200138E-2</v>
      </c>
      <c r="O18" s="17">
        <v>9.4773631584052304E-2</v>
      </c>
      <c r="P18" s="17">
        <v>8.7548009026878107E-2</v>
      </c>
      <c r="Q18" s="17">
        <v>0.15034975440791001</v>
      </c>
      <c r="R18" s="17"/>
      <c r="S18" s="17">
        <v>0.14845432454788199</v>
      </c>
      <c r="T18" s="17">
        <v>8.0622691325839296E-2</v>
      </c>
      <c r="U18" s="17">
        <v>8.2518036436422901E-2</v>
      </c>
      <c r="V18" s="17">
        <v>0.126222110637738</v>
      </c>
      <c r="W18" s="17">
        <v>0.113644536062388</v>
      </c>
      <c r="X18" s="17">
        <v>9.7023341581533806E-2</v>
      </c>
      <c r="Y18" s="17">
        <v>6.5182315280834097E-2</v>
      </c>
      <c r="Z18" s="17">
        <v>8.7950394972797205E-2</v>
      </c>
      <c r="AA18" s="17">
        <v>0.120791714340083</v>
      </c>
      <c r="AB18" s="17">
        <v>8.5476617774193603E-2</v>
      </c>
      <c r="AC18" s="17">
        <v>0.113389888829552</v>
      </c>
      <c r="AD18" s="17">
        <v>0.112663160506774</v>
      </c>
      <c r="AE18" s="17"/>
      <c r="AF18" s="17">
        <v>3.3707985608663303E-2</v>
      </c>
      <c r="AG18" s="17">
        <v>0.203348116008402</v>
      </c>
      <c r="AH18" s="17">
        <v>0.228359613525907</v>
      </c>
      <c r="AI18" s="17">
        <v>0.10405598573800801</v>
      </c>
      <c r="AJ18" s="17">
        <v>0.13267766183410901</v>
      </c>
      <c r="AK18" s="17">
        <v>9.1600338743146797E-2</v>
      </c>
      <c r="AL18" s="17">
        <v>7.2897701535828405E-2</v>
      </c>
      <c r="AM18" s="17">
        <v>7.4811839987070597E-2</v>
      </c>
      <c r="AN18" s="17">
        <v>6.9146550161838793E-2</v>
      </c>
      <c r="AO18" s="17">
        <v>5.8832607909041601E-2</v>
      </c>
      <c r="AP18" s="17">
        <v>8.9486618622937802E-2</v>
      </c>
      <c r="AQ18" s="17">
        <v>8.1216088452630203E-2</v>
      </c>
      <c r="AR18" s="17">
        <v>7.0627062386549297E-2</v>
      </c>
      <c r="AS18" s="17">
        <v>3.60852422117557E-2</v>
      </c>
      <c r="AT18" s="17">
        <v>0.149577575264942</v>
      </c>
      <c r="AU18" s="17">
        <v>0.14499779330182799</v>
      </c>
      <c r="AV18" s="17"/>
      <c r="AW18" s="17">
        <v>0.10627725654075799</v>
      </c>
      <c r="AX18" s="17">
        <v>0.104632207993338</v>
      </c>
      <c r="AY18" s="17">
        <v>0.101091036450512</v>
      </c>
      <c r="AZ18" s="17">
        <v>9.2071057097117701E-2</v>
      </c>
      <c r="BA18" s="17">
        <v>0.16090776250201999</v>
      </c>
      <c r="BB18" s="17"/>
      <c r="BC18" s="17">
        <v>0.126049592202057</v>
      </c>
      <c r="BD18" s="17">
        <v>6.9435809724577593E-2</v>
      </c>
      <c r="BE18" s="17">
        <v>0.108299419400627</v>
      </c>
      <c r="BF18" s="17">
        <v>0.128962031078456</v>
      </c>
      <c r="BG18" s="17">
        <v>0.26844337095443999</v>
      </c>
      <c r="BH18" s="17"/>
      <c r="BI18" s="17">
        <v>9.4404317963327697E-2</v>
      </c>
      <c r="BJ18" s="17"/>
      <c r="BK18" s="17">
        <v>0.12863464215220699</v>
      </c>
      <c r="BL18" s="17">
        <v>7.1242690906490505E-2</v>
      </c>
      <c r="BM18" s="17">
        <v>0.11512772372397199</v>
      </c>
      <c r="BN18" s="17">
        <v>8.65824870567483E-2</v>
      </c>
      <c r="BO18" s="17"/>
      <c r="BP18" s="17">
        <v>4.9230601826659899E-2</v>
      </c>
      <c r="BQ18" s="17">
        <v>0.116063428815282</v>
      </c>
      <c r="BR18" s="17">
        <v>7.3807983347637496E-2</v>
      </c>
      <c r="BS18" s="17">
        <v>0.119666283480226</v>
      </c>
      <c r="BT18" s="17">
        <v>0.113125180927047</v>
      </c>
      <c r="BU18" s="17"/>
      <c r="BV18" s="17">
        <v>6.4863489737015806E-2</v>
      </c>
      <c r="BW18" s="17">
        <v>0.13134744397924</v>
      </c>
      <c r="BX18" s="17">
        <v>8.3562105709961906E-2</v>
      </c>
      <c r="BY18" s="17">
        <v>9.2761423642114302E-2</v>
      </c>
      <c r="BZ18" s="17">
        <v>0.123299480525632</v>
      </c>
      <c r="CA18" s="17"/>
      <c r="CB18" s="17">
        <v>0.116928431066738</v>
      </c>
      <c r="CC18" s="17">
        <v>9.7495356538362499E-2</v>
      </c>
      <c r="CD18" s="17"/>
      <c r="CE18" s="17">
        <v>0.13249879058893399</v>
      </c>
      <c r="CF18" s="17"/>
      <c r="CG18" s="17">
        <v>0.15886329993587001</v>
      </c>
    </row>
    <row r="19" spans="2:85" x14ac:dyDescent="0.35">
      <c r="B19" s="18" t="s">
        <v>138</v>
      </c>
      <c r="C19" s="17">
        <v>7.5589158791004404E-2</v>
      </c>
      <c r="D19" s="17">
        <v>7.4492619154593501E-2</v>
      </c>
      <c r="E19" s="17">
        <v>7.68827967133031E-2</v>
      </c>
      <c r="F19" s="17"/>
      <c r="G19" s="17">
        <v>0.13636928086493399</v>
      </c>
      <c r="H19" s="17">
        <v>0.164939805389237</v>
      </c>
      <c r="I19" s="17">
        <v>9.3929809087980695E-2</v>
      </c>
      <c r="J19" s="17">
        <v>3.3380050984879402E-2</v>
      </c>
      <c r="K19" s="17">
        <v>3.6547164653851001E-2</v>
      </c>
      <c r="L19" s="17">
        <v>8.2127102863068808E-3</v>
      </c>
      <c r="M19" s="17"/>
      <c r="N19" s="17">
        <v>9.5873494849742197E-2</v>
      </c>
      <c r="O19" s="17">
        <v>5.7340190384133599E-2</v>
      </c>
      <c r="P19" s="17">
        <v>7.6788192155464702E-2</v>
      </c>
      <c r="Q19" s="17">
        <v>7.0812279529188699E-2</v>
      </c>
      <c r="R19" s="17"/>
      <c r="S19" s="17">
        <v>0.14887926303403301</v>
      </c>
      <c r="T19" s="17">
        <v>5.43221050966467E-2</v>
      </c>
      <c r="U19" s="17">
        <v>5.87529939219429E-2</v>
      </c>
      <c r="V19" s="17">
        <v>6.0021676030928402E-2</v>
      </c>
      <c r="W19" s="17">
        <v>8.9836849918568801E-2</v>
      </c>
      <c r="X19" s="17">
        <v>9.5058021811549001E-2</v>
      </c>
      <c r="Y19" s="17">
        <v>3.7783042818027003E-2</v>
      </c>
      <c r="Z19" s="17">
        <v>0.106016890785271</v>
      </c>
      <c r="AA19" s="17">
        <v>6.6866430233039995E-2</v>
      </c>
      <c r="AB19" s="17">
        <v>5.40085985106818E-2</v>
      </c>
      <c r="AC19" s="17">
        <v>4.9927108466459903E-2</v>
      </c>
      <c r="AD19" s="17">
        <v>2.58291835858772E-2</v>
      </c>
      <c r="AE19" s="17"/>
      <c r="AF19" s="17">
        <v>3.3398270493540098E-2</v>
      </c>
      <c r="AG19" s="17">
        <v>0.14764393486604099</v>
      </c>
      <c r="AH19" s="17">
        <v>7.7773811272079801E-2</v>
      </c>
      <c r="AI19" s="17">
        <v>4.5637112694663903E-2</v>
      </c>
      <c r="AJ19" s="17">
        <v>5.2128277136632303E-2</v>
      </c>
      <c r="AK19" s="17">
        <v>5.7919964323729797E-2</v>
      </c>
      <c r="AL19" s="17">
        <v>0.10115674043280699</v>
      </c>
      <c r="AM19" s="17">
        <v>5.9813016059497397E-2</v>
      </c>
      <c r="AN19" s="17">
        <v>4.0806771849352601E-2</v>
      </c>
      <c r="AO19" s="17">
        <v>8.8703106382652303E-2</v>
      </c>
      <c r="AP19" s="17">
        <v>6.7695942207498805E-2</v>
      </c>
      <c r="AQ19" s="17">
        <v>7.8656249120808305E-2</v>
      </c>
      <c r="AR19" s="17">
        <v>7.2012409103386896E-2</v>
      </c>
      <c r="AS19" s="17">
        <v>9.7135218603332393E-2</v>
      </c>
      <c r="AT19" s="17">
        <v>0.11531125143566</v>
      </c>
      <c r="AU19" s="17">
        <v>0.14515060864263701</v>
      </c>
      <c r="AV19" s="17"/>
      <c r="AW19" s="17">
        <v>6.1637684168276398E-2</v>
      </c>
      <c r="AX19" s="17">
        <v>7.4269294724720505E-2</v>
      </c>
      <c r="AY19" s="17">
        <v>7.6619625333225999E-2</v>
      </c>
      <c r="AZ19" s="17">
        <v>9.8269016124751404E-2</v>
      </c>
      <c r="BA19" s="17">
        <v>0.167545125904732</v>
      </c>
      <c r="BB19" s="17"/>
      <c r="BC19" s="17">
        <v>0.130823212075377</v>
      </c>
      <c r="BD19" s="17">
        <v>6.5078462003894499E-2</v>
      </c>
      <c r="BE19" s="17">
        <v>6.3756498232875505E-2</v>
      </c>
      <c r="BF19" s="17">
        <v>7.46388273724546E-2</v>
      </c>
      <c r="BG19" s="17">
        <v>0.14397030456690599</v>
      </c>
      <c r="BH19" s="17"/>
      <c r="BI19" s="17">
        <v>7.5587645978375598E-2</v>
      </c>
      <c r="BJ19" s="17"/>
      <c r="BK19" s="17">
        <v>8.6270870612926001E-2</v>
      </c>
      <c r="BL19" s="17">
        <v>6.8459027986444099E-2</v>
      </c>
      <c r="BM19" s="17">
        <v>7.7332345004233902E-2</v>
      </c>
      <c r="BN19" s="17">
        <v>3.8133634165609699E-2</v>
      </c>
      <c r="BO19" s="17"/>
      <c r="BP19" s="17">
        <v>3.1111115782658998E-2</v>
      </c>
      <c r="BQ19" s="17">
        <v>8.2158536804470494E-2</v>
      </c>
      <c r="BR19" s="17">
        <v>7.91324364359237E-2</v>
      </c>
      <c r="BS19" s="17">
        <v>7.7929653292648005E-2</v>
      </c>
      <c r="BT19" s="17">
        <v>8.3792290162519406E-2</v>
      </c>
      <c r="BU19" s="17"/>
      <c r="BV19" s="17">
        <v>4.6937097041083203E-2</v>
      </c>
      <c r="BW19" s="17">
        <v>0.117266123802727</v>
      </c>
      <c r="BX19" s="17">
        <v>9.0970034833960003E-2</v>
      </c>
      <c r="BY19" s="17">
        <v>5.7555978429409002E-2</v>
      </c>
      <c r="BZ19" s="17">
        <v>0.10953636404644999</v>
      </c>
      <c r="CA19" s="17"/>
      <c r="CB19" s="17">
        <v>9.4518050955419694E-2</v>
      </c>
      <c r="CC19" s="17">
        <v>6.4502704652753304E-2</v>
      </c>
      <c r="CD19" s="17"/>
      <c r="CE19" s="17">
        <v>9.8540677596365797E-2</v>
      </c>
      <c r="CF19" s="17"/>
      <c r="CG19" s="17">
        <v>0.13489594073141101</v>
      </c>
    </row>
    <row r="20" spans="2:85" ht="43.5" x14ac:dyDescent="0.35">
      <c r="B20" s="18" t="s">
        <v>139</v>
      </c>
      <c r="C20" s="17">
        <v>3.0765741416339702E-2</v>
      </c>
      <c r="D20" s="17">
        <v>3.1749754479255397E-2</v>
      </c>
      <c r="E20" s="17">
        <v>2.9897250532808901E-2</v>
      </c>
      <c r="F20" s="17"/>
      <c r="G20" s="17">
        <v>2.5733284626535399E-2</v>
      </c>
      <c r="H20" s="17">
        <v>1.56815429243632E-2</v>
      </c>
      <c r="I20" s="17">
        <v>2.15658295198667E-2</v>
      </c>
      <c r="J20" s="17">
        <v>1.33940867974077E-2</v>
      </c>
      <c r="K20" s="17">
        <v>2.6649346860513901E-2</v>
      </c>
      <c r="L20" s="17">
        <v>7.0708445397878503E-2</v>
      </c>
      <c r="M20" s="17"/>
      <c r="N20" s="17">
        <v>4.4948533593260502E-2</v>
      </c>
      <c r="O20" s="17">
        <v>2.87187943979107E-2</v>
      </c>
      <c r="P20" s="17">
        <v>2.5253070963531798E-2</v>
      </c>
      <c r="Q20" s="17">
        <v>2.26744266942332E-2</v>
      </c>
      <c r="R20" s="17"/>
      <c r="S20" s="17">
        <v>3.8923671254572897E-2</v>
      </c>
      <c r="T20" s="17">
        <v>3.7710736641819897E-2</v>
      </c>
      <c r="U20" s="17">
        <v>3.9210420769191401E-2</v>
      </c>
      <c r="V20" s="17">
        <v>2.7029280300432799E-2</v>
      </c>
      <c r="W20" s="17">
        <v>4.02359390269411E-2</v>
      </c>
      <c r="X20" s="17">
        <v>2.9869189758907198E-2</v>
      </c>
      <c r="Y20" s="17">
        <v>1.33562801940308E-2</v>
      </c>
      <c r="Z20" s="17">
        <v>3.8330307969994398E-2</v>
      </c>
      <c r="AA20" s="17">
        <v>2.1726403281068202E-2</v>
      </c>
      <c r="AB20" s="17">
        <v>3.8362134476094802E-2</v>
      </c>
      <c r="AC20" s="17">
        <v>1.7878425680516501E-2</v>
      </c>
      <c r="AD20" s="17">
        <v>0</v>
      </c>
      <c r="AE20" s="17"/>
      <c r="AF20" s="17">
        <v>0</v>
      </c>
      <c r="AG20" s="17">
        <v>0</v>
      </c>
      <c r="AH20" s="17">
        <v>2.1346215214941101E-2</v>
      </c>
      <c r="AI20" s="17">
        <v>1.5529085571862999E-2</v>
      </c>
      <c r="AJ20" s="17">
        <v>2.1053263575461501E-2</v>
      </c>
      <c r="AK20" s="17">
        <v>2.44397581128615E-2</v>
      </c>
      <c r="AL20" s="17">
        <v>2.57873225816206E-2</v>
      </c>
      <c r="AM20" s="17">
        <v>2.4796539817649399E-2</v>
      </c>
      <c r="AN20" s="17">
        <v>1.62342747324675E-2</v>
      </c>
      <c r="AO20" s="17">
        <v>3.4193675181992601E-2</v>
      </c>
      <c r="AP20" s="17">
        <v>4.2303591170583597E-2</v>
      </c>
      <c r="AQ20" s="17">
        <v>5.7795049001280803E-2</v>
      </c>
      <c r="AR20" s="17">
        <v>6.0751749348627197E-2</v>
      </c>
      <c r="AS20" s="17">
        <v>8.4126751749174597E-2</v>
      </c>
      <c r="AT20" s="17">
        <v>3.1160223456738401E-2</v>
      </c>
      <c r="AU20" s="17">
        <v>5.7118553487198499E-2</v>
      </c>
      <c r="AV20" s="17"/>
      <c r="AW20" s="17">
        <v>3.02036157267686E-2</v>
      </c>
      <c r="AX20" s="17">
        <v>1.9495953999283E-2</v>
      </c>
      <c r="AY20" s="17">
        <v>3.2645342964427303E-2</v>
      </c>
      <c r="AZ20" s="17">
        <v>5.1573135025535101E-2</v>
      </c>
      <c r="BA20" s="17">
        <v>3.4400447826572297E-2</v>
      </c>
      <c r="BB20" s="17"/>
      <c r="BC20" s="17">
        <v>9.26570925936131E-2</v>
      </c>
      <c r="BD20" s="17">
        <v>5.0005285992546201E-2</v>
      </c>
      <c r="BE20" s="17">
        <v>6.3042249760574603E-3</v>
      </c>
      <c r="BF20" s="17">
        <v>6.0949090308180702E-3</v>
      </c>
      <c r="BG20" s="17">
        <v>0</v>
      </c>
      <c r="BH20" s="17"/>
      <c r="BI20" s="17">
        <v>2.8128628472535899E-2</v>
      </c>
      <c r="BJ20" s="17"/>
      <c r="BK20" s="17">
        <v>2.6206178817153099E-2</v>
      </c>
      <c r="BL20" s="17">
        <v>3.37779244882195E-2</v>
      </c>
      <c r="BM20" s="17">
        <v>2.84073316286809E-2</v>
      </c>
      <c r="BN20" s="17">
        <v>8.5565773902710807E-2</v>
      </c>
      <c r="BO20" s="17"/>
      <c r="BP20" s="17">
        <v>4.5689267752755801E-2</v>
      </c>
      <c r="BQ20" s="17">
        <v>2.8419064222407999E-2</v>
      </c>
      <c r="BR20" s="17">
        <v>3.5764676792158702E-2</v>
      </c>
      <c r="BS20" s="17">
        <v>2.0206235386394499E-2</v>
      </c>
      <c r="BT20" s="17">
        <v>2.2232203239456301E-2</v>
      </c>
      <c r="BU20" s="17"/>
      <c r="BV20" s="17">
        <v>3.20548926623365E-2</v>
      </c>
      <c r="BW20" s="17">
        <v>4.3654976009101398E-2</v>
      </c>
      <c r="BX20" s="17">
        <v>2.3144523942007202E-2</v>
      </c>
      <c r="BY20" s="17">
        <v>2.1109739563258598E-2</v>
      </c>
      <c r="BZ20" s="17">
        <v>1.3510363921053901E-2</v>
      </c>
      <c r="CA20" s="17"/>
      <c r="CB20" s="17">
        <v>2.1664413140878701E-2</v>
      </c>
      <c r="CC20" s="17">
        <v>3.6096294184385598E-2</v>
      </c>
      <c r="CD20" s="17"/>
      <c r="CE20" s="17">
        <v>4.0205586274871599E-2</v>
      </c>
      <c r="CF20" s="17"/>
      <c r="CG20" s="17">
        <v>1.5699210878964601E-2</v>
      </c>
    </row>
    <row r="21" spans="2:85" x14ac:dyDescent="0.35">
      <c r="B21" s="18" t="s">
        <v>140</v>
      </c>
      <c r="C21" s="17">
        <v>4.5667789485721397E-3</v>
      </c>
      <c r="D21" s="17">
        <v>3.40415515025795E-3</v>
      </c>
      <c r="E21" s="17">
        <v>4.6959428652917998E-3</v>
      </c>
      <c r="F21" s="17"/>
      <c r="G21" s="17">
        <v>0</v>
      </c>
      <c r="H21" s="17">
        <v>4.95233872458321E-3</v>
      </c>
      <c r="I21" s="17">
        <v>8.9128806508757905E-3</v>
      </c>
      <c r="J21" s="17">
        <v>2.5996077319887399E-3</v>
      </c>
      <c r="K21" s="17">
        <v>3.6648241619855202E-3</v>
      </c>
      <c r="L21" s="17">
        <v>5.9555487227399102E-3</v>
      </c>
      <c r="M21" s="17"/>
      <c r="N21" s="17">
        <v>8.2756272016936208E-3</v>
      </c>
      <c r="O21" s="17">
        <v>3.5595453016625199E-3</v>
      </c>
      <c r="P21" s="17">
        <v>0</v>
      </c>
      <c r="Q21" s="17">
        <v>5.664045534319E-3</v>
      </c>
      <c r="R21" s="17"/>
      <c r="S21" s="17">
        <v>3.0446435489201698E-3</v>
      </c>
      <c r="T21" s="17">
        <v>6.5646891487549097E-3</v>
      </c>
      <c r="U21" s="17">
        <v>5.1822569477322899E-3</v>
      </c>
      <c r="V21" s="17">
        <v>0</v>
      </c>
      <c r="W21" s="17">
        <v>5.9767879709200803E-3</v>
      </c>
      <c r="X21" s="17">
        <v>4.5172795906361102E-3</v>
      </c>
      <c r="Y21" s="17">
        <v>0</v>
      </c>
      <c r="Z21" s="17">
        <v>1.2767812284517399E-2</v>
      </c>
      <c r="AA21" s="17">
        <v>9.2865250280636507E-3</v>
      </c>
      <c r="AB21" s="17">
        <v>5.6969950861165001E-3</v>
      </c>
      <c r="AC21" s="17">
        <v>0</v>
      </c>
      <c r="AD21" s="17">
        <v>0</v>
      </c>
      <c r="AE21" s="17"/>
      <c r="AF21" s="17">
        <v>0</v>
      </c>
      <c r="AG21" s="17">
        <v>0</v>
      </c>
      <c r="AH21" s="17">
        <v>1.196987391156E-2</v>
      </c>
      <c r="AI21" s="17">
        <v>0</v>
      </c>
      <c r="AJ21" s="17">
        <v>0</v>
      </c>
      <c r="AK21" s="17">
        <v>0</v>
      </c>
      <c r="AL21" s="17">
        <v>0</v>
      </c>
      <c r="AM21" s="17">
        <v>0</v>
      </c>
      <c r="AN21" s="17">
        <v>8.2024887264647399E-3</v>
      </c>
      <c r="AO21" s="17">
        <v>1.8132797135112799E-2</v>
      </c>
      <c r="AP21" s="17">
        <v>4.8091422117590397E-3</v>
      </c>
      <c r="AQ21" s="17">
        <v>7.5500278867321503E-3</v>
      </c>
      <c r="AR21" s="17">
        <v>0</v>
      </c>
      <c r="AS21" s="17">
        <v>0</v>
      </c>
      <c r="AT21" s="17">
        <v>0</v>
      </c>
      <c r="AU21" s="17">
        <v>6.4477888944208502E-3</v>
      </c>
      <c r="AV21" s="17"/>
      <c r="AW21" s="17">
        <v>7.90872820793442E-3</v>
      </c>
      <c r="AX21" s="17">
        <v>2.2340465006045599E-3</v>
      </c>
      <c r="AY21" s="17">
        <v>6.5083836662118196E-3</v>
      </c>
      <c r="AZ21" s="17">
        <v>0</v>
      </c>
      <c r="BA21" s="17">
        <v>0</v>
      </c>
      <c r="BB21" s="17"/>
      <c r="BC21" s="17">
        <v>9.3711713863764701E-3</v>
      </c>
      <c r="BD21" s="17">
        <v>3.6600839066655701E-3</v>
      </c>
      <c r="BE21" s="17">
        <v>6.2630311745332902E-3</v>
      </c>
      <c r="BF21" s="17">
        <v>0</v>
      </c>
      <c r="BG21" s="17">
        <v>0</v>
      </c>
      <c r="BH21" s="17"/>
      <c r="BI21" s="17">
        <v>3.8244141358507399E-3</v>
      </c>
      <c r="BJ21" s="17"/>
      <c r="BK21" s="17">
        <v>0</v>
      </c>
      <c r="BL21" s="17">
        <v>4.9561981504818503E-3</v>
      </c>
      <c r="BM21" s="17">
        <v>5.2899130194872801E-3</v>
      </c>
      <c r="BN21" s="17">
        <v>1.9440578982535799E-2</v>
      </c>
      <c r="BO21" s="17"/>
      <c r="BP21" s="17">
        <v>2.47168916455752E-3</v>
      </c>
      <c r="BQ21" s="17">
        <v>3.55725787306892E-3</v>
      </c>
      <c r="BR21" s="17">
        <v>1.31390932123011E-2</v>
      </c>
      <c r="BS21" s="17">
        <v>4.1325130045977397E-3</v>
      </c>
      <c r="BT21" s="17">
        <v>5.3702636396215902E-3</v>
      </c>
      <c r="BU21" s="17"/>
      <c r="BV21" s="17">
        <v>2.9140675355182298E-3</v>
      </c>
      <c r="BW21" s="17">
        <v>3.9531119628085903E-3</v>
      </c>
      <c r="BX21" s="17">
        <v>5.5062646841822598E-3</v>
      </c>
      <c r="BY21" s="17">
        <v>1.7650140815644801E-3</v>
      </c>
      <c r="BZ21" s="17">
        <v>0</v>
      </c>
      <c r="CA21" s="17"/>
      <c r="CB21" s="17">
        <v>3.6128208955309399E-3</v>
      </c>
      <c r="CC21" s="17">
        <v>5.12550220152291E-3</v>
      </c>
      <c r="CD21" s="17"/>
      <c r="CE21" s="17">
        <v>4.4997187749536904E-3</v>
      </c>
      <c r="CF21" s="17"/>
      <c r="CG21" s="17">
        <v>0</v>
      </c>
    </row>
    <row r="22" spans="2:85" x14ac:dyDescent="0.35">
      <c r="B22" s="18" t="s">
        <v>141</v>
      </c>
      <c r="C22" s="19">
        <v>5.7716407927375698E-3</v>
      </c>
      <c r="D22" s="19">
        <v>5.8575408517059996E-3</v>
      </c>
      <c r="E22" s="19">
        <v>5.7049766930355799E-3</v>
      </c>
      <c r="F22" s="19"/>
      <c r="G22" s="19">
        <v>8.7529151545737201E-3</v>
      </c>
      <c r="H22" s="19">
        <v>4.3099778977421796E-3</v>
      </c>
      <c r="I22" s="19">
        <v>2.61185571062481E-3</v>
      </c>
      <c r="J22" s="19">
        <v>2.11043787398124E-3</v>
      </c>
      <c r="K22" s="19">
        <v>6.6466218868105002E-3</v>
      </c>
      <c r="L22" s="19">
        <v>9.9369565584396195E-3</v>
      </c>
      <c r="M22" s="19"/>
      <c r="N22" s="19">
        <v>4.0006329759555304E-3</v>
      </c>
      <c r="O22" s="19">
        <v>5.1041269339286797E-3</v>
      </c>
      <c r="P22" s="19">
        <v>4.2519043465767802E-3</v>
      </c>
      <c r="Q22" s="19">
        <v>9.7620848469868304E-3</v>
      </c>
      <c r="R22" s="19"/>
      <c r="S22" s="19">
        <v>5.2463031157374204E-3</v>
      </c>
      <c r="T22" s="19">
        <v>1.2557920430207399E-2</v>
      </c>
      <c r="U22" s="19">
        <v>9.9020349861030608E-3</v>
      </c>
      <c r="V22" s="19">
        <v>1.3538535296320301E-2</v>
      </c>
      <c r="W22" s="19">
        <v>5.9002178930831397E-3</v>
      </c>
      <c r="X22" s="19">
        <v>0</v>
      </c>
      <c r="Y22" s="19">
        <v>0</v>
      </c>
      <c r="Z22" s="19">
        <v>0</v>
      </c>
      <c r="AA22" s="19">
        <v>4.0631045765993001E-3</v>
      </c>
      <c r="AB22" s="19">
        <v>5.9172345814584902E-3</v>
      </c>
      <c r="AC22" s="19">
        <v>0</v>
      </c>
      <c r="AD22" s="19">
        <v>0</v>
      </c>
      <c r="AE22" s="19"/>
      <c r="AF22" s="19">
        <v>3.40819239015724E-2</v>
      </c>
      <c r="AG22" s="19">
        <v>0</v>
      </c>
      <c r="AH22" s="19">
        <v>5.2431823093860496E-3</v>
      </c>
      <c r="AI22" s="19">
        <v>1.2939866877899201E-2</v>
      </c>
      <c r="AJ22" s="19">
        <v>5.3600979832121396E-3</v>
      </c>
      <c r="AK22" s="19">
        <v>0</v>
      </c>
      <c r="AL22" s="19">
        <v>5.6454321027439901E-3</v>
      </c>
      <c r="AM22" s="19">
        <v>5.7334055022748298E-3</v>
      </c>
      <c r="AN22" s="19">
        <v>0</v>
      </c>
      <c r="AO22" s="19">
        <v>2.5402584956685501E-2</v>
      </c>
      <c r="AP22" s="19">
        <v>0</v>
      </c>
      <c r="AQ22" s="19">
        <v>0</v>
      </c>
      <c r="AR22" s="19">
        <v>0</v>
      </c>
      <c r="AS22" s="19">
        <v>2.1263651146206399E-2</v>
      </c>
      <c r="AT22" s="19">
        <v>0</v>
      </c>
      <c r="AU22" s="19">
        <v>1.0626453060444499E-2</v>
      </c>
      <c r="AV22" s="19"/>
      <c r="AW22" s="19">
        <v>3.3223438064356398E-3</v>
      </c>
      <c r="AX22" s="19">
        <v>3.6142278134365701E-3</v>
      </c>
      <c r="AY22" s="19">
        <v>1.10222042769957E-2</v>
      </c>
      <c r="AZ22" s="19">
        <v>6.3745351970309399E-3</v>
      </c>
      <c r="BA22" s="19">
        <v>0</v>
      </c>
      <c r="BB22" s="19"/>
      <c r="BC22" s="19">
        <v>7.2379348984955702E-3</v>
      </c>
      <c r="BD22" s="19">
        <v>6.7490642603315297E-3</v>
      </c>
      <c r="BE22" s="19">
        <v>5.9667212281615204E-3</v>
      </c>
      <c r="BF22" s="19">
        <v>0</v>
      </c>
      <c r="BG22" s="19">
        <v>1.34388821350111E-2</v>
      </c>
      <c r="BH22" s="19"/>
      <c r="BI22" s="19">
        <v>6.17189873224215E-3</v>
      </c>
      <c r="BJ22" s="19"/>
      <c r="BK22" s="19">
        <v>2.2561568722224098E-3</v>
      </c>
      <c r="BL22" s="19">
        <v>5.8917482567142502E-3</v>
      </c>
      <c r="BM22" s="19">
        <v>7.1480220714670696E-3</v>
      </c>
      <c r="BN22" s="19">
        <v>0</v>
      </c>
      <c r="BO22" s="19"/>
      <c r="BP22" s="19">
        <v>8.0504100073687992E-3</v>
      </c>
      <c r="BQ22" s="19">
        <v>4.5712314694466996E-3</v>
      </c>
      <c r="BR22" s="19">
        <v>0</v>
      </c>
      <c r="BS22" s="19">
        <v>9.2171321040138907E-3</v>
      </c>
      <c r="BT22" s="19">
        <v>1.6102086063708901E-2</v>
      </c>
      <c r="BU22" s="19"/>
      <c r="BV22" s="19">
        <v>2.82389886662196E-3</v>
      </c>
      <c r="BW22" s="19">
        <v>3.6401302970537901E-3</v>
      </c>
      <c r="BX22" s="19">
        <v>4.6628877793567503E-3</v>
      </c>
      <c r="BY22" s="19">
        <v>7.37667825724407E-3</v>
      </c>
      <c r="BZ22" s="19">
        <v>1.3865272259335201E-2</v>
      </c>
      <c r="CA22" s="19"/>
      <c r="CB22" s="19">
        <v>5.6719745418108303E-3</v>
      </c>
      <c r="CC22" s="19">
        <v>5.8300142733635502E-3</v>
      </c>
      <c r="CD22" s="19"/>
      <c r="CE22" s="19">
        <v>4.1434603408736798E-3</v>
      </c>
      <c r="CF22" s="19"/>
      <c r="CG22" s="19">
        <v>0</v>
      </c>
    </row>
    <row r="23" spans="2:85" x14ac:dyDescent="0.35">
      <c r="B23" s="16"/>
    </row>
    <row r="24" spans="2:85" x14ac:dyDescent="0.35">
      <c r="B24" t="s">
        <v>102</v>
      </c>
    </row>
    <row r="25" spans="2:85" x14ac:dyDescent="0.35">
      <c r="B25" t="s">
        <v>103</v>
      </c>
    </row>
    <row r="27" spans="2:85" x14ac:dyDescent="0.35">
      <c r="B2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G1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145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143</v>
      </c>
      <c r="C9" s="17">
        <v>0.27867869787785399</v>
      </c>
      <c r="D9" s="17">
        <v>0.304453172218354</v>
      </c>
      <c r="E9" s="17">
        <v>0.25379804156477298</v>
      </c>
      <c r="F9" s="17"/>
      <c r="G9" s="17">
        <v>0.22074031912203301</v>
      </c>
      <c r="H9" s="17">
        <v>0.17820568655565699</v>
      </c>
      <c r="I9" s="17">
        <v>0.19738607062709601</v>
      </c>
      <c r="J9" s="17">
        <v>0.263454518198387</v>
      </c>
      <c r="K9" s="17">
        <v>0.35313954291759297</v>
      </c>
      <c r="L9" s="17">
        <v>0.42726437510289</v>
      </c>
      <c r="M9" s="17"/>
      <c r="N9" s="17">
        <v>0.28755071415757499</v>
      </c>
      <c r="O9" s="17">
        <v>0.27509531998735998</v>
      </c>
      <c r="P9" s="17">
        <v>0.32156206494246198</v>
      </c>
      <c r="Q9" s="17">
        <v>0.23731569986803699</v>
      </c>
      <c r="R9" s="17"/>
      <c r="S9" s="17">
        <v>0.24421771709832699</v>
      </c>
      <c r="T9" s="17">
        <v>0.30452183019143902</v>
      </c>
      <c r="U9" s="17">
        <v>0.251902072029208</v>
      </c>
      <c r="V9" s="17">
        <v>0.29230327428880398</v>
      </c>
      <c r="W9" s="17">
        <v>0.23581262517609</v>
      </c>
      <c r="X9" s="17">
        <v>0.22415570574559199</v>
      </c>
      <c r="Y9" s="17">
        <v>0.25419700643411203</v>
      </c>
      <c r="Z9" s="17">
        <v>0.30447485207870001</v>
      </c>
      <c r="AA9" s="17">
        <v>0.29700403108649998</v>
      </c>
      <c r="AB9" s="17">
        <v>0.34694089936547201</v>
      </c>
      <c r="AC9" s="17">
        <v>0.29868100533099601</v>
      </c>
      <c r="AD9" s="17">
        <v>0.34557015882553099</v>
      </c>
      <c r="AE9" s="17"/>
      <c r="AF9" s="17">
        <v>0.28317336812723398</v>
      </c>
      <c r="AG9" s="17">
        <v>0.206593585726878</v>
      </c>
      <c r="AH9" s="17">
        <v>0.28063733841215799</v>
      </c>
      <c r="AI9" s="17">
        <v>0.25237820735265298</v>
      </c>
      <c r="AJ9" s="17">
        <v>0.24993385145788399</v>
      </c>
      <c r="AK9" s="17">
        <v>0.32843371196857502</v>
      </c>
      <c r="AL9" s="17">
        <v>0.30592981386789703</v>
      </c>
      <c r="AM9" s="17">
        <v>0.30367618528873302</v>
      </c>
      <c r="AN9" s="17">
        <v>0.28566819380442299</v>
      </c>
      <c r="AO9" s="17">
        <v>0.31544727675308498</v>
      </c>
      <c r="AP9" s="17">
        <v>0.29134034409611298</v>
      </c>
      <c r="AQ9" s="17">
        <v>0.34601764592860901</v>
      </c>
      <c r="AR9" s="17">
        <v>0.16456137777218199</v>
      </c>
      <c r="AS9" s="17">
        <v>0.25408951248315098</v>
      </c>
      <c r="AT9" s="17">
        <v>0.20264974283137599</v>
      </c>
      <c r="AU9" s="17">
        <v>0.22529433463399501</v>
      </c>
      <c r="AV9" s="17"/>
      <c r="AW9" s="17">
        <v>0.29931108599324802</v>
      </c>
      <c r="AX9" s="17">
        <v>0.24155027062092299</v>
      </c>
      <c r="AY9" s="17">
        <v>0.28142440267354901</v>
      </c>
      <c r="AZ9" s="17">
        <v>0.24377447875154201</v>
      </c>
      <c r="BA9" s="17">
        <v>0.21231748394490399</v>
      </c>
      <c r="BB9" s="17"/>
      <c r="BC9" s="17">
        <v>0.25129028113687901</v>
      </c>
      <c r="BD9" s="17">
        <v>0.33158804260726299</v>
      </c>
      <c r="BE9" s="17">
        <v>0.25821918274918698</v>
      </c>
      <c r="BF9" s="17">
        <v>0.233783581806917</v>
      </c>
      <c r="BG9" s="17">
        <v>0.21860203233419001</v>
      </c>
      <c r="BH9" s="17"/>
      <c r="BI9" s="17">
        <v>0.29180883090247001</v>
      </c>
      <c r="BJ9" s="17"/>
      <c r="BK9" s="17">
        <v>0</v>
      </c>
      <c r="BL9" s="17">
        <v>1</v>
      </c>
      <c r="BM9" s="17">
        <v>0</v>
      </c>
      <c r="BN9" s="17">
        <v>0</v>
      </c>
      <c r="BO9" s="17"/>
      <c r="BP9" s="17">
        <v>0.29524161230602902</v>
      </c>
      <c r="BQ9" s="17">
        <v>0.26087832993088</v>
      </c>
      <c r="BR9" s="17">
        <v>0.29416899313480499</v>
      </c>
      <c r="BS9" s="17">
        <v>0.31643797524251299</v>
      </c>
      <c r="BT9" s="17">
        <v>0.31690259191714898</v>
      </c>
      <c r="BU9" s="17"/>
      <c r="BV9" s="17">
        <v>0.28683863906085599</v>
      </c>
      <c r="BW9" s="17">
        <v>0.24313545325279101</v>
      </c>
      <c r="BX9" s="17">
        <v>0.29739799036118197</v>
      </c>
      <c r="BY9" s="17">
        <v>0.29926720293481002</v>
      </c>
      <c r="BZ9" s="17">
        <v>0.29947564596206999</v>
      </c>
      <c r="CA9" s="17"/>
      <c r="CB9" s="17">
        <v>0.26718321475282902</v>
      </c>
      <c r="CC9" s="17">
        <v>0.285411482097641</v>
      </c>
      <c r="CD9" s="17"/>
      <c r="CE9" s="17">
        <v>0.25376439780383703</v>
      </c>
      <c r="CF9" s="17"/>
      <c r="CG9" s="17">
        <v>0.20638692252686</v>
      </c>
    </row>
    <row r="10" spans="2:85" x14ac:dyDescent="0.35">
      <c r="B10" s="18" t="s">
        <v>144</v>
      </c>
      <c r="C10" s="17">
        <v>0.17776173043841301</v>
      </c>
      <c r="D10" s="17">
        <v>0.18010192077574599</v>
      </c>
      <c r="E10" s="17">
        <v>0.176006452785788</v>
      </c>
      <c r="F10" s="17"/>
      <c r="G10" s="17">
        <v>0.24134659335067599</v>
      </c>
      <c r="H10" s="17">
        <v>0.193014161017562</v>
      </c>
      <c r="I10" s="17">
        <v>0.17636376872166801</v>
      </c>
      <c r="J10" s="17">
        <v>0.183834103865611</v>
      </c>
      <c r="K10" s="17">
        <v>0.152550505970214</v>
      </c>
      <c r="L10" s="17">
        <v>0.136288100618455</v>
      </c>
      <c r="M10" s="17"/>
      <c r="N10" s="17">
        <v>0.136919766273533</v>
      </c>
      <c r="O10" s="17">
        <v>0.194153588687866</v>
      </c>
      <c r="P10" s="17">
        <v>0.15325801694101401</v>
      </c>
      <c r="Q10" s="17">
        <v>0.22638129530825801</v>
      </c>
      <c r="R10" s="17"/>
      <c r="S10" s="17">
        <v>0.210237562846286</v>
      </c>
      <c r="T10" s="17">
        <v>0.17514121768225399</v>
      </c>
      <c r="U10" s="17">
        <v>0.21354272210942701</v>
      </c>
      <c r="V10" s="17">
        <v>0.22972001706710299</v>
      </c>
      <c r="W10" s="17">
        <v>0.15402463150242801</v>
      </c>
      <c r="X10" s="17">
        <v>0.122157468842562</v>
      </c>
      <c r="Y10" s="17">
        <v>0.10480892744508299</v>
      </c>
      <c r="Z10" s="17">
        <v>9.0803720007303301E-2</v>
      </c>
      <c r="AA10" s="17">
        <v>0.15116562699564501</v>
      </c>
      <c r="AB10" s="17">
        <v>0.14538008154387699</v>
      </c>
      <c r="AC10" s="17">
        <v>0.25422414978146601</v>
      </c>
      <c r="AD10" s="17">
        <v>0.38667711579338498</v>
      </c>
      <c r="AE10" s="17"/>
      <c r="AF10" s="17">
        <v>9.2703427763451696E-2</v>
      </c>
      <c r="AG10" s="17">
        <v>0.28699808455292503</v>
      </c>
      <c r="AH10" s="17">
        <v>0.176067248459196</v>
      </c>
      <c r="AI10" s="17">
        <v>0.18240754142663401</v>
      </c>
      <c r="AJ10" s="17">
        <v>0.18468796664058901</v>
      </c>
      <c r="AK10" s="17">
        <v>0.17287300641299999</v>
      </c>
      <c r="AL10" s="17">
        <v>0.23567098949656101</v>
      </c>
      <c r="AM10" s="17">
        <v>0.160647376890448</v>
      </c>
      <c r="AN10" s="17">
        <v>0.129870237921795</v>
      </c>
      <c r="AO10" s="17">
        <v>0.13343054886300801</v>
      </c>
      <c r="AP10" s="17">
        <v>0.16971839872876299</v>
      </c>
      <c r="AQ10" s="17">
        <v>0.136826245587959</v>
      </c>
      <c r="AR10" s="17">
        <v>0.213472381594976</v>
      </c>
      <c r="AS10" s="17">
        <v>0.15597324564628101</v>
      </c>
      <c r="AT10" s="17">
        <v>0.24442868935395401</v>
      </c>
      <c r="AU10" s="17">
        <v>0.13213310291902899</v>
      </c>
      <c r="AV10" s="17"/>
      <c r="AW10" s="17">
        <v>0.16746511289794599</v>
      </c>
      <c r="AX10" s="17">
        <v>0.18986015642076901</v>
      </c>
      <c r="AY10" s="17">
        <v>0.14728132726747301</v>
      </c>
      <c r="AZ10" s="17">
        <v>0.23475954907498001</v>
      </c>
      <c r="BA10" s="17">
        <v>0.15472505357897401</v>
      </c>
      <c r="BB10" s="17"/>
      <c r="BC10" s="17">
        <v>0.18781131482462601</v>
      </c>
      <c r="BD10" s="17">
        <v>0.169319939509534</v>
      </c>
      <c r="BE10" s="17">
        <v>0.16859212742149501</v>
      </c>
      <c r="BF10" s="17">
        <v>0.20593111660742</v>
      </c>
      <c r="BG10" s="17">
        <v>0.214262507184557</v>
      </c>
      <c r="BH10" s="17"/>
      <c r="BI10" s="17">
        <v>0.16175404679045599</v>
      </c>
      <c r="BJ10" s="17"/>
      <c r="BK10" s="17">
        <v>1</v>
      </c>
      <c r="BL10" s="17">
        <v>0</v>
      </c>
      <c r="BM10" s="17">
        <v>0</v>
      </c>
      <c r="BN10" s="17">
        <v>0</v>
      </c>
      <c r="BO10" s="17"/>
      <c r="BP10" s="17">
        <v>0.175073597431572</v>
      </c>
      <c r="BQ10" s="17">
        <v>0.16541428510700401</v>
      </c>
      <c r="BR10" s="17">
        <v>0.25950639771960798</v>
      </c>
      <c r="BS10" s="17">
        <v>0.131588338708164</v>
      </c>
      <c r="BT10" s="17">
        <v>0.20400209617939299</v>
      </c>
      <c r="BU10" s="17"/>
      <c r="BV10" s="17">
        <v>0.182089779592912</v>
      </c>
      <c r="BW10" s="17">
        <v>0.20936155981125301</v>
      </c>
      <c r="BX10" s="17">
        <v>0.15370981873353801</v>
      </c>
      <c r="BY10" s="17">
        <v>0.122611209457551</v>
      </c>
      <c r="BZ10" s="17">
        <v>0.19070866955194199</v>
      </c>
      <c r="CA10" s="17"/>
      <c r="CB10" s="17">
        <v>0.155065432425468</v>
      </c>
      <c r="CC10" s="17">
        <v>0.191054714773842</v>
      </c>
      <c r="CD10" s="17"/>
      <c r="CE10" s="17">
        <v>0.19982141262766001</v>
      </c>
      <c r="CF10" s="17"/>
      <c r="CG10" s="17">
        <v>0.13045830393778901</v>
      </c>
    </row>
    <row r="11" spans="2:85" x14ac:dyDescent="0.35">
      <c r="B11" s="18" t="s">
        <v>73</v>
      </c>
      <c r="C11" s="17">
        <v>0.52163768848300196</v>
      </c>
      <c r="D11" s="17">
        <v>0.49643748674121901</v>
      </c>
      <c r="E11" s="17">
        <v>0.545366079533677</v>
      </c>
      <c r="F11" s="17"/>
      <c r="G11" s="17">
        <v>0.46320732858079899</v>
      </c>
      <c r="H11" s="17">
        <v>0.61469773113236603</v>
      </c>
      <c r="I11" s="17">
        <v>0.61364964473134398</v>
      </c>
      <c r="J11" s="17">
        <v>0.53923898495564304</v>
      </c>
      <c r="K11" s="17">
        <v>0.48237107631055998</v>
      </c>
      <c r="L11" s="17">
        <v>0.42203607765728401</v>
      </c>
      <c r="M11" s="17"/>
      <c r="N11" s="17">
        <v>0.55995625145146999</v>
      </c>
      <c r="O11" s="17">
        <v>0.50021763917307105</v>
      </c>
      <c r="P11" s="17">
        <v>0.508426130812896</v>
      </c>
      <c r="Q11" s="17">
        <v>0.51501813911938099</v>
      </c>
      <c r="R11" s="17"/>
      <c r="S11" s="17">
        <v>0.52672797950628603</v>
      </c>
      <c r="T11" s="17">
        <v>0.503481402271169</v>
      </c>
      <c r="U11" s="17">
        <v>0.49900016180354001</v>
      </c>
      <c r="V11" s="17">
        <v>0.46154062678945301</v>
      </c>
      <c r="W11" s="17">
        <v>0.56756291416904003</v>
      </c>
      <c r="X11" s="17">
        <v>0.61915624034824501</v>
      </c>
      <c r="Y11" s="17">
        <v>0.62959967213400403</v>
      </c>
      <c r="Z11" s="17">
        <v>0.60472142791399697</v>
      </c>
      <c r="AA11" s="17">
        <v>0.514146449459983</v>
      </c>
      <c r="AB11" s="17">
        <v>0.50127552599583303</v>
      </c>
      <c r="AC11" s="17">
        <v>0.426013870855736</v>
      </c>
      <c r="AD11" s="17">
        <v>0.26775272538108402</v>
      </c>
      <c r="AE11" s="17"/>
      <c r="AF11" s="17">
        <v>0.40651377723080101</v>
      </c>
      <c r="AG11" s="17">
        <v>0.48529811608386503</v>
      </c>
      <c r="AH11" s="17">
        <v>0.52414038999303003</v>
      </c>
      <c r="AI11" s="17">
        <v>0.52752389978488801</v>
      </c>
      <c r="AJ11" s="17">
        <v>0.555185460488403</v>
      </c>
      <c r="AK11" s="17">
        <v>0.49869328161842502</v>
      </c>
      <c r="AL11" s="17">
        <v>0.43889641385642703</v>
      </c>
      <c r="AM11" s="17">
        <v>0.51160695622409402</v>
      </c>
      <c r="AN11" s="17">
        <v>0.54715627263442301</v>
      </c>
      <c r="AO11" s="17">
        <v>0.55112217438390698</v>
      </c>
      <c r="AP11" s="17">
        <v>0.524652496897552</v>
      </c>
      <c r="AQ11" s="17">
        <v>0.48391858228182399</v>
      </c>
      <c r="AR11" s="17">
        <v>0.59699505356488902</v>
      </c>
      <c r="AS11" s="17">
        <v>0.58993724187056795</v>
      </c>
      <c r="AT11" s="17">
        <v>0.51945552872066303</v>
      </c>
      <c r="AU11" s="17">
        <v>0.629053485094905</v>
      </c>
      <c r="AV11" s="17"/>
      <c r="AW11" s="17">
        <v>0.51987953979785795</v>
      </c>
      <c r="AX11" s="17">
        <v>0.52199617781383001</v>
      </c>
      <c r="AY11" s="17">
        <v>0.55443063620691702</v>
      </c>
      <c r="AZ11" s="17">
        <v>0.51261840226474498</v>
      </c>
      <c r="BA11" s="17">
        <v>0.63295746247612195</v>
      </c>
      <c r="BB11" s="17"/>
      <c r="BC11" s="17">
        <v>0.53616815207691004</v>
      </c>
      <c r="BD11" s="17">
        <v>0.48462304111216897</v>
      </c>
      <c r="BE11" s="17">
        <v>0.544710359857697</v>
      </c>
      <c r="BF11" s="17">
        <v>0.53626170110706795</v>
      </c>
      <c r="BG11" s="17">
        <v>0.55533370572617602</v>
      </c>
      <c r="BH11" s="17"/>
      <c r="BI11" s="17">
        <v>0.52499642354717502</v>
      </c>
      <c r="BJ11" s="17"/>
      <c r="BK11" s="17">
        <v>0</v>
      </c>
      <c r="BL11" s="17">
        <v>0</v>
      </c>
      <c r="BM11" s="17">
        <v>1</v>
      </c>
      <c r="BN11" s="17">
        <v>0</v>
      </c>
      <c r="BO11" s="17"/>
      <c r="BP11" s="17">
        <v>0.50503652424119805</v>
      </c>
      <c r="BQ11" s="17">
        <v>0.56265618984338395</v>
      </c>
      <c r="BR11" s="17">
        <v>0.427608951631752</v>
      </c>
      <c r="BS11" s="17">
        <v>0.53653817208245602</v>
      </c>
      <c r="BT11" s="17">
        <v>0.432262576822661</v>
      </c>
      <c r="BU11" s="17"/>
      <c r="BV11" s="17">
        <v>0.51187603430014095</v>
      </c>
      <c r="BW11" s="17">
        <v>0.53622289752655805</v>
      </c>
      <c r="BX11" s="17">
        <v>0.53919085420924096</v>
      </c>
      <c r="BY11" s="17">
        <v>0.57023349820987501</v>
      </c>
      <c r="BZ11" s="17">
        <v>0.46575701361844601</v>
      </c>
      <c r="CA11" s="17"/>
      <c r="CB11" s="17">
        <v>0.56479962902401704</v>
      </c>
      <c r="CC11" s="17">
        <v>0.49635819139624399</v>
      </c>
      <c r="CD11" s="17"/>
      <c r="CE11" s="17">
        <v>0.53357437360170001</v>
      </c>
      <c r="CF11" s="17"/>
      <c r="CG11" s="17">
        <v>0.66315477353535202</v>
      </c>
    </row>
    <row r="12" spans="2:85" x14ac:dyDescent="0.35">
      <c r="B12" s="18" t="s">
        <v>74</v>
      </c>
      <c r="C12" s="19">
        <v>2.1921883200731899E-2</v>
      </c>
      <c r="D12" s="19">
        <v>1.90074202646816E-2</v>
      </c>
      <c r="E12" s="19">
        <v>2.4829426115762099E-2</v>
      </c>
      <c r="F12" s="19"/>
      <c r="G12" s="19">
        <v>7.4705758946492104E-2</v>
      </c>
      <c r="H12" s="19">
        <v>1.40824212944152E-2</v>
      </c>
      <c r="I12" s="19">
        <v>1.26005159198921E-2</v>
      </c>
      <c r="J12" s="19">
        <v>1.3472392980359399E-2</v>
      </c>
      <c r="K12" s="19">
        <v>1.19388748016321E-2</v>
      </c>
      <c r="L12" s="19">
        <v>1.4411446621370999E-2</v>
      </c>
      <c r="M12" s="19"/>
      <c r="N12" s="19">
        <v>1.5573268117422901E-2</v>
      </c>
      <c r="O12" s="19">
        <v>3.0533452151703399E-2</v>
      </c>
      <c r="P12" s="19">
        <v>1.6753787303628399E-2</v>
      </c>
      <c r="Q12" s="19">
        <v>2.1284865704324599E-2</v>
      </c>
      <c r="R12" s="19"/>
      <c r="S12" s="19">
        <v>1.8816740549100701E-2</v>
      </c>
      <c r="T12" s="19">
        <v>1.6855549855138201E-2</v>
      </c>
      <c r="U12" s="19">
        <v>3.5555044057825801E-2</v>
      </c>
      <c r="V12" s="19">
        <v>1.6436081854639802E-2</v>
      </c>
      <c r="W12" s="19">
        <v>4.2599829152441697E-2</v>
      </c>
      <c r="X12" s="19">
        <v>3.4530585063601502E-2</v>
      </c>
      <c r="Y12" s="19">
        <v>1.1394393986800099E-2</v>
      </c>
      <c r="Z12" s="19">
        <v>0</v>
      </c>
      <c r="AA12" s="19">
        <v>3.7683892457872098E-2</v>
      </c>
      <c r="AB12" s="19">
        <v>6.40349309481831E-3</v>
      </c>
      <c r="AC12" s="19">
        <v>2.10809740318025E-2</v>
      </c>
      <c r="AD12" s="19">
        <v>0</v>
      </c>
      <c r="AE12" s="19"/>
      <c r="AF12" s="19">
        <v>0.21760942687851301</v>
      </c>
      <c r="AG12" s="19">
        <v>2.1110213636332701E-2</v>
      </c>
      <c r="AH12" s="19">
        <v>1.91550231356158E-2</v>
      </c>
      <c r="AI12" s="19">
        <v>3.7690351435824498E-2</v>
      </c>
      <c r="AJ12" s="19">
        <v>1.0192721413124099E-2</v>
      </c>
      <c r="AK12" s="19">
        <v>0</v>
      </c>
      <c r="AL12" s="19">
        <v>1.9502782779114901E-2</v>
      </c>
      <c r="AM12" s="19">
        <v>2.4069481596725301E-2</v>
      </c>
      <c r="AN12" s="19">
        <v>3.7305295639359498E-2</v>
      </c>
      <c r="AO12" s="19">
        <v>0</v>
      </c>
      <c r="AP12" s="19">
        <v>1.42887602775715E-2</v>
      </c>
      <c r="AQ12" s="19">
        <v>3.3237526201608102E-2</v>
      </c>
      <c r="AR12" s="19">
        <v>2.49711870679525E-2</v>
      </c>
      <c r="AS12" s="19">
        <v>0</v>
      </c>
      <c r="AT12" s="19">
        <v>3.3466039094007097E-2</v>
      </c>
      <c r="AU12" s="19">
        <v>1.35190773520715E-2</v>
      </c>
      <c r="AV12" s="19"/>
      <c r="AW12" s="19">
        <v>1.33442613109483E-2</v>
      </c>
      <c r="AX12" s="19">
        <v>4.6593395144477898E-2</v>
      </c>
      <c r="AY12" s="19">
        <v>1.6863633852061102E-2</v>
      </c>
      <c r="AZ12" s="19">
        <v>8.8475699087330606E-3</v>
      </c>
      <c r="BA12" s="19">
        <v>0</v>
      </c>
      <c r="BB12" s="19"/>
      <c r="BC12" s="19">
        <v>2.4730251961585101E-2</v>
      </c>
      <c r="BD12" s="19">
        <v>1.44689767710346E-2</v>
      </c>
      <c r="BE12" s="19">
        <v>2.8478329971620801E-2</v>
      </c>
      <c r="BF12" s="19">
        <v>2.4023600478594701E-2</v>
      </c>
      <c r="BG12" s="19">
        <v>1.18017547550778E-2</v>
      </c>
      <c r="BH12" s="19"/>
      <c r="BI12" s="19">
        <v>2.1440698759899401E-2</v>
      </c>
      <c r="BJ12" s="19"/>
      <c r="BK12" s="19">
        <v>0</v>
      </c>
      <c r="BL12" s="19">
        <v>0</v>
      </c>
      <c r="BM12" s="19">
        <v>0</v>
      </c>
      <c r="BN12" s="19">
        <v>1</v>
      </c>
      <c r="BO12" s="19"/>
      <c r="BP12" s="19">
        <v>2.4648266021200502E-2</v>
      </c>
      <c r="BQ12" s="19">
        <v>1.10511951187329E-2</v>
      </c>
      <c r="BR12" s="19">
        <v>1.8715657513835599E-2</v>
      </c>
      <c r="BS12" s="19">
        <v>1.54355139668662E-2</v>
      </c>
      <c r="BT12" s="19">
        <v>4.68327350807968E-2</v>
      </c>
      <c r="BU12" s="19"/>
      <c r="BV12" s="19">
        <v>1.9195547046091398E-2</v>
      </c>
      <c r="BW12" s="19">
        <v>1.1280089409398401E-2</v>
      </c>
      <c r="BX12" s="19">
        <v>9.7013366960388894E-3</v>
      </c>
      <c r="BY12" s="19">
        <v>7.8880893977641697E-3</v>
      </c>
      <c r="BZ12" s="19">
        <v>4.4058670867542102E-2</v>
      </c>
      <c r="CA12" s="19"/>
      <c r="CB12" s="19">
        <v>1.2951723797686001E-2</v>
      </c>
      <c r="CC12" s="19">
        <v>2.7175611732273799E-2</v>
      </c>
      <c r="CD12" s="19"/>
      <c r="CE12" s="19">
        <v>1.2839815966802099E-2</v>
      </c>
      <c r="CF12" s="19"/>
      <c r="CG12" s="19">
        <v>0</v>
      </c>
    </row>
    <row r="13" spans="2:85" x14ac:dyDescent="0.35">
      <c r="B13" s="16"/>
    </row>
    <row r="14" spans="2:85" x14ac:dyDescent="0.35">
      <c r="B14" t="s">
        <v>102</v>
      </c>
    </row>
    <row r="15" spans="2:85" x14ac:dyDescent="0.35">
      <c r="B15" t="s">
        <v>103</v>
      </c>
    </row>
    <row r="17" spans="2:2" x14ac:dyDescent="0.35">
      <c r="B1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153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146</v>
      </c>
      <c r="C9" s="17">
        <v>5.1102780887876897E-2</v>
      </c>
      <c r="D9" s="17">
        <v>4.3118942746075598E-2</v>
      </c>
      <c r="E9" s="17">
        <v>5.9041121864467701E-2</v>
      </c>
      <c r="F9" s="17"/>
      <c r="G9" s="17">
        <v>8.8414803935351505E-2</v>
      </c>
      <c r="H9" s="17">
        <v>5.0166324366490003E-2</v>
      </c>
      <c r="I9" s="17">
        <v>4.3501884862281903E-2</v>
      </c>
      <c r="J9" s="17">
        <v>5.4484944736586799E-2</v>
      </c>
      <c r="K9" s="17">
        <v>5.2381666622026E-2</v>
      </c>
      <c r="L9" s="17">
        <v>2.96855675552893E-2</v>
      </c>
      <c r="M9" s="17"/>
      <c r="N9" s="17">
        <v>3.7357995805165599E-2</v>
      </c>
      <c r="O9" s="17">
        <v>7.1387479152391006E-2</v>
      </c>
      <c r="P9" s="17">
        <v>4.0397210241051501E-2</v>
      </c>
      <c r="Q9" s="17">
        <v>5.32532014284069E-2</v>
      </c>
      <c r="R9" s="17"/>
      <c r="S9" s="17">
        <v>7.8187417328835496E-2</v>
      </c>
      <c r="T9" s="17">
        <v>4.5660158076748399E-2</v>
      </c>
      <c r="U9" s="17">
        <v>7.8172793323901299E-2</v>
      </c>
      <c r="V9" s="17">
        <v>1.1444668508766799E-2</v>
      </c>
      <c r="W9" s="17">
        <v>5.5750567565813702E-2</v>
      </c>
      <c r="X9" s="17">
        <v>5.5846311529637399E-2</v>
      </c>
      <c r="Y9" s="17">
        <v>4.2544602514304398E-2</v>
      </c>
      <c r="Z9" s="17">
        <v>8.6488578521694906E-2</v>
      </c>
      <c r="AA9" s="17">
        <v>4.05037916872176E-2</v>
      </c>
      <c r="AB9" s="17">
        <v>1.2789276816039301E-2</v>
      </c>
      <c r="AC9" s="17">
        <v>6.6123370760688804E-2</v>
      </c>
      <c r="AD9" s="17">
        <v>7.5133106100545299E-2</v>
      </c>
      <c r="AE9" s="17"/>
      <c r="AF9" s="17">
        <v>0.196964936888051</v>
      </c>
      <c r="AG9" s="17">
        <v>0.216543599163074</v>
      </c>
      <c r="AH9" s="17">
        <v>9.8861275579479296E-2</v>
      </c>
      <c r="AI9" s="17">
        <v>3.3591686318263501E-2</v>
      </c>
      <c r="AJ9" s="17">
        <v>6.2366585325270701E-2</v>
      </c>
      <c r="AK9" s="17">
        <v>3.31558560859333E-2</v>
      </c>
      <c r="AL9" s="17">
        <v>4.4036869812144497E-2</v>
      </c>
      <c r="AM9" s="17">
        <v>3.3984903988221397E-2</v>
      </c>
      <c r="AN9" s="17">
        <v>4.15078211039627E-2</v>
      </c>
      <c r="AO9" s="17">
        <v>1.5985075565334E-2</v>
      </c>
      <c r="AP9" s="17">
        <v>9.7795064990119102E-3</v>
      </c>
      <c r="AQ9" s="17">
        <v>3.6976274175858699E-2</v>
      </c>
      <c r="AR9" s="17">
        <v>3.77475499907153E-2</v>
      </c>
      <c r="AS9" s="17">
        <v>0</v>
      </c>
      <c r="AT9" s="17">
        <v>8.4262600483336406E-2</v>
      </c>
      <c r="AU9" s="17">
        <v>5.7953364683199303E-2</v>
      </c>
      <c r="AV9" s="17"/>
      <c r="AW9" s="17">
        <v>5.43142888063088E-2</v>
      </c>
      <c r="AX9" s="17">
        <v>5.47417716276066E-2</v>
      </c>
      <c r="AY9" s="17">
        <v>4.65459734675156E-2</v>
      </c>
      <c r="AZ9" s="17">
        <v>5.4316409284097603E-2</v>
      </c>
      <c r="BA9" s="17">
        <v>1.48361186737666E-2</v>
      </c>
      <c r="BB9" s="17"/>
      <c r="BC9" s="17">
        <v>9.1439268226578205E-2</v>
      </c>
      <c r="BD9" s="17">
        <v>3.4421478825165601E-2</v>
      </c>
      <c r="BE9" s="17">
        <v>4.5131788479699203E-2</v>
      </c>
      <c r="BF9" s="17">
        <v>5.3617559325697901E-2</v>
      </c>
      <c r="BG9" s="17">
        <v>0.15439188021254799</v>
      </c>
      <c r="BH9" s="17"/>
      <c r="BI9" s="17">
        <v>3.5624157430083299E-2</v>
      </c>
      <c r="BJ9" s="17"/>
      <c r="BK9" s="17">
        <v>8.5031641497021193E-2</v>
      </c>
      <c r="BL9" s="17">
        <v>4.2035619925664999E-2</v>
      </c>
      <c r="BM9" s="17">
        <v>4.20677061542808E-2</v>
      </c>
      <c r="BN9" s="17">
        <v>0.106235231186526</v>
      </c>
      <c r="BO9" s="17"/>
      <c r="BP9" s="17">
        <v>3.9536000004256E-2</v>
      </c>
      <c r="BQ9" s="17">
        <v>4.01594993815719E-2</v>
      </c>
      <c r="BR9" s="17">
        <v>6.0028351310104797E-2</v>
      </c>
      <c r="BS9" s="17">
        <v>3.7577879874956803E-2</v>
      </c>
      <c r="BT9" s="17">
        <v>7.9859740923127698E-2</v>
      </c>
      <c r="BU9" s="17"/>
      <c r="BV9" s="17">
        <v>4.6198871247079998E-2</v>
      </c>
      <c r="BW9" s="17">
        <v>6.0707940927399499E-2</v>
      </c>
      <c r="BX9" s="17">
        <v>5.7036831828450103E-2</v>
      </c>
      <c r="BY9" s="17">
        <v>4.69113344601177E-2</v>
      </c>
      <c r="BZ9" s="17">
        <v>3.3634062507064799E-2</v>
      </c>
      <c r="CA9" s="17"/>
      <c r="CB9" s="17">
        <v>4.1823019301692001E-2</v>
      </c>
      <c r="CC9" s="17">
        <v>5.6537840179542498E-2</v>
      </c>
      <c r="CD9" s="17"/>
      <c r="CE9" s="17">
        <v>4.8328607823516397E-2</v>
      </c>
      <c r="CF9" s="17"/>
      <c r="CG9" s="17">
        <v>5.0008168477074302E-2</v>
      </c>
    </row>
    <row r="10" spans="2:85" ht="43.5" x14ac:dyDescent="0.35">
      <c r="B10" s="18" t="s">
        <v>147</v>
      </c>
      <c r="C10" s="17">
        <v>0.278753603925321</v>
      </c>
      <c r="D10" s="17">
        <v>0.293252517447879</v>
      </c>
      <c r="E10" s="17">
        <v>0.264870446345215</v>
      </c>
      <c r="F10" s="17"/>
      <c r="G10" s="17">
        <v>0.25742762240091399</v>
      </c>
      <c r="H10" s="17">
        <v>0.26746996550650098</v>
      </c>
      <c r="I10" s="17">
        <v>0.249643881163223</v>
      </c>
      <c r="J10" s="17">
        <v>0.25696278454981197</v>
      </c>
      <c r="K10" s="17">
        <v>0.33601940745585301</v>
      </c>
      <c r="L10" s="17">
        <v>0.305041285978712</v>
      </c>
      <c r="M10" s="17"/>
      <c r="N10" s="17">
        <v>0.19540809382274099</v>
      </c>
      <c r="O10" s="17">
        <v>0.27795757709831997</v>
      </c>
      <c r="P10" s="17">
        <v>0.255901096356211</v>
      </c>
      <c r="Q10" s="17">
        <v>0.390536570857281</v>
      </c>
      <c r="R10" s="17"/>
      <c r="S10" s="17">
        <v>0.32498050457994399</v>
      </c>
      <c r="T10" s="17">
        <v>0.24038400990347999</v>
      </c>
      <c r="U10" s="17">
        <v>0.28580356625710002</v>
      </c>
      <c r="V10" s="17">
        <v>0.26602484184314801</v>
      </c>
      <c r="W10" s="17">
        <v>0.30571516184846698</v>
      </c>
      <c r="X10" s="17">
        <v>0.215516573600702</v>
      </c>
      <c r="Y10" s="17">
        <v>0.20064503462074301</v>
      </c>
      <c r="Z10" s="17">
        <v>0.192348633215839</v>
      </c>
      <c r="AA10" s="17">
        <v>0.30655674403541999</v>
      </c>
      <c r="AB10" s="17">
        <v>0.32155232186366001</v>
      </c>
      <c r="AC10" s="17">
        <v>0.29234007193966799</v>
      </c>
      <c r="AD10" s="17">
        <v>0.44489790669204299</v>
      </c>
      <c r="AE10" s="17"/>
      <c r="AF10" s="17">
        <v>0.32397730911485301</v>
      </c>
      <c r="AG10" s="17">
        <v>0.397840637417471</v>
      </c>
      <c r="AH10" s="17">
        <v>0.450815483861633</v>
      </c>
      <c r="AI10" s="17">
        <v>0.46096849003233897</v>
      </c>
      <c r="AJ10" s="17">
        <v>0.34156929820334098</v>
      </c>
      <c r="AK10" s="17">
        <v>0.29641352564511197</v>
      </c>
      <c r="AL10" s="17">
        <v>0.31074199363818</v>
      </c>
      <c r="AM10" s="17">
        <v>0.29596234415355099</v>
      </c>
      <c r="AN10" s="17">
        <v>0.21203950872563199</v>
      </c>
      <c r="AO10" s="17">
        <v>0.19827297625551701</v>
      </c>
      <c r="AP10" s="17">
        <v>0.191752467000358</v>
      </c>
      <c r="AQ10" s="17">
        <v>0.18399620329533301</v>
      </c>
      <c r="AR10" s="17">
        <v>0.21329368050720801</v>
      </c>
      <c r="AS10" s="17">
        <v>0.21613600148600201</v>
      </c>
      <c r="AT10" s="17">
        <v>0.14737724681134201</v>
      </c>
      <c r="AU10" s="17">
        <v>0.119487491282918</v>
      </c>
      <c r="AV10" s="17"/>
      <c r="AW10" s="17">
        <v>0.32589041059786999</v>
      </c>
      <c r="AX10" s="17">
        <v>0.26383309404867999</v>
      </c>
      <c r="AY10" s="17">
        <v>0.25794125560745301</v>
      </c>
      <c r="AZ10" s="17">
        <v>0.21247035668643699</v>
      </c>
      <c r="BA10" s="17">
        <v>0.27001729845690098</v>
      </c>
      <c r="BB10" s="17"/>
      <c r="BC10" s="17">
        <v>0.25048962372403599</v>
      </c>
      <c r="BD10" s="17">
        <v>0.24181834979047301</v>
      </c>
      <c r="BE10" s="17">
        <v>0.32292576157696801</v>
      </c>
      <c r="BF10" s="17">
        <v>0.27533170803039703</v>
      </c>
      <c r="BG10" s="17">
        <v>0.296534955165</v>
      </c>
      <c r="BH10" s="17"/>
      <c r="BI10" s="17">
        <v>0.25617230877254599</v>
      </c>
      <c r="BJ10" s="17"/>
      <c r="BK10" s="17">
        <v>0.34672395844656201</v>
      </c>
      <c r="BL10" s="17">
        <v>0.27042523469747398</v>
      </c>
      <c r="BM10" s="17">
        <v>0.266273428971947</v>
      </c>
      <c r="BN10" s="17">
        <v>0.13043335689036401</v>
      </c>
      <c r="BO10" s="17"/>
      <c r="BP10" s="17">
        <v>0.22670647216463399</v>
      </c>
      <c r="BQ10" s="17">
        <v>0.29952747948630298</v>
      </c>
      <c r="BR10" s="17">
        <v>0.277706094552714</v>
      </c>
      <c r="BS10" s="17">
        <v>0.31285123039906898</v>
      </c>
      <c r="BT10" s="17">
        <v>0.27502222759925898</v>
      </c>
      <c r="BU10" s="17"/>
      <c r="BV10" s="17">
        <v>0.24312429015172499</v>
      </c>
      <c r="BW10" s="17">
        <v>0.30810066329170499</v>
      </c>
      <c r="BX10" s="17">
        <v>0.27887397860302698</v>
      </c>
      <c r="BY10" s="17">
        <v>0.28989464673455501</v>
      </c>
      <c r="BZ10" s="17">
        <v>0.23524686257319499</v>
      </c>
      <c r="CA10" s="17"/>
      <c r="CB10" s="17">
        <v>0.25974745991634202</v>
      </c>
      <c r="CC10" s="17">
        <v>0.28988530366085402</v>
      </c>
      <c r="CD10" s="17"/>
      <c r="CE10" s="17">
        <v>0.31087579151641198</v>
      </c>
      <c r="CF10" s="17"/>
      <c r="CG10" s="17">
        <v>0.26988836038750103</v>
      </c>
    </row>
    <row r="11" spans="2:85" ht="43.5" x14ac:dyDescent="0.35">
      <c r="B11" s="18" t="s">
        <v>148</v>
      </c>
      <c r="C11" s="17">
        <v>0.31648477570475603</v>
      </c>
      <c r="D11" s="17">
        <v>0.31741202881519298</v>
      </c>
      <c r="E11" s="17">
        <v>0.31651894962282201</v>
      </c>
      <c r="F11" s="17"/>
      <c r="G11" s="17">
        <v>0.28370760345337198</v>
      </c>
      <c r="H11" s="17">
        <v>0.31638741619186</v>
      </c>
      <c r="I11" s="17">
        <v>0.28484541229606702</v>
      </c>
      <c r="J11" s="17">
        <v>0.31519329652852202</v>
      </c>
      <c r="K11" s="17">
        <v>0.30067106839005098</v>
      </c>
      <c r="L11" s="17">
        <v>0.37564089373426401</v>
      </c>
      <c r="M11" s="17"/>
      <c r="N11" s="17">
        <v>0.35447267290659401</v>
      </c>
      <c r="O11" s="17">
        <v>0.315330845888876</v>
      </c>
      <c r="P11" s="17">
        <v>0.32405694899596199</v>
      </c>
      <c r="Q11" s="17">
        <v>0.27061296191823098</v>
      </c>
      <c r="R11" s="17"/>
      <c r="S11" s="17">
        <v>0.267684896691747</v>
      </c>
      <c r="T11" s="17">
        <v>0.32504765684488401</v>
      </c>
      <c r="U11" s="17">
        <v>0.29829135661308498</v>
      </c>
      <c r="V11" s="17">
        <v>0.33159073260857802</v>
      </c>
      <c r="W11" s="17">
        <v>0.36413238560745498</v>
      </c>
      <c r="X11" s="17">
        <v>0.29472555455279997</v>
      </c>
      <c r="Y11" s="17">
        <v>0.36052598245038098</v>
      </c>
      <c r="Z11" s="17">
        <v>0.42918704851879003</v>
      </c>
      <c r="AA11" s="17">
        <v>0.28575461439272198</v>
      </c>
      <c r="AB11" s="17">
        <v>0.35492410603521601</v>
      </c>
      <c r="AC11" s="17">
        <v>0.32046373536400102</v>
      </c>
      <c r="AD11" s="17">
        <v>0.18757632871524399</v>
      </c>
      <c r="AE11" s="17"/>
      <c r="AF11" s="17">
        <v>0.119757619692587</v>
      </c>
      <c r="AG11" s="17">
        <v>0.17509989633782699</v>
      </c>
      <c r="AH11" s="17">
        <v>0.27512435801623603</v>
      </c>
      <c r="AI11" s="17">
        <v>0.32612132702997398</v>
      </c>
      <c r="AJ11" s="17">
        <v>0.29294668965711201</v>
      </c>
      <c r="AK11" s="17">
        <v>0.31756488874133998</v>
      </c>
      <c r="AL11" s="17">
        <v>0.33195084225369598</v>
      </c>
      <c r="AM11" s="17">
        <v>0.36099693660493398</v>
      </c>
      <c r="AN11" s="17">
        <v>0.330208131285333</v>
      </c>
      <c r="AO11" s="17">
        <v>0.47515180221436998</v>
      </c>
      <c r="AP11" s="17">
        <v>0.37325697580095701</v>
      </c>
      <c r="AQ11" s="17">
        <v>0.33671732305728802</v>
      </c>
      <c r="AR11" s="17">
        <v>0.23275438509788901</v>
      </c>
      <c r="AS11" s="17">
        <v>0.44326531761135901</v>
      </c>
      <c r="AT11" s="17">
        <v>0.35362633576925601</v>
      </c>
      <c r="AU11" s="17">
        <v>0.280413947826883</v>
      </c>
      <c r="AV11" s="17"/>
      <c r="AW11" s="17">
        <v>0.27518586643362403</v>
      </c>
      <c r="AX11" s="17">
        <v>0.32712412143203801</v>
      </c>
      <c r="AY11" s="17">
        <v>0.33371166492273902</v>
      </c>
      <c r="AZ11" s="17">
        <v>0.33209895378259202</v>
      </c>
      <c r="BA11" s="17">
        <v>0.23171440018446901</v>
      </c>
      <c r="BB11" s="17"/>
      <c r="BC11" s="17">
        <v>0.28123847870150898</v>
      </c>
      <c r="BD11" s="17">
        <v>0.34274819927511702</v>
      </c>
      <c r="BE11" s="17">
        <v>0.31304807308646498</v>
      </c>
      <c r="BF11" s="17">
        <v>0.31379076093637398</v>
      </c>
      <c r="BG11" s="17">
        <v>0.19795127453146399</v>
      </c>
      <c r="BH11" s="17"/>
      <c r="BI11" s="17">
        <v>0.31808490187149502</v>
      </c>
      <c r="BJ11" s="17"/>
      <c r="BK11" s="17">
        <v>0.29922717680817401</v>
      </c>
      <c r="BL11" s="17">
        <v>0.32629391987892598</v>
      </c>
      <c r="BM11" s="17">
        <v>0.32217243913051002</v>
      </c>
      <c r="BN11" s="17">
        <v>0.19638749843813499</v>
      </c>
      <c r="BO11" s="17"/>
      <c r="BP11" s="17">
        <v>0.368086487576465</v>
      </c>
      <c r="BQ11" s="17">
        <v>0.33369137150674799</v>
      </c>
      <c r="BR11" s="17">
        <v>0.27296158685542199</v>
      </c>
      <c r="BS11" s="17">
        <v>0.28250642365058798</v>
      </c>
      <c r="BT11" s="17">
        <v>0.24017238333437699</v>
      </c>
      <c r="BU11" s="17"/>
      <c r="BV11" s="17">
        <v>0.34357288268268099</v>
      </c>
      <c r="BW11" s="17">
        <v>0.31689983442525599</v>
      </c>
      <c r="BX11" s="17">
        <v>0.28006648872550799</v>
      </c>
      <c r="BY11" s="17">
        <v>0.327595787698438</v>
      </c>
      <c r="BZ11" s="17">
        <v>0.26059438515778299</v>
      </c>
      <c r="CA11" s="17"/>
      <c r="CB11" s="17">
        <v>0.335123779284282</v>
      </c>
      <c r="CC11" s="17">
        <v>0.30556810627834502</v>
      </c>
      <c r="CD11" s="17"/>
      <c r="CE11" s="17">
        <v>0.322351234688878</v>
      </c>
      <c r="CF11" s="17"/>
      <c r="CG11" s="17">
        <v>0.34509015502172702</v>
      </c>
    </row>
    <row r="12" spans="2:85" ht="43.5" x14ac:dyDescent="0.35">
      <c r="B12" s="18" t="s">
        <v>149</v>
      </c>
      <c r="C12" s="17">
        <v>0.17330272630629301</v>
      </c>
      <c r="D12" s="17">
        <v>0.17781160158422099</v>
      </c>
      <c r="E12" s="17">
        <v>0.169419064238468</v>
      </c>
      <c r="F12" s="17"/>
      <c r="G12" s="17">
        <v>0.13627455256284399</v>
      </c>
      <c r="H12" s="17">
        <v>0.156761890749995</v>
      </c>
      <c r="I12" s="17">
        <v>0.23076059670996699</v>
      </c>
      <c r="J12" s="17">
        <v>0.18590755683999499</v>
      </c>
      <c r="K12" s="17">
        <v>0.16602963506478299</v>
      </c>
      <c r="L12" s="17">
        <v>0.15927813747425801</v>
      </c>
      <c r="M12" s="17"/>
      <c r="N12" s="17">
        <v>0.215672784309934</v>
      </c>
      <c r="O12" s="17">
        <v>0.140218739112147</v>
      </c>
      <c r="P12" s="17">
        <v>0.1765194877996</v>
      </c>
      <c r="Q12" s="17">
        <v>0.16050608204061201</v>
      </c>
      <c r="R12" s="17"/>
      <c r="S12" s="17">
        <v>0.13465384981005901</v>
      </c>
      <c r="T12" s="17">
        <v>0.176439508287528</v>
      </c>
      <c r="U12" s="17">
        <v>0.145484505408491</v>
      </c>
      <c r="V12" s="17">
        <v>0.21979478603053601</v>
      </c>
      <c r="W12" s="17">
        <v>0.12582789388739701</v>
      </c>
      <c r="X12" s="17">
        <v>0.214601367321062</v>
      </c>
      <c r="Y12" s="17">
        <v>0.22465912994915699</v>
      </c>
      <c r="Z12" s="17">
        <v>0.19127369476973199</v>
      </c>
      <c r="AA12" s="17">
        <v>0.17438781610515</v>
      </c>
      <c r="AB12" s="17">
        <v>0.13065745324312</v>
      </c>
      <c r="AC12" s="17">
        <v>0.21053184549730899</v>
      </c>
      <c r="AD12" s="17">
        <v>0.16344667810753899</v>
      </c>
      <c r="AE12" s="17"/>
      <c r="AF12" s="17">
        <v>9.9779586723838104E-2</v>
      </c>
      <c r="AG12" s="17">
        <v>8.2662924142706304E-2</v>
      </c>
      <c r="AH12" s="17">
        <v>8.4427471325433906E-2</v>
      </c>
      <c r="AI12" s="17">
        <v>8.8879590624491495E-2</v>
      </c>
      <c r="AJ12" s="17">
        <v>0.16913246195984799</v>
      </c>
      <c r="AK12" s="17">
        <v>0.16939963705194</v>
      </c>
      <c r="AL12" s="17">
        <v>0.160736327684085</v>
      </c>
      <c r="AM12" s="17">
        <v>0.171368358383128</v>
      </c>
      <c r="AN12" s="17">
        <v>0.199304481748935</v>
      </c>
      <c r="AO12" s="17">
        <v>0.139178646465422</v>
      </c>
      <c r="AP12" s="17">
        <v>0.26292226683879499</v>
      </c>
      <c r="AQ12" s="17">
        <v>0.22801965936348101</v>
      </c>
      <c r="AR12" s="17">
        <v>0.278408856360992</v>
      </c>
      <c r="AS12" s="17">
        <v>0.22630097421695899</v>
      </c>
      <c r="AT12" s="17">
        <v>0.16669724700119501</v>
      </c>
      <c r="AU12" s="17">
        <v>0.207968078304333</v>
      </c>
      <c r="AV12" s="17"/>
      <c r="AW12" s="17">
        <v>0.165464745722259</v>
      </c>
      <c r="AX12" s="17">
        <v>0.16187941106775999</v>
      </c>
      <c r="AY12" s="17">
        <v>0.19041882644840999</v>
      </c>
      <c r="AZ12" s="17">
        <v>0.21033307210492899</v>
      </c>
      <c r="BA12" s="17">
        <v>0.27512177683359001</v>
      </c>
      <c r="BB12" s="17"/>
      <c r="BC12" s="17">
        <v>0.16362927701639901</v>
      </c>
      <c r="BD12" s="17">
        <v>0.19258821687730901</v>
      </c>
      <c r="BE12" s="17">
        <v>0.15927465484063499</v>
      </c>
      <c r="BF12" s="17">
        <v>0.15937010791627501</v>
      </c>
      <c r="BG12" s="17">
        <v>0.211859574873589</v>
      </c>
      <c r="BH12" s="17"/>
      <c r="BI12" s="17">
        <v>0.19614557497266899</v>
      </c>
      <c r="BJ12" s="17"/>
      <c r="BK12" s="17">
        <v>0.13799243239171</v>
      </c>
      <c r="BL12" s="17">
        <v>0.184149347361273</v>
      </c>
      <c r="BM12" s="17">
        <v>0.185983234761496</v>
      </c>
      <c r="BN12" s="17">
        <v>2.0006845107527801E-2</v>
      </c>
      <c r="BO12" s="17"/>
      <c r="BP12" s="17">
        <v>0.17678952780837701</v>
      </c>
      <c r="BQ12" s="17">
        <v>0.19286226312389701</v>
      </c>
      <c r="BR12" s="17">
        <v>0.17745210650296001</v>
      </c>
      <c r="BS12" s="17">
        <v>0.19048738670440599</v>
      </c>
      <c r="BT12" s="17">
        <v>0.10682304506269601</v>
      </c>
      <c r="BU12" s="17"/>
      <c r="BV12" s="17">
        <v>0.14858171472488299</v>
      </c>
      <c r="BW12" s="17">
        <v>0.18577979237139</v>
      </c>
      <c r="BX12" s="17">
        <v>0.193443296636683</v>
      </c>
      <c r="BY12" s="17">
        <v>0.183562916792992</v>
      </c>
      <c r="BZ12" s="17">
        <v>0.18549642317605999</v>
      </c>
      <c r="CA12" s="17"/>
      <c r="CB12" s="17">
        <v>0.196628544979493</v>
      </c>
      <c r="CC12" s="17">
        <v>0.159641038305146</v>
      </c>
      <c r="CD12" s="17"/>
      <c r="CE12" s="17">
        <v>0.187061451811459</v>
      </c>
      <c r="CF12" s="17"/>
      <c r="CG12" s="17">
        <v>0.19379108813145701</v>
      </c>
    </row>
    <row r="13" spans="2:85" ht="43.5" x14ac:dyDescent="0.35">
      <c r="B13" s="18" t="s">
        <v>150</v>
      </c>
      <c r="C13" s="17">
        <v>7.4787017639772593E-2</v>
      </c>
      <c r="D13" s="17">
        <v>7.6738697879040599E-2</v>
      </c>
      <c r="E13" s="17">
        <v>7.3105287900346302E-2</v>
      </c>
      <c r="F13" s="17"/>
      <c r="G13" s="17">
        <v>6.4497294678791395E-2</v>
      </c>
      <c r="H13" s="17">
        <v>7.3261547423982901E-2</v>
      </c>
      <c r="I13" s="17">
        <v>9.7213239737261398E-2</v>
      </c>
      <c r="J13" s="17">
        <v>9.1908750963734104E-2</v>
      </c>
      <c r="K13" s="17">
        <v>6.9858610328169105E-2</v>
      </c>
      <c r="L13" s="17">
        <v>5.40305490535807E-2</v>
      </c>
      <c r="M13" s="17"/>
      <c r="N13" s="17">
        <v>8.7418451565699301E-2</v>
      </c>
      <c r="O13" s="17">
        <v>7.9636379554280698E-2</v>
      </c>
      <c r="P13" s="17">
        <v>9.4831139893904501E-2</v>
      </c>
      <c r="Q13" s="17">
        <v>3.9061201166165703E-2</v>
      </c>
      <c r="R13" s="17"/>
      <c r="S13" s="17">
        <v>8.3234022823904394E-2</v>
      </c>
      <c r="T13" s="17">
        <v>7.7100151494859395E-2</v>
      </c>
      <c r="U13" s="17">
        <v>3.6256439248898299E-2</v>
      </c>
      <c r="V13" s="17">
        <v>7.7013097581303605E-2</v>
      </c>
      <c r="W13" s="17">
        <v>8.3653037250678297E-2</v>
      </c>
      <c r="X13" s="17">
        <v>5.2430976754037399E-2</v>
      </c>
      <c r="Y13" s="17">
        <v>7.32534444920417E-2</v>
      </c>
      <c r="Z13" s="17">
        <v>8.8547200058546896E-2</v>
      </c>
      <c r="AA13" s="17">
        <v>9.5347219807066799E-2</v>
      </c>
      <c r="AB13" s="17">
        <v>0.108823833167565</v>
      </c>
      <c r="AC13" s="17">
        <v>2.76412089626711E-2</v>
      </c>
      <c r="AD13" s="17">
        <v>5.36899729101743E-2</v>
      </c>
      <c r="AE13" s="17"/>
      <c r="AF13" s="17">
        <v>3.6886515700436197E-2</v>
      </c>
      <c r="AG13" s="17">
        <v>1.0601593930243E-2</v>
      </c>
      <c r="AH13" s="17">
        <v>1.8670164996005999E-2</v>
      </c>
      <c r="AI13" s="17">
        <v>1.87817242048753E-2</v>
      </c>
      <c r="AJ13" s="17">
        <v>3.8487798040132498E-2</v>
      </c>
      <c r="AK13" s="17">
        <v>0.13337894246780199</v>
      </c>
      <c r="AL13" s="17">
        <v>6.14658446710932E-2</v>
      </c>
      <c r="AM13" s="17">
        <v>6.0594546855365597E-2</v>
      </c>
      <c r="AN13" s="17">
        <v>0.11377047687474801</v>
      </c>
      <c r="AO13" s="17">
        <v>0.10002195407997801</v>
      </c>
      <c r="AP13" s="17">
        <v>7.7605867826650299E-2</v>
      </c>
      <c r="AQ13" s="17">
        <v>8.5084538123724296E-2</v>
      </c>
      <c r="AR13" s="17">
        <v>0.102964674170447</v>
      </c>
      <c r="AS13" s="17">
        <v>5.3036327857196301E-2</v>
      </c>
      <c r="AT13" s="17">
        <v>0.104995577702371</v>
      </c>
      <c r="AU13" s="17">
        <v>0.137111192943219</v>
      </c>
      <c r="AV13" s="17"/>
      <c r="AW13" s="17">
        <v>7.6085972659041198E-2</v>
      </c>
      <c r="AX13" s="17">
        <v>5.5478891706542299E-2</v>
      </c>
      <c r="AY13" s="17">
        <v>7.3454071746797994E-2</v>
      </c>
      <c r="AZ13" s="17">
        <v>9.6627843641261604E-2</v>
      </c>
      <c r="BA13" s="17">
        <v>8.9359702527021398E-2</v>
      </c>
      <c r="BB13" s="17"/>
      <c r="BC13" s="17">
        <v>9.70697960644233E-2</v>
      </c>
      <c r="BD13" s="17">
        <v>8.7435617252708306E-2</v>
      </c>
      <c r="BE13" s="17">
        <v>5.9122586752392597E-2</v>
      </c>
      <c r="BF13" s="17">
        <v>7.1883830052981906E-2</v>
      </c>
      <c r="BG13" s="17">
        <v>5.1620987263763997E-2</v>
      </c>
      <c r="BH13" s="17"/>
      <c r="BI13" s="17">
        <v>8.5012714895396996E-2</v>
      </c>
      <c r="BJ13" s="17"/>
      <c r="BK13" s="17">
        <v>3.9513341098861003E-2</v>
      </c>
      <c r="BL13" s="17">
        <v>8.2342242341501198E-2</v>
      </c>
      <c r="BM13" s="17">
        <v>8.4250107070659996E-2</v>
      </c>
      <c r="BN13" s="17">
        <v>3.9595036604802201E-2</v>
      </c>
      <c r="BO13" s="17"/>
      <c r="BP13" s="17">
        <v>7.4621246633313196E-2</v>
      </c>
      <c r="BQ13" s="17">
        <v>6.0756743606559201E-2</v>
      </c>
      <c r="BR13" s="17">
        <v>0.12885343942879199</v>
      </c>
      <c r="BS13" s="17">
        <v>7.65626197925037E-2</v>
      </c>
      <c r="BT13" s="17">
        <v>0.155326844131882</v>
      </c>
      <c r="BU13" s="17"/>
      <c r="BV13" s="17">
        <v>9.0920682339311901E-2</v>
      </c>
      <c r="BW13" s="17">
        <v>5.7063357606326401E-2</v>
      </c>
      <c r="BX13" s="17">
        <v>8.4737023084430693E-2</v>
      </c>
      <c r="BY13" s="17">
        <v>7.3410358938836795E-2</v>
      </c>
      <c r="BZ13" s="17">
        <v>0.14049924100074601</v>
      </c>
      <c r="CA13" s="17"/>
      <c r="CB13" s="17">
        <v>7.4869696701412206E-2</v>
      </c>
      <c r="CC13" s="17">
        <v>7.47385933782206E-2</v>
      </c>
      <c r="CD13" s="17"/>
      <c r="CE13" s="17">
        <v>6.27522617150858E-2</v>
      </c>
      <c r="CF13" s="17"/>
      <c r="CG13" s="17">
        <v>7.4658453896956703E-2</v>
      </c>
    </row>
    <row r="14" spans="2:85" ht="43.5" x14ac:dyDescent="0.35">
      <c r="B14" s="18" t="s">
        <v>151</v>
      </c>
      <c r="C14" s="17">
        <v>2.65155690407415E-2</v>
      </c>
      <c r="D14" s="17">
        <v>2.73675117278117E-2</v>
      </c>
      <c r="E14" s="17">
        <v>2.5763285022569998E-2</v>
      </c>
      <c r="F14" s="17"/>
      <c r="G14" s="17">
        <v>2.94249598693361E-2</v>
      </c>
      <c r="H14" s="17">
        <v>4.29072334341681E-2</v>
      </c>
      <c r="I14" s="17">
        <v>2.9443620101842899E-2</v>
      </c>
      <c r="J14" s="17">
        <v>2.8440647574189501E-2</v>
      </c>
      <c r="K14" s="17">
        <v>1.7178518307604002E-2</v>
      </c>
      <c r="L14" s="17">
        <v>1.35765828646213E-2</v>
      </c>
      <c r="M14" s="17"/>
      <c r="N14" s="17">
        <v>2.6375270265346501E-2</v>
      </c>
      <c r="O14" s="17">
        <v>2.8799486552782701E-2</v>
      </c>
      <c r="P14" s="17">
        <v>3.4576357510000599E-2</v>
      </c>
      <c r="Q14" s="17">
        <v>1.4149658672595501E-2</v>
      </c>
      <c r="R14" s="17"/>
      <c r="S14" s="17">
        <v>3.1180439574712199E-2</v>
      </c>
      <c r="T14" s="17">
        <v>2.9163005785423302E-2</v>
      </c>
      <c r="U14" s="17">
        <v>2.3022141453307599E-2</v>
      </c>
      <c r="V14" s="17">
        <v>2.6688207273457401E-2</v>
      </c>
      <c r="W14" s="17">
        <v>2.8465215483768E-2</v>
      </c>
      <c r="X14" s="17">
        <v>3.6207588439978497E-2</v>
      </c>
      <c r="Y14" s="17">
        <v>2.3919262852127698E-2</v>
      </c>
      <c r="Z14" s="17">
        <v>0</v>
      </c>
      <c r="AA14" s="17">
        <v>2.7731276638826401E-2</v>
      </c>
      <c r="AB14" s="17">
        <v>1.2833853171753E-2</v>
      </c>
      <c r="AC14" s="17">
        <v>3.9086009998485202E-2</v>
      </c>
      <c r="AD14" s="17">
        <v>2.64909606744245E-2</v>
      </c>
      <c r="AE14" s="17"/>
      <c r="AF14" s="17">
        <v>0</v>
      </c>
      <c r="AG14" s="17">
        <v>1.0198057336176901E-2</v>
      </c>
      <c r="AH14" s="17">
        <v>5.4321183925251197E-3</v>
      </c>
      <c r="AI14" s="17">
        <v>7.0357124005685197E-3</v>
      </c>
      <c r="AJ14" s="17">
        <v>2.8644123969380299E-2</v>
      </c>
      <c r="AK14" s="17">
        <v>8.3114830126418803E-3</v>
      </c>
      <c r="AL14" s="17">
        <v>2.6231207984618601E-2</v>
      </c>
      <c r="AM14" s="17">
        <v>3.43228783648774E-2</v>
      </c>
      <c r="AN14" s="17">
        <v>1.4395943914629301E-2</v>
      </c>
      <c r="AO14" s="17">
        <v>2.7652739658570898E-2</v>
      </c>
      <c r="AP14" s="17">
        <v>2.3590925930044599E-2</v>
      </c>
      <c r="AQ14" s="17">
        <v>7.5707049317046193E-2</v>
      </c>
      <c r="AR14" s="17">
        <v>1.5761010525656701E-2</v>
      </c>
      <c r="AS14" s="17">
        <v>2.0044684741552798E-2</v>
      </c>
      <c r="AT14" s="17">
        <v>6.5184305900868406E-2</v>
      </c>
      <c r="AU14" s="17">
        <v>7.5729760892698103E-2</v>
      </c>
      <c r="AV14" s="17"/>
      <c r="AW14" s="17">
        <v>1.1112656272143501E-2</v>
      </c>
      <c r="AX14" s="17">
        <v>4.5742303310901199E-2</v>
      </c>
      <c r="AY14" s="17">
        <v>3.5677687196471297E-2</v>
      </c>
      <c r="AZ14" s="17">
        <v>2.8392025304684199E-2</v>
      </c>
      <c r="BA14" s="17">
        <v>1.58622519600655E-2</v>
      </c>
      <c r="BB14" s="17"/>
      <c r="BC14" s="17">
        <v>3.7657928697424799E-2</v>
      </c>
      <c r="BD14" s="17">
        <v>3.3411773019066601E-2</v>
      </c>
      <c r="BE14" s="17">
        <v>1.4881163494675101E-2</v>
      </c>
      <c r="BF14" s="17">
        <v>2.9495417325498801E-2</v>
      </c>
      <c r="BG14" s="17">
        <v>3.1259083888233598E-2</v>
      </c>
      <c r="BH14" s="17"/>
      <c r="BI14" s="17">
        <v>3.1923626204511397E-2</v>
      </c>
      <c r="BJ14" s="17"/>
      <c r="BK14" s="17">
        <v>2.4299513180001401E-2</v>
      </c>
      <c r="BL14" s="17">
        <v>2.0150812841129299E-2</v>
      </c>
      <c r="BM14" s="17">
        <v>2.8341060050570601E-2</v>
      </c>
      <c r="BN14" s="17">
        <v>8.1958204727119094E-2</v>
      </c>
      <c r="BO14" s="17"/>
      <c r="BP14" s="17">
        <v>4.2433505881159898E-2</v>
      </c>
      <c r="BQ14" s="17">
        <v>2.8186876079453201E-2</v>
      </c>
      <c r="BR14" s="17">
        <v>1.41821945110942E-2</v>
      </c>
      <c r="BS14" s="17">
        <v>1.03342160057419E-2</v>
      </c>
      <c r="BT14" s="17">
        <v>3.5043982228299499E-2</v>
      </c>
      <c r="BU14" s="17"/>
      <c r="BV14" s="17">
        <v>5.5505808444021802E-2</v>
      </c>
      <c r="BW14" s="17">
        <v>3.1778503596122103E-2</v>
      </c>
      <c r="BX14" s="17">
        <v>2.3614939904361799E-2</v>
      </c>
      <c r="BY14" s="17">
        <v>1.8307002320648198E-2</v>
      </c>
      <c r="BZ14" s="17">
        <v>2.5753731905150699E-2</v>
      </c>
      <c r="CA14" s="17"/>
      <c r="CB14" s="17">
        <v>3.1287583901588402E-2</v>
      </c>
      <c r="CC14" s="17">
        <v>2.3720649853590701E-2</v>
      </c>
      <c r="CD14" s="17"/>
      <c r="CE14" s="17">
        <v>3.6172597846130902E-2</v>
      </c>
      <c r="CF14" s="17"/>
      <c r="CG14" s="17">
        <v>3.1961685825025198E-2</v>
      </c>
    </row>
    <row r="15" spans="2:85" ht="43.5" x14ac:dyDescent="0.35">
      <c r="B15" s="18" t="s">
        <v>152</v>
      </c>
      <c r="C15" s="17">
        <v>2.0622355359472599E-2</v>
      </c>
      <c r="D15" s="17">
        <v>1.9877649834113401E-2</v>
      </c>
      <c r="E15" s="17">
        <v>2.00313566991485E-2</v>
      </c>
      <c r="F15" s="17"/>
      <c r="G15" s="17">
        <v>1.22828757734115E-2</v>
      </c>
      <c r="H15" s="17">
        <v>3.4739842067115903E-2</v>
      </c>
      <c r="I15" s="17">
        <v>1.7478511669330399E-2</v>
      </c>
      <c r="J15" s="17">
        <v>2.3094954257815801E-2</v>
      </c>
      <c r="K15" s="17">
        <v>2.44726682216635E-2</v>
      </c>
      <c r="L15" s="17">
        <v>1.2641750936048E-2</v>
      </c>
      <c r="M15" s="17"/>
      <c r="N15" s="17">
        <v>2.8353754675133101E-2</v>
      </c>
      <c r="O15" s="17">
        <v>2.0229537654715399E-2</v>
      </c>
      <c r="P15" s="17">
        <v>2.5358545165718199E-2</v>
      </c>
      <c r="Q15" s="17">
        <v>8.6781063248862703E-3</v>
      </c>
      <c r="R15" s="17"/>
      <c r="S15" s="17">
        <v>2.2150230213523799E-2</v>
      </c>
      <c r="T15" s="17">
        <v>2.6110839750429798E-2</v>
      </c>
      <c r="U15" s="17">
        <v>3.1747681101465502E-2</v>
      </c>
      <c r="V15" s="17">
        <v>2.17547848500141E-2</v>
      </c>
      <c r="W15" s="17">
        <v>1.3592240604004701E-2</v>
      </c>
      <c r="X15" s="17">
        <v>2.8856992796345699E-2</v>
      </c>
      <c r="Y15" s="17">
        <v>5.3977157873662304E-3</v>
      </c>
      <c r="Z15" s="17">
        <v>0</v>
      </c>
      <c r="AA15" s="17">
        <v>1.45355984226417E-2</v>
      </c>
      <c r="AB15" s="17">
        <v>4.01458305454509E-2</v>
      </c>
      <c r="AC15" s="17">
        <v>8.5761878186028703E-3</v>
      </c>
      <c r="AD15" s="17">
        <v>0</v>
      </c>
      <c r="AE15" s="17"/>
      <c r="AF15" s="17">
        <v>0</v>
      </c>
      <c r="AG15" s="17">
        <v>1.7566217262829201E-2</v>
      </c>
      <c r="AH15" s="17">
        <v>1.42271818214395E-2</v>
      </c>
      <c r="AI15" s="17">
        <v>1.26869512569312E-2</v>
      </c>
      <c r="AJ15" s="17">
        <v>1.3427951668292099E-2</v>
      </c>
      <c r="AK15" s="17">
        <v>8.4968981848391693E-3</v>
      </c>
      <c r="AL15" s="17">
        <v>1.72011124076384E-2</v>
      </c>
      <c r="AM15" s="17">
        <v>8.1028969159482808E-3</v>
      </c>
      <c r="AN15" s="17">
        <v>4.4154750410431397E-2</v>
      </c>
      <c r="AO15" s="17">
        <v>0</v>
      </c>
      <c r="AP15" s="17">
        <v>1.8696164038372799E-2</v>
      </c>
      <c r="AQ15" s="17">
        <v>2.2952958927414401E-2</v>
      </c>
      <c r="AR15" s="17">
        <v>1.83208441557061E-2</v>
      </c>
      <c r="AS15" s="17">
        <v>2.17652585022758E-2</v>
      </c>
      <c r="AT15" s="17">
        <v>3.02859963742559E-2</v>
      </c>
      <c r="AU15" s="17">
        <v>9.1334126953405204E-2</v>
      </c>
      <c r="AV15" s="17"/>
      <c r="AW15" s="17">
        <v>1.3744375533718101E-2</v>
      </c>
      <c r="AX15" s="17">
        <v>1.3299843185419701E-2</v>
      </c>
      <c r="AY15" s="17">
        <v>2.3402001134852201E-2</v>
      </c>
      <c r="AZ15" s="17">
        <v>4.3251042134438498E-2</v>
      </c>
      <c r="BA15" s="17">
        <v>6.8150704648527405E-2</v>
      </c>
      <c r="BB15" s="17"/>
      <c r="BC15" s="17">
        <v>3.4559010446690797E-2</v>
      </c>
      <c r="BD15" s="17">
        <v>1.97588244646036E-2</v>
      </c>
      <c r="BE15" s="17">
        <v>1.8951604799322199E-2</v>
      </c>
      <c r="BF15" s="17">
        <v>1.8355936898715799E-2</v>
      </c>
      <c r="BG15" s="17">
        <v>1.30837513490218E-2</v>
      </c>
      <c r="BH15" s="17"/>
      <c r="BI15" s="17">
        <v>2.44419296418063E-2</v>
      </c>
      <c r="BJ15" s="17"/>
      <c r="BK15" s="17">
        <v>1.3946210434985E-2</v>
      </c>
      <c r="BL15" s="17">
        <v>1.03029756555027E-2</v>
      </c>
      <c r="BM15" s="17">
        <v>2.9277088977144199E-2</v>
      </c>
      <c r="BN15" s="17">
        <v>0</v>
      </c>
      <c r="BO15" s="17"/>
      <c r="BP15" s="17">
        <v>2.8638129815092901E-2</v>
      </c>
      <c r="BQ15" s="17">
        <v>1.55332759777481E-2</v>
      </c>
      <c r="BR15" s="17">
        <v>3.0513264521146801E-2</v>
      </c>
      <c r="BS15" s="17">
        <v>3.64999558166599E-2</v>
      </c>
      <c r="BT15" s="17">
        <v>1.97798688782851E-2</v>
      </c>
      <c r="BU15" s="17"/>
      <c r="BV15" s="17">
        <v>2.97729697912377E-2</v>
      </c>
      <c r="BW15" s="17">
        <v>1.00036107434219E-2</v>
      </c>
      <c r="BX15" s="17">
        <v>3.7619123184598403E-2</v>
      </c>
      <c r="BY15" s="17">
        <v>2.8745089362705301E-2</v>
      </c>
      <c r="BZ15" s="17">
        <v>1.4144639909516501E-2</v>
      </c>
      <c r="CA15" s="17"/>
      <c r="CB15" s="17">
        <v>2.5326461140678699E-2</v>
      </c>
      <c r="CC15" s="17">
        <v>1.7867209809916001E-2</v>
      </c>
      <c r="CD15" s="17"/>
      <c r="CE15" s="17">
        <v>9.0786539039582302E-3</v>
      </c>
      <c r="CF15" s="17"/>
      <c r="CG15" s="17">
        <v>2.9846567695471098E-2</v>
      </c>
    </row>
    <row r="16" spans="2:85" x14ac:dyDescent="0.35">
      <c r="B16" s="18" t="s">
        <v>140</v>
      </c>
      <c r="C16" s="19">
        <v>5.8431171135766201E-2</v>
      </c>
      <c r="D16" s="19">
        <v>4.4421049965665101E-2</v>
      </c>
      <c r="E16" s="19">
        <v>7.1250488306961499E-2</v>
      </c>
      <c r="F16" s="19"/>
      <c r="G16" s="19">
        <v>0.12797028732597801</v>
      </c>
      <c r="H16" s="19">
        <v>5.83057802598861E-2</v>
      </c>
      <c r="I16" s="19">
        <v>4.7112853460026201E-2</v>
      </c>
      <c r="J16" s="19">
        <v>4.4007064549345297E-2</v>
      </c>
      <c r="K16" s="19">
        <v>3.3388425609850503E-2</v>
      </c>
      <c r="L16" s="19">
        <v>5.0105232403227E-2</v>
      </c>
      <c r="M16" s="19"/>
      <c r="N16" s="19">
        <v>5.4940976649386797E-2</v>
      </c>
      <c r="O16" s="19">
        <v>6.6439954986486596E-2</v>
      </c>
      <c r="P16" s="19">
        <v>4.8359214037552202E-2</v>
      </c>
      <c r="Q16" s="19">
        <v>6.3202217591821097E-2</v>
      </c>
      <c r="R16" s="19"/>
      <c r="S16" s="19">
        <v>5.7928638977274703E-2</v>
      </c>
      <c r="T16" s="19">
        <v>8.0094669856647205E-2</v>
      </c>
      <c r="U16" s="19">
        <v>0.101221516593752</v>
      </c>
      <c r="V16" s="19">
        <v>4.5688881304196099E-2</v>
      </c>
      <c r="W16" s="19">
        <v>2.2863497752416001E-2</v>
      </c>
      <c r="X16" s="19">
        <v>0.101814635005437</v>
      </c>
      <c r="Y16" s="19">
        <v>6.9054827333878702E-2</v>
      </c>
      <c r="Z16" s="19">
        <v>1.2154844915396E-2</v>
      </c>
      <c r="AA16" s="19">
        <v>5.5182938910955701E-2</v>
      </c>
      <c r="AB16" s="19">
        <v>1.8273325157196402E-2</v>
      </c>
      <c r="AC16" s="19">
        <v>3.5237569658573602E-2</v>
      </c>
      <c r="AD16" s="19">
        <v>4.8765046800030402E-2</v>
      </c>
      <c r="AE16" s="19"/>
      <c r="AF16" s="19">
        <v>0.22263403188023401</v>
      </c>
      <c r="AG16" s="19">
        <v>8.9487074409671602E-2</v>
      </c>
      <c r="AH16" s="19">
        <v>5.24419460072474E-2</v>
      </c>
      <c r="AI16" s="19">
        <v>5.19345181325577E-2</v>
      </c>
      <c r="AJ16" s="19">
        <v>5.3425091176622898E-2</v>
      </c>
      <c r="AK16" s="19">
        <v>3.3278768810391303E-2</v>
      </c>
      <c r="AL16" s="19">
        <v>4.7635801548544202E-2</v>
      </c>
      <c r="AM16" s="19">
        <v>3.4667134733973003E-2</v>
      </c>
      <c r="AN16" s="19">
        <v>4.4618885936327402E-2</v>
      </c>
      <c r="AO16" s="19">
        <v>4.3736805760808697E-2</v>
      </c>
      <c r="AP16" s="19">
        <v>4.23958260658098E-2</v>
      </c>
      <c r="AQ16" s="19">
        <v>3.05459937398549E-2</v>
      </c>
      <c r="AR16" s="19">
        <v>0.100748999191386</v>
      </c>
      <c r="AS16" s="19">
        <v>1.9451435584654401E-2</v>
      </c>
      <c r="AT16" s="19">
        <v>4.7570689957374603E-2</v>
      </c>
      <c r="AU16" s="19">
        <v>3.00020371133446E-2</v>
      </c>
      <c r="AV16" s="19"/>
      <c r="AW16" s="19">
        <v>7.8201683975035796E-2</v>
      </c>
      <c r="AX16" s="19">
        <v>7.7900563621052493E-2</v>
      </c>
      <c r="AY16" s="19">
        <v>3.8848519475760998E-2</v>
      </c>
      <c r="AZ16" s="19">
        <v>2.2510297061558798E-2</v>
      </c>
      <c r="BA16" s="19">
        <v>3.4937746715659301E-2</v>
      </c>
      <c r="BB16" s="19"/>
      <c r="BC16" s="19">
        <v>4.3916617122939601E-2</v>
      </c>
      <c r="BD16" s="19">
        <v>4.7817540495556199E-2</v>
      </c>
      <c r="BE16" s="19">
        <v>6.6664366969843403E-2</v>
      </c>
      <c r="BF16" s="19">
        <v>7.8154679514060396E-2</v>
      </c>
      <c r="BG16" s="19">
        <v>4.3298492716379297E-2</v>
      </c>
      <c r="BH16" s="19"/>
      <c r="BI16" s="19">
        <v>5.2594786211492002E-2</v>
      </c>
      <c r="BJ16" s="19"/>
      <c r="BK16" s="19">
        <v>5.3265726142684898E-2</v>
      </c>
      <c r="BL16" s="19">
        <v>6.4299847298528306E-2</v>
      </c>
      <c r="BM16" s="19">
        <v>4.1634934883391997E-2</v>
      </c>
      <c r="BN16" s="19">
        <v>0.42538382704552502</v>
      </c>
      <c r="BO16" s="19"/>
      <c r="BP16" s="19">
        <v>4.3188630116702299E-2</v>
      </c>
      <c r="BQ16" s="19">
        <v>2.9282490837719399E-2</v>
      </c>
      <c r="BR16" s="19">
        <v>3.8302962317766698E-2</v>
      </c>
      <c r="BS16" s="19">
        <v>5.3180287756075501E-2</v>
      </c>
      <c r="BT16" s="19">
        <v>8.7971907842073302E-2</v>
      </c>
      <c r="BU16" s="19"/>
      <c r="BV16" s="19">
        <v>4.2322780619059003E-2</v>
      </c>
      <c r="BW16" s="19">
        <v>2.9666297038378101E-2</v>
      </c>
      <c r="BX16" s="19">
        <v>4.4608318032940499E-2</v>
      </c>
      <c r="BY16" s="19">
        <v>3.1572863691707302E-2</v>
      </c>
      <c r="BZ16" s="19">
        <v>0.104630653770485</v>
      </c>
      <c r="CA16" s="19"/>
      <c r="CB16" s="19">
        <v>3.5193454774512099E-2</v>
      </c>
      <c r="CC16" s="19">
        <v>7.2041258534385297E-2</v>
      </c>
      <c r="CD16" s="19"/>
      <c r="CE16" s="19">
        <v>2.3379400694559599E-2</v>
      </c>
      <c r="CF16" s="19"/>
      <c r="CG16" s="19">
        <v>4.7555205647871303E-3</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158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154</v>
      </c>
      <c r="C9" s="17">
        <v>0.17958946820411001</v>
      </c>
      <c r="D9" s="17">
        <v>0.23730265153119601</v>
      </c>
      <c r="E9" s="17">
        <v>0.122454759167562</v>
      </c>
      <c r="F9" s="17"/>
      <c r="G9" s="17">
        <v>0.177155383832696</v>
      </c>
      <c r="H9" s="17">
        <v>0.21771279106877001</v>
      </c>
      <c r="I9" s="17">
        <v>0.12751591310775401</v>
      </c>
      <c r="J9" s="17">
        <v>0.109793903765949</v>
      </c>
      <c r="K9" s="17">
        <v>0.171051865793485</v>
      </c>
      <c r="L9" s="17">
        <v>0.25493269109708</v>
      </c>
      <c r="M9" s="17"/>
      <c r="N9" s="17">
        <v>0.25712505494807197</v>
      </c>
      <c r="O9" s="17">
        <v>0.18611103183996</v>
      </c>
      <c r="P9" s="17">
        <v>0.15413873012822599</v>
      </c>
      <c r="Q9" s="17">
        <v>0.111474388021745</v>
      </c>
      <c r="R9" s="17"/>
      <c r="S9" s="17">
        <v>0.220274673900996</v>
      </c>
      <c r="T9" s="17">
        <v>0.17661563460813201</v>
      </c>
      <c r="U9" s="17">
        <v>0.14795499224877301</v>
      </c>
      <c r="V9" s="17">
        <v>0.216217844594258</v>
      </c>
      <c r="W9" s="17">
        <v>0.170630474125226</v>
      </c>
      <c r="X9" s="17">
        <v>0.15627139491574801</v>
      </c>
      <c r="Y9" s="17">
        <v>0.14901593575741101</v>
      </c>
      <c r="Z9" s="17">
        <v>0.16922963428837401</v>
      </c>
      <c r="AA9" s="17">
        <v>0.160214006189564</v>
      </c>
      <c r="AB9" s="17">
        <v>0.21258052497358301</v>
      </c>
      <c r="AC9" s="17">
        <v>0.197359078429515</v>
      </c>
      <c r="AD9" s="17">
        <v>0.10527994196582099</v>
      </c>
      <c r="AE9" s="17"/>
      <c r="AF9" s="17">
        <v>0</v>
      </c>
      <c r="AG9" s="17">
        <v>9.06338934556601E-2</v>
      </c>
      <c r="AH9" s="17">
        <v>9.9853034042963806E-2</v>
      </c>
      <c r="AI9" s="17">
        <v>8.4635507084350303E-2</v>
      </c>
      <c r="AJ9" s="17">
        <v>0.14117794023132901</v>
      </c>
      <c r="AK9" s="17">
        <v>0.211513029850322</v>
      </c>
      <c r="AL9" s="17">
        <v>0.16051659944146399</v>
      </c>
      <c r="AM9" s="17">
        <v>0.14739162406574499</v>
      </c>
      <c r="AN9" s="17">
        <v>0.17386455850473401</v>
      </c>
      <c r="AO9" s="17">
        <v>0.18589614872200599</v>
      </c>
      <c r="AP9" s="17">
        <v>0.16393379287184801</v>
      </c>
      <c r="AQ9" s="17">
        <v>0.27666950819488301</v>
      </c>
      <c r="AR9" s="17">
        <v>0.211941911890206</v>
      </c>
      <c r="AS9" s="17">
        <v>0.218841778164232</v>
      </c>
      <c r="AT9" s="17">
        <v>0.33452496307590301</v>
      </c>
      <c r="AU9" s="17">
        <v>0.39472153326773102</v>
      </c>
      <c r="AV9" s="17"/>
      <c r="AW9" s="17">
        <v>0.15655199734498401</v>
      </c>
      <c r="AX9" s="17">
        <v>0.131316963879861</v>
      </c>
      <c r="AY9" s="17">
        <v>0.20257817178909501</v>
      </c>
      <c r="AZ9" s="17">
        <v>0.26333252227373199</v>
      </c>
      <c r="BA9" s="17">
        <v>0.29815650407058603</v>
      </c>
      <c r="BB9" s="17"/>
      <c r="BC9" s="17">
        <v>0.50935583508544302</v>
      </c>
      <c r="BD9" s="17">
        <v>0.28535282453866601</v>
      </c>
      <c r="BE9" s="17">
        <v>5.7851736193239099E-2</v>
      </c>
      <c r="BF9" s="17">
        <v>1.9050550645057798E-2</v>
      </c>
      <c r="BG9" s="17">
        <v>1.2649045878736E-2</v>
      </c>
      <c r="BH9" s="17"/>
      <c r="BI9" s="17">
        <v>0.190989677839495</v>
      </c>
      <c r="BJ9" s="17"/>
      <c r="BK9" s="17">
        <v>0.18561390688825899</v>
      </c>
      <c r="BL9" s="17">
        <v>0.22486093082516101</v>
      </c>
      <c r="BM9" s="17">
        <v>0.15632542965476001</v>
      </c>
      <c r="BN9" s="17">
        <v>0.108805968821159</v>
      </c>
      <c r="BO9" s="17"/>
      <c r="BP9" s="17">
        <v>0.256566498246314</v>
      </c>
      <c r="BQ9" s="17">
        <v>0.171549197865729</v>
      </c>
      <c r="BR9" s="17">
        <v>0.167662083483056</v>
      </c>
      <c r="BS9" s="17">
        <v>0.109629290542094</v>
      </c>
      <c r="BT9" s="17">
        <v>0.30581823123965801</v>
      </c>
      <c r="BU9" s="17"/>
      <c r="BV9" s="17">
        <v>0.25355594712471602</v>
      </c>
      <c r="BW9" s="17">
        <v>0.211380864307707</v>
      </c>
      <c r="BX9" s="17">
        <v>0.14272083986422199</v>
      </c>
      <c r="BY9" s="17">
        <v>0.125077220200598</v>
      </c>
      <c r="BZ9" s="17">
        <v>0.20287932649454499</v>
      </c>
      <c r="CA9" s="17"/>
      <c r="CB9" s="17">
        <v>0.15972858193130901</v>
      </c>
      <c r="CC9" s="17">
        <v>0.19122178154267699</v>
      </c>
      <c r="CD9" s="17"/>
      <c r="CE9" s="17">
        <v>0.226897147058717</v>
      </c>
      <c r="CF9" s="17"/>
      <c r="CG9" s="17">
        <v>0.188108866310878</v>
      </c>
    </row>
    <row r="10" spans="2:85" ht="29" x14ac:dyDescent="0.35">
      <c r="B10" s="18" t="s">
        <v>155</v>
      </c>
      <c r="C10" s="17">
        <v>0.46591846625404298</v>
      </c>
      <c r="D10" s="17">
        <v>0.46923582424596999</v>
      </c>
      <c r="E10" s="17">
        <v>0.46304636363826501</v>
      </c>
      <c r="F10" s="17"/>
      <c r="G10" s="17">
        <v>0.52931258703407102</v>
      </c>
      <c r="H10" s="17">
        <v>0.46706447909246201</v>
      </c>
      <c r="I10" s="17">
        <v>0.46699646140203199</v>
      </c>
      <c r="J10" s="17">
        <v>0.39772992261738699</v>
      </c>
      <c r="K10" s="17">
        <v>0.45216818668326703</v>
      </c>
      <c r="L10" s="17">
        <v>0.486685540764911</v>
      </c>
      <c r="M10" s="17"/>
      <c r="N10" s="17">
        <v>0.53552570374221797</v>
      </c>
      <c r="O10" s="17">
        <v>0.45884914889501099</v>
      </c>
      <c r="P10" s="17">
        <v>0.48474369746311002</v>
      </c>
      <c r="Q10" s="17">
        <v>0.38194425918870201</v>
      </c>
      <c r="R10" s="17"/>
      <c r="S10" s="17">
        <v>0.53606092793552196</v>
      </c>
      <c r="T10" s="17">
        <v>0.47335752997372699</v>
      </c>
      <c r="U10" s="17">
        <v>0.444147840111276</v>
      </c>
      <c r="V10" s="17">
        <v>0.44437033971260798</v>
      </c>
      <c r="W10" s="17">
        <v>0.52256704874693305</v>
      </c>
      <c r="X10" s="17">
        <v>0.54769900390745696</v>
      </c>
      <c r="Y10" s="17">
        <v>0.42615660947684297</v>
      </c>
      <c r="Z10" s="17">
        <v>0.57554694032533404</v>
      </c>
      <c r="AA10" s="17">
        <v>0.40228665266834901</v>
      </c>
      <c r="AB10" s="17">
        <v>0.35372572342813302</v>
      </c>
      <c r="AC10" s="17">
        <v>0.39240412183590301</v>
      </c>
      <c r="AD10" s="17">
        <v>0.50631999714928799</v>
      </c>
      <c r="AE10" s="17"/>
      <c r="AF10" s="17">
        <v>0.50332136069450495</v>
      </c>
      <c r="AG10" s="17">
        <v>0.27101119646344402</v>
      </c>
      <c r="AH10" s="17">
        <v>0.33036670891712699</v>
      </c>
      <c r="AI10" s="17">
        <v>0.32920647898343303</v>
      </c>
      <c r="AJ10" s="17">
        <v>0.40348426984806801</v>
      </c>
      <c r="AK10" s="17">
        <v>0.42649870592059003</v>
      </c>
      <c r="AL10" s="17">
        <v>0.47912048491992798</v>
      </c>
      <c r="AM10" s="17">
        <v>0.48531959893119198</v>
      </c>
      <c r="AN10" s="17">
        <v>0.52511580295899896</v>
      </c>
      <c r="AO10" s="17">
        <v>0.49454991580012397</v>
      </c>
      <c r="AP10" s="17">
        <v>0.54745029177520199</v>
      </c>
      <c r="AQ10" s="17">
        <v>0.53089477074862101</v>
      </c>
      <c r="AR10" s="17">
        <v>0.58919725913587295</v>
      </c>
      <c r="AS10" s="17">
        <v>0.59652999783824201</v>
      </c>
      <c r="AT10" s="17">
        <v>0.58029680880804801</v>
      </c>
      <c r="AU10" s="17">
        <v>0.49016983421950899</v>
      </c>
      <c r="AV10" s="17"/>
      <c r="AW10" s="17">
        <v>0.41482860327622501</v>
      </c>
      <c r="AX10" s="17">
        <v>0.46747940294259099</v>
      </c>
      <c r="AY10" s="17">
        <v>0.52095673062697401</v>
      </c>
      <c r="AZ10" s="17">
        <v>0.47062395179389799</v>
      </c>
      <c r="BA10" s="17">
        <v>0.51203164497133902</v>
      </c>
      <c r="BB10" s="17"/>
      <c r="BC10" s="17">
        <v>0.37788697228670998</v>
      </c>
      <c r="BD10" s="17">
        <v>0.61585964586334196</v>
      </c>
      <c r="BE10" s="17">
        <v>0.50084579230889903</v>
      </c>
      <c r="BF10" s="17">
        <v>0.17391021878402399</v>
      </c>
      <c r="BG10" s="17">
        <v>2.52047669121187E-2</v>
      </c>
      <c r="BH10" s="17"/>
      <c r="BI10" s="17">
        <v>0.488631610655063</v>
      </c>
      <c r="BJ10" s="17"/>
      <c r="BK10" s="17">
        <v>0.42380018035678502</v>
      </c>
      <c r="BL10" s="17">
        <v>0.46957922924102702</v>
      </c>
      <c r="BM10" s="17">
        <v>0.47340303174868298</v>
      </c>
      <c r="BN10" s="17">
        <v>0.58281587211810504</v>
      </c>
      <c r="BO10" s="17"/>
      <c r="BP10" s="17">
        <v>0.48409440629543898</v>
      </c>
      <c r="BQ10" s="17">
        <v>0.47711061570053098</v>
      </c>
      <c r="BR10" s="17">
        <v>0.54562327911602504</v>
      </c>
      <c r="BS10" s="17">
        <v>0.47873238109840299</v>
      </c>
      <c r="BT10" s="17">
        <v>0.37815794831768501</v>
      </c>
      <c r="BU10" s="17"/>
      <c r="BV10" s="17">
        <v>0.48556474633001601</v>
      </c>
      <c r="BW10" s="17">
        <v>0.50193827616567399</v>
      </c>
      <c r="BX10" s="17">
        <v>0.538611993291222</v>
      </c>
      <c r="BY10" s="17">
        <v>0.46534813941499198</v>
      </c>
      <c r="BZ10" s="17">
        <v>0.41179128362210898</v>
      </c>
      <c r="CA10" s="17"/>
      <c r="CB10" s="17">
        <v>0.49868633867457501</v>
      </c>
      <c r="CC10" s="17">
        <v>0.446726666140077</v>
      </c>
      <c r="CD10" s="17"/>
      <c r="CE10" s="17">
        <v>0.47498447393892601</v>
      </c>
      <c r="CF10" s="17"/>
      <c r="CG10" s="17">
        <v>0.48488797084193502</v>
      </c>
    </row>
    <row r="11" spans="2:85" ht="29" x14ac:dyDescent="0.35">
      <c r="B11" s="18" t="s">
        <v>156</v>
      </c>
      <c r="C11" s="17">
        <v>0.25304297775549101</v>
      </c>
      <c r="D11" s="17">
        <v>0.21494379014907899</v>
      </c>
      <c r="E11" s="17">
        <v>0.290383539010928</v>
      </c>
      <c r="F11" s="17"/>
      <c r="G11" s="17">
        <v>0.24583751752308799</v>
      </c>
      <c r="H11" s="17">
        <v>0.23222325704358299</v>
      </c>
      <c r="I11" s="17">
        <v>0.32448840009607399</v>
      </c>
      <c r="J11" s="17">
        <v>0.324758253910573</v>
      </c>
      <c r="K11" s="17">
        <v>0.22730389679791099</v>
      </c>
      <c r="L11" s="17">
        <v>0.175704405362755</v>
      </c>
      <c r="M11" s="17"/>
      <c r="N11" s="17">
        <v>0.16472104067017901</v>
      </c>
      <c r="O11" s="17">
        <v>0.29355108269484897</v>
      </c>
      <c r="P11" s="17">
        <v>0.26641014172328698</v>
      </c>
      <c r="Q11" s="17">
        <v>0.29656348020107698</v>
      </c>
      <c r="R11" s="17"/>
      <c r="S11" s="17">
        <v>0.172029568051281</v>
      </c>
      <c r="T11" s="17">
        <v>0.227936227025476</v>
      </c>
      <c r="U11" s="17">
        <v>0.26162473402877001</v>
      </c>
      <c r="V11" s="17">
        <v>0.22709701019542999</v>
      </c>
      <c r="W11" s="17">
        <v>0.21171814965347499</v>
      </c>
      <c r="X11" s="17">
        <v>0.22829053742517599</v>
      </c>
      <c r="Y11" s="17">
        <v>0.30855966740797097</v>
      </c>
      <c r="Z11" s="17">
        <v>0.18869481812064601</v>
      </c>
      <c r="AA11" s="17">
        <v>0.33339306248819001</v>
      </c>
      <c r="AB11" s="17">
        <v>0.349659314626455</v>
      </c>
      <c r="AC11" s="17">
        <v>0.24671485133658599</v>
      </c>
      <c r="AD11" s="17">
        <v>0.32720589959026303</v>
      </c>
      <c r="AE11" s="17"/>
      <c r="AF11" s="17">
        <v>0.312999057539113</v>
      </c>
      <c r="AG11" s="17">
        <v>0.30853591820544501</v>
      </c>
      <c r="AH11" s="17">
        <v>0.37461323513030398</v>
      </c>
      <c r="AI11" s="17">
        <v>0.38363902372870201</v>
      </c>
      <c r="AJ11" s="17">
        <v>0.31894820943056701</v>
      </c>
      <c r="AK11" s="17">
        <v>0.252521256585302</v>
      </c>
      <c r="AL11" s="17">
        <v>0.27117240570114198</v>
      </c>
      <c r="AM11" s="17">
        <v>0.25899112066660501</v>
      </c>
      <c r="AN11" s="17">
        <v>0.22126558817772901</v>
      </c>
      <c r="AO11" s="17">
        <v>0.28458106092747798</v>
      </c>
      <c r="AP11" s="17">
        <v>0.25171379971434299</v>
      </c>
      <c r="AQ11" s="17">
        <v>0.169873794789556</v>
      </c>
      <c r="AR11" s="17">
        <v>0.19002016178306999</v>
      </c>
      <c r="AS11" s="17">
        <v>0.18462822399752499</v>
      </c>
      <c r="AT11" s="17">
        <v>6.8483155426265194E-2</v>
      </c>
      <c r="AU11" s="17">
        <v>9.5292143686328906E-2</v>
      </c>
      <c r="AV11" s="17"/>
      <c r="AW11" s="17">
        <v>0.27821962611266499</v>
      </c>
      <c r="AX11" s="17">
        <v>0.285782283011209</v>
      </c>
      <c r="AY11" s="17">
        <v>0.21864345266056001</v>
      </c>
      <c r="AZ11" s="17">
        <v>0.20056025802764499</v>
      </c>
      <c r="BA11" s="17">
        <v>3.5645585212716199E-2</v>
      </c>
      <c r="BB11" s="17"/>
      <c r="BC11" s="17">
        <v>8.9655757754864299E-2</v>
      </c>
      <c r="BD11" s="17">
        <v>9.0792272058315596E-2</v>
      </c>
      <c r="BE11" s="17">
        <v>0.347218561637333</v>
      </c>
      <c r="BF11" s="17">
        <v>0.54093054246721095</v>
      </c>
      <c r="BG11" s="17">
        <v>0.23936011896906201</v>
      </c>
      <c r="BH11" s="17"/>
      <c r="BI11" s="17">
        <v>0.24177372582212001</v>
      </c>
      <c r="BJ11" s="17"/>
      <c r="BK11" s="17">
        <v>0.26191819365198898</v>
      </c>
      <c r="BL11" s="17">
        <v>0.21355287768079401</v>
      </c>
      <c r="BM11" s="17">
        <v>0.27537988848432898</v>
      </c>
      <c r="BN11" s="17">
        <v>0.151573659268219</v>
      </c>
      <c r="BO11" s="17"/>
      <c r="BP11" s="17">
        <v>0.19490119839760001</v>
      </c>
      <c r="BQ11" s="17">
        <v>0.26914002440225598</v>
      </c>
      <c r="BR11" s="17">
        <v>0.22107221349325801</v>
      </c>
      <c r="BS11" s="17">
        <v>0.27378692199076099</v>
      </c>
      <c r="BT11" s="17">
        <v>0.21713968732417399</v>
      </c>
      <c r="BU11" s="17"/>
      <c r="BV11" s="17">
        <v>0.19157550715920399</v>
      </c>
      <c r="BW11" s="17">
        <v>0.230947004699564</v>
      </c>
      <c r="BX11" s="17">
        <v>0.22177484695788899</v>
      </c>
      <c r="BY11" s="17">
        <v>0.27280069779366201</v>
      </c>
      <c r="BZ11" s="17">
        <v>0.29759846780601301</v>
      </c>
      <c r="CA11" s="17"/>
      <c r="CB11" s="17">
        <v>0.241213075056635</v>
      </c>
      <c r="CC11" s="17">
        <v>0.25997162802153201</v>
      </c>
      <c r="CD11" s="17"/>
      <c r="CE11" s="17">
        <v>0.23771221888653901</v>
      </c>
      <c r="CF11" s="17"/>
      <c r="CG11" s="17">
        <v>0.24043761098845901</v>
      </c>
    </row>
    <row r="12" spans="2:85" ht="29" x14ac:dyDescent="0.35">
      <c r="B12" s="18" t="s">
        <v>157</v>
      </c>
      <c r="C12" s="17">
        <v>9.3287021491661501E-2</v>
      </c>
      <c r="D12" s="17">
        <v>7.1454431953504496E-2</v>
      </c>
      <c r="E12" s="17">
        <v>0.114857420766944</v>
      </c>
      <c r="F12" s="17"/>
      <c r="G12" s="17">
        <v>4.0510425562545499E-2</v>
      </c>
      <c r="H12" s="17">
        <v>6.7554352692201905E-2</v>
      </c>
      <c r="I12" s="17">
        <v>7.2434865551973801E-2</v>
      </c>
      <c r="J12" s="17">
        <v>0.15980558497914299</v>
      </c>
      <c r="K12" s="17">
        <v>0.14947605072533701</v>
      </c>
      <c r="L12" s="17">
        <v>7.4441355853625699E-2</v>
      </c>
      <c r="M12" s="17"/>
      <c r="N12" s="17">
        <v>3.81192549455069E-2</v>
      </c>
      <c r="O12" s="17">
        <v>5.6447384367569201E-2</v>
      </c>
      <c r="P12" s="17">
        <v>8.8630767030662E-2</v>
      </c>
      <c r="Q12" s="17">
        <v>0.19276444253575001</v>
      </c>
      <c r="R12" s="17"/>
      <c r="S12" s="17">
        <v>7.1634830112201606E-2</v>
      </c>
      <c r="T12" s="17">
        <v>9.8510136167638901E-2</v>
      </c>
      <c r="U12" s="17">
        <v>0.13376690330147001</v>
      </c>
      <c r="V12" s="17">
        <v>0.11231480549770401</v>
      </c>
      <c r="W12" s="17">
        <v>8.9397374201565294E-2</v>
      </c>
      <c r="X12" s="17">
        <v>5.4682826931794E-2</v>
      </c>
      <c r="Y12" s="17">
        <v>0.102993667334445</v>
      </c>
      <c r="Z12" s="17">
        <v>6.6528607265645898E-2</v>
      </c>
      <c r="AA12" s="17">
        <v>9.4865600993439603E-2</v>
      </c>
      <c r="AB12" s="17">
        <v>8.4034436971828094E-2</v>
      </c>
      <c r="AC12" s="17">
        <v>0.15463721672408701</v>
      </c>
      <c r="AD12" s="17">
        <v>6.1194161294628797E-2</v>
      </c>
      <c r="AE12" s="17"/>
      <c r="AF12" s="17">
        <v>0.113217039588732</v>
      </c>
      <c r="AG12" s="17">
        <v>0.30715941964304</v>
      </c>
      <c r="AH12" s="17">
        <v>0.184125554625582</v>
      </c>
      <c r="AI12" s="17">
        <v>0.19018083741312999</v>
      </c>
      <c r="AJ12" s="17">
        <v>0.131262462696774</v>
      </c>
      <c r="AK12" s="17">
        <v>0.109467007643785</v>
      </c>
      <c r="AL12" s="17">
        <v>7.5440059891794101E-2</v>
      </c>
      <c r="AM12" s="17">
        <v>9.5033440167758804E-2</v>
      </c>
      <c r="AN12" s="17">
        <v>7.9754050358537804E-2</v>
      </c>
      <c r="AO12" s="17">
        <v>3.49728745503914E-2</v>
      </c>
      <c r="AP12" s="17">
        <v>3.6902115638607298E-2</v>
      </c>
      <c r="AQ12" s="17">
        <v>2.2561926266940199E-2</v>
      </c>
      <c r="AR12" s="17">
        <v>8.8406671908512306E-3</v>
      </c>
      <c r="AS12" s="17">
        <v>0</v>
      </c>
      <c r="AT12" s="17">
        <v>1.6695072689783898E-2</v>
      </c>
      <c r="AU12" s="17">
        <v>1.2711596065365699E-2</v>
      </c>
      <c r="AV12" s="17"/>
      <c r="AW12" s="17">
        <v>0.13609278644404901</v>
      </c>
      <c r="AX12" s="17">
        <v>0.11163926582031999</v>
      </c>
      <c r="AY12" s="17">
        <v>5.7821644923370601E-2</v>
      </c>
      <c r="AZ12" s="17">
        <v>6.2462802911996303E-2</v>
      </c>
      <c r="BA12" s="17">
        <v>0.15416626574535899</v>
      </c>
      <c r="BB12" s="17"/>
      <c r="BC12" s="17">
        <v>1.7647208495572001E-2</v>
      </c>
      <c r="BD12" s="17">
        <v>5.0670411432870901E-3</v>
      </c>
      <c r="BE12" s="17">
        <v>8.2086160235645897E-2</v>
      </c>
      <c r="BF12" s="17">
        <v>0.25381382993558199</v>
      </c>
      <c r="BG12" s="17">
        <v>0.70973696389958696</v>
      </c>
      <c r="BH12" s="17"/>
      <c r="BI12" s="17">
        <v>7.3844293560253599E-2</v>
      </c>
      <c r="BJ12" s="17"/>
      <c r="BK12" s="17">
        <v>0.12031251726756299</v>
      </c>
      <c r="BL12" s="17">
        <v>8.6175597582823005E-2</v>
      </c>
      <c r="BM12" s="17">
        <v>8.8713357919635E-2</v>
      </c>
      <c r="BN12" s="17">
        <v>7.3375354118014893E-2</v>
      </c>
      <c r="BO12" s="17"/>
      <c r="BP12" s="17">
        <v>6.4437897060646898E-2</v>
      </c>
      <c r="BQ12" s="17">
        <v>8.2200162031483906E-2</v>
      </c>
      <c r="BR12" s="17">
        <v>6.5642423907661104E-2</v>
      </c>
      <c r="BS12" s="17">
        <v>0.13466117371849001</v>
      </c>
      <c r="BT12" s="17">
        <v>7.5941062472575704E-2</v>
      </c>
      <c r="BU12" s="17"/>
      <c r="BV12" s="17">
        <v>6.9303799386064693E-2</v>
      </c>
      <c r="BW12" s="17">
        <v>5.5733854827055097E-2</v>
      </c>
      <c r="BX12" s="17">
        <v>8.7258746030871207E-2</v>
      </c>
      <c r="BY12" s="17">
        <v>0.13310531432242501</v>
      </c>
      <c r="BZ12" s="17">
        <v>8.1369917545664097E-2</v>
      </c>
      <c r="CA12" s="17"/>
      <c r="CB12" s="17">
        <v>9.80882883599387E-2</v>
      </c>
      <c r="CC12" s="17">
        <v>9.0474969709744404E-2</v>
      </c>
      <c r="CD12" s="17"/>
      <c r="CE12" s="17">
        <v>6.04061601158178E-2</v>
      </c>
      <c r="CF12" s="17"/>
      <c r="CG12" s="17">
        <v>8.6565551858727399E-2</v>
      </c>
    </row>
    <row r="13" spans="2:85" x14ac:dyDescent="0.35">
      <c r="B13" s="18" t="s">
        <v>140</v>
      </c>
      <c r="C13" s="19">
        <v>8.1620662946948908E-3</v>
      </c>
      <c r="D13" s="19">
        <v>7.0633021202516398E-3</v>
      </c>
      <c r="E13" s="19">
        <v>9.2579174163009807E-3</v>
      </c>
      <c r="F13" s="19"/>
      <c r="G13" s="19">
        <v>7.1840860475998001E-3</v>
      </c>
      <c r="H13" s="19">
        <v>1.5445120102983399E-2</v>
      </c>
      <c r="I13" s="19">
        <v>8.5643598421653502E-3</v>
      </c>
      <c r="J13" s="19">
        <v>7.91233472694855E-3</v>
      </c>
      <c r="K13" s="19">
        <v>0</v>
      </c>
      <c r="L13" s="19">
        <v>8.2360069216283801E-3</v>
      </c>
      <c r="M13" s="19"/>
      <c r="N13" s="19">
        <v>4.50894569402417E-3</v>
      </c>
      <c r="O13" s="19">
        <v>5.0413522026110302E-3</v>
      </c>
      <c r="P13" s="19">
        <v>6.0766636547152503E-3</v>
      </c>
      <c r="Q13" s="19">
        <v>1.7253430052726101E-2</v>
      </c>
      <c r="R13" s="19"/>
      <c r="S13" s="19">
        <v>0</v>
      </c>
      <c r="T13" s="19">
        <v>2.3580472225025299E-2</v>
      </c>
      <c r="U13" s="19">
        <v>1.25055303097118E-2</v>
      </c>
      <c r="V13" s="19">
        <v>0</v>
      </c>
      <c r="W13" s="19">
        <v>5.6869532728001902E-3</v>
      </c>
      <c r="X13" s="19">
        <v>1.30562368198247E-2</v>
      </c>
      <c r="Y13" s="19">
        <v>1.32741200233292E-2</v>
      </c>
      <c r="Z13" s="19">
        <v>0</v>
      </c>
      <c r="AA13" s="19">
        <v>9.2406776604573304E-3</v>
      </c>
      <c r="AB13" s="19">
        <v>0</v>
      </c>
      <c r="AC13" s="19">
        <v>8.8847316739092894E-3</v>
      </c>
      <c r="AD13" s="19">
        <v>0</v>
      </c>
      <c r="AE13" s="19"/>
      <c r="AF13" s="19">
        <v>7.0462542177649606E-2</v>
      </c>
      <c r="AG13" s="19">
        <v>2.2659572232410601E-2</v>
      </c>
      <c r="AH13" s="19">
        <v>1.10414672840223E-2</v>
      </c>
      <c r="AI13" s="19">
        <v>1.23381527903849E-2</v>
      </c>
      <c r="AJ13" s="19">
        <v>5.1271177932620303E-3</v>
      </c>
      <c r="AK13" s="19">
        <v>0</v>
      </c>
      <c r="AL13" s="19">
        <v>1.3750450045672101E-2</v>
      </c>
      <c r="AM13" s="19">
        <v>1.32642161686988E-2</v>
      </c>
      <c r="AN13" s="19">
        <v>0</v>
      </c>
      <c r="AO13" s="19">
        <v>0</v>
      </c>
      <c r="AP13" s="19">
        <v>0</v>
      </c>
      <c r="AQ13" s="19">
        <v>0</v>
      </c>
      <c r="AR13" s="19">
        <v>0</v>
      </c>
      <c r="AS13" s="19">
        <v>0</v>
      </c>
      <c r="AT13" s="19">
        <v>0</v>
      </c>
      <c r="AU13" s="19">
        <v>7.10489276106564E-3</v>
      </c>
      <c r="AV13" s="19"/>
      <c r="AW13" s="19">
        <v>1.43069868220779E-2</v>
      </c>
      <c r="AX13" s="19">
        <v>3.7820843460195201E-3</v>
      </c>
      <c r="AY13" s="19">
        <v>0</v>
      </c>
      <c r="AZ13" s="19">
        <v>3.0204649927282898E-3</v>
      </c>
      <c r="BA13" s="19">
        <v>0</v>
      </c>
      <c r="BB13" s="19"/>
      <c r="BC13" s="19">
        <v>5.45422637741116E-3</v>
      </c>
      <c r="BD13" s="19">
        <v>2.9282163963896498E-3</v>
      </c>
      <c r="BE13" s="19">
        <v>1.1997749624883199E-2</v>
      </c>
      <c r="BF13" s="19">
        <v>1.2294858168125001E-2</v>
      </c>
      <c r="BG13" s="19">
        <v>1.30491043404966E-2</v>
      </c>
      <c r="BH13" s="19"/>
      <c r="BI13" s="19">
        <v>4.7606921230681299E-3</v>
      </c>
      <c r="BJ13" s="19"/>
      <c r="BK13" s="19">
        <v>8.3552018354040008E-3</v>
      </c>
      <c r="BL13" s="19">
        <v>5.8313646701955296E-3</v>
      </c>
      <c r="BM13" s="19">
        <v>6.1782921925933503E-3</v>
      </c>
      <c r="BN13" s="19">
        <v>8.3429145674502297E-2</v>
      </c>
      <c r="BO13" s="19"/>
      <c r="BP13" s="19">
        <v>0</v>
      </c>
      <c r="BQ13" s="19">
        <v>0</v>
      </c>
      <c r="BR13" s="19">
        <v>0</v>
      </c>
      <c r="BS13" s="19">
        <v>3.1902326502513999E-3</v>
      </c>
      <c r="BT13" s="19">
        <v>2.2943070645906501E-2</v>
      </c>
      <c r="BU13" s="19"/>
      <c r="BV13" s="19">
        <v>0</v>
      </c>
      <c r="BW13" s="19">
        <v>0</v>
      </c>
      <c r="BX13" s="19">
        <v>9.6335738557960793E-3</v>
      </c>
      <c r="BY13" s="19">
        <v>3.6686282683231E-3</v>
      </c>
      <c r="BZ13" s="19">
        <v>6.3610045316687697E-3</v>
      </c>
      <c r="CA13" s="19"/>
      <c r="CB13" s="19">
        <v>2.2837159775428799E-3</v>
      </c>
      <c r="CC13" s="19">
        <v>1.16049545859702E-2</v>
      </c>
      <c r="CD13" s="19"/>
      <c r="CE13" s="19">
        <v>0</v>
      </c>
      <c r="CF13" s="19"/>
      <c r="CG13" s="19">
        <v>0</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164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159</v>
      </c>
      <c r="C9" s="17">
        <v>0.23167596596485801</v>
      </c>
      <c r="D9" s="17">
        <v>0.203609223410879</v>
      </c>
      <c r="E9" s="17">
        <v>0.25973705276630699</v>
      </c>
      <c r="F9" s="17"/>
      <c r="G9" s="17">
        <v>0.13440680741406699</v>
      </c>
      <c r="H9" s="17">
        <v>0.21178073208918</v>
      </c>
      <c r="I9" s="17">
        <v>0.24362055792963799</v>
      </c>
      <c r="J9" s="17">
        <v>0.27404946767532501</v>
      </c>
      <c r="K9" s="17">
        <v>0.28707710786593998</v>
      </c>
      <c r="L9" s="17">
        <v>0.23110653208813201</v>
      </c>
      <c r="M9" s="17"/>
      <c r="N9" s="17">
        <v>0.191025990358974</v>
      </c>
      <c r="O9" s="17">
        <v>0.24271382350241799</v>
      </c>
      <c r="P9" s="17">
        <v>0.24783236187770999</v>
      </c>
      <c r="Q9" s="17">
        <v>0.251734347104561</v>
      </c>
      <c r="R9" s="17"/>
      <c r="S9" s="17">
        <v>0.249057150514951</v>
      </c>
      <c r="T9" s="17">
        <v>0.24520545215011699</v>
      </c>
      <c r="U9" s="17">
        <v>0.216343578647514</v>
      </c>
      <c r="V9" s="17">
        <v>0.22137363640129001</v>
      </c>
      <c r="W9" s="17">
        <v>0.183758281758133</v>
      </c>
      <c r="X9" s="17">
        <v>0.215951263980588</v>
      </c>
      <c r="Y9" s="17">
        <v>0.31312440664506203</v>
      </c>
      <c r="Z9" s="17">
        <v>0.20900631818933499</v>
      </c>
      <c r="AA9" s="17">
        <v>0.200963965223284</v>
      </c>
      <c r="AB9" s="17">
        <v>0.24932549145338101</v>
      </c>
      <c r="AC9" s="17">
        <v>0.28657562534692299</v>
      </c>
      <c r="AD9" s="17">
        <v>0.103743555824042</v>
      </c>
      <c r="AE9" s="17"/>
      <c r="AF9" s="17">
        <v>0.14101620528982001</v>
      </c>
      <c r="AG9" s="17">
        <v>0.39417440570531898</v>
      </c>
      <c r="AH9" s="17">
        <v>0.20811231787519299</v>
      </c>
      <c r="AI9" s="17">
        <v>0.24652582573939</v>
      </c>
      <c r="AJ9" s="17">
        <v>0.23899522722313099</v>
      </c>
      <c r="AK9" s="17">
        <v>0.232129688072435</v>
      </c>
      <c r="AL9" s="17">
        <v>0.20954673652304001</v>
      </c>
      <c r="AM9" s="17">
        <v>0.239353580744851</v>
      </c>
      <c r="AN9" s="17">
        <v>0.21812639774598699</v>
      </c>
      <c r="AO9" s="17">
        <v>0.25195057568274998</v>
      </c>
      <c r="AP9" s="17">
        <v>0.231214025675295</v>
      </c>
      <c r="AQ9" s="17">
        <v>0.189963817026855</v>
      </c>
      <c r="AR9" s="17">
        <v>0.20679209018942399</v>
      </c>
      <c r="AS9" s="17">
        <v>0.225463085233675</v>
      </c>
      <c r="AT9" s="17">
        <v>0.21471282351253199</v>
      </c>
      <c r="AU9" s="17">
        <v>0.211321532952566</v>
      </c>
      <c r="AV9" s="17"/>
      <c r="AW9" s="17">
        <v>0.252876836283638</v>
      </c>
      <c r="AX9" s="17">
        <v>0.25069079480212603</v>
      </c>
      <c r="AY9" s="17">
        <v>0.17924113253191101</v>
      </c>
      <c r="AZ9" s="17">
        <v>0.243551097794765</v>
      </c>
      <c r="BA9" s="17">
        <v>0.25304299842205902</v>
      </c>
      <c r="BB9" s="17"/>
      <c r="BC9" s="17">
        <v>0.222214048081564</v>
      </c>
      <c r="BD9" s="17">
        <v>0.14343759724226299</v>
      </c>
      <c r="BE9" s="17">
        <v>0.25739954009567201</v>
      </c>
      <c r="BF9" s="17">
        <v>0.33790724248001502</v>
      </c>
      <c r="BG9" s="17">
        <v>0.46571855775421001</v>
      </c>
      <c r="BH9" s="17"/>
      <c r="BI9" s="17">
        <v>0.224882363132789</v>
      </c>
      <c r="BJ9" s="17"/>
      <c r="BK9" s="17">
        <v>0.197239221230363</v>
      </c>
      <c r="BL9" s="17">
        <v>0.21318955394873901</v>
      </c>
      <c r="BM9" s="17">
        <v>0.25724033579327299</v>
      </c>
      <c r="BN9" s="17">
        <v>0.13761314288611301</v>
      </c>
      <c r="BO9" s="17"/>
      <c r="BP9" s="17">
        <v>0.17623428340903899</v>
      </c>
      <c r="BQ9" s="17">
        <v>0.25861371746045497</v>
      </c>
      <c r="BR9" s="17">
        <v>0.16481256373861</v>
      </c>
      <c r="BS9" s="17">
        <v>0.29255299574952698</v>
      </c>
      <c r="BT9" s="17">
        <v>0.165919806899644</v>
      </c>
      <c r="BU9" s="17"/>
      <c r="BV9" s="17">
        <v>0.19401582897797801</v>
      </c>
      <c r="BW9" s="17">
        <v>0.21935654462722201</v>
      </c>
      <c r="BX9" s="17">
        <v>0.206466547234507</v>
      </c>
      <c r="BY9" s="17">
        <v>0.284733185088206</v>
      </c>
      <c r="BZ9" s="17">
        <v>0.224631256633395</v>
      </c>
      <c r="CA9" s="17"/>
      <c r="CB9" s="17">
        <v>0.25128495468324702</v>
      </c>
      <c r="CC9" s="17">
        <v>0.220191186388979</v>
      </c>
      <c r="CD9" s="17"/>
      <c r="CE9" s="17">
        <v>0.221375953794059</v>
      </c>
      <c r="CF9" s="17"/>
      <c r="CG9" s="17">
        <v>0.28638826802485801</v>
      </c>
    </row>
    <row r="10" spans="2:85" x14ac:dyDescent="0.35">
      <c r="B10" s="18" t="s">
        <v>160</v>
      </c>
      <c r="C10" s="17">
        <v>0.53652194567485101</v>
      </c>
      <c r="D10" s="17">
        <v>0.55846779521610601</v>
      </c>
      <c r="E10" s="17">
        <v>0.51431200369070096</v>
      </c>
      <c r="F10" s="17"/>
      <c r="G10" s="17">
        <v>0.53841016457536695</v>
      </c>
      <c r="H10" s="17">
        <v>0.56329324073261999</v>
      </c>
      <c r="I10" s="17">
        <v>0.526214680000619</v>
      </c>
      <c r="J10" s="17">
        <v>0.50188999776503296</v>
      </c>
      <c r="K10" s="17">
        <v>0.50654875890746898</v>
      </c>
      <c r="L10" s="17">
        <v>0.57010174587039197</v>
      </c>
      <c r="M10" s="17"/>
      <c r="N10" s="17">
        <v>0.59208448285350501</v>
      </c>
      <c r="O10" s="17">
        <v>0.53205565393945198</v>
      </c>
      <c r="P10" s="17">
        <v>0.52689481469354305</v>
      </c>
      <c r="Q10" s="17">
        <v>0.490582476659222</v>
      </c>
      <c r="R10" s="17"/>
      <c r="S10" s="17">
        <v>0.54332459278342404</v>
      </c>
      <c r="T10" s="17">
        <v>0.52572212428452103</v>
      </c>
      <c r="U10" s="17">
        <v>0.50735053784590001</v>
      </c>
      <c r="V10" s="17">
        <v>0.53802124087022896</v>
      </c>
      <c r="W10" s="17">
        <v>0.54606179662988097</v>
      </c>
      <c r="X10" s="17">
        <v>0.53838938146673798</v>
      </c>
      <c r="Y10" s="17">
        <v>0.48077981666816899</v>
      </c>
      <c r="Z10" s="17">
        <v>0.49459716076551102</v>
      </c>
      <c r="AA10" s="17">
        <v>0.60641014891712997</v>
      </c>
      <c r="AB10" s="17">
        <v>0.50026316530978199</v>
      </c>
      <c r="AC10" s="17">
        <v>0.56867172864719295</v>
      </c>
      <c r="AD10" s="17">
        <v>0.60002459154034005</v>
      </c>
      <c r="AE10" s="17"/>
      <c r="AF10" s="17">
        <v>0.51680050291455903</v>
      </c>
      <c r="AG10" s="17">
        <v>0.38366735403493202</v>
      </c>
      <c r="AH10" s="17">
        <v>0.536529190152921</v>
      </c>
      <c r="AI10" s="17">
        <v>0.49760257685490999</v>
      </c>
      <c r="AJ10" s="17">
        <v>0.534598174601712</v>
      </c>
      <c r="AK10" s="17">
        <v>0.47769418030826299</v>
      </c>
      <c r="AL10" s="17">
        <v>0.57628330148206597</v>
      </c>
      <c r="AM10" s="17">
        <v>0.57049552557051597</v>
      </c>
      <c r="AN10" s="17">
        <v>0.513116465885886</v>
      </c>
      <c r="AO10" s="17">
        <v>0.52692617421529098</v>
      </c>
      <c r="AP10" s="17">
        <v>0.58601288578850097</v>
      </c>
      <c r="AQ10" s="17">
        <v>0.633717064722916</v>
      </c>
      <c r="AR10" s="17">
        <v>0.56234506491667102</v>
      </c>
      <c r="AS10" s="17">
        <v>0.55710952659783697</v>
      </c>
      <c r="AT10" s="17">
        <v>0.52972610813384202</v>
      </c>
      <c r="AU10" s="17">
        <v>0.58540401383731</v>
      </c>
      <c r="AV10" s="17"/>
      <c r="AW10" s="17">
        <v>0.49884970623116498</v>
      </c>
      <c r="AX10" s="17">
        <v>0.51159624703045203</v>
      </c>
      <c r="AY10" s="17">
        <v>0.59748845178446597</v>
      </c>
      <c r="AZ10" s="17">
        <v>0.55053520468834005</v>
      </c>
      <c r="BA10" s="17">
        <v>0.546932788708131</v>
      </c>
      <c r="BB10" s="17"/>
      <c r="BC10" s="17">
        <v>0.47411671319197501</v>
      </c>
      <c r="BD10" s="17">
        <v>0.62782063137987298</v>
      </c>
      <c r="BE10" s="17">
        <v>0.52017739872571001</v>
      </c>
      <c r="BF10" s="17">
        <v>0.45151195843372799</v>
      </c>
      <c r="BG10" s="17">
        <v>0.30660842703262198</v>
      </c>
      <c r="BH10" s="17"/>
      <c r="BI10" s="17">
        <v>0.54979720508676899</v>
      </c>
      <c r="BJ10" s="17"/>
      <c r="BK10" s="17">
        <v>0.56020424275698899</v>
      </c>
      <c r="BL10" s="17">
        <v>0.54378423385219299</v>
      </c>
      <c r="BM10" s="17">
        <v>0.52683742243869003</v>
      </c>
      <c r="BN10" s="17">
        <v>0.48261057331872398</v>
      </c>
      <c r="BO10" s="17"/>
      <c r="BP10" s="17">
        <v>0.604382329941892</v>
      </c>
      <c r="BQ10" s="17">
        <v>0.52320137004575995</v>
      </c>
      <c r="BR10" s="17">
        <v>0.56778992518526605</v>
      </c>
      <c r="BS10" s="17">
        <v>0.54007066277042204</v>
      </c>
      <c r="BT10" s="17">
        <v>0.49998130975239302</v>
      </c>
      <c r="BU10" s="17"/>
      <c r="BV10" s="17">
        <v>0.59525981543379902</v>
      </c>
      <c r="BW10" s="17">
        <v>0.52406946551315303</v>
      </c>
      <c r="BX10" s="17">
        <v>0.55600044506967605</v>
      </c>
      <c r="BY10" s="17">
        <v>0.53015336887729103</v>
      </c>
      <c r="BZ10" s="17">
        <v>0.51063892629187102</v>
      </c>
      <c r="CA10" s="17"/>
      <c r="CB10" s="17">
        <v>0.55977798101446397</v>
      </c>
      <c r="CC10" s="17">
        <v>0.52290112904222896</v>
      </c>
      <c r="CD10" s="17"/>
      <c r="CE10" s="17">
        <v>0.524988387858906</v>
      </c>
      <c r="CF10" s="17"/>
      <c r="CG10" s="17">
        <v>0.55431325755670002</v>
      </c>
    </row>
    <row r="11" spans="2:85" x14ac:dyDescent="0.35">
      <c r="B11" s="18" t="s">
        <v>161</v>
      </c>
      <c r="C11" s="17">
        <v>0.16684539422958999</v>
      </c>
      <c r="D11" s="17">
        <v>0.18100939175064901</v>
      </c>
      <c r="E11" s="17">
        <v>0.15295702071478501</v>
      </c>
      <c r="F11" s="17"/>
      <c r="G11" s="17">
        <v>0.232969527759221</v>
      </c>
      <c r="H11" s="17">
        <v>0.14990456772805599</v>
      </c>
      <c r="I11" s="17">
        <v>0.15486010761598501</v>
      </c>
      <c r="J11" s="17">
        <v>0.17405443714777999</v>
      </c>
      <c r="K11" s="17">
        <v>0.15838419071873799</v>
      </c>
      <c r="L11" s="17">
        <v>0.14630637457394399</v>
      </c>
      <c r="M11" s="17"/>
      <c r="N11" s="17">
        <v>0.17388165144682199</v>
      </c>
      <c r="O11" s="17">
        <v>0.15941711506207401</v>
      </c>
      <c r="P11" s="17">
        <v>0.16595653302155</v>
      </c>
      <c r="Q11" s="17">
        <v>0.16442953088255299</v>
      </c>
      <c r="R11" s="17"/>
      <c r="S11" s="17">
        <v>0.179512634656076</v>
      </c>
      <c r="T11" s="17">
        <v>0.15629272557747001</v>
      </c>
      <c r="U11" s="17">
        <v>0.16592362060492999</v>
      </c>
      <c r="V11" s="17">
        <v>0.19013285035691599</v>
      </c>
      <c r="W11" s="17">
        <v>0.20307848056154101</v>
      </c>
      <c r="X11" s="17">
        <v>0.15233902282499601</v>
      </c>
      <c r="Y11" s="17">
        <v>0.12980916940038401</v>
      </c>
      <c r="Z11" s="17">
        <v>0.22137597605311701</v>
      </c>
      <c r="AA11" s="17">
        <v>0.14050980577352901</v>
      </c>
      <c r="AB11" s="17">
        <v>0.18763650101430401</v>
      </c>
      <c r="AC11" s="17">
        <v>8.3717907782720896E-2</v>
      </c>
      <c r="AD11" s="17">
        <v>0.24401007829400101</v>
      </c>
      <c r="AE11" s="17"/>
      <c r="AF11" s="17">
        <v>0.21282490890140701</v>
      </c>
      <c r="AG11" s="17">
        <v>0.15194659697263299</v>
      </c>
      <c r="AH11" s="17">
        <v>0.15987094074184099</v>
      </c>
      <c r="AI11" s="17">
        <v>0.16500442263923801</v>
      </c>
      <c r="AJ11" s="17">
        <v>0.18597278430637201</v>
      </c>
      <c r="AK11" s="17">
        <v>0.223740291935242</v>
      </c>
      <c r="AL11" s="17">
        <v>0.16485043327739199</v>
      </c>
      <c r="AM11" s="17">
        <v>0.112006440154178</v>
      </c>
      <c r="AN11" s="17">
        <v>0.196361445060308</v>
      </c>
      <c r="AO11" s="17">
        <v>0.15227332284580899</v>
      </c>
      <c r="AP11" s="17">
        <v>0.15063851500159001</v>
      </c>
      <c r="AQ11" s="17">
        <v>0.106073785729974</v>
      </c>
      <c r="AR11" s="17">
        <v>0.15334873475945501</v>
      </c>
      <c r="AS11" s="17">
        <v>0.217427388168488</v>
      </c>
      <c r="AT11" s="17">
        <v>0.22377702011804501</v>
      </c>
      <c r="AU11" s="17">
        <v>0.17014816699822</v>
      </c>
      <c r="AV11" s="17"/>
      <c r="AW11" s="17">
        <v>0.16977037001430001</v>
      </c>
      <c r="AX11" s="17">
        <v>0.166916904607877</v>
      </c>
      <c r="AY11" s="17">
        <v>0.17870166841378199</v>
      </c>
      <c r="AZ11" s="17">
        <v>0.129843633258859</v>
      </c>
      <c r="BA11" s="17">
        <v>0.12779013018087701</v>
      </c>
      <c r="BB11" s="17"/>
      <c r="BC11" s="17">
        <v>0.22504510730794</v>
      </c>
      <c r="BD11" s="17">
        <v>0.18177037390067699</v>
      </c>
      <c r="BE11" s="17">
        <v>0.15759909349215701</v>
      </c>
      <c r="BF11" s="17">
        <v>0.122773398788858</v>
      </c>
      <c r="BG11" s="17">
        <v>0.111568441812292</v>
      </c>
      <c r="BH11" s="17"/>
      <c r="BI11" s="17">
        <v>0.168631169957873</v>
      </c>
      <c r="BJ11" s="17"/>
      <c r="BK11" s="17">
        <v>0.174127307361749</v>
      </c>
      <c r="BL11" s="17">
        <v>0.180594976443848</v>
      </c>
      <c r="BM11" s="17">
        <v>0.158288518695755</v>
      </c>
      <c r="BN11" s="17">
        <v>0.13662114903424599</v>
      </c>
      <c r="BO11" s="17"/>
      <c r="BP11" s="17">
        <v>0.17956059428881299</v>
      </c>
      <c r="BQ11" s="17">
        <v>0.16694048717573901</v>
      </c>
      <c r="BR11" s="17">
        <v>0.201814044727117</v>
      </c>
      <c r="BS11" s="17">
        <v>0.122399880368953</v>
      </c>
      <c r="BT11" s="17">
        <v>0.22447247927092601</v>
      </c>
      <c r="BU11" s="17"/>
      <c r="BV11" s="17">
        <v>0.16351307763238601</v>
      </c>
      <c r="BW11" s="17">
        <v>0.204144226506564</v>
      </c>
      <c r="BX11" s="17">
        <v>0.15796095426330101</v>
      </c>
      <c r="BY11" s="17">
        <v>0.132696210496347</v>
      </c>
      <c r="BZ11" s="17">
        <v>0.16449406657614801</v>
      </c>
      <c r="CA11" s="17"/>
      <c r="CB11" s="17">
        <v>0.14310314095615001</v>
      </c>
      <c r="CC11" s="17">
        <v>0.18075098362005401</v>
      </c>
      <c r="CD11" s="17"/>
      <c r="CE11" s="17">
        <v>0.20904344188701501</v>
      </c>
      <c r="CF11" s="17"/>
      <c r="CG11" s="17">
        <v>0.13528923007938401</v>
      </c>
    </row>
    <row r="12" spans="2:85" x14ac:dyDescent="0.35">
      <c r="B12" s="18" t="s">
        <v>162</v>
      </c>
      <c r="C12" s="17">
        <v>2.4609482651767701E-2</v>
      </c>
      <c r="D12" s="17">
        <v>2.99309135296255E-2</v>
      </c>
      <c r="E12" s="17">
        <v>1.94923662123292E-2</v>
      </c>
      <c r="F12" s="17"/>
      <c r="G12" s="17">
        <v>1.8421139083241299E-2</v>
      </c>
      <c r="H12" s="17">
        <v>2.8119561867383801E-2</v>
      </c>
      <c r="I12" s="17">
        <v>2.7164896664070001E-2</v>
      </c>
      <c r="J12" s="17">
        <v>2.2542101558174401E-2</v>
      </c>
      <c r="K12" s="17">
        <v>2.88802371559864E-2</v>
      </c>
      <c r="L12" s="17">
        <v>2.2603407968832999E-2</v>
      </c>
      <c r="M12" s="17"/>
      <c r="N12" s="17">
        <v>1.9480623223852099E-2</v>
      </c>
      <c r="O12" s="17">
        <v>3.5217857604152303E-2</v>
      </c>
      <c r="P12" s="17">
        <v>2.2904503813289401E-2</v>
      </c>
      <c r="Q12" s="17">
        <v>2.0813198122511499E-2</v>
      </c>
      <c r="R12" s="17"/>
      <c r="S12" s="17">
        <v>5.7237583860689197E-3</v>
      </c>
      <c r="T12" s="17">
        <v>2.2886884797522999E-2</v>
      </c>
      <c r="U12" s="17">
        <v>4.72804633161985E-2</v>
      </c>
      <c r="V12" s="17">
        <v>1.7939509419742601E-2</v>
      </c>
      <c r="W12" s="17">
        <v>5.3112068195341498E-2</v>
      </c>
      <c r="X12" s="17">
        <v>4.1672126166814899E-2</v>
      </c>
      <c r="Y12" s="17">
        <v>3.0894364016942701E-2</v>
      </c>
      <c r="Z12" s="17">
        <v>3.7502305707347201E-2</v>
      </c>
      <c r="AA12" s="17">
        <v>1.2210312916238E-2</v>
      </c>
      <c r="AB12" s="17">
        <v>6.9584308478258302E-3</v>
      </c>
      <c r="AC12" s="17">
        <v>2.51970914035008E-2</v>
      </c>
      <c r="AD12" s="17">
        <v>2.6222596622603699E-2</v>
      </c>
      <c r="AE12" s="17"/>
      <c r="AF12" s="17">
        <v>6.1602218992134597E-2</v>
      </c>
      <c r="AG12" s="17">
        <v>0</v>
      </c>
      <c r="AH12" s="17">
        <v>1.0559532164049701E-2</v>
      </c>
      <c r="AI12" s="17">
        <v>1.4184347876901499E-2</v>
      </c>
      <c r="AJ12" s="17">
        <v>2.51748270375859E-2</v>
      </c>
      <c r="AK12" s="17">
        <v>4.5585166811620399E-2</v>
      </c>
      <c r="AL12" s="17">
        <v>3.1395265856767003E-2</v>
      </c>
      <c r="AM12" s="17">
        <v>2.8563343458652701E-2</v>
      </c>
      <c r="AN12" s="17">
        <v>3.9146755947364102E-2</v>
      </c>
      <c r="AO12" s="17">
        <v>4.6926551171106903E-2</v>
      </c>
      <c r="AP12" s="17">
        <v>9.9953758109944408E-3</v>
      </c>
      <c r="AQ12" s="17">
        <v>4.4698154423748901E-2</v>
      </c>
      <c r="AR12" s="17">
        <v>2.5964559869525401E-2</v>
      </c>
      <c r="AS12" s="17">
        <v>0</v>
      </c>
      <c r="AT12" s="17">
        <v>1.7406839629082401E-2</v>
      </c>
      <c r="AU12" s="17">
        <v>0</v>
      </c>
      <c r="AV12" s="17"/>
      <c r="AW12" s="17">
        <v>2.9154029272895201E-2</v>
      </c>
      <c r="AX12" s="17">
        <v>1.30941583632352E-2</v>
      </c>
      <c r="AY12" s="17">
        <v>2.5937076363840902E-2</v>
      </c>
      <c r="AZ12" s="17">
        <v>3.3377259062240497E-2</v>
      </c>
      <c r="BA12" s="17">
        <v>1.9324324418671601E-2</v>
      </c>
      <c r="BB12" s="17"/>
      <c r="BC12" s="17">
        <v>3.6665554544185602E-2</v>
      </c>
      <c r="BD12" s="17">
        <v>2.1231968434423602E-2</v>
      </c>
      <c r="BE12" s="17">
        <v>2.41192201044917E-2</v>
      </c>
      <c r="BF12" s="17">
        <v>2.7903623046752101E-2</v>
      </c>
      <c r="BG12" s="17">
        <v>1.30491043404966E-2</v>
      </c>
      <c r="BH12" s="17"/>
      <c r="BI12" s="17">
        <v>2.41186642352029E-2</v>
      </c>
      <c r="BJ12" s="17"/>
      <c r="BK12" s="17">
        <v>2.9260716921187799E-2</v>
      </c>
      <c r="BL12" s="17">
        <v>2.15869837473282E-2</v>
      </c>
      <c r="BM12" s="17">
        <v>2.4268319155732E-2</v>
      </c>
      <c r="BN12" s="17">
        <v>3.3434378866898998E-2</v>
      </c>
      <c r="BO12" s="17"/>
      <c r="BP12" s="17">
        <v>3.0914712415849602E-2</v>
      </c>
      <c r="BQ12" s="17">
        <v>2.3909405931648201E-2</v>
      </c>
      <c r="BR12" s="17">
        <v>1.9916766520513999E-2</v>
      </c>
      <c r="BS12" s="17">
        <v>1.8864533660848601E-2</v>
      </c>
      <c r="BT12" s="17">
        <v>3.6397089281206503E-2</v>
      </c>
      <c r="BU12" s="17"/>
      <c r="BV12" s="17">
        <v>3.3588629126640797E-2</v>
      </c>
      <c r="BW12" s="17">
        <v>2.3626031308285202E-2</v>
      </c>
      <c r="BX12" s="17">
        <v>4.3861474984330497E-2</v>
      </c>
      <c r="BY12" s="17">
        <v>2.0292960666317601E-2</v>
      </c>
      <c r="BZ12" s="17">
        <v>3.1033822777240198E-2</v>
      </c>
      <c r="CA12" s="17"/>
      <c r="CB12" s="17">
        <v>1.8390234715496199E-2</v>
      </c>
      <c r="CC12" s="17">
        <v>2.8252031112659899E-2</v>
      </c>
      <c r="CD12" s="17"/>
      <c r="CE12" s="17">
        <v>2.04280526267894E-2</v>
      </c>
      <c r="CF12" s="17"/>
      <c r="CG12" s="17">
        <v>1.4032594888413101E-2</v>
      </c>
    </row>
    <row r="13" spans="2:85" x14ac:dyDescent="0.35">
      <c r="B13" s="18" t="s">
        <v>163</v>
      </c>
      <c r="C13" s="17">
        <v>7.3959833957173097E-3</v>
      </c>
      <c r="D13" s="17">
        <v>5.8335849300356997E-3</v>
      </c>
      <c r="E13" s="17">
        <v>8.9417543406264E-3</v>
      </c>
      <c r="F13" s="17"/>
      <c r="G13" s="17">
        <v>0</v>
      </c>
      <c r="H13" s="17">
        <v>1.47628314932406E-2</v>
      </c>
      <c r="I13" s="17">
        <v>7.55025702205399E-3</v>
      </c>
      <c r="J13" s="17">
        <v>1.0887506891190999E-2</v>
      </c>
      <c r="K13" s="17">
        <v>1.2396555599641401E-2</v>
      </c>
      <c r="L13" s="17">
        <v>0</v>
      </c>
      <c r="M13" s="17"/>
      <c r="N13" s="17">
        <v>6.97576461180229E-3</v>
      </c>
      <c r="O13" s="17">
        <v>1.6867899114230401E-3</v>
      </c>
      <c r="P13" s="17">
        <v>0</v>
      </c>
      <c r="Q13" s="17">
        <v>2.0355014161408599E-2</v>
      </c>
      <c r="R13" s="17"/>
      <c r="S13" s="17">
        <v>5.3396340858733599E-3</v>
      </c>
      <c r="T13" s="17">
        <v>0</v>
      </c>
      <c r="U13" s="17">
        <v>0</v>
      </c>
      <c r="V13" s="17">
        <v>8.9474263812493304E-3</v>
      </c>
      <c r="W13" s="17">
        <v>0</v>
      </c>
      <c r="X13" s="17">
        <v>1.0636645851899501E-2</v>
      </c>
      <c r="Y13" s="17">
        <v>7.7567958418994403E-3</v>
      </c>
      <c r="Z13" s="17">
        <v>0</v>
      </c>
      <c r="AA13" s="17">
        <v>1.14835657891958E-2</v>
      </c>
      <c r="AB13" s="17">
        <v>1.8003201291823999E-2</v>
      </c>
      <c r="AC13" s="17">
        <v>1.19397672377005E-2</v>
      </c>
      <c r="AD13" s="17">
        <v>2.59991777190129E-2</v>
      </c>
      <c r="AE13" s="17"/>
      <c r="AF13" s="17">
        <v>0</v>
      </c>
      <c r="AG13" s="17">
        <v>2.6176443761563702E-2</v>
      </c>
      <c r="AH13" s="17">
        <v>2.69878899023944E-2</v>
      </c>
      <c r="AI13" s="17">
        <v>6.7639396485979298E-3</v>
      </c>
      <c r="AJ13" s="17">
        <v>4.9000710312434798E-3</v>
      </c>
      <c r="AK13" s="17">
        <v>4.0823153039641598E-3</v>
      </c>
      <c r="AL13" s="17">
        <v>0</v>
      </c>
      <c r="AM13" s="17">
        <v>1.8272243204602499E-2</v>
      </c>
      <c r="AN13" s="17">
        <v>0</v>
      </c>
      <c r="AO13" s="17">
        <v>0</v>
      </c>
      <c r="AP13" s="17">
        <v>0</v>
      </c>
      <c r="AQ13" s="17">
        <v>9.3415677268934294E-3</v>
      </c>
      <c r="AR13" s="17">
        <v>0</v>
      </c>
      <c r="AS13" s="17">
        <v>0</v>
      </c>
      <c r="AT13" s="17">
        <v>1.4377208606498E-2</v>
      </c>
      <c r="AU13" s="17">
        <v>1.16892376520672E-2</v>
      </c>
      <c r="AV13" s="17"/>
      <c r="AW13" s="17">
        <v>8.6220277482934801E-3</v>
      </c>
      <c r="AX13" s="17">
        <v>6.7766744948518001E-3</v>
      </c>
      <c r="AY13" s="17">
        <v>5.8847079518532103E-3</v>
      </c>
      <c r="AZ13" s="17">
        <v>1.13912272896141E-2</v>
      </c>
      <c r="BA13" s="17">
        <v>1.5216239221852199E-2</v>
      </c>
      <c r="BB13" s="17"/>
      <c r="BC13" s="17">
        <v>1.6458426647948901E-2</v>
      </c>
      <c r="BD13" s="17">
        <v>3.8583754971325199E-3</v>
      </c>
      <c r="BE13" s="17">
        <v>4.4879404814196101E-3</v>
      </c>
      <c r="BF13" s="17">
        <v>5.7789424061972803E-3</v>
      </c>
      <c r="BG13" s="17">
        <v>5.4965953495577202E-2</v>
      </c>
      <c r="BH13" s="17"/>
      <c r="BI13" s="17">
        <v>6.3589695690661899E-3</v>
      </c>
      <c r="BJ13" s="17"/>
      <c r="BK13" s="17">
        <v>5.70980018923697E-3</v>
      </c>
      <c r="BL13" s="17">
        <v>9.4810173952276002E-3</v>
      </c>
      <c r="BM13" s="17">
        <v>7.1675071297757596E-3</v>
      </c>
      <c r="BN13" s="17">
        <v>0</v>
      </c>
      <c r="BO13" s="17"/>
      <c r="BP13" s="17">
        <v>0</v>
      </c>
      <c r="BQ13" s="17">
        <v>4.6914133862856798E-3</v>
      </c>
      <c r="BR13" s="17">
        <v>7.3827326480303303E-3</v>
      </c>
      <c r="BS13" s="17">
        <v>1.9687205193720001E-2</v>
      </c>
      <c r="BT13" s="17">
        <v>1.43015515967218E-2</v>
      </c>
      <c r="BU13" s="17"/>
      <c r="BV13" s="17">
        <v>3.24571552413359E-3</v>
      </c>
      <c r="BW13" s="17">
        <v>8.9530247528411804E-3</v>
      </c>
      <c r="BX13" s="17">
        <v>5.6956193206065698E-3</v>
      </c>
      <c r="BY13" s="17">
        <v>1.3360855381773401E-2</v>
      </c>
      <c r="BZ13" s="17">
        <v>4.9773997380658996E-3</v>
      </c>
      <c r="CA13" s="17"/>
      <c r="CB13" s="17">
        <v>1.06350305133384E-2</v>
      </c>
      <c r="CC13" s="17">
        <v>5.49890738042639E-3</v>
      </c>
      <c r="CD13" s="17"/>
      <c r="CE13" s="17">
        <v>5.8676709204544602E-3</v>
      </c>
      <c r="CF13" s="17"/>
      <c r="CG13" s="17">
        <v>3.5422776468049498E-3</v>
      </c>
    </row>
    <row r="14" spans="2:85" x14ac:dyDescent="0.35">
      <c r="B14" s="18" t="s">
        <v>140</v>
      </c>
      <c r="C14" s="19">
        <v>3.2951228083216301E-2</v>
      </c>
      <c r="D14" s="19">
        <v>2.1149091162705799E-2</v>
      </c>
      <c r="E14" s="19">
        <v>4.4559802275251303E-2</v>
      </c>
      <c r="F14" s="19"/>
      <c r="G14" s="19">
        <v>7.5792361168102507E-2</v>
      </c>
      <c r="H14" s="19">
        <v>3.21390660895194E-2</v>
      </c>
      <c r="I14" s="19">
        <v>4.0589500767634498E-2</v>
      </c>
      <c r="J14" s="19">
        <v>1.6576488962497301E-2</v>
      </c>
      <c r="K14" s="19">
        <v>6.7131497522250798E-3</v>
      </c>
      <c r="L14" s="19">
        <v>2.9881939498698901E-2</v>
      </c>
      <c r="M14" s="19"/>
      <c r="N14" s="19">
        <v>1.6551487505044999E-2</v>
      </c>
      <c r="O14" s="19">
        <v>2.8908759980480401E-2</v>
      </c>
      <c r="P14" s="19">
        <v>3.6411786593908202E-2</v>
      </c>
      <c r="Q14" s="19">
        <v>5.20854330697436E-2</v>
      </c>
      <c r="R14" s="19"/>
      <c r="S14" s="19">
        <v>1.7042229573605999E-2</v>
      </c>
      <c r="T14" s="19">
        <v>4.9892813190368097E-2</v>
      </c>
      <c r="U14" s="19">
        <v>6.3101799585456794E-2</v>
      </c>
      <c r="V14" s="19">
        <v>2.3585336570573E-2</v>
      </c>
      <c r="W14" s="19">
        <v>1.39893728551038E-2</v>
      </c>
      <c r="X14" s="19">
        <v>4.1011559708964598E-2</v>
      </c>
      <c r="Y14" s="19">
        <v>3.7635447427542802E-2</v>
      </c>
      <c r="Z14" s="19">
        <v>3.7518239284690197E-2</v>
      </c>
      <c r="AA14" s="19">
        <v>2.84222013806231E-2</v>
      </c>
      <c r="AB14" s="19">
        <v>3.7813210082882701E-2</v>
      </c>
      <c r="AC14" s="19">
        <v>2.3897879581961601E-2</v>
      </c>
      <c r="AD14" s="19">
        <v>0</v>
      </c>
      <c r="AE14" s="19"/>
      <c r="AF14" s="19">
        <v>6.7756163902078906E-2</v>
      </c>
      <c r="AG14" s="19">
        <v>4.4035199525551801E-2</v>
      </c>
      <c r="AH14" s="19">
        <v>5.7940129163600702E-2</v>
      </c>
      <c r="AI14" s="19">
        <v>6.9918887240963096E-2</v>
      </c>
      <c r="AJ14" s="19">
        <v>1.0358915799955499E-2</v>
      </c>
      <c r="AK14" s="19">
        <v>1.6768357568476101E-2</v>
      </c>
      <c r="AL14" s="19">
        <v>1.79242628607355E-2</v>
      </c>
      <c r="AM14" s="19">
        <v>3.1308866867200899E-2</v>
      </c>
      <c r="AN14" s="19">
        <v>3.3248935360454403E-2</v>
      </c>
      <c r="AO14" s="19">
        <v>2.1923376085042499E-2</v>
      </c>
      <c r="AP14" s="19">
        <v>2.2139197723619702E-2</v>
      </c>
      <c r="AQ14" s="19">
        <v>1.6205610369611899E-2</v>
      </c>
      <c r="AR14" s="19">
        <v>5.1549550264923603E-2</v>
      </c>
      <c r="AS14" s="19">
        <v>0</v>
      </c>
      <c r="AT14" s="19">
        <v>0</v>
      </c>
      <c r="AU14" s="19">
        <v>2.1437048559836899E-2</v>
      </c>
      <c r="AV14" s="19"/>
      <c r="AW14" s="19">
        <v>4.0727030449708997E-2</v>
      </c>
      <c r="AX14" s="19">
        <v>5.0925220701459398E-2</v>
      </c>
      <c r="AY14" s="19">
        <v>1.27469629541459E-2</v>
      </c>
      <c r="AZ14" s="19">
        <v>3.1301577906180697E-2</v>
      </c>
      <c r="BA14" s="19">
        <v>3.76935190484088E-2</v>
      </c>
      <c r="BB14" s="19"/>
      <c r="BC14" s="19">
        <v>2.55001502263861E-2</v>
      </c>
      <c r="BD14" s="19">
        <v>2.1881053545630798E-2</v>
      </c>
      <c r="BE14" s="19">
        <v>3.62168071005496E-2</v>
      </c>
      <c r="BF14" s="19">
        <v>5.4124834844449597E-2</v>
      </c>
      <c r="BG14" s="19">
        <v>4.8089515564802898E-2</v>
      </c>
      <c r="BH14" s="19"/>
      <c r="BI14" s="19">
        <v>2.6211628018300501E-2</v>
      </c>
      <c r="BJ14" s="19"/>
      <c r="BK14" s="19">
        <v>3.34587115404738E-2</v>
      </c>
      <c r="BL14" s="19">
        <v>3.13632346126652E-2</v>
      </c>
      <c r="BM14" s="19">
        <v>2.6197896786773801E-2</v>
      </c>
      <c r="BN14" s="19">
        <v>0.20972075589401901</v>
      </c>
      <c r="BO14" s="19"/>
      <c r="BP14" s="19">
        <v>8.9080799444074092E-3</v>
      </c>
      <c r="BQ14" s="19">
        <v>2.2643606000112001E-2</v>
      </c>
      <c r="BR14" s="19">
        <v>3.8283967180463001E-2</v>
      </c>
      <c r="BS14" s="19">
        <v>6.4247222565285101E-3</v>
      </c>
      <c r="BT14" s="19">
        <v>5.8927763199108599E-2</v>
      </c>
      <c r="BU14" s="19"/>
      <c r="BV14" s="19">
        <v>1.0376933305063099E-2</v>
      </c>
      <c r="BW14" s="19">
        <v>1.9850707291934899E-2</v>
      </c>
      <c r="BX14" s="19">
        <v>3.00149591275789E-2</v>
      </c>
      <c r="BY14" s="19">
        <v>1.8763419490064302E-2</v>
      </c>
      <c r="BZ14" s="19">
        <v>6.4224527983278906E-2</v>
      </c>
      <c r="CA14" s="19"/>
      <c r="CB14" s="19">
        <v>1.6808658117304E-2</v>
      </c>
      <c r="CC14" s="19">
        <v>4.2405762455652099E-2</v>
      </c>
      <c r="CD14" s="19"/>
      <c r="CE14" s="19">
        <v>1.8296492912777001E-2</v>
      </c>
      <c r="CF14" s="19"/>
      <c r="CG14" s="19">
        <v>6.43437180384108E-3</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G16"/>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43.5" x14ac:dyDescent="0.35">
      <c r="B9" s="18" t="s">
        <v>165</v>
      </c>
      <c r="C9" s="17">
        <v>0.18347130511406501</v>
      </c>
      <c r="D9" s="17">
        <v>0.18948298705397701</v>
      </c>
      <c r="E9" s="17">
        <v>0.17815208123371301</v>
      </c>
      <c r="F9" s="17"/>
      <c r="G9" s="17">
        <v>0.142414668973188</v>
      </c>
      <c r="H9" s="17">
        <v>0.16946741606924901</v>
      </c>
      <c r="I9" s="17">
        <v>0.22741216891030699</v>
      </c>
      <c r="J9" s="17">
        <v>0.18479435487218701</v>
      </c>
      <c r="K9" s="17">
        <v>0.22615289310022299</v>
      </c>
      <c r="L9" s="17">
        <v>0.15672635043444899</v>
      </c>
      <c r="M9" s="17"/>
      <c r="N9" s="17">
        <v>0.158918593912836</v>
      </c>
      <c r="O9" s="17">
        <v>0.18724589481877099</v>
      </c>
      <c r="P9" s="17">
        <v>0.21887458774047</v>
      </c>
      <c r="Q9" s="17">
        <v>0.174977254277047</v>
      </c>
      <c r="R9" s="17"/>
      <c r="S9" s="17">
        <v>0.17126350364309201</v>
      </c>
      <c r="T9" s="17">
        <v>0.160171292407884</v>
      </c>
      <c r="U9" s="17">
        <v>0.16930083717948</v>
      </c>
      <c r="V9" s="17">
        <v>0.22330762719845801</v>
      </c>
      <c r="W9" s="17">
        <v>0.210526096569289</v>
      </c>
      <c r="X9" s="17">
        <v>0.170967001455506</v>
      </c>
      <c r="Y9" s="17">
        <v>0.185405312621711</v>
      </c>
      <c r="Z9" s="17">
        <v>9.4822751651073303E-2</v>
      </c>
      <c r="AA9" s="17">
        <v>0.232838673426917</v>
      </c>
      <c r="AB9" s="17">
        <v>0.18330385401395999</v>
      </c>
      <c r="AC9" s="17">
        <v>0.205153556996925</v>
      </c>
      <c r="AD9" s="17">
        <v>0.13002107277587499</v>
      </c>
      <c r="AE9" s="17"/>
      <c r="AF9" s="17">
        <v>6.9855395540407206E-2</v>
      </c>
      <c r="AG9" s="17">
        <v>0.157661545814888</v>
      </c>
      <c r="AH9" s="17">
        <v>0.219492799469722</v>
      </c>
      <c r="AI9" s="17">
        <v>0.16872571558302199</v>
      </c>
      <c r="AJ9" s="17">
        <v>0.17483471799040701</v>
      </c>
      <c r="AK9" s="17">
        <v>0.196203541850554</v>
      </c>
      <c r="AL9" s="17">
        <v>0.25214486464320601</v>
      </c>
      <c r="AM9" s="17">
        <v>0.22281048548851801</v>
      </c>
      <c r="AN9" s="17">
        <v>0.18808319477926</v>
      </c>
      <c r="AO9" s="17">
        <v>0.212407680127149</v>
      </c>
      <c r="AP9" s="17">
        <v>0.19275763614357599</v>
      </c>
      <c r="AQ9" s="17">
        <v>0.147432026023327</v>
      </c>
      <c r="AR9" s="17">
        <v>0.14471277468473701</v>
      </c>
      <c r="AS9" s="17">
        <v>0.123637316647585</v>
      </c>
      <c r="AT9" s="17">
        <v>0.105238022482934</v>
      </c>
      <c r="AU9" s="17">
        <v>0.14737496875195599</v>
      </c>
      <c r="AV9" s="17"/>
      <c r="AW9" s="17">
        <v>0.16890060647463501</v>
      </c>
      <c r="AX9" s="17">
        <v>0.17798678413403399</v>
      </c>
      <c r="AY9" s="17">
        <v>0.17293853939241799</v>
      </c>
      <c r="AZ9" s="17">
        <v>0.209661924846713</v>
      </c>
      <c r="BA9" s="17">
        <v>9.3880779813984405E-2</v>
      </c>
      <c r="BB9" s="17"/>
      <c r="BC9" s="17">
        <v>0.241029169691241</v>
      </c>
      <c r="BD9" s="17">
        <v>0.16101453622421499</v>
      </c>
      <c r="BE9" s="17">
        <v>0.17901227474994699</v>
      </c>
      <c r="BF9" s="17">
        <v>0.20274459206501</v>
      </c>
      <c r="BG9" s="17">
        <v>0.20398127458843099</v>
      </c>
      <c r="BH9" s="17"/>
      <c r="BI9" s="17">
        <v>0.192242685305344</v>
      </c>
      <c r="BJ9" s="17"/>
      <c r="BK9" s="17">
        <v>0.185745831530958</v>
      </c>
      <c r="BL9" s="17">
        <v>0.171863806194858</v>
      </c>
      <c r="BM9" s="17">
        <v>0.192010431271324</v>
      </c>
      <c r="BN9" s="17">
        <v>0.109395046115721</v>
      </c>
      <c r="BO9" s="17"/>
      <c r="BP9" s="17">
        <v>0.19715349147466399</v>
      </c>
      <c r="BQ9" s="17">
        <v>0.17721888707481401</v>
      </c>
      <c r="BR9" s="17">
        <v>0.163479457929054</v>
      </c>
      <c r="BS9" s="17">
        <v>0.21947762346966199</v>
      </c>
      <c r="BT9" s="17">
        <v>0.21573412444740001</v>
      </c>
      <c r="BU9" s="17"/>
      <c r="BV9" s="17">
        <v>0.20250820888588</v>
      </c>
      <c r="BW9" s="17">
        <v>0.16201891359260601</v>
      </c>
      <c r="BX9" s="17">
        <v>0.18649716558294199</v>
      </c>
      <c r="BY9" s="17">
        <v>0.20896301038853601</v>
      </c>
      <c r="BZ9" s="17">
        <v>0.189756093955738</v>
      </c>
      <c r="CA9" s="17"/>
      <c r="CB9" s="17">
        <v>0.212717499794425</v>
      </c>
      <c r="CC9" s="17">
        <v>0.16634211481460801</v>
      </c>
      <c r="CD9" s="17"/>
      <c r="CE9" s="17">
        <v>0.17444808875040399</v>
      </c>
      <c r="CF9" s="17"/>
      <c r="CG9" s="17">
        <v>0.203650123128302</v>
      </c>
    </row>
    <row r="10" spans="2:85" ht="43.5" x14ac:dyDescent="0.35">
      <c r="B10" s="18" t="s">
        <v>166</v>
      </c>
      <c r="C10" s="17">
        <v>0.73108500787253605</v>
      </c>
      <c r="D10" s="17">
        <v>0.75169736907510598</v>
      </c>
      <c r="E10" s="17">
        <v>0.710183892954798</v>
      </c>
      <c r="F10" s="17"/>
      <c r="G10" s="17">
        <v>0.80170070748297195</v>
      </c>
      <c r="H10" s="17">
        <v>0.78260423561606995</v>
      </c>
      <c r="I10" s="17">
        <v>0.69551547530275404</v>
      </c>
      <c r="J10" s="17">
        <v>0.72470876046351096</v>
      </c>
      <c r="K10" s="17">
        <v>0.68384166563998705</v>
      </c>
      <c r="L10" s="17">
        <v>0.70809601397883903</v>
      </c>
      <c r="M10" s="17"/>
      <c r="N10" s="17">
        <v>0.76068722960199497</v>
      </c>
      <c r="O10" s="17">
        <v>0.71543544602340203</v>
      </c>
      <c r="P10" s="17">
        <v>0.70309912739667502</v>
      </c>
      <c r="Q10" s="17">
        <v>0.73926469498068403</v>
      </c>
      <c r="R10" s="17"/>
      <c r="S10" s="17">
        <v>0.736030544218508</v>
      </c>
      <c r="T10" s="17">
        <v>0.725056362206418</v>
      </c>
      <c r="U10" s="17">
        <v>0.76240553566653202</v>
      </c>
      <c r="V10" s="17">
        <v>0.67723643800185096</v>
      </c>
      <c r="W10" s="17">
        <v>0.726597470806987</v>
      </c>
      <c r="X10" s="17">
        <v>0.79606506747586703</v>
      </c>
      <c r="Y10" s="17">
        <v>0.73049705140713606</v>
      </c>
      <c r="Z10" s="17">
        <v>0.82321787414786296</v>
      </c>
      <c r="AA10" s="17">
        <v>0.65852945979867605</v>
      </c>
      <c r="AB10" s="17">
        <v>0.761050835596083</v>
      </c>
      <c r="AC10" s="17">
        <v>0.67967883684390795</v>
      </c>
      <c r="AD10" s="17">
        <v>0.769057036718926</v>
      </c>
      <c r="AE10" s="17"/>
      <c r="AF10" s="17">
        <v>0.81490099377020397</v>
      </c>
      <c r="AG10" s="17">
        <v>0.64177996121582603</v>
      </c>
      <c r="AH10" s="17">
        <v>0.69048515003990696</v>
      </c>
      <c r="AI10" s="17">
        <v>0.69220366731169403</v>
      </c>
      <c r="AJ10" s="17">
        <v>0.74780762609890095</v>
      </c>
      <c r="AK10" s="17">
        <v>0.76417462729088403</v>
      </c>
      <c r="AL10" s="17">
        <v>0.67734587345365305</v>
      </c>
      <c r="AM10" s="17">
        <v>0.71877014300392705</v>
      </c>
      <c r="AN10" s="17">
        <v>0.70191384471948004</v>
      </c>
      <c r="AO10" s="17">
        <v>0.73197627049092795</v>
      </c>
      <c r="AP10" s="17">
        <v>0.67525638741799099</v>
      </c>
      <c r="AQ10" s="17">
        <v>0.78946886648467096</v>
      </c>
      <c r="AR10" s="17">
        <v>0.82093603302742002</v>
      </c>
      <c r="AS10" s="17">
        <v>0.81150358289260405</v>
      </c>
      <c r="AT10" s="17">
        <v>0.80371333874552198</v>
      </c>
      <c r="AU10" s="17">
        <v>0.82050082453614204</v>
      </c>
      <c r="AV10" s="17"/>
      <c r="AW10" s="17">
        <v>0.74415458012688596</v>
      </c>
      <c r="AX10" s="17">
        <v>0.731487715460298</v>
      </c>
      <c r="AY10" s="17">
        <v>0.73342860181674396</v>
      </c>
      <c r="AZ10" s="17">
        <v>0.70793155234935501</v>
      </c>
      <c r="BA10" s="17">
        <v>0.87024860504429102</v>
      </c>
      <c r="BB10" s="17"/>
      <c r="BC10" s="17">
        <v>0.69389746352216097</v>
      </c>
      <c r="BD10" s="17">
        <v>0.76514486577543095</v>
      </c>
      <c r="BE10" s="17">
        <v>0.72343451280806004</v>
      </c>
      <c r="BF10" s="17">
        <v>0.70681262385047805</v>
      </c>
      <c r="BG10" s="17">
        <v>0.67490933059155001</v>
      </c>
      <c r="BH10" s="17"/>
      <c r="BI10" s="17">
        <v>0.727899627435729</v>
      </c>
      <c r="BJ10" s="17"/>
      <c r="BK10" s="17">
        <v>0.71025879325401597</v>
      </c>
      <c r="BL10" s="17">
        <v>0.737980369681148</v>
      </c>
      <c r="BM10" s="17">
        <v>0.73389640488794905</v>
      </c>
      <c r="BN10" s="17">
        <v>0.74540781287272795</v>
      </c>
      <c r="BO10" s="17"/>
      <c r="BP10" s="17">
        <v>0.70387203681445099</v>
      </c>
      <c r="BQ10" s="17">
        <v>0.76284490007629002</v>
      </c>
      <c r="BR10" s="17">
        <v>0.70709010639861902</v>
      </c>
      <c r="BS10" s="17">
        <v>0.71760998366884698</v>
      </c>
      <c r="BT10" s="17">
        <v>0.71738766561132605</v>
      </c>
      <c r="BU10" s="17"/>
      <c r="BV10" s="17">
        <v>0.725346391706302</v>
      </c>
      <c r="BW10" s="17">
        <v>0.77314382925332004</v>
      </c>
      <c r="BX10" s="17">
        <v>0.72894111704670195</v>
      </c>
      <c r="BY10" s="17">
        <v>0.71265204545419303</v>
      </c>
      <c r="BZ10" s="17">
        <v>0.76368111312857601</v>
      </c>
      <c r="CA10" s="17"/>
      <c r="CB10" s="17">
        <v>0.72261672837763902</v>
      </c>
      <c r="CC10" s="17">
        <v>0.73604479059170402</v>
      </c>
      <c r="CD10" s="17"/>
      <c r="CE10" s="17">
        <v>0.76130445596144303</v>
      </c>
      <c r="CF10" s="17"/>
      <c r="CG10" s="17">
        <v>0.77082155875887703</v>
      </c>
    </row>
    <row r="11" spans="2:85" x14ac:dyDescent="0.35">
      <c r="B11" s="18" t="s">
        <v>140</v>
      </c>
      <c r="C11" s="19">
        <v>8.5443687013399203E-2</v>
      </c>
      <c r="D11" s="19">
        <v>5.88196438709171E-2</v>
      </c>
      <c r="E11" s="19">
        <v>0.111664025811489</v>
      </c>
      <c r="F11" s="19"/>
      <c r="G11" s="19">
        <v>5.5884623543839697E-2</v>
      </c>
      <c r="H11" s="19">
        <v>4.7928348314681103E-2</v>
      </c>
      <c r="I11" s="19">
        <v>7.7072355786939203E-2</v>
      </c>
      <c r="J11" s="19">
        <v>9.0496884664301794E-2</v>
      </c>
      <c r="K11" s="19">
        <v>9.0005441259790001E-2</v>
      </c>
      <c r="L11" s="19">
        <v>0.135177635586712</v>
      </c>
      <c r="M11" s="19"/>
      <c r="N11" s="19">
        <v>8.03941764851695E-2</v>
      </c>
      <c r="O11" s="19">
        <v>9.7318659157827503E-2</v>
      </c>
      <c r="P11" s="19">
        <v>7.8026284862854595E-2</v>
      </c>
      <c r="Q11" s="19">
        <v>8.5758050742268499E-2</v>
      </c>
      <c r="R11" s="19"/>
      <c r="S11" s="19">
        <v>9.2705952138399703E-2</v>
      </c>
      <c r="T11" s="19">
        <v>0.114772345385698</v>
      </c>
      <c r="U11" s="19">
        <v>6.8293627153987901E-2</v>
      </c>
      <c r="V11" s="19">
        <v>9.94559347996916E-2</v>
      </c>
      <c r="W11" s="19">
        <v>6.2876432623723305E-2</v>
      </c>
      <c r="X11" s="19">
        <v>3.2967931068626798E-2</v>
      </c>
      <c r="Y11" s="19">
        <v>8.4097635971153398E-2</v>
      </c>
      <c r="Z11" s="19">
        <v>8.1959374201064097E-2</v>
      </c>
      <c r="AA11" s="19">
        <v>0.108631866774407</v>
      </c>
      <c r="AB11" s="19">
        <v>5.5645310389956702E-2</v>
      </c>
      <c r="AC11" s="19">
        <v>0.11516760615916601</v>
      </c>
      <c r="AD11" s="19">
        <v>0.10092189050519999</v>
      </c>
      <c r="AE11" s="19"/>
      <c r="AF11" s="19">
        <v>0.115243610689389</v>
      </c>
      <c r="AG11" s="19">
        <v>0.20055849296928599</v>
      </c>
      <c r="AH11" s="19">
        <v>9.0022050490371305E-2</v>
      </c>
      <c r="AI11" s="19">
        <v>0.13907061710528301</v>
      </c>
      <c r="AJ11" s="19">
        <v>7.73576559106922E-2</v>
      </c>
      <c r="AK11" s="19">
        <v>3.9621830858562697E-2</v>
      </c>
      <c r="AL11" s="19">
        <v>7.0509261903141801E-2</v>
      </c>
      <c r="AM11" s="19">
        <v>5.8419371507554899E-2</v>
      </c>
      <c r="AN11" s="19">
        <v>0.110002960501259</v>
      </c>
      <c r="AO11" s="19">
        <v>5.5616049381923501E-2</v>
      </c>
      <c r="AP11" s="19">
        <v>0.13198597643843399</v>
      </c>
      <c r="AQ11" s="19">
        <v>6.3099107492002093E-2</v>
      </c>
      <c r="AR11" s="19">
        <v>3.4351192287842801E-2</v>
      </c>
      <c r="AS11" s="19">
        <v>6.4859100459810595E-2</v>
      </c>
      <c r="AT11" s="19">
        <v>9.1048638771544094E-2</v>
      </c>
      <c r="AU11" s="19">
        <v>3.2124206711902303E-2</v>
      </c>
      <c r="AV11" s="19"/>
      <c r="AW11" s="19">
        <v>8.6944813398478996E-2</v>
      </c>
      <c r="AX11" s="19">
        <v>9.0525500405667703E-2</v>
      </c>
      <c r="AY11" s="19">
        <v>9.3632858790838505E-2</v>
      </c>
      <c r="AZ11" s="19">
        <v>8.2406522803931903E-2</v>
      </c>
      <c r="BA11" s="19">
        <v>3.5870615141724398E-2</v>
      </c>
      <c r="BB11" s="19"/>
      <c r="BC11" s="19">
        <v>6.5073366786598003E-2</v>
      </c>
      <c r="BD11" s="19">
        <v>7.3840598000353697E-2</v>
      </c>
      <c r="BE11" s="19">
        <v>9.7553212441992901E-2</v>
      </c>
      <c r="BF11" s="19">
        <v>9.0442784084511799E-2</v>
      </c>
      <c r="BG11" s="19">
        <v>0.12110939482001901</v>
      </c>
      <c r="BH11" s="19"/>
      <c r="BI11" s="19">
        <v>7.9857687258927404E-2</v>
      </c>
      <c r="BJ11" s="19"/>
      <c r="BK11" s="19">
        <v>0.103995375215026</v>
      </c>
      <c r="BL11" s="19">
        <v>9.0155824123993505E-2</v>
      </c>
      <c r="BM11" s="19">
        <v>7.4093163840727699E-2</v>
      </c>
      <c r="BN11" s="19">
        <v>0.14519714101155101</v>
      </c>
      <c r="BO11" s="19"/>
      <c r="BP11" s="19">
        <v>9.8974471710885206E-2</v>
      </c>
      <c r="BQ11" s="19">
        <v>5.9936212848895699E-2</v>
      </c>
      <c r="BR11" s="19">
        <v>0.12943043567232701</v>
      </c>
      <c r="BS11" s="19">
        <v>6.2912392861491501E-2</v>
      </c>
      <c r="BT11" s="19">
        <v>6.6878209941274094E-2</v>
      </c>
      <c r="BU11" s="19"/>
      <c r="BV11" s="19">
        <v>7.2145399407818001E-2</v>
      </c>
      <c r="BW11" s="19">
        <v>6.4837257154073902E-2</v>
      </c>
      <c r="BX11" s="19">
        <v>8.4561717370356795E-2</v>
      </c>
      <c r="BY11" s="19">
        <v>7.8384944157270195E-2</v>
      </c>
      <c r="BZ11" s="19">
        <v>4.6562792915686102E-2</v>
      </c>
      <c r="CA11" s="19"/>
      <c r="CB11" s="19">
        <v>6.46657718279363E-2</v>
      </c>
      <c r="CC11" s="19">
        <v>9.7613094593687999E-2</v>
      </c>
      <c r="CD11" s="19"/>
      <c r="CE11" s="19">
        <v>6.4247455288153205E-2</v>
      </c>
      <c r="CF11" s="19"/>
      <c r="CG11" s="19">
        <v>2.5528318112820199E-2</v>
      </c>
    </row>
    <row r="12" spans="2:85" x14ac:dyDescent="0.35">
      <c r="B12" s="16"/>
    </row>
    <row r="13" spans="2:85" x14ac:dyDescent="0.35">
      <c r="B13" t="s">
        <v>102</v>
      </c>
    </row>
    <row r="14" spans="2:85" x14ac:dyDescent="0.35">
      <c r="B14" t="s">
        <v>103</v>
      </c>
    </row>
    <row r="16" spans="2:85" x14ac:dyDescent="0.35">
      <c r="B16"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143</v>
      </c>
      <c r="C9" s="17">
        <v>0.24560965284858599</v>
      </c>
      <c r="D9" s="17">
        <v>0.28006179826560001</v>
      </c>
      <c r="E9" s="17">
        <v>0.212736157208228</v>
      </c>
      <c r="F9" s="17"/>
      <c r="G9" s="17">
        <v>0.18671552450867501</v>
      </c>
      <c r="H9" s="17">
        <v>0.130304026896258</v>
      </c>
      <c r="I9" s="17">
        <v>0.18871386420390199</v>
      </c>
      <c r="J9" s="17">
        <v>0.28754284449728901</v>
      </c>
      <c r="K9" s="17">
        <v>0.32785102928638299</v>
      </c>
      <c r="L9" s="17">
        <v>0.33541954527467399</v>
      </c>
      <c r="M9" s="17"/>
      <c r="N9" s="17">
        <v>0.23348614622383601</v>
      </c>
      <c r="O9" s="17">
        <v>0.23863025104569499</v>
      </c>
      <c r="P9" s="17">
        <v>0.281179566016378</v>
      </c>
      <c r="Q9" s="17">
        <v>0.2319658946099</v>
      </c>
      <c r="R9" s="17"/>
      <c r="S9" s="17">
        <v>0.17249543781646101</v>
      </c>
      <c r="T9" s="17">
        <v>0.23810142447851401</v>
      </c>
      <c r="U9" s="17">
        <v>0.24205148256640399</v>
      </c>
      <c r="V9" s="17">
        <v>0.23599039908868</v>
      </c>
      <c r="W9" s="17">
        <v>0.21486015919829399</v>
      </c>
      <c r="X9" s="17">
        <v>0.23931747781513099</v>
      </c>
      <c r="Y9" s="17">
        <v>0.28131713656346902</v>
      </c>
      <c r="Z9" s="17">
        <v>0.27474843942859101</v>
      </c>
      <c r="AA9" s="17">
        <v>0.248634611157001</v>
      </c>
      <c r="AB9" s="17">
        <v>0.299534057251922</v>
      </c>
      <c r="AC9" s="17">
        <v>0.29509549425653703</v>
      </c>
      <c r="AD9" s="17">
        <v>0.35835619674882802</v>
      </c>
      <c r="AE9" s="17"/>
      <c r="AF9" s="17">
        <v>0.25215628617713598</v>
      </c>
      <c r="AG9" s="17">
        <v>0.155869114516588</v>
      </c>
      <c r="AH9" s="17">
        <v>0.28192562309193703</v>
      </c>
      <c r="AI9" s="17">
        <v>0.19604562548878099</v>
      </c>
      <c r="AJ9" s="17">
        <v>0.22007137513904901</v>
      </c>
      <c r="AK9" s="17">
        <v>0.31045215661776299</v>
      </c>
      <c r="AL9" s="17">
        <v>0.31005407057413598</v>
      </c>
      <c r="AM9" s="17">
        <v>0.26883626268869598</v>
      </c>
      <c r="AN9" s="17">
        <v>0.21629677151486301</v>
      </c>
      <c r="AO9" s="17">
        <v>0.22965868397465</v>
      </c>
      <c r="AP9" s="17">
        <v>0.24119265035863599</v>
      </c>
      <c r="AQ9" s="17">
        <v>0.27581443728977101</v>
      </c>
      <c r="AR9" s="17">
        <v>0.239447951471604</v>
      </c>
      <c r="AS9" s="17">
        <v>0.162999647645306</v>
      </c>
      <c r="AT9" s="17">
        <v>0.15837726087238099</v>
      </c>
      <c r="AU9" s="17">
        <v>0.20707058476281701</v>
      </c>
      <c r="AV9" s="17"/>
      <c r="AW9" s="17">
        <v>0.28919282537879898</v>
      </c>
      <c r="AX9" s="17">
        <v>0.228275829537083</v>
      </c>
      <c r="AY9" s="17">
        <v>0.21714680444763401</v>
      </c>
      <c r="AZ9" s="17">
        <v>0.21544398522307501</v>
      </c>
      <c r="BA9" s="17">
        <v>8.0110988797932894E-2</v>
      </c>
      <c r="BB9" s="17"/>
      <c r="BC9" s="17">
        <v>0.19045387796361701</v>
      </c>
      <c r="BD9" s="17">
        <v>0.26136198450680898</v>
      </c>
      <c r="BE9" s="17">
        <v>0.25957925414503502</v>
      </c>
      <c r="BF9" s="17">
        <v>0.209213474116973</v>
      </c>
      <c r="BG9" s="17">
        <v>0.25919046103890098</v>
      </c>
      <c r="BH9" s="17"/>
      <c r="BI9" s="17">
        <v>0.25313766880289101</v>
      </c>
      <c r="BJ9" s="17"/>
      <c r="BK9" s="17">
        <v>9.5478287710130699E-2</v>
      </c>
      <c r="BL9" s="17">
        <v>0.444887339659229</v>
      </c>
      <c r="BM9" s="17">
        <v>0.19907126102550099</v>
      </c>
      <c r="BN9" s="17">
        <v>3.7112242373158598E-2</v>
      </c>
      <c r="BO9" s="17"/>
      <c r="BP9" s="17">
        <v>0.28329893027354403</v>
      </c>
      <c r="BQ9" s="17">
        <v>0.23646429925482099</v>
      </c>
      <c r="BR9" s="17">
        <v>0.197569397759078</v>
      </c>
      <c r="BS9" s="17">
        <v>0.30648573041265098</v>
      </c>
      <c r="BT9" s="17">
        <v>0.191731478317968</v>
      </c>
      <c r="BU9" s="17"/>
      <c r="BV9" s="17">
        <v>0.29759354695526702</v>
      </c>
      <c r="BW9" s="17">
        <v>0.19844120243964899</v>
      </c>
      <c r="BX9" s="17">
        <v>0.20399964361203901</v>
      </c>
      <c r="BY9" s="17">
        <v>0.327444632569242</v>
      </c>
      <c r="BZ9" s="17">
        <v>0.19992258525033799</v>
      </c>
      <c r="CA9" s="17"/>
      <c r="CB9" s="17">
        <v>0.26070500527212598</v>
      </c>
      <c r="CC9" s="17">
        <v>0.23676846283647701</v>
      </c>
      <c r="CD9" s="17"/>
      <c r="CE9" s="17">
        <v>0.20494252260905399</v>
      </c>
      <c r="CF9" s="17"/>
      <c r="CG9" s="17">
        <v>0.23919203516823501</v>
      </c>
    </row>
    <row r="10" spans="2:85" x14ac:dyDescent="0.35">
      <c r="B10" s="18" t="s">
        <v>144</v>
      </c>
      <c r="C10" s="17">
        <v>0.27125108706384299</v>
      </c>
      <c r="D10" s="17">
        <v>0.28142042641895798</v>
      </c>
      <c r="E10" s="17">
        <v>0.26213713075709899</v>
      </c>
      <c r="F10" s="17"/>
      <c r="G10" s="17">
        <v>0.337519009467658</v>
      </c>
      <c r="H10" s="17">
        <v>0.35185382836933699</v>
      </c>
      <c r="I10" s="17">
        <v>0.29372499323721502</v>
      </c>
      <c r="J10" s="17">
        <v>0.24012532296531899</v>
      </c>
      <c r="K10" s="17">
        <v>0.220493251696848</v>
      </c>
      <c r="L10" s="17">
        <v>0.202834436948087</v>
      </c>
      <c r="M10" s="17"/>
      <c r="N10" s="17">
        <v>0.29449841501553498</v>
      </c>
      <c r="O10" s="17">
        <v>0.271817167314932</v>
      </c>
      <c r="P10" s="17">
        <v>0.251803400121829</v>
      </c>
      <c r="Q10" s="17">
        <v>0.26341163705035298</v>
      </c>
      <c r="R10" s="17"/>
      <c r="S10" s="17">
        <v>0.34477179172959599</v>
      </c>
      <c r="T10" s="17">
        <v>0.25255376720963402</v>
      </c>
      <c r="U10" s="17">
        <v>0.23118717260983601</v>
      </c>
      <c r="V10" s="17">
        <v>0.32721034491494899</v>
      </c>
      <c r="W10" s="17">
        <v>0.196699500846194</v>
      </c>
      <c r="X10" s="17">
        <v>0.227772649167092</v>
      </c>
      <c r="Y10" s="17">
        <v>0.25481830810457101</v>
      </c>
      <c r="Z10" s="17">
        <v>0.16049444461602599</v>
      </c>
      <c r="AA10" s="17">
        <v>0.29149033470221503</v>
      </c>
      <c r="AB10" s="17">
        <v>0.28537936693970001</v>
      </c>
      <c r="AC10" s="17">
        <v>0.26545145660521802</v>
      </c>
      <c r="AD10" s="17">
        <v>0.33610064840884901</v>
      </c>
      <c r="AE10" s="17"/>
      <c r="AF10" s="17">
        <v>0.25935933153074098</v>
      </c>
      <c r="AG10" s="17">
        <v>0.25263517842080702</v>
      </c>
      <c r="AH10" s="17">
        <v>0.244564070893378</v>
      </c>
      <c r="AI10" s="17">
        <v>0.24992674381452001</v>
      </c>
      <c r="AJ10" s="17">
        <v>0.30793479778738603</v>
      </c>
      <c r="AK10" s="17">
        <v>0.222458712036467</v>
      </c>
      <c r="AL10" s="17">
        <v>0.225934409172076</v>
      </c>
      <c r="AM10" s="17">
        <v>0.27514430476273799</v>
      </c>
      <c r="AN10" s="17">
        <v>0.25521220256317401</v>
      </c>
      <c r="AO10" s="17">
        <v>0.220836940221351</v>
      </c>
      <c r="AP10" s="17">
        <v>0.25994902412702398</v>
      </c>
      <c r="AQ10" s="17">
        <v>0.33575115103917402</v>
      </c>
      <c r="AR10" s="17">
        <v>0.34578963482546099</v>
      </c>
      <c r="AS10" s="17">
        <v>0.39136913331620299</v>
      </c>
      <c r="AT10" s="17">
        <v>0.40287413562012703</v>
      </c>
      <c r="AU10" s="17">
        <v>0.29300737590847598</v>
      </c>
      <c r="AV10" s="17"/>
      <c r="AW10" s="17">
        <v>0.224518992913257</v>
      </c>
      <c r="AX10" s="17">
        <v>0.26651777472638</v>
      </c>
      <c r="AY10" s="17">
        <v>0.29136436041610603</v>
      </c>
      <c r="AZ10" s="17">
        <v>0.35051527280926598</v>
      </c>
      <c r="BA10" s="17">
        <v>0.42407534452476597</v>
      </c>
      <c r="BB10" s="17"/>
      <c r="BC10" s="17">
        <v>0.25904003937819398</v>
      </c>
      <c r="BD10" s="17">
        <v>0.29201870951535103</v>
      </c>
      <c r="BE10" s="17">
        <v>0.25849773604531801</v>
      </c>
      <c r="BF10" s="17">
        <v>0.25016699396091602</v>
      </c>
      <c r="BG10" s="17">
        <v>0.31911993432945601</v>
      </c>
      <c r="BH10" s="17"/>
      <c r="BI10" s="17">
        <v>0.25934254358083098</v>
      </c>
      <c r="BJ10" s="17"/>
      <c r="BK10" s="17">
        <v>0.60067809759952995</v>
      </c>
      <c r="BL10" s="17">
        <v>0.184493039591968</v>
      </c>
      <c r="BM10" s="17">
        <v>0.20932862170724401</v>
      </c>
      <c r="BN10" s="17">
        <v>0.17633204962294899</v>
      </c>
      <c r="BO10" s="17"/>
      <c r="BP10" s="17">
        <v>0.23618464581656401</v>
      </c>
      <c r="BQ10" s="17">
        <v>0.30436666416631197</v>
      </c>
      <c r="BR10" s="17">
        <v>0.32286761079089799</v>
      </c>
      <c r="BS10" s="17">
        <v>0.22095699481657499</v>
      </c>
      <c r="BT10" s="17">
        <v>0.36152107892656599</v>
      </c>
      <c r="BU10" s="17"/>
      <c r="BV10" s="17">
        <v>0.22817850321333799</v>
      </c>
      <c r="BW10" s="17">
        <v>0.340461416830032</v>
      </c>
      <c r="BX10" s="17">
        <v>0.28518152027721499</v>
      </c>
      <c r="BY10" s="17">
        <v>0.20700548494861601</v>
      </c>
      <c r="BZ10" s="17">
        <v>0.379229135657974</v>
      </c>
      <c r="CA10" s="17"/>
      <c r="CB10" s="17">
        <v>0.23750910809987599</v>
      </c>
      <c r="CC10" s="17">
        <v>0.29101341119082402</v>
      </c>
      <c r="CD10" s="17"/>
      <c r="CE10" s="17">
        <v>0.33440827387321298</v>
      </c>
      <c r="CF10" s="17"/>
      <c r="CG10" s="17">
        <v>0.279680404909947</v>
      </c>
    </row>
    <row r="11" spans="2:85" x14ac:dyDescent="0.35">
      <c r="B11" s="18" t="s">
        <v>168</v>
      </c>
      <c r="C11" s="17">
        <v>0.34593638108455099</v>
      </c>
      <c r="D11" s="17">
        <v>0.34079465244465901</v>
      </c>
      <c r="E11" s="17">
        <v>0.35140836064608399</v>
      </c>
      <c r="F11" s="17"/>
      <c r="G11" s="17">
        <v>0.37402470268205101</v>
      </c>
      <c r="H11" s="17">
        <v>0.40828441122974601</v>
      </c>
      <c r="I11" s="17">
        <v>0.37458317977341099</v>
      </c>
      <c r="J11" s="17">
        <v>0.31216932833594302</v>
      </c>
      <c r="K11" s="17">
        <v>0.31781191464460901</v>
      </c>
      <c r="L11" s="17">
        <v>0.29964668739994499</v>
      </c>
      <c r="M11" s="17"/>
      <c r="N11" s="17">
        <v>0.35126378671957798</v>
      </c>
      <c r="O11" s="17">
        <v>0.338182783020752</v>
      </c>
      <c r="P11" s="17">
        <v>0.340266293637568</v>
      </c>
      <c r="Q11" s="17">
        <v>0.35409035546066397</v>
      </c>
      <c r="R11" s="17"/>
      <c r="S11" s="17">
        <v>0.393845288701407</v>
      </c>
      <c r="T11" s="17">
        <v>0.32391004792853001</v>
      </c>
      <c r="U11" s="17">
        <v>0.33652213315547802</v>
      </c>
      <c r="V11" s="17">
        <v>0.30017754820992398</v>
      </c>
      <c r="W11" s="17">
        <v>0.46876806882903699</v>
      </c>
      <c r="X11" s="17">
        <v>0.45649266419115198</v>
      </c>
      <c r="Y11" s="17">
        <v>0.289295553312158</v>
      </c>
      <c r="Z11" s="17">
        <v>0.43201717265441902</v>
      </c>
      <c r="AA11" s="17">
        <v>0.33785340982693002</v>
      </c>
      <c r="AB11" s="17">
        <v>0.30521500423512699</v>
      </c>
      <c r="AC11" s="17">
        <v>0.263892362587545</v>
      </c>
      <c r="AD11" s="17">
        <v>8.8022077075305696E-2</v>
      </c>
      <c r="AE11" s="17"/>
      <c r="AF11" s="17">
        <v>0.29431114719617002</v>
      </c>
      <c r="AG11" s="17">
        <v>0.35361665459165298</v>
      </c>
      <c r="AH11" s="17">
        <v>0.352461254921001</v>
      </c>
      <c r="AI11" s="17">
        <v>0.44638773351593802</v>
      </c>
      <c r="AJ11" s="17">
        <v>0.33799668768477598</v>
      </c>
      <c r="AK11" s="17">
        <v>0.35209717860059098</v>
      </c>
      <c r="AL11" s="17">
        <v>0.28033344313402098</v>
      </c>
      <c r="AM11" s="17">
        <v>0.29941595288002998</v>
      </c>
      <c r="AN11" s="17">
        <v>0.29032985822936402</v>
      </c>
      <c r="AO11" s="17">
        <v>0.42928646953812399</v>
      </c>
      <c r="AP11" s="17">
        <v>0.36590516791070499</v>
      </c>
      <c r="AQ11" s="17">
        <v>0.27862236520646599</v>
      </c>
      <c r="AR11" s="17">
        <v>0.34726595566176599</v>
      </c>
      <c r="AS11" s="17">
        <v>0.284099853668911</v>
      </c>
      <c r="AT11" s="17">
        <v>0.324833957186552</v>
      </c>
      <c r="AU11" s="17">
        <v>0.44405742448122199</v>
      </c>
      <c r="AV11" s="17"/>
      <c r="AW11" s="17">
        <v>0.33541955905413401</v>
      </c>
      <c r="AX11" s="17">
        <v>0.33765847205132998</v>
      </c>
      <c r="AY11" s="17">
        <v>0.35287479626469798</v>
      </c>
      <c r="AZ11" s="17">
        <v>0.344825033859187</v>
      </c>
      <c r="BA11" s="17">
        <v>0.43902705473519998</v>
      </c>
      <c r="BB11" s="17"/>
      <c r="BC11" s="17">
        <v>0.49598400162973399</v>
      </c>
      <c r="BD11" s="17">
        <v>0.34372771782281297</v>
      </c>
      <c r="BE11" s="17">
        <v>0.31517213694845603</v>
      </c>
      <c r="BF11" s="17">
        <v>0.32994093398222402</v>
      </c>
      <c r="BG11" s="17">
        <v>0.29237026575817399</v>
      </c>
      <c r="BH11" s="17"/>
      <c r="BI11" s="17">
        <v>0.352203747044113</v>
      </c>
      <c r="BJ11" s="17"/>
      <c r="BK11" s="17">
        <v>0.180560926954111</v>
      </c>
      <c r="BL11" s="17">
        <v>0.22160772403137299</v>
      </c>
      <c r="BM11" s="17">
        <v>0.47312604636149302</v>
      </c>
      <c r="BN11" s="17">
        <v>0.24093865720441601</v>
      </c>
      <c r="BO11" s="17"/>
      <c r="BP11" s="17">
        <v>0.36528144650690503</v>
      </c>
      <c r="BQ11" s="17">
        <v>0.36018954819247001</v>
      </c>
      <c r="BR11" s="17">
        <v>0.33693728133505302</v>
      </c>
      <c r="BS11" s="17">
        <v>0.37230217886510703</v>
      </c>
      <c r="BT11" s="17">
        <v>0.31492463158512801</v>
      </c>
      <c r="BU11" s="17"/>
      <c r="BV11" s="17">
        <v>0.36704219291026202</v>
      </c>
      <c r="BW11" s="17">
        <v>0.387508486807982</v>
      </c>
      <c r="BX11" s="17">
        <v>0.34623089455535799</v>
      </c>
      <c r="BY11" s="17">
        <v>0.35581357717352002</v>
      </c>
      <c r="BZ11" s="17">
        <v>0.29946129864676202</v>
      </c>
      <c r="CA11" s="17"/>
      <c r="CB11" s="17">
        <v>0.405897784907985</v>
      </c>
      <c r="CC11" s="17">
        <v>0.31081761408120101</v>
      </c>
      <c r="CD11" s="17"/>
      <c r="CE11" s="17">
        <v>0.38893331974616002</v>
      </c>
      <c r="CF11" s="17"/>
      <c r="CG11" s="17">
        <v>0.425978990216963</v>
      </c>
    </row>
    <row r="12" spans="2:85" ht="29" x14ac:dyDescent="0.35">
      <c r="B12" s="18" t="s">
        <v>169</v>
      </c>
      <c r="C12" s="17">
        <v>3.0922460935711799E-2</v>
      </c>
      <c r="D12" s="17">
        <v>2.5164268642318199E-2</v>
      </c>
      <c r="E12" s="17">
        <v>3.6630240514556101E-2</v>
      </c>
      <c r="F12" s="17"/>
      <c r="G12" s="17">
        <v>1.29006468502649E-2</v>
      </c>
      <c r="H12" s="17">
        <v>2.29238672635729E-2</v>
      </c>
      <c r="I12" s="17">
        <v>3.18429059279694E-2</v>
      </c>
      <c r="J12" s="17">
        <v>2.83712737019008E-2</v>
      </c>
      <c r="K12" s="17">
        <v>4.30327454248257E-2</v>
      </c>
      <c r="L12" s="17">
        <v>4.2587109782527E-2</v>
      </c>
      <c r="M12" s="17"/>
      <c r="N12" s="17">
        <v>2.1673456909951701E-2</v>
      </c>
      <c r="O12" s="17">
        <v>5.1928814181779998E-2</v>
      </c>
      <c r="P12" s="17">
        <v>2.2825791379835599E-2</v>
      </c>
      <c r="Q12" s="17">
        <v>2.6437226804278399E-2</v>
      </c>
      <c r="R12" s="17"/>
      <c r="S12" s="17">
        <v>1.56245019218873E-2</v>
      </c>
      <c r="T12" s="17">
        <v>1.4507619319360201E-2</v>
      </c>
      <c r="U12" s="17">
        <v>4.0126986753282801E-2</v>
      </c>
      <c r="V12" s="17">
        <v>2.90116462358673E-2</v>
      </c>
      <c r="W12" s="17">
        <v>4.0918144901994698E-2</v>
      </c>
      <c r="X12" s="17">
        <v>2.0407983813018098E-2</v>
      </c>
      <c r="Y12" s="17">
        <v>2.67501941480567E-2</v>
      </c>
      <c r="Z12" s="17">
        <v>2.5886684330949601E-2</v>
      </c>
      <c r="AA12" s="17">
        <v>7.5669508308985204E-3</v>
      </c>
      <c r="AB12" s="17">
        <v>3.78724971160114E-2</v>
      </c>
      <c r="AC12" s="17">
        <v>6.8604199306633598E-2</v>
      </c>
      <c r="AD12" s="17">
        <v>0.18307424650260601</v>
      </c>
      <c r="AE12" s="17"/>
      <c r="AF12" s="17">
        <v>0.122608937392838</v>
      </c>
      <c r="AG12" s="17">
        <v>1.9948049491291701E-2</v>
      </c>
      <c r="AH12" s="17">
        <v>1.82376239154061E-2</v>
      </c>
      <c r="AI12" s="17">
        <v>2.8266626121706499E-2</v>
      </c>
      <c r="AJ12" s="17">
        <v>3.2777445731326203E-2</v>
      </c>
      <c r="AK12" s="17">
        <v>1.71581801579473E-2</v>
      </c>
      <c r="AL12" s="17">
        <v>5.71887575544743E-2</v>
      </c>
      <c r="AM12" s="17">
        <v>7.8870545410066703E-2</v>
      </c>
      <c r="AN12" s="17">
        <v>4.0672746677214801E-2</v>
      </c>
      <c r="AO12" s="17">
        <v>1.2470073233495201E-2</v>
      </c>
      <c r="AP12" s="17">
        <v>2.6621642564918498E-2</v>
      </c>
      <c r="AQ12" s="17">
        <v>4.0790756995819202E-2</v>
      </c>
      <c r="AR12" s="17">
        <v>1.7891852999973201E-2</v>
      </c>
      <c r="AS12" s="17">
        <v>3.7596369077604497E-2</v>
      </c>
      <c r="AT12" s="17">
        <v>0</v>
      </c>
      <c r="AU12" s="17">
        <v>0</v>
      </c>
      <c r="AV12" s="17"/>
      <c r="AW12" s="17">
        <v>3.6209059927860297E-2</v>
      </c>
      <c r="AX12" s="17">
        <v>3.3945236443069099E-2</v>
      </c>
      <c r="AY12" s="17">
        <v>2.7206029859281101E-2</v>
      </c>
      <c r="AZ12" s="17">
        <v>2.9237168648676901E-2</v>
      </c>
      <c r="BA12" s="17">
        <v>0</v>
      </c>
      <c r="BB12" s="17"/>
      <c r="BC12" s="17">
        <v>1.7557707150171999E-2</v>
      </c>
      <c r="BD12" s="17">
        <v>2.3406160287098101E-2</v>
      </c>
      <c r="BE12" s="17">
        <v>4.3808556810635703E-2</v>
      </c>
      <c r="BF12" s="17">
        <v>3.0327535479561001E-2</v>
      </c>
      <c r="BG12" s="17">
        <v>1.5940800526949999E-2</v>
      </c>
      <c r="BH12" s="17"/>
      <c r="BI12" s="17">
        <v>3.2684491115026498E-2</v>
      </c>
      <c r="BJ12" s="17"/>
      <c r="BK12" s="17">
        <v>5.9769033095316101E-2</v>
      </c>
      <c r="BL12" s="17">
        <v>1.55030773924907E-2</v>
      </c>
      <c r="BM12" s="17">
        <v>1.9492546660380999E-2</v>
      </c>
      <c r="BN12" s="17">
        <v>0.26500413899005898</v>
      </c>
      <c r="BO12" s="17"/>
      <c r="BP12" s="17">
        <v>2.6307587448327601E-2</v>
      </c>
      <c r="BQ12" s="17">
        <v>2.5281750385767899E-2</v>
      </c>
      <c r="BR12" s="17">
        <v>3.3065813541844402E-2</v>
      </c>
      <c r="BS12" s="17">
        <v>1.9707392758024401E-2</v>
      </c>
      <c r="BT12" s="17">
        <v>2.98518388716702E-2</v>
      </c>
      <c r="BU12" s="17"/>
      <c r="BV12" s="17">
        <v>2.21560463137363E-2</v>
      </c>
      <c r="BW12" s="17">
        <v>2.40453990570101E-2</v>
      </c>
      <c r="BX12" s="17">
        <v>3.0520006050025299E-2</v>
      </c>
      <c r="BY12" s="17">
        <v>2.4929942631707998E-2</v>
      </c>
      <c r="BZ12" s="17">
        <v>3.0663465226663699E-2</v>
      </c>
      <c r="CA12" s="17"/>
      <c r="CB12" s="17">
        <v>2.2303824981245699E-2</v>
      </c>
      <c r="CC12" s="17">
        <v>3.5970305860471598E-2</v>
      </c>
      <c r="CD12" s="17"/>
      <c r="CE12" s="17">
        <v>2.4192683014999002E-2</v>
      </c>
      <c r="CF12" s="17"/>
      <c r="CG12" s="17">
        <v>2.1072221168608501E-2</v>
      </c>
    </row>
    <row r="13" spans="2:85" x14ac:dyDescent="0.35">
      <c r="B13" s="18" t="s">
        <v>140</v>
      </c>
      <c r="C13" s="19">
        <v>0.10628041806730799</v>
      </c>
      <c r="D13" s="19">
        <v>7.2558854228465905E-2</v>
      </c>
      <c r="E13" s="19">
        <v>0.137088110874033</v>
      </c>
      <c r="F13" s="19"/>
      <c r="G13" s="19">
        <v>8.8840116491350596E-2</v>
      </c>
      <c r="H13" s="19">
        <v>8.6633866241085905E-2</v>
      </c>
      <c r="I13" s="19">
        <v>0.111135056857502</v>
      </c>
      <c r="J13" s="19">
        <v>0.131791230499547</v>
      </c>
      <c r="K13" s="19">
        <v>9.0811058947335294E-2</v>
      </c>
      <c r="L13" s="19">
        <v>0.119512220594767</v>
      </c>
      <c r="M13" s="19"/>
      <c r="N13" s="19">
        <v>9.90781951310995E-2</v>
      </c>
      <c r="O13" s="19">
        <v>9.9440984436841406E-2</v>
      </c>
      <c r="P13" s="19">
        <v>0.10392494884438901</v>
      </c>
      <c r="Q13" s="19">
        <v>0.124094886074805</v>
      </c>
      <c r="R13" s="19"/>
      <c r="S13" s="19">
        <v>7.3262979830649597E-2</v>
      </c>
      <c r="T13" s="19">
        <v>0.17092714106396301</v>
      </c>
      <c r="U13" s="19">
        <v>0.15011222491499901</v>
      </c>
      <c r="V13" s="19">
        <v>0.10761006155058001</v>
      </c>
      <c r="W13" s="19">
        <v>7.8754126224481205E-2</v>
      </c>
      <c r="X13" s="19">
        <v>5.6009225013606702E-2</v>
      </c>
      <c r="Y13" s="19">
        <v>0.14781880787174601</v>
      </c>
      <c r="Z13" s="19">
        <v>0.10685325897001401</v>
      </c>
      <c r="AA13" s="19">
        <v>0.11445469348295501</v>
      </c>
      <c r="AB13" s="19">
        <v>7.1999074457240506E-2</v>
      </c>
      <c r="AC13" s="19">
        <v>0.10695648724406499</v>
      </c>
      <c r="AD13" s="19">
        <v>3.4446831264410699E-2</v>
      </c>
      <c r="AE13" s="19"/>
      <c r="AF13" s="19">
        <v>7.1564297703115703E-2</v>
      </c>
      <c r="AG13" s="19">
        <v>0.21793100297966</v>
      </c>
      <c r="AH13" s="19">
        <v>0.102811427178278</v>
      </c>
      <c r="AI13" s="19">
        <v>7.9373271059054298E-2</v>
      </c>
      <c r="AJ13" s="19">
        <v>0.101219693657464</v>
      </c>
      <c r="AK13" s="19">
        <v>9.7833772587231096E-2</v>
      </c>
      <c r="AL13" s="19">
        <v>0.126489319565293</v>
      </c>
      <c r="AM13" s="19">
        <v>7.7732934258469194E-2</v>
      </c>
      <c r="AN13" s="19">
        <v>0.197488421015384</v>
      </c>
      <c r="AO13" s="19">
        <v>0.107747833032381</v>
      </c>
      <c r="AP13" s="19">
        <v>0.106331515038717</v>
      </c>
      <c r="AQ13" s="19">
        <v>6.9021289468770203E-2</v>
      </c>
      <c r="AR13" s="19">
        <v>4.9604605041195897E-2</v>
      </c>
      <c r="AS13" s="19">
        <v>0.123934996291977</v>
      </c>
      <c r="AT13" s="19">
        <v>0.113914646320941</v>
      </c>
      <c r="AU13" s="19">
        <v>5.58646148474852E-2</v>
      </c>
      <c r="AV13" s="19"/>
      <c r="AW13" s="19">
        <v>0.114659562725951</v>
      </c>
      <c r="AX13" s="19">
        <v>0.133602687242138</v>
      </c>
      <c r="AY13" s="19">
        <v>0.111408009012281</v>
      </c>
      <c r="AZ13" s="19">
        <v>5.9978539459795102E-2</v>
      </c>
      <c r="BA13" s="19">
        <v>5.6786611942101398E-2</v>
      </c>
      <c r="BB13" s="19"/>
      <c r="BC13" s="19">
        <v>3.6964373878282698E-2</v>
      </c>
      <c r="BD13" s="19">
        <v>7.9485427867928796E-2</v>
      </c>
      <c r="BE13" s="19">
        <v>0.122942316050555</v>
      </c>
      <c r="BF13" s="19">
        <v>0.18035106246032601</v>
      </c>
      <c r="BG13" s="19">
        <v>0.11337853834651899</v>
      </c>
      <c r="BH13" s="19"/>
      <c r="BI13" s="19">
        <v>0.102631549457139</v>
      </c>
      <c r="BJ13" s="19"/>
      <c r="BK13" s="19">
        <v>6.3513654640912395E-2</v>
      </c>
      <c r="BL13" s="19">
        <v>0.13350881932493899</v>
      </c>
      <c r="BM13" s="19">
        <v>9.89815242453808E-2</v>
      </c>
      <c r="BN13" s="19">
        <v>0.280612911809417</v>
      </c>
      <c r="BO13" s="19"/>
      <c r="BP13" s="19">
        <v>8.8927389954658695E-2</v>
      </c>
      <c r="BQ13" s="19">
        <v>7.3697738000629495E-2</v>
      </c>
      <c r="BR13" s="19">
        <v>0.10955989657312699</v>
      </c>
      <c r="BS13" s="19">
        <v>8.0547703147642605E-2</v>
      </c>
      <c r="BT13" s="19">
        <v>0.101970972298668</v>
      </c>
      <c r="BU13" s="19"/>
      <c r="BV13" s="19">
        <v>8.5029710607397294E-2</v>
      </c>
      <c r="BW13" s="19">
        <v>4.9543494865326901E-2</v>
      </c>
      <c r="BX13" s="19">
        <v>0.134067935505362</v>
      </c>
      <c r="BY13" s="19">
        <v>8.4806362676914396E-2</v>
      </c>
      <c r="BZ13" s="19">
        <v>9.0723515218262302E-2</v>
      </c>
      <c r="CA13" s="19"/>
      <c r="CB13" s="19">
        <v>7.3584276738767204E-2</v>
      </c>
      <c r="CC13" s="19">
        <v>0.125430206031026</v>
      </c>
      <c r="CD13" s="19"/>
      <c r="CE13" s="19">
        <v>4.7523200756573201E-2</v>
      </c>
      <c r="CF13" s="19"/>
      <c r="CG13" s="19">
        <v>3.4076348536246102E-2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G1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173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1621</v>
      </c>
      <c r="D7" s="10">
        <v>806</v>
      </c>
      <c r="E7" s="10">
        <v>812</v>
      </c>
      <c r="F7" s="10"/>
      <c r="G7" s="10">
        <v>111</v>
      </c>
      <c r="H7" s="10">
        <v>320</v>
      </c>
      <c r="I7" s="10">
        <v>299</v>
      </c>
      <c r="J7" s="10">
        <v>275</v>
      </c>
      <c r="K7" s="10">
        <v>251</v>
      </c>
      <c r="L7" s="10">
        <v>365</v>
      </c>
      <c r="M7" s="10"/>
      <c r="N7" s="10">
        <v>555</v>
      </c>
      <c r="O7" s="10">
        <v>426</v>
      </c>
      <c r="P7" s="10">
        <v>373</v>
      </c>
      <c r="Q7" s="10">
        <v>264</v>
      </c>
      <c r="R7" s="10"/>
      <c r="S7" s="10">
        <v>214</v>
      </c>
      <c r="T7" s="10">
        <v>242</v>
      </c>
      <c r="U7" s="10">
        <v>152</v>
      </c>
      <c r="V7" s="10">
        <v>145</v>
      </c>
      <c r="W7" s="10">
        <v>134</v>
      </c>
      <c r="X7" s="10">
        <v>159</v>
      </c>
      <c r="Y7" s="10">
        <v>126</v>
      </c>
      <c r="Z7" s="10">
        <v>52</v>
      </c>
      <c r="AA7" s="10">
        <v>183</v>
      </c>
      <c r="AB7" s="10">
        <v>111</v>
      </c>
      <c r="AC7" s="10">
        <v>76</v>
      </c>
      <c r="AD7" s="10">
        <v>27</v>
      </c>
      <c r="AE7" s="10"/>
      <c r="AF7" s="10">
        <v>12</v>
      </c>
      <c r="AG7" s="10">
        <v>29</v>
      </c>
      <c r="AH7" s="10">
        <v>76</v>
      </c>
      <c r="AI7" s="10">
        <v>79</v>
      </c>
      <c r="AJ7" s="10">
        <v>108</v>
      </c>
      <c r="AK7" s="10">
        <v>160</v>
      </c>
      <c r="AL7" s="10">
        <v>149</v>
      </c>
      <c r="AM7" s="10">
        <v>134</v>
      </c>
      <c r="AN7" s="10">
        <v>115</v>
      </c>
      <c r="AO7" s="10">
        <v>96</v>
      </c>
      <c r="AP7" s="10">
        <v>168</v>
      </c>
      <c r="AQ7" s="10">
        <v>116</v>
      </c>
      <c r="AR7" s="10">
        <v>98</v>
      </c>
      <c r="AS7" s="10">
        <v>45</v>
      </c>
      <c r="AT7" s="10">
        <v>46</v>
      </c>
      <c r="AU7" s="10">
        <v>148</v>
      </c>
      <c r="AV7" s="10"/>
      <c r="AW7" s="10">
        <v>344</v>
      </c>
      <c r="AX7" s="10">
        <v>346</v>
      </c>
      <c r="AY7" s="10">
        <v>477</v>
      </c>
      <c r="AZ7" s="10">
        <v>199</v>
      </c>
      <c r="BA7" s="10">
        <v>42</v>
      </c>
      <c r="BB7" s="10"/>
      <c r="BC7" s="10">
        <v>168</v>
      </c>
      <c r="BD7" s="10">
        <v>658</v>
      </c>
      <c r="BE7" s="10">
        <v>555</v>
      </c>
      <c r="BF7" s="10">
        <v>202</v>
      </c>
      <c r="BG7" s="10">
        <v>38</v>
      </c>
      <c r="BH7" s="10"/>
      <c r="BI7" s="10">
        <v>1621</v>
      </c>
      <c r="BJ7" s="10"/>
      <c r="BK7" s="10">
        <v>244</v>
      </c>
      <c r="BL7" s="10">
        <v>477</v>
      </c>
      <c r="BM7" s="10">
        <v>869</v>
      </c>
      <c r="BN7" s="10">
        <v>31</v>
      </c>
      <c r="BO7" s="10"/>
      <c r="BP7" s="10">
        <v>325</v>
      </c>
      <c r="BQ7" s="10">
        <v>608</v>
      </c>
      <c r="BR7" s="10">
        <v>132</v>
      </c>
      <c r="BS7" s="10">
        <v>213</v>
      </c>
      <c r="BT7" s="10">
        <v>104</v>
      </c>
      <c r="BU7" s="10"/>
      <c r="BV7" s="10">
        <v>272</v>
      </c>
      <c r="BW7" s="10">
        <v>352</v>
      </c>
      <c r="BX7" s="10">
        <v>160</v>
      </c>
      <c r="BY7" s="10">
        <v>395</v>
      </c>
      <c r="BZ7" s="10">
        <v>160</v>
      </c>
      <c r="CA7" s="10"/>
      <c r="CB7" s="10">
        <v>638</v>
      </c>
      <c r="CC7" s="10">
        <v>983</v>
      </c>
      <c r="CD7" s="10"/>
      <c r="CE7" s="10">
        <v>314</v>
      </c>
      <c r="CF7" s="10"/>
      <c r="CG7" s="10">
        <v>162</v>
      </c>
    </row>
    <row r="8" spans="2:85" ht="30" customHeight="1" x14ac:dyDescent="0.35">
      <c r="B8" s="11" t="s">
        <v>20</v>
      </c>
      <c r="C8" s="11">
        <v>1609</v>
      </c>
      <c r="D8" s="11">
        <v>802</v>
      </c>
      <c r="E8" s="11">
        <v>803</v>
      </c>
      <c r="F8" s="11"/>
      <c r="G8" s="11">
        <v>221</v>
      </c>
      <c r="H8" s="11">
        <v>288</v>
      </c>
      <c r="I8" s="11">
        <v>280</v>
      </c>
      <c r="J8" s="11">
        <v>263</v>
      </c>
      <c r="K8" s="11">
        <v>219</v>
      </c>
      <c r="L8" s="11">
        <v>338</v>
      </c>
      <c r="M8" s="11"/>
      <c r="N8" s="11">
        <v>488</v>
      </c>
      <c r="O8" s="11">
        <v>409</v>
      </c>
      <c r="P8" s="11">
        <v>394</v>
      </c>
      <c r="Q8" s="11">
        <v>314</v>
      </c>
      <c r="R8" s="11"/>
      <c r="S8" s="11">
        <v>191</v>
      </c>
      <c r="T8" s="11">
        <v>219</v>
      </c>
      <c r="U8" s="11">
        <v>135</v>
      </c>
      <c r="V8" s="11">
        <v>159</v>
      </c>
      <c r="W8" s="11">
        <v>122</v>
      </c>
      <c r="X8" s="11">
        <v>154</v>
      </c>
      <c r="Y8" s="11">
        <v>122</v>
      </c>
      <c r="Z8" s="11">
        <v>61</v>
      </c>
      <c r="AA8" s="11">
        <v>174</v>
      </c>
      <c r="AB8" s="11">
        <v>146</v>
      </c>
      <c r="AC8" s="11">
        <v>77</v>
      </c>
      <c r="AD8" s="11">
        <v>50</v>
      </c>
      <c r="AE8" s="11"/>
      <c r="AF8" s="11">
        <v>15</v>
      </c>
      <c r="AG8" s="11">
        <v>37</v>
      </c>
      <c r="AH8" s="11">
        <v>77</v>
      </c>
      <c r="AI8" s="11">
        <v>88</v>
      </c>
      <c r="AJ8" s="11">
        <v>110</v>
      </c>
      <c r="AK8" s="11">
        <v>168</v>
      </c>
      <c r="AL8" s="11">
        <v>157</v>
      </c>
      <c r="AM8" s="11">
        <v>129</v>
      </c>
      <c r="AN8" s="11">
        <v>117</v>
      </c>
      <c r="AO8" s="11">
        <v>93</v>
      </c>
      <c r="AP8" s="11">
        <v>165</v>
      </c>
      <c r="AQ8" s="11">
        <v>108</v>
      </c>
      <c r="AR8" s="11">
        <v>92</v>
      </c>
      <c r="AS8" s="11">
        <v>40</v>
      </c>
      <c r="AT8" s="11">
        <v>42</v>
      </c>
      <c r="AU8" s="11">
        <v>127</v>
      </c>
      <c r="AV8" s="11"/>
      <c r="AW8" s="11">
        <v>351</v>
      </c>
      <c r="AX8" s="11">
        <v>372</v>
      </c>
      <c r="AY8" s="11">
        <v>461</v>
      </c>
      <c r="AZ8" s="11">
        <v>183</v>
      </c>
      <c r="BA8" s="11">
        <v>35</v>
      </c>
      <c r="BB8" s="11"/>
      <c r="BC8" s="11">
        <v>183</v>
      </c>
      <c r="BD8" s="11">
        <v>634</v>
      </c>
      <c r="BE8" s="11">
        <v>552</v>
      </c>
      <c r="BF8" s="11">
        <v>200</v>
      </c>
      <c r="BG8" s="11">
        <v>39</v>
      </c>
      <c r="BH8" s="11"/>
      <c r="BI8" s="11">
        <v>1609</v>
      </c>
      <c r="BJ8" s="11"/>
      <c r="BK8" s="11">
        <v>260</v>
      </c>
      <c r="BL8" s="11">
        <v>469</v>
      </c>
      <c r="BM8" s="11">
        <v>844</v>
      </c>
      <c r="BN8" s="11">
        <v>34</v>
      </c>
      <c r="BO8" s="11"/>
      <c r="BP8" s="11">
        <v>298</v>
      </c>
      <c r="BQ8" s="11">
        <v>588</v>
      </c>
      <c r="BR8" s="11">
        <v>123</v>
      </c>
      <c r="BS8" s="11">
        <v>209</v>
      </c>
      <c r="BT8" s="11">
        <v>122</v>
      </c>
      <c r="BU8" s="11"/>
      <c r="BV8" s="11">
        <v>247</v>
      </c>
      <c r="BW8" s="11">
        <v>349</v>
      </c>
      <c r="BX8" s="11">
        <v>147</v>
      </c>
      <c r="BY8" s="11">
        <v>385</v>
      </c>
      <c r="BZ8" s="11">
        <v>188</v>
      </c>
      <c r="CA8" s="11"/>
      <c r="CB8" s="11">
        <v>628</v>
      </c>
      <c r="CC8" s="11">
        <v>981</v>
      </c>
      <c r="CD8" s="11"/>
      <c r="CE8" s="11">
        <v>310</v>
      </c>
      <c r="CF8" s="11"/>
      <c r="CG8" s="11">
        <v>159</v>
      </c>
    </row>
    <row r="9" spans="2:85" x14ac:dyDescent="0.35">
      <c r="B9" s="18" t="s">
        <v>171</v>
      </c>
      <c r="C9" s="17">
        <v>0.464823500917315</v>
      </c>
      <c r="D9" s="17">
        <v>0.42677397416388502</v>
      </c>
      <c r="E9" s="17">
        <v>0.50454899605459003</v>
      </c>
      <c r="F9" s="17"/>
      <c r="G9" s="17">
        <v>0.388480855609183</v>
      </c>
      <c r="H9" s="17">
        <v>0.367474188190969</v>
      </c>
      <c r="I9" s="17">
        <v>0.42410862344886502</v>
      </c>
      <c r="J9" s="17">
        <v>0.48747056141689399</v>
      </c>
      <c r="K9" s="17">
        <v>0.55037641191922504</v>
      </c>
      <c r="L9" s="17">
        <v>0.55836811234296901</v>
      </c>
      <c r="M9" s="17"/>
      <c r="N9" s="17">
        <v>0.35126726660436203</v>
      </c>
      <c r="O9" s="17">
        <v>0.46570098173650498</v>
      </c>
      <c r="P9" s="17">
        <v>0.52269550665244202</v>
      </c>
      <c r="Q9" s="17">
        <v>0.566934719434805</v>
      </c>
      <c r="R9" s="17"/>
      <c r="S9" s="17">
        <v>0.35353027689323302</v>
      </c>
      <c r="T9" s="17">
        <v>0.52016022483576196</v>
      </c>
      <c r="U9" s="17">
        <v>0.56336719619666298</v>
      </c>
      <c r="V9" s="17">
        <v>0.411077932097415</v>
      </c>
      <c r="W9" s="17">
        <v>0.52694568566168598</v>
      </c>
      <c r="X9" s="17">
        <v>0.45340076132031598</v>
      </c>
      <c r="Y9" s="17">
        <v>0.39911424921469502</v>
      </c>
      <c r="Z9" s="17">
        <v>0.49376706321705999</v>
      </c>
      <c r="AA9" s="17">
        <v>0.45171449307373701</v>
      </c>
      <c r="AB9" s="17">
        <v>0.41183388200375998</v>
      </c>
      <c r="AC9" s="17">
        <v>0.53699400666427799</v>
      </c>
      <c r="AD9" s="17">
        <v>0.65056416974868203</v>
      </c>
      <c r="AE9" s="17"/>
      <c r="AF9" s="17">
        <v>0.69260192299018697</v>
      </c>
      <c r="AG9" s="17">
        <v>0.81376537106417102</v>
      </c>
      <c r="AH9" s="17">
        <v>0.59327374089035001</v>
      </c>
      <c r="AI9" s="17">
        <v>0.51133610160921406</v>
      </c>
      <c r="AJ9" s="17">
        <v>0.48728238624624298</v>
      </c>
      <c r="AK9" s="17">
        <v>0.50664591947443205</v>
      </c>
      <c r="AL9" s="17">
        <v>0.50715966004769397</v>
      </c>
      <c r="AM9" s="17">
        <v>0.46396056702504701</v>
      </c>
      <c r="AN9" s="17">
        <v>0.55841481394991699</v>
      </c>
      <c r="AO9" s="17">
        <v>0.34675801965379099</v>
      </c>
      <c r="AP9" s="17">
        <v>0.455746537753079</v>
      </c>
      <c r="AQ9" s="17">
        <v>0.432638565144284</v>
      </c>
      <c r="AR9" s="17">
        <v>0.32976389342795098</v>
      </c>
      <c r="AS9" s="17">
        <v>0.35378016883775298</v>
      </c>
      <c r="AT9" s="17">
        <v>0.27087972131814197</v>
      </c>
      <c r="AU9" s="17">
        <v>0.30551784674337801</v>
      </c>
      <c r="AV9" s="17"/>
      <c r="AW9" s="17">
        <v>0.564720423160749</v>
      </c>
      <c r="AX9" s="17">
        <v>0.55717846720347697</v>
      </c>
      <c r="AY9" s="17">
        <v>0.36879367339142399</v>
      </c>
      <c r="AZ9" s="17">
        <v>0.30581521535942702</v>
      </c>
      <c r="BA9" s="17">
        <v>0.26130792715114198</v>
      </c>
      <c r="BB9" s="17"/>
      <c r="BC9" s="17">
        <v>0.33816452374864198</v>
      </c>
      <c r="BD9" s="17">
        <v>0.39473058545970502</v>
      </c>
      <c r="BE9" s="17">
        <v>0.52005880003247396</v>
      </c>
      <c r="BF9" s="17">
        <v>0.615920214458063</v>
      </c>
      <c r="BG9" s="17">
        <v>0.64342369490184304</v>
      </c>
      <c r="BH9" s="17"/>
      <c r="BI9" s="17">
        <v>0.464823500917315</v>
      </c>
      <c r="BJ9" s="17"/>
      <c r="BK9" s="17">
        <v>0.46362946345133599</v>
      </c>
      <c r="BL9" s="17">
        <v>0.48502382970119101</v>
      </c>
      <c r="BM9" s="17">
        <v>0.45106877901175102</v>
      </c>
      <c r="BN9" s="17">
        <v>0.53570206183538704</v>
      </c>
      <c r="BO9" s="17"/>
      <c r="BP9" s="17">
        <v>0.51180776879622003</v>
      </c>
      <c r="BQ9" s="17">
        <v>0.37368940139189599</v>
      </c>
      <c r="BR9" s="17">
        <v>0.34758184067491898</v>
      </c>
      <c r="BS9" s="17">
        <v>0.61592889868392198</v>
      </c>
      <c r="BT9" s="17">
        <v>0.31524892738388</v>
      </c>
      <c r="BU9" s="17"/>
      <c r="BV9" s="17">
        <v>0.50887909368117901</v>
      </c>
      <c r="BW9" s="17">
        <v>0.313217201644648</v>
      </c>
      <c r="BX9" s="17">
        <v>0.33289020249204598</v>
      </c>
      <c r="BY9" s="17">
        <v>0.61649176440493403</v>
      </c>
      <c r="BZ9" s="17">
        <v>0.31272272777343002</v>
      </c>
      <c r="CA9" s="17"/>
      <c r="CB9" s="17">
        <v>0.52332968035586303</v>
      </c>
      <c r="CC9" s="17">
        <v>0.427397207662913</v>
      </c>
      <c r="CD9" s="17"/>
      <c r="CE9" s="17">
        <v>0.31715890002213698</v>
      </c>
      <c r="CF9" s="17"/>
      <c r="CG9" s="17">
        <v>0.41676397895347</v>
      </c>
    </row>
    <row r="10" spans="2:85" x14ac:dyDescent="0.35">
      <c r="B10" s="18" t="s">
        <v>99</v>
      </c>
      <c r="C10" s="17">
        <v>0.22196882020625899</v>
      </c>
      <c r="D10" s="17">
        <v>0.22383951096020399</v>
      </c>
      <c r="E10" s="17">
        <v>0.22093115987748099</v>
      </c>
      <c r="F10" s="17"/>
      <c r="G10" s="17">
        <v>0.20259421987998799</v>
      </c>
      <c r="H10" s="17">
        <v>0.24104865677655701</v>
      </c>
      <c r="I10" s="17">
        <v>0.199018390125664</v>
      </c>
      <c r="J10" s="17">
        <v>0.20550804885764701</v>
      </c>
      <c r="K10" s="17">
        <v>0.22071788507818299</v>
      </c>
      <c r="L10" s="17">
        <v>0.251038721083929</v>
      </c>
      <c r="M10" s="17"/>
      <c r="N10" s="17">
        <v>0.263961887753632</v>
      </c>
      <c r="O10" s="17">
        <v>0.235398276639187</v>
      </c>
      <c r="P10" s="17">
        <v>0.18812138899463501</v>
      </c>
      <c r="Q10" s="17">
        <v>0.184085855071567</v>
      </c>
      <c r="R10" s="17"/>
      <c r="S10" s="17">
        <v>0.22532816520485799</v>
      </c>
      <c r="T10" s="17">
        <v>0.22579211981087899</v>
      </c>
      <c r="U10" s="17">
        <v>0.15786645343964401</v>
      </c>
      <c r="V10" s="17">
        <v>0.243950763738249</v>
      </c>
      <c r="W10" s="17">
        <v>0.22087640200380201</v>
      </c>
      <c r="X10" s="17">
        <v>0.17796900817501801</v>
      </c>
      <c r="Y10" s="17">
        <v>0.25274822190752999</v>
      </c>
      <c r="Z10" s="17">
        <v>0.35683938396292703</v>
      </c>
      <c r="AA10" s="17">
        <v>0.199365374755717</v>
      </c>
      <c r="AB10" s="17">
        <v>0.30427841158930802</v>
      </c>
      <c r="AC10" s="17">
        <v>0.17377100278556801</v>
      </c>
      <c r="AD10" s="17">
        <v>0.107182273445894</v>
      </c>
      <c r="AE10" s="17"/>
      <c r="AF10" s="17">
        <v>0.30739807700981298</v>
      </c>
      <c r="AG10" s="17">
        <v>6.0165723375412102E-2</v>
      </c>
      <c r="AH10" s="17">
        <v>0.11454435915087099</v>
      </c>
      <c r="AI10" s="17">
        <v>0.26199740484008199</v>
      </c>
      <c r="AJ10" s="17">
        <v>0.19367345578457601</v>
      </c>
      <c r="AK10" s="17">
        <v>0.220307071340408</v>
      </c>
      <c r="AL10" s="17">
        <v>0.227084245972487</v>
      </c>
      <c r="AM10" s="17">
        <v>0.239029976372192</v>
      </c>
      <c r="AN10" s="17">
        <v>0.18667271650082701</v>
      </c>
      <c r="AO10" s="17">
        <v>0.30715134946092698</v>
      </c>
      <c r="AP10" s="17">
        <v>0.215932715277322</v>
      </c>
      <c r="AQ10" s="17">
        <v>0.21617530686153499</v>
      </c>
      <c r="AR10" s="17">
        <v>0.26197820028603902</v>
      </c>
      <c r="AS10" s="17">
        <v>0.27249384844826002</v>
      </c>
      <c r="AT10" s="17">
        <v>0.235312499644207</v>
      </c>
      <c r="AU10" s="17">
        <v>0.23997164921856501</v>
      </c>
      <c r="AV10" s="17"/>
      <c r="AW10" s="17">
        <v>0.16133921962026801</v>
      </c>
      <c r="AX10" s="17">
        <v>0.205426450664949</v>
      </c>
      <c r="AY10" s="17">
        <v>0.26133954675667598</v>
      </c>
      <c r="AZ10" s="17">
        <v>0.23679126974169501</v>
      </c>
      <c r="BA10" s="17">
        <v>0.33134016353583601</v>
      </c>
      <c r="BB10" s="17"/>
      <c r="BC10" s="17">
        <v>0.26956889879081802</v>
      </c>
      <c r="BD10" s="17">
        <v>0.25313426849673498</v>
      </c>
      <c r="BE10" s="17">
        <v>0.208869371400971</v>
      </c>
      <c r="BF10" s="17">
        <v>0.14990973424770199</v>
      </c>
      <c r="BG10" s="17">
        <v>4.6746665489854199E-2</v>
      </c>
      <c r="BH10" s="17"/>
      <c r="BI10" s="17">
        <v>0.22196882020625899</v>
      </c>
      <c r="BJ10" s="17"/>
      <c r="BK10" s="17">
        <v>0.19962963371324699</v>
      </c>
      <c r="BL10" s="17">
        <v>0.226265531664989</v>
      </c>
      <c r="BM10" s="17">
        <v>0.229342155259154</v>
      </c>
      <c r="BN10" s="17">
        <v>0.15147955679393599</v>
      </c>
      <c r="BO10" s="17"/>
      <c r="BP10" s="17">
        <v>0.21886535716296801</v>
      </c>
      <c r="BQ10" s="17">
        <v>0.25444971454629101</v>
      </c>
      <c r="BR10" s="17">
        <v>0.29423837176279199</v>
      </c>
      <c r="BS10" s="17">
        <v>0.164535349394031</v>
      </c>
      <c r="BT10" s="17">
        <v>0.25813864755363802</v>
      </c>
      <c r="BU10" s="17"/>
      <c r="BV10" s="17">
        <v>0.218729693498218</v>
      </c>
      <c r="BW10" s="17">
        <v>0.27886498698710999</v>
      </c>
      <c r="BX10" s="17">
        <v>0.31223958199819801</v>
      </c>
      <c r="BY10" s="17">
        <v>0.16763587044200801</v>
      </c>
      <c r="BZ10" s="17">
        <v>0.209595771693218</v>
      </c>
      <c r="CA10" s="17"/>
      <c r="CB10" s="17">
        <v>0.202331893170279</v>
      </c>
      <c r="CC10" s="17">
        <v>0.234530525600743</v>
      </c>
      <c r="CD10" s="17"/>
      <c r="CE10" s="17">
        <v>0.26856306285436299</v>
      </c>
      <c r="CF10" s="17"/>
      <c r="CG10" s="17">
        <v>0.207788418922601</v>
      </c>
    </row>
    <row r="11" spans="2:85" x14ac:dyDescent="0.35">
      <c r="B11" s="18" t="s">
        <v>172</v>
      </c>
      <c r="C11" s="17">
        <v>0.26630816816969399</v>
      </c>
      <c r="D11" s="17">
        <v>0.31530553452529803</v>
      </c>
      <c r="E11" s="17">
        <v>0.21593131847576499</v>
      </c>
      <c r="F11" s="17"/>
      <c r="G11" s="17">
        <v>0.36295651128065498</v>
      </c>
      <c r="H11" s="17">
        <v>0.35690264751156697</v>
      </c>
      <c r="I11" s="17">
        <v>0.353093817538983</v>
      </c>
      <c r="J11" s="17">
        <v>0.25607437065678501</v>
      </c>
      <c r="K11" s="17">
        <v>0.173837558132937</v>
      </c>
      <c r="L11" s="17">
        <v>0.121877137395179</v>
      </c>
      <c r="M11" s="17"/>
      <c r="N11" s="17">
        <v>0.345012901169721</v>
      </c>
      <c r="O11" s="17">
        <v>0.258222817582694</v>
      </c>
      <c r="P11" s="17">
        <v>0.23515531348420099</v>
      </c>
      <c r="Q11" s="17">
        <v>0.196531928490809</v>
      </c>
      <c r="R11" s="17"/>
      <c r="S11" s="17">
        <v>0.38423884339941999</v>
      </c>
      <c r="T11" s="17">
        <v>0.22583360487759799</v>
      </c>
      <c r="U11" s="17">
        <v>0.21241552672958799</v>
      </c>
      <c r="V11" s="17">
        <v>0.30462397995164803</v>
      </c>
      <c r="W11" s="17">
        <v>0.21591361272915699</v>
      </c>
      <c r="X11" s="17">
        <v>0.31987269035875399</v>
      </c>
      <c r="Y11" s="17">
        <v>0.271404644436257</v>
      </c>
      <c r="Z11" s="17">
        <v>0.13284844853463501</v>
      </c>
      <c r="AA11" s="17">
        <v>0.26842291263539397</v>
      </c>
      <c r="AB11" s="17">
        <v>0.23488393068218999</v>
      </c>
      <c r="AC11" s="17">
        <v>0.24429432050759101</v>
      </c>
      <c r="AD11" s="17">
        <v>0.24225355680542399</v>
      </c>
      <c r="AE11" s="17"/>
      <c r="AF11" s="17">
        <v>0</v>
      </c>
      <c r="AG11" s="17">
        <v>9.3346520657594897E-2</v>
      </c>
      <c r="AH11" s="17">
        <v>0.17244429320180399</v>
      </c>
      <c r="AI11" s="17">
        <v>0.18843942309478601</v>
      </c>
      <c r="AJ11" s="17">
        <v>0.21657335387495</v>
      </c>
      <c r="AK11" s="17">
        <v>0.25231548675406101</v>
      </c>
      <c r="AL11" s="17">
        <v>0.229078270668227</v>
      </c>
      <c r="AM11" s="17">
        <v>0.250670052781439</v>
      </c>
      <c r="AN11" s="17">
        <v>0.18740557078369299</v>
      </c>
      <c r="AO11" s="17">
        <v>0.309122149170313</v>
      </c>
      <c r="AP11" s="17">
        <v>0.30486292896390699</v>
      </c>
      <c r="AQ11" s="17">
        <v>0.31152997388665299</v>
      </c>
      <c r="AR11" s="17">
        <v>0.33471035880695499</v>
      </c>
      <c r="AS11" s="17">
        <v>0.31194709972075502</v>
      </c>
      <c r="AT11" s="17">
        <v>0.493807779037651</v>
      </c>
      <c r="AU11" s="17">
        <v>0.41902869907060403</v>
      </c>
      <c r="AV11" s="17"/>
      <c r="AW11" s="17">
        <v>0.218321498432237</v>
      </c>
      <c r="AX11" s="17">
        <v>0.18701093964625101</v>
      </c>
      <c r="AY11" s="17">
        <v>0.32312484370884498</v>
      </c>
      <c r="AZ11" s="17">
        <v>0.42832102145233703</v>
      </c>
      <c r="BA11" s="17">
        <v>0.40735190931302201</v>
      </c>
      <c r="BB11" s="17"/>
      <c r="BC11" s="17">
        <v>0.37252903891538303</v>
      </c>
      <c r="BD11" s="17">
        <v>0.30279187121126799</v>
      </c>
      <c r="BE11" s="17">
        <v>0.218234320797382</v>
      </c>
      <c r="BF11" s="17">
        <v>0.18174752692732399</v>
      </c>
      <c r="BG11" s="17">
        <v>0.28725458340994497</v>
      </c>
      <c r="BH11" s="17"/>
      <c r="BI11" s="17">
        <v>0.26630816816969399</v>
      </c>
      <c r="BJ11" s="17"/>
      <c r="BK11" s="17">
        <v>0.29524855497896402</v>
      </c>
      <c r="BL11" s="17">
        <v>0.24294205756203299</v>
      </c>
      <c r="BM11" s="17">
        <v>0.27343456530045002</v>
      </c>
      <c r="BN11" s="17">
        <v>0.19149156413507001</v>
      </c>
      <c r="BO11" s="17"/>
      <c r="BP11" s="17">
        <v>0.20935744234284401</v>
      </c>
      <c r="BQ11" s="17">
        <v>0.32238200425204599</v>
      </c>
      <c r="BR11" s="17">
        <v>0.31526183068958202</v>
      </c>
      <c r="BS11" s="17">
        <v>0.187857807726269</v>
      </c>
      <c r="BT11" s="17">
        <v>0.387907143837323</v>
      </c>
      <c r="BU11" s="17"/>
      <c r="BV11" s="17">
        <v>0.24262500953622901</v>
      </c>
      <c r="BW11" s="17">
        <v>0.374557152868493</v>
      </c>
      <c r="BX11" s="17">
        <v>0.300139209904077</v>
      </c>
      <c r="BY11" s="17">
        <v>0.18349395601024601</v>
      </c>
      <c r="BZ11" s="17">
        <v>0.41983849017678898</v>
      </c>
      <c r="CA11" s="17"/>
      <c r="CB11" s="17">
        <v>0.25138386446044902</v>
      </c>
      <c r="CC11" s="17">
        <v>0.27585521726092099</v>
      </c>
      <c r="CD11" s="17"/>
      <c r="CE11" s="17">
        <v>0.37677998338706697</v>
      </c>
      <c r="CF11" s="17"/>
      <c r="CG11" s="17">
        <v>0.36499439579685</v>
      </c>
    </row>
    <row r="12" spans="2:85" x14ac:dyDescent="0.35">
      <c r="B12" s="18" t="s">
        <v>140</v>
      </c>
      <c r="C12" s="19">
        <v>4.6899510706732497E-2</v>
      </c>
      <c r="D12" s="19">
        <v>3.4080980350613299E-2</v>
      </c>
      <c r="E12" s="19">
        <v>5.8588525592163702E-2</v>
      </c>
      <c r="F12" s="19"/>
      <c r="G12" s="19">
        <v>4.5968413230173297E-2</v>
      </c>
      <c r="H12" s="19">
        <v>3.4574507520906399E-2</v>
      </c>
      <c r="I12" s="19">
        <v>2.3779168886488199E-2</v>
      </c>
      <c r="J12" s="19">
        <v>5.0947019068674097E-2</v>
      </c>
      <c r="K12" s="19">
        <v>5.5068144869654903E-2</v>
      </c>
      <c r="L12" s="19">
        <v>6.8716029177923896E-2</v>
      </c>
      <c r="M12" s="19"/>
      <c r="N12" s="19">
        <v>3.9757944472285499E-2</v>
      </c>
      <c r="O12" s="19">
        <v>4.0677924041614001E-2</v>
      </c>
      <c r="P12" s="19">
        <v>5.4027790868721802E-2</v>
      </c>
      <c r="Q12" s="19">
        <v>5.2447497002819303E-2</v>
      </c>
      <c r="R12" s="19"/>
      <c r="S12" s="19">
        <v>3.6902714502488797E-2</v>
      </c>
      <c r="T12" s="19">
        <v>2.82140504757608E-2</v>
      </c>
      <c r="U12" s="19">
        <v>6.6350823634104994E-2</v>
      </c>
      <c r="V12" s="19">
        <v>4.03473242126886E-2</v>
      </c>
      <c r="W12" s="19">
        <v>3.62642996053541E-2</v>
      </c>
      <c r="X12" s="19">
        <v>4.8757540145911799E-2</v>
      </c>
      <c r="Y12" s="19">
        <v>7.6732884441516894E-2</v>
      </c>
      <c r="Z12" s="19">
        <v>1.6545104285378701E-2</v>
      </c>
      <c r="AA12" s="19">
        <v>8.0497219535151807E-2</v>
      </c>
      <c r="AB12" s="19">
        <v>4.9003775724741197E-2</v>
      </c>
      <c r="AC12" s="19">
        <v>4.4940670042563302E-2</v>
      </c>
      <c r="AD12" s="19">
        <v>0</v>
      </c>
      <c r="AE12" s="19"/>
      <c r="AF12" s="19">
        <v>0</v>
      </c>
      <c r="AG12" s="19">
        <v>3.2722384902821602E-2</v>
      </c>
      <c r="AH12" s="19">
        <v>0.11973760675697501</v>
      </c>
      <c r="AI12" s="19">
        <v>3.8227070455918902E-2</v>
      </c>
      <c r="AJ12" s="19">
        <v>0.102470804094231</v>
      </c>
      <c r="AK12" s="19">
        <v>2.0731522431098201E-2</v>
      </c>
      <c r="AL12" s="19">
        <v>3.6677823311590897E-2</v>
      </c>
      <c r="AM12" s="19">
        <v>4.6339403821321998E-2</v>
      </c>
      <c r="AN12" s="19">
        <v>6.7506898765563594E-2</v>
      </c>
      <c r="AO12" s="19">
        <v>3.6968481714968499E-2</v>
      </c>
      <c r="AP12" s="19">
        <v>2.3457818005691002E-2</v>
      </c>
      <c r="AQ12" s="19">
        <v>3.9656154107527597E-2</v>
      </c>
      <c r="AR12" s="19">
        <v>7.3547547479055703E-2</v>
      </c>
      <c r="AS12" s="19">
        <v>6.1778882993231601E-2</v>
      </c>
      <c r="AT12" s="19">
        <v>0</v>
      </c>
      <c r="AU12" s="19">
        <v>3.5481804967452901E-2</v>
      </c>
      <c r="AV12" s="19"/>
      <c r="AW12" s="19">
        <v>5.5618858786746703E-2</v>
      </c>
      <c r="AX12" s="19">
        <v>5.0384142485322303E-2</v>
      </c>
      <c r="AY12" s="19">
        <v>4.6741936143054399E-2</v>
      </c>
      <c r="AZ12" s="19">
        <v>2.9072493446540601E-2</v>
      </c>
      <c r="BA12" s="19">
        <v>0</v>
      </c>
      <c r="BB12" s="19"/>
      <c r="BC12" s="19">
        <v>1.9737538545156801E-2</v>
      </c>
      <c r="BD12" s="19">
        <v>4.9343274832291603E-2</v>
      </c>
      <c r="BE12" s="19">
        <v>5.2837507769173099E-2</v>
      </c>
      <c r="BF12" s="19">
        <v>5.2422524366910403E-2</v>
      </c>
      <c r="BG12" s="19">
        <v>2.2575056198358201E-2</v>
      </c>
      <c r="BH12" s="19"/>
      <c r="BI12" s="19">
        <v>4.6899510706732497E-2</v>
      </c>
      <c r="BJ12" s="19"/>
      <c r="BK12" s="19">
        <v>4.1492347856452803E-2</v>
      </c>
      <c r="BL12" s="19">
        <v>4.57685810717866E-2</v>
      </c>
      <c r="BM12" s="19">
        <v>4.6154500428644697E-2</v>
      </c>
      <c r="BN12" s="19">
        <v>0.121326817235606</v>
      </c>
      <c r="BO12" s="19"/>
      <c r="BP12" s="19">
        <v>5.9969431697967902E-2</v>
      </c>
      <c r="BQ12" s="19">
        <v>4.9478879809766702E-2</v>
      </c>
      <c r="BR12" s="19">
        <v>4.2917956872706498E-2</v>
      </c>
      <c r="BS12" s="19">
        <v>3.1677944195777401E-2</v>
      </c>
      <c r="BT12" s="19">
        <v>3.8705281225158997E-2</v>
      </c>
      <c r="BU12" s="19"/>
      <c r="BV12" s="19">
        <v>2.9766203284373498E-2</v>
      </c>
      <c r="BW12" s="19">
        <v>3.3360658499749E-2</v>
      </c>
      <c r="BX12" s="19">
        <v>5.4731005605678902E-2</v>
      </c>
      <c r="BY12" s="19">
        <v>3.2378409142811801E-2</v>
      </c>
      <c r="BZ12" s="19">
        <v>5.7843010356563203E-2</v>
      </c>
      <c r="CA12" s="19"/>
      <c r="CB12" s="19">
        <v>2.2954562013409101E-2</v>
      </c>
      <c r="CC12" s="19">
        <v>6.2217049475422899E-2</v>
      </c>
      <c r="CD12" s="19"/>
      <c r="CE12" s="19">
        <v>3.7498053736431801E-2</v>
      </c>
      <c r="CF12" s="19"/>
      <c r="CG12" s="19">
        <v>1.0453206327078701E-2</v>
      </c>
    </row>
    <row r="13" spans="2:85" x14ac:dyDescent="0.35">
      <c r="B13" s="16" t="s">
        <v>174</v>
      </c>
    </row>
    <row r="14" spans="2:85" x14ac:dyDescent="0.35">
      <c r="B14" t="s">
        <v>102</v>
      </c>
    </row>
    <row r="15" spans="2:85" x14ac:dyDescent="0.35">
      <c r="B15" t="s">
        <v>103</v>
      </c>
    </row>
    <row r="17" spans="2:2" x14ac:dyDescent="0.35">
      <c r="B1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138</v>
      </c>
      <c r="D7" s="10">
        <v>82</v>
      </c>
      <c r="E7" s="10">
        <v>54</v>
      </c>
      <c r="F7" s="10"/>
      <c r="G7" s="10">
        <v>11</v>
      </c>
      <c r="H7" s="10">
        <v>19</v>
      </c>
      <c r="I7" s="10">
        <v>19</v>
      </c>
      <c r="J7" s="10">
        <v>25</v>
      </c>
      <c r="K7" s="10">
        <v>30</v>
      </c>
      <c r="L7" s="10">
        <v>34</v>
      </c>
      <c r="M7" s="10"/>
      <c r="N7" s="10">
        <v>37</v>
      </c>
      <c r="O7" s="10">
        <v>38</v>
      </c>
      <c r="P7" s="10">
        <v>32</v>
      </c>
      <c r="Q7" s="10">
        <v>30</v>
      </c>
      <c r="R7" s="10"/>
      <c r="S7" s="10">
        <v>0</v>
      </c>
      <c r="T7" s="10">
        <v>0</v>
      </c>
      <c r="U7" s="10">
        <v>0</v>
      </c>
      <c r="V7" s="10">
        <v>0</v>
      </c>
      <c r="W7" s="10">
        <v>0</v>
      </c>
      <c r="X7" s="10">
        <v>0</v>
      </c>
      <c r="Y7" s="10">
        <v>0</v>
      </c>
      <c r="Z7" s="10">
        <v>0</v>
      </c>
      <c r="AA7" s="10">
        <v>0</v>
      </c>
      <c r="AB7" s="10">
        <v>138</v>
      </c>
      <c r="AC7" s="10">
        <v>0</v>
      </c>
      <c r="AD7" s="10">
        <v>0</v>
      </c>
      <c r="AE7" s="10"/>
      <c r="AF7" s="10">
        <v>2</v>
      </c>
      <c r="AG7" s="10">
        <v>4</v>
      </c>
      <c r="AH7" s="10">
        <v>12</v>
      </c>
      <c r="AI7" s="10">
        <v>19</v>
      </c>
      <c r="AJ7" s="10">
        <v>7</v>
      </c>
      <c r="AK7" s="10">
        <v>13</v>
      </c>
      <c r="AL7" s="10">
        <v>16</v>
      </c>
      <c r="AM7" s="10">
        <v>8</v>
      </c>
      <c r="AN7" s="10">
        <v>7</v>
      </c>
      <c r="AO7" s="10">
        <v>8</v>
      </c>
      <c r="AP7" s="10">
        <v>14</v>
      </c>
      <c r="AQ7" s="10">
        <v>8</v>
      </c>
      <c r="AR7" s="10">
        <v>3</v>
      </c>
      <c r="AS7" s="10">
        <v>2</v>
      </c>
      <c r="AT7" s="10">
        <v>4</v>
      </c>
      <c r="AU7" s="10">
        <v>8</v>
      </c>
      <c r="AV7" s="10"/>
      <c r="AW7" s="10">
        <v>31</v>
      </c>
      <c r="AX7" s="10">
        <v>25</v>
      </c>
      <c r="AY7" s="10">
        <v>29</v>
      </c>
      <c r="AZ7" s="10">
        <v>17</v>
      </c>
      <c r="BA7" s="10">
        <v>1</v>
      </c>
      <c r="BB7" s="10"/>
      <c r="BC7" s="10">
        <v>10</v>
      </c>
      <c r="BD7" s="10">
        <v>48</v>
      </c>
      <c r="BE7" s="10">
        <v>52</v>
      </c>
      <c r="BF7" s="10">
        <v>22</v>
      </c>
      <c r="BG7" s="10">
        <v>6</v>
      </c>
      <c r="BH7" s="10"/>
      <c r="BI7" s="10">
        <v>111</v>
      </c>
      <c r="BJ7" s="10"/>
      <c r="BK7" s="10">
        <v>20</v>
      </c>
      <c r="BL7" s="10">
        <v>47</v>
      </c>
      <c r="BM7" s="10">
        <v>70</v>
      </c>
      <c r="BN7" s="10">
        <v>1</v>
      </c>
      <c r="BO7" s="10"/>
      <c r="BP7" s="10">
        <v>15</v>
      </c>
      <c r="BQ7" s="10">
        <v>51</v>
      </c>
      <c r="BR7" s="10">
        <v>13</v>
      </c>
      <c r="BS7" s="10">
        <v>9</v>
      </c>
      <c r="BT7" s="10">
        <v>7</v>
      </c>
      <c r="BU7" s="10"/>
      <c r="BV7" s="10">
        <v>10</v>
      </c>
      <c r="BW7" s="10">
        <v>26</v>
      </c>
      <c r="BX7" s="10">
        <v>13</v>
      </c>
      <c r="BY7" s="10">
        <v>32</v>
      </c>
      <c r="BZ7" s="10">
        <v>11</v>
      </c>
      <c r="CA7" s="10"/>
      <c r="CB7" s="10">
        <v>48</v>
      </c>
      <c r="CC7" s="10">
        <v>90</v>
      </c>
      <c r="CD7" s="10"/>
      <c r="CE7" s="10">
        <v>23</v>
      </c>
      <c r="CF7" s="10"/>
      <c r="CG7" s="10">
        <v>14</v>
      </c>
    </row>
    <row r="8" spans="2:85" ht="30" customHeight="1" x14ac:dyDescent="0.35">
      <c r="B8" s="11" t="s">
        <v>20</v>
      </c>
      <c r="C8" s="11">
        <v>181</v>
      </c>
      <c r="D8" s="11">
        <v>107</v>
      </c>
      <c r="E8" s="11">
        <v>72</v>
      </c>
      <c r="F8" s="11"/>
      <c r="G8" s="11">
        <v>29</v>
      </c>
      <c r="H8" s="11">
        <v>23</v>
      </c>
      <c r="I8" s="11">
        <v>22</v>
      </c>
      <c r="J8" s="11">
        <v>33</v>
      </c>
      <c r="K8" s="11">
        <v>34</v>
      </c>
      <c r="L8" s="11">
        <v>40</v>
      </c>
      <c r="M8" s="11"/>
      <c r="N8" s="11">
        <v>44</v>
      </c>
      <c r="O8" s="11">
        <v>47</v>
      </c>
      <c r="P8" s="11">
        <v>45</v>
      </c>
      <c r="Q8" s="11">
        <v>45</v>
      </c>
      <c r="R8" s="11"/>
      <c r="S8" s="11">
        <v>0</v>
      </c>
      <c r="T8" s="11">
        <v>0</v>
      </c>
      <c r="U8" s="11">
        <v>0</v>
      </c>
      <c r="V8" s="11">
        <v>0</v>
      </c>
      <c r="W8" s="11">
        <v>0</v>
      </c>
      <c r="X8" s="11">
        <v>0</v>
      </c>
      <c r="Y8" s="11">
        <v>0</v>
      </c>
      <c r="Z8" s="11">
        <v>0</v>
      </c>
      <c r="AA8" s="11">
        <v>0</v>
      </c>
      <c r="AB8" s="11">
        <v>181</v>
      </c>
      <c r="AC8" s="11">
        <v>0</v>
      </c>
      <c r="AD8" s="11">
        <v>0</v>
      </c>
      <c r="AE8" s="11"/>
      <c r="AF8" s="11">
        <v>2</v>
      </c>
      <c r="AG8" s="11">
        <v>5</v>
      </c>
      <c r="AH8" s="11">
        <v>19</v>
      </c>
      <c r="AI8" s="11">
        <v>28</v>
      </c>
      <c r="AJ8" s="11">
        <v>9</v>
      </c>
      <c r="AK8" s="11">
        <v>22</v>
      </c>
      <c r="AL8" s="11">
        <v>19</v>
      </c>
      <c r="AM8" s="11">
        <v>9</v>
      </c>
      <c r="AN8" s="11">
        <v>8</v>
      </c>
      <c r="AO8" s="11">
        <v>9</v>
      </c>
      <c r="AP8" s="11">
        <v>17</v>
      </c>
      <c r="AQ8" s="11">
        <v>10</v>
      </c>
      <c r="AR8" s="11">
        <v>4</v>
      </c>
      <c r="AS8" s="11">
        <v>2</v>
      </c>
      <c r="AT8" s="11">
        <v>4</v>
      </c>
      <c r="AU8" s="11">
        <v>10</v>
      </c>
      <c r="AV8" s="11"/>
      <c r="AW8" s="11">
        <v>49</v>
      </c>
      <c r="AX8" s="11">
        <v>34</v>
      </c>
      <c r="AY8" s="11">
        <v>37</v>
      </c>
      <c r="AZ8" s="11">
        <v>20</v>
      </c>
      <c r="BA8" s="11">
        <v>1</v>
      </c>
      <c r="BB8" s="11"/>
      <c r="BC8" s="11">
        <v>20</v>
      </c>
      <c r="BD8" s="11">
        <v>57</v>
      </c>
      <c r="BE8" s="11">
        <v>64</v>
      </c>
      <c r="BF8" s="11">
        <v>30</v>
      </c>
      <c r="BG8" s="11">
        <v>10</v>
      </c>
      <c r="BH8" s="11"/>
      <c r="BI8" s="11">
        <v>146</v>
      </c>
      <c r="BJ8" s="11"/>
      <c r="BK8" s="11">
        <v>26</v>
      </c>
      <c r="BL8" s="11">
        <v>63</v>
      </c>
      <c r="BM8" s="11">
        <v>91</v>
      </c>
      <c r="BN8" s="11">
        <v>1</v>
      </c>
      <c r="BO8" s="11"/>
      <c r="BP8" s="11">
        <v>17</v>
      </c>
      <c r="BQ8" s="11">
        <v>64</v>
      </c>
      <c r="BR8" s="11">
        <v>17</v>
      </c>
      <c r="BS8" s="11">
        <v>11</v>
      </c>
      <c r="BT8" s="11">
        <v>15</v>
      </c>
      <c r="BU8" s="11"/>
      <c r="BV8" s="11">
        <v>11</v>
      </c>
      <c r="BW8" s="11">
        <v>35</v>
      </c>
      <c r="BX8" s="11">
        <v>18</v>
      </c>
      <c r="BY8" s="11">
        <v>39</v>
      </c>
      <c r="BZ8" s="11">
        <v>20</v>
      </c>
      <c r="CA8" s="11"/>
      <c r="CB8" s="11">
        <v>60</v>
      </c>
      <c r="CC8" s="11">
        <v>121</v>
      </c>
      <c r="CD8" s="11"/>
      <c r="CE8" s="11">
        <v>31</v>
      </c>
      <c r="CF8" s="11"/>
      <c r="CG8" s="11">
        <v>19</v>
      </c>
    </row>
    <row r="9" spans="2:85" x14ac:dyDescent="0.35">
      <c r="B9" s="18" t="s">
        <v>175</v>
      </c>
      <c r="C9" s="17">
        <v>6.0998586032028103E-2</v>
      </c>
      <c r="D9" s="17">
        <v>7.0204648682241105E-2</v>
      </c>
      <c r="E9" s="17">
        <v>4.9404721268855901E-2</v>
      </c>
      <c r="F9" s="17"/>
      <c r="G9" s="17">
        <v>9.8060244990979206E-2</v>
      </c>
      <c r="H9" s="17">
        <v>0.10185684321116301</v>
      </c>
      <c r="I9" s="17">
        <v>5.3978118769971897E-2</v>
      </c>
      <c r="J9" s="17">
        <v>0</v>
      </c>
      <c r="K9" s="17">
        <v>3.41087293776203E-2</v>
      </c>
      <c r="L9" s="17">
        <v>8.7700294678413407E-2</v>
      </c>
      <c r="M9" s="17"/>
      <c r="N9" s="17">
        <v>6.4498532492248697E-2</v>
      </c>
      <c r="O9" s="17">
        <v>0.10100520596047299</v>
      </c>
      <c r="P9" s="17">
        <v>7.8459734800128494E-2</v>
      </c>
      <c r="Q9" s="17">
        <v>0</v>
      </c>
      <c r="R9" s="17"/>
      <c r="S9" s="17">
        <v>0</v>
      </c>
      <c r="T9" s="17">
        <v>0</v>
      </c>
      <c r="U9" s="17">
        <v>0</v>
      </c>
      <c r="V9" s="17">
        <v>0</v>
      </c>
      <c r="W9" s="17">
        <v>0</v>
      </c>
      <c r="X9" s="17">
        <v>0</v>
      </c>
      <c r="Y9" s="17">
        <v>0</v>
      </c>
      <c r="Z9" s="17">
        <v>0</v>
      </c>
      <c r="AA9" s="17">
        <v>0</v>
      </c>
      <c r="AB9" s="17">
        <v>6.0998586032028103E-2</v>
      </c>
      <c r="AC9" s="17">
        <v>0</v>
      </c>
      <c r="AD9" s="17">
        <v>0</v>
      </c>
      <c r="AE9" s="17"/>
      <c r="AF9" s="17">
        <v>0</v>
      </c>
      <c r="AG9" s="17">
        <v>0</v>
      </c>
      <c r="AH9" s="17">
        <v>0</v>
      </c>
      <c r="AI9" s="17">
        <v>8.3108383308528197E-2</v>
      </c>
      <c r="AJ9" s="17">
        <v>0.13141888306578201</v>
      </c>
      <c r="AK9" s="17">
        <v>5.1758944211122003E-2</v>
      </c>
      <c r="AL9" s="17">
        <v>0</v>
      </c>
      <c r="AM9" s="17">
        <v>0</v>
      </c>
      <c r="AN9" s="17">
        <v>0</v>
      </c>
      <c r="AO9" s="17">
        <v>0</v>
      </c>
      <c r="AP9" s="17">
        <v>7.0064065425679806E-2</v>
      </c>
      <c r="AQ9" s="17">
        <v>0.25347845601034802</v>
      </c>
      <c r="AR9" s="17">
        <v>0</v>
      </c>
      <c r="AS9" s="17">
        <v>0</v>
      </c>
      <c r="AT9" s="17">
        <v>0</v>
      </c>
      <c r="AU9" s="17">
        <v>0.27465192630607999</v>
      </c>
      <c r="AV9" s="17"/>
      <c r="AW9" s="17">
        <v>2.3532290214876201E-2</v>
      </c>
      <c r="AX9" s="17">
        <v>0.119966768621712</v>
      </c>
      <c r="AY9" s="17">
        <v>6.3366930976194502E-2</v>
      </c>
      <c r="AZ9" s="17">
        <v>0</v>
      </c>
      <c r="BA9" s="17">
        <v>0</v>
      </c>
      <c r="BB9" s="17"/>
      <c r="BC9" s="17">
        <v>6.0748184756762601E-2</v>
      </c>
      <c r="BD9" s="17">
        <v>0.111010022658139</v>
      </c>
      <c r="BE9" s="17">
        <v>5.4440640783868698E-2</v>
      </c>
      <c r="BF9" s="17">
        <v>0</v>
      </c>
      <c r="BG9" s="17">
        <v>0</v>
      </c>
      <c r="BH9" s="17"/>
      <c r="BI9" s="17">
        <v>7.5849635081051497E-2</v>
      </c>
      <c r="BJ9" s="17"/>
      <c r="BK9" s="17">
        <v>0</v>
      </c>
      <c r="BL9" s="17">
        <v>1.9462546385004099E-2</v>
      </c>
      <c r="BM9" s="17">
        <v>0.108216399708538</v>
      </c>
      <c r="BN9" s="17">
        <v>0</v>
      </c>
      <c r="BO9" s="17"/>
      <c r="BP9" s="17">
        <v>0</v>
      </c>
      <c r="BQ9" s="17">
        <v>8.0852606930570198E-2</v>
      </c>
      <c r="BR9" s="17">
        <v>0</v>
      </c>
      <c r="BS9" s="17">
        <v>0</v>
      </c>
      <c r="BT9" s="17">
        <v>0</v>
      </c>
      <c r="BU9" s="17"/>
      <c r="BV9" s="17">
        <v>0</v>
      </c>
      <c r="BW9" s="17">
        <v>0.14838429743118101</v>
      </c>
      <c r="BX9" s="17">
        <v>0</v>
      </c>
      <c r="BY9" s="17">
        <v>0</v>
      </c>
      <c r="BZ9" s="17">
        <v>0</v>
      </c>
      <c r="CA9" s="17"/>
      <c r="CB9" s="17">
        <v>8.5764348121600595E-2</v>
      </c>
      <c r="CC9" s="17">
        <v>4.8627023525136599E-2</v>
      </c>
      <c r="CD9" s="17"/>
      <c r="CE9" s="17">
        <v>0.16795109033178099</v>
      </c>
      <c r="CF9" s="17"/>
      <c r="CG9" s="17">
        <v>0.271636441334629</v>
      </c>
    </row>
    <row r="10" spans="2:85" x14ac:dyDescent="0.35">
      <c r="B10" s="18" t="s">
        <v>176</v>
      </c>
      <c r="C10" s="17">
        <v>0.29215374719176701</v>
      </c>
      <c r="D10" s="17">
        <v>0.33446778516311698</v>
      </c>
      <c r="E10" s="17">
        <v>0.23926228886588</v>
      </c>
      <c r="F10" s="17"/>
      <c r="G10" s="17">
        <v>0.466085402903477</v>
      </c>
      <c r="H10" s="17">
        <v>0.41842885231128402</v>
      </c>
      <c r="I10" s="17">
        <v>0.36571107331764902</v>
      </c>
      <c r="J10" s="17">
        <v>0.17716206819475699</v>
      </c>
      <c r="K10" s="17">
        <v>0.131873171017024</v>
      </c>
      <c r="L10" s="17">
        <v>0.28468672488039598</v>
      </c>
      <c r="M10" s="17"/>
      <c r="N10" s="17">
        <v>0.33167314146066101</v>
      </c>
      <c r="O10" s="17">
        <v>0.249615993519302</v>
      </c>
      <c r="P10" s="17">
        <v>0.45985666000154601</v>
      </c>
      <c r="Q10" s="17">
        <v>0.13713978432957799</v>
      </c>
      <c r="R10" s="17"/>
      <c r="S10" s="17">
        <v>0</v>
      </c>
      <c r="T10" s="17">
        <v>0</v>
      </c>
      <c r="U10" s="17">
        <v>0</v>
      </c>
      <c r="V10" s="17">
        <v>0</v>
      </c>
      <c r="W10" s="17">
        <v>0</v>
      </c>
      <c r="X10" s="17">
        <v>0</v>
      </c>
      <c r="Y10" s="17">
        <v>0</v>
      </c>
      <c r="Z10" s="17">
        <v>0</v>
      </c>
      <c r="AA10" s="17">
        <v>0</v>
      </c>
      <c r="AB10" s="17">
        <v>0.29215374719176701</v>
      </c>
      <c r="AC10" s="17">
        <v>0</v>
      </c>
      <c r="AD10" s="17">
        <v>0</v>
      </c>
      <c r="AE10" s="17"/>
      <c r="AF10" s="17">
        <v>0</v>
      </c>
      <c r="AG10" s="17">
        <v>0.22727791353555199</v>
      </c>
      <c r="AH10" s="17">
        <v>0.14721962446041101</v>
      </c>
      <c r="AI10" s="17">
        <v>0.20275733542458499</v>
      </c>
      <c r="AJ10" s="17">
        <v>0.131368772519416</v>
      </c>
      <c r="AK10" s="17">
        <v>0.60759321006815903</v>
      </c>
      <c r="AL10" s="17">
        <v>0.38198780561981599</v>
      </c>
      <c r="AM10" s="17">
        <v>0.22835625787800401</v>
      </c>
      <c r="AN10" s="17">
        <v>0</v>
      </c>
      <c r="AO10" s="17">
        <v>0.133695365262853</v>
      </c>
      <c r="AP10" s="17">
        <v>0.429741591187012</v>
      </c>
      <c r="AQ10" s="17">
        <v>0.245390455128985</v>
      </c>
      <c r="AR10" s="17">
        <v>0</v>
      </c>
      <c r="AS10" s="17">
        <v>0.51038135531184603</v>
      </c>
      <c r="AT10" s="17">
        <v>0.73388810230322898</v>
      </c>
      <c r="AU10" s="17">
        <v>0.411465647265009</v>
      </c>
      <c r="AV10" s="17"/>
      <c r="AW10" s="17">
        <v>0.37612802593346301</v>
      </c>
      <c r="AX10" s="17">
        <v>0.27105981578951399</v>
      </c>
      <c r="AY10" s="17">
        <v>0.27521629114111801</v>
      </c>
      <c r="AZ10" s="17">
        <v>0.41682164515219799</v>
      </c>
      <c r="BA10" s="17">
        <v>0</v>
      </c>
      <c r="BB10" s="17"/>
      <c r="BC10" s="17">
        <v>0.55616513882335195</v>
      </c>
      <c r="BD10" s="17">
        <v>0.37858956694839802</v>
      </c>
      <c r="BE10" s="17">
        <v>0.185889325291515</v>
      </c>
      <c r="BF10" s="17">
        <v>0.23713930747260401</v>
      </c>
      <c r="BG10" s="17">
        <v>0.110802930387237</v>
      </c>
      <c r="BH10" s="17"/>
      <c r="BI10" s="17">
        <v>0.325419221586284</v>
      </c>
      <c r="BJ10" s="17"/>
      <c r="BK10" s="17">
        <v>0.226963762844552</v>
      </c>
      <c r="BL10" s="17">
        <v>0.37905631909420601</v>
      </c>
      <c r="BM10" s="17">
        <v>0.24187118102271199</v>
      </c>
      <c r="BN10" s="17">
        <v>1</v>
      </c>
      <c r="BO10" s="17"/>
      <c r="BP10" s="17">
        <v>0.13778470977190099</v>
      </c>
      <c r="BQ10" s="17">
        <v>0.29512984714069701</v>
      </c>
      <c r="BR10" s="17">
        <v>0.14137789033144901</v>
      </c>
      <c r="BS10" s="17">
        <v>0</v>
      </c>
      <c r="BT10" s="17">
        <v>0.74487053304214701</v>
      </c>
      <c r="BU10" s="17"/>
      <c r="BV10" s="17">
        <v>0.106432296353187</v>
      </c>
      <c r="BW10" s="17">
        <v>0.36622449287789099</v>
      </c>
      <c r="BX10" s="17">
        <v>0.25090188563349802</v>
      </c>
      <c r="BY10" s="17">
        <v>0.12296056602149801</v>
      </c>
      <c r="BZ10" s="17">
        <v>0.62403871451489001</v>
      </c>
      <c r="CA10" s="17"/>
      <c r="CB10" s="17">
        <v>0.158490819417754</v>
      </c>
      <c r="CC10" s="17">
        <v>0.35892412396553802</v>
      </c>
      <c r="CD10" s="17"/>
      <c r="CE10" s="17">
        <v>0.32300420762290999</v>
      </c>
      <c r="CF10" s="17"/>
      <c r="CG10" s="17">
        <v>6.3463073359615194E-2</v>
      </c>
    </row>
    <row r="11" spans="2:85" ht="29" x14ac:dyDescent="0.35">
      <c r="B11" s="18" t="s">
        <v>177</v>
      </c>
      <c r="C11" s="17">
        <v>0.17856466288528899</v>
      </c>
      <c r="D11" s="17">
        <v>0.18334143549099799</v>
      </c>
      <c r="E11" s="17">
        <v>0.17750679653833401</v>
      </c>
      <c r="F11" s="17"/>
      <c r="G11" s="17">
        <v>0</v>
      </c>
      <c r="H11" s="17">
        <v>0.32593020202341999</v>
      </c>
      <c r="I11" s="17">
        <v>9.43329125260879E-2</v>
      </c>
      <c r="J11" s="17">
        <v>0.32908915224770502</v>
      </c>
      <c r="K11" s="17">
        <v>0.19449195829562599</v>
      </c>
      <c r="L11" s="17">
        <v>0.12876614605675499</v>
      </c>
      <c r="M11" s="17"/>
      <c r="N11" s="17">
        <v>0.12083137776549099</v>
      </c>
      <c r="O11" s="17">
        <v>0.18289342677530801</v>
      </c>
      <c r="P11" s="17">
        <v>0.131801372403164</v>
      </c>
      <c r="Q11" s="17">
        <v>0.280492040820842</v>
      </c>
      <c r="R11" s="17"/>
      <c r="S11" s="17">
        <v>0</v>
      </c>
      <c r="T11" s="17">
        <v>0</v>
      </c>
      <c r="U11" s="17">
        <v>0</v>
      </c>
      <c r="V11" s="17">
        <v>0</v>
      </c>
      <c r="W11" s="17">
        <v>0</v>
      </c>
      <c r="X11" s="17">
        <v>0</v>
      </c>
      <c r="Y11" s="17">
        <v>0</v>
      </c>
      <c r="Z11" s="17">
        <v>0</v>
      </c>
      <c r="AA11" s="17">
        <v>0</v>
      </c>
      <c r="AB11" s="17">
        <v>0.17856466288528899</v>
      </c>
      <c r="AC11" s="17">
        <v>0</v>
      </c>
      <c r="AD11" s="17">
        <v>0</v>
      </c>
      <c r="AE11" s="17"/>
      <c r="AF11" s="17">
        <v>1</v>
      </c>
      <c r="AG11" s="17">
        <v>0</v>
      </c>
      <c r="AH11" s="17">
        <v>0.147912286042992</v>
      </c>
      <c r="AI11" s="17">
        <v>0.19943209872859199</v>
      </c>
      <c r="AJ11" s="17">
        <v>0.18887486136176601</v>
      </c>
      <c r="AK11" s="17">
        <v>4.10585005290258E-2</v>
      </c>
      <c r="AL11" s="17">
        <v>6.6581137796136905E-2</v>
      </c>
      <c r="AM11" s="17">
        <v>0.133978872733994</v>
      </c>
      <c r="AN11" s="17">
        <v>0.72487144437508599</v>
      </c>
      <c r="AO11" s="17">
        <v>0.123033104300719</v>
      </c>
      <c r="AP11" s="17">
        <v>6.8756763010704103E-2</v>
      </c>
      <c r="AQ11" s="17">
        <v>0</v>
      </c>
      <c r="AR11" s="17">
        <v>0.67786778737324005</v>
      </c>
      <c r="AS11" s="17">
        <v>0</v>
      </c>
      <c r="AT11" s="17">
        <v>0</v>
      </c>
      <c r="AU11" s="17">
        <v>0.31388242642891101</v>
      </c>
      <c r="AV11" s="17"/>
      <c r="AW11" s="17">
        <v>0.161515766548674</v>
      </c>
      <c r="AX11" s="17">
        <v>0.15740626898858101</v>
      </c>
      <c r="AY11" s="17">
        <v>0.16465269223440401</v>
      </c>
      <c r="AZ11" s="17">
        <v>0.223379857259808</v>
      </c>
      <c r="BA11" s="17">
        <v>0</v>
      </c>
      <c r="BB11" s="17"/>
      <c r="BC11" s="17">
        <v>5.9632446969520303E-2</v>
      </c>
      <c r="BD11" s="17">
        <v>0.20751829717588599</v>
      </c>
      <c r="BE11" s="17">
        <v>0.20090187618840299</v>
      </c>
      <c r="BF11" s="17">
        <v>0.16108395659614699</v>
      </c>
      <c r="BG11" s="17">
        <v>0.16209731492074</v>
      </c>
      <c r="BH11" s="17"/>
      <c r="BI11" s="17">
        <v>0.18799457311830001</v>
      </c>
      <c r="BJ11" s="17"/>
      <c r="BK11" s="17">
        <v>0.298615839760764</v>
      </c>
      <c r="BL11" s="17">
        <v>0.19761053522524299</v>
      </c>
      <c r="BM11" s="17">
        <v>0.13284648358434201</v>
      </c>
      <c r="BN11" s="17">
        <v>0</v>
      </c>
      <c r="BO11" s="17"/>
      <c r="BP11" s="17">
        <v>0.31302114724662899</v>
      </c>
      <c r="BQ11" s="17">
        <v>0.15598761204311701</v>
      </c>
      <c r="BR11" s="17">
        <v>0.136418476412032</v>
      </c>
      <c r="BS11" s="17">
        <v>0</v>
      </c>
      <c r="BT11" s="17">
        <v>0.105412906182924</v>
      </c>
      <c r="BU11" s="17"/>
      <c r="BV11" s="17">
        <v>0.47925722755664202</v>
      </c>
      <c r="BW11" s="17">
        <v>0.10514544357165199</v>
      </c>
      <c r="BX11" s="17">
        <v>0.124285865087761</v>
      </c>
      <c r="BY11" s="17">
        <v>0.19255558228852601</v>
      </c>
      <c r="BZ11" s="17">
        <v>0.19257329842073301</v>
      </c>
      <c r="CA11" s="17"/>
      <c r="CB11" s="17">
        <v>0.14568098766368301</v>
      </c>
      <c r="CC11" s="17">
        <v>0.194991471880264</v>
      </c>
      <c r="CD11" s="17"/>
      <c r="CE11" s="17">
        <v>0.11901051659100199</v>
      </c>
      <c r="CF11" s="17"/>
      <c r="CG11" s="17">
        <v>0.209022012053937</v>
      </c>
    </row>
    <row r="12" spans="2:85" x14ac:dyDescent="0.35">
      <c r="B12" s="18" t="s">
        <v>178</v>
      </c>
      <c r="C12" s="17">
        <v>0.20966345688646101</v>
      </c>
      <c r="D12" s="17">
        <v>0.17723190501563599</v>
      </c>
      <c r="E12" s="17">
        <v>0.25049635708047602</v>
      </c>
      <c r="F12" s="17"/>
      <c r="G12" s="17">
        <v>0.38724213687438103</v>
      </c>
      <c r="H12" s="17">
        <v>0.102557311077709</v>
      </c>
      <c r="I12" s="17">
        <v>5.3352146475639101E-2</v>
      </c>
      <c r="J12" s="17">
        <v>0.28492231375578397</v>
      </c>
      <c r="K12" s="17">
        <v>0.237222141995166</v>
      </c>
      <c r="L12" s="17">
        <v>0.14427038782735499</v>
      </c>
      <c r="M12" s="17"/>
      <c r="N12" s="17">
        <v>0.21235975911525601</v>
      </c>
      <c r="O12" s="17">
        <v>0.170916724221296</v>
      </c>
      <c r="P12" s="17">
        <v>0.153762791735752</v>
      </c>
      <c r="Q12" s="17">
        <v>0.30737224655350298</v>
      </c>
      <c r="R12" s="17"/>
      <c r="S12" s="17">
        <v>0</v>
      </c>
      <c r="T12" s="17">
        <v>0</v>
      </c>
      <c r="U12" s="17">
        <v>0</v>
      </c>
      <c r="V12" s="17">
        <v>0</v>
      </c>
      <c r="W12" s="17">
        <v>0</v>
      </c>
      <c r="X12" s="17">
        <v>0</v>
      </c>
      <c r="Y12" s="17">
        <v>0</v>
      </c>
      <c r="Z12" s="17">
        <v>0</v>
      </c>
      <c r="AA12" s="17">
        <v>0</v>
      </c>
      <c r="AB12" s="17">
        <v>0.20966345688646101</v>
      </c>
      <c r="AC12" s="17">
        <v>0</v>
      </c>
      <c r="AD12" s="17">
        <v>0</v>
      </c>
      <c r="AE12" s="17"/>
      <c r="AF12" s="17">
        <v>0</v>
      </c>
      <c r="AG12" s="17">
        <v>0</v>
      </c>
      <c r="AH12" s="17">
        <v>0.26165432649409798</v>
      </c>
      <c r="AI12" s="17">
        <v>0.51470218253829503</v>
      </c>
      <c r="AJ12" s="17">
        <v>0.12027039072111501</v>
      </c>
      <c r="AK12" s="17">
        <v>0.15203315674189999</v>
      </c>
      <c r="AL12" s="17">
        <v>0.12610446847303899</v>
      </c>
      <c r="AM12" s="17">
        <v>0.13581088080291001</v>
      </c>
      <c r="AN12" s="17">
        <v>0.27512855562491401</v>
      </c>
      <c r="AO12" s="17">
        <v>0.38114831052516401</v>
      </c>
      <c r="AP12" s="17">
        <v>7.5603237019250605E-2</v>
      </c>
      <c r="AQ12" s="17">
        <v>0.130462163748777</v>
      </c>
      <c r="AR12" s="17">
        <v>0.32213221262676001</v>
      </c>
      <c r="AS12" s="17">
        <v>0.48961864468815303</v>
      </c>
      <c r="AT12" s="17">
        <v>0</v>
      </c>
      <c r="AU12" s="17">
        <v>0</v>
      </c>
      <c r="AV12" s="17"/>
      <c r="AW12" s="17">
        <v>0.217170950806272</v>
      </c>
      <c r="AX12" s="17">
        <v>0.21364673142519899</v>
      </c>
      <c r="AY12" s="17">
        <v>0.23921575467727399</v>
      </c>
      <c r="AZ12" s="17">
        <v>5.8422523710188801E-2</v>
      </c>
      <c r="BA12" s="17">
        <v>1</v>
      </c>
      <c r="BB12" s="17"/>
      <c r="BC12" s="17">
        <v>0.203800647327402</v>
      </c>
      <c r="BD12" s="17">
        <v>0.12140736073738601</v>
      </c>
      <c r="BE12" s="17">
        <v>0.17809163855496701</v>
      </c>
      <c r="BF12" s="17">
        <v>0.39335075909831202</v>
      </c>
      <c r="BG12" s="17">
        <v>0.37800901205449999</v>
      </c>
      <c r="BH12" s="17"/>
      <c r="BI12" s="17">
        <v>0.18292365887904</v>
      </c>
      <c r="BJ12" s="17"/>
      <c r="BK12" s="17">
        <v>0.24534729648649101</v>
      </c>
      <c r="BL12" s="17">
        <v>0.15564209119455399</v>
      </c>
      <c r="BM12" s="17">
        <v>0.23938180420865099</v>
      </c>
      <c r="BN12" s="17">
        <v>0</v>
      </c>
      <c r="BO12" s="17"/>
      <c r="BP12" s="17">
        <v>0.16525941423061599</v>
      </c>
      <c r="BQ12" s="17">
        <v>0.21967013335214799</v>
      </c>
      <c r="BR12" s="17">
        <v>0.38241009624834399</v>
      </c>
      <c r="BS12" s="17">
        <v>0.19020378446098599</v>
      </c>
      <c r="BT12" s="17">
        <v>7.8419116572490399E-2</v>
      </c>
      <c r="BU12" s="17"/>
      <c r="BV12" s="17">
        <v>0.109680541896524</v>
      </c>
      <c r="BW12" s="17">
        <v>0.19889673645507899</v>
      </c>
      <c r="BX12" s="17">
        <v>0.37157425170019698</v>
      </c>
      <c r="BY12" s="17">
        <v>9.5425981847968702E-2</v>
      </c>
      <c r="BZ12" s="17">
        <v>0.113156502587705</v>
      </c>
      <c r="CA12" s="17"/>
      <c r="CB12" s="17">
        <v>0.15428045502555399</v>
      </c>
      <c r="CC12" s="17">
        <v>0.237329646477694</v>
      </c>
      <c r="CD12" s="17"/>
      <c r="CE12" s="17">
        <v>0.184771446808809</v>
      </c>
      <c r="CF12" s="17"/>
      <c r="CG12" s="17">
        <v>0.13843687566670701</v>
      </c>
    </row>
    <row r="13" spans="2:85" x14ac:dyDescent="0.35">
      <c r="B13" s="18" t="s">
        <v>179</v>
      </c>
      <c r="C13" s="17">
        <v>0.238927532498898</v>
      </c>
      <c r="D13" s="17">
        <v>0.20133538070488799</v>
      </c>
      <c r="E13" s="17">
        <v>0.28332983624645303</v>
      </c>
      <c r="F13" s="17"/>
      <c r="G13" s="17">
        <v>4.8612215231162798E-2</v>
      </c>
      <c r="H13" s="17">
        <v>5.1226791376424302E-2</v>
      </c>
      <c r="I13" s="17">
        <v>0.26924279216622599</v>
      </c>
      <c r="J13" s="17">
        <v>0.20882646580175401</v>
      </c>
      <c r="K13" s="17">
        <v>0.40230399931456401</v>
      </c>
      <c r="L13" s="17">
        <v>0.35457644655707998</v>
      </c>
      <c r="M13" s="17"/>
      <c r="N13" s="17">
        <v>0.21633524959839001</v>
      </c>
      <c r="O13" s="17">
        <v>0.269982730798695</v>
      </c>
      <c r="P13" s="17">
        <v>0.17611944105940999</v>
      </c>
      <c r="Q13" s="17">
        <v>0.274995928296078</v>
      </c>
      <c r="R13" s="17"/>
      <c r="S13" s="17">
        <v>0</v>
      </c>
      <c r="T13" s="17">
        <v>0</v>
      </c>
      <c r="U13" s="17">
        <v>0</v>
      </c>
      <c r="V13" s="17">
        <v>0</v>
      </c>
      <c r="W13" s="17">
        <v>0</v>
      </c>
      <c r="X13" s="17">
        <v>0</v>
      </c>
      <c r="Y13" s="17">
        <v>0</v>
      </c>
      <c r="Z13" s="17">
        <v>0</v>
      </c>
      <c r="AA13" s="17">
        <v>0</v>
      </c>
      <c r="AB13" s="17">
        <v>0.238927532498898</v>
      </c>
      <c r="AC13" s="17">
        <v>0</v>
      </c>
      <c r="AD13" s="17">
        <v>0</v>
      </c>
      <c r="AE13" s="17"/>
      <c r="AF13" s="17">
        <v>0</v>
      </c>
      <c r="AG13" s="17">
        <v>0.77272208646444795</v>
      </c>
      <c r="AH13" s="17">
        <v>0.37969555326962301</v>
      </c>
      <c r="AI13" s="17">
        <v>0</v>
      </c>
      <c r="AJ13" s="17">
        <v>0.42806709233192197</v>
      </c>
      <c r="AK13" s="17">
        <v>0.14755618844979301</v>
      </c>
      <c r="AL13" s="17">
        <v>0.36222514614740497</v>
      </c>
      <c r="AM13" s="17">
        <v>0.501853988585093</v>
      </c>
      <c r="AN13" s="17">
        <v>0</v>
      </c>
      <c r="AO13" s="17">
        <v>0.362123219911264</v>
      </c>
      <c r="AP13" s="17">
        <v>0.35583434335735298</v>
      </c>
      <c r="AQ13" s="17">
        <v>0.2462112792859</v>
      </c>
      <c r="AR13" s="17">
        <v>0</v>
      </c>
      <c r="AS13" s="17">
        <v>0</v>
      </c>
      <c r="AT13" s="17">
        <v>0.26611189769677102</v>
      </c>
      <c r="AU13" s="17">
        <v>0</v>
      </c>
      <c r="AV13" s="17"/>
      <c r="AW13" s="17">
        <v>0.22165296649671401</v>
      </c>
      <c r="AX13" s="17">
        <v>0.202705071899663</v>
      </c>
      <c r="AY13" s="17">
        <v>0.22518330929328001</v>
      </c>
      <c r="AZ13" s="17">
        <v>0.24120836469297199</v>
      </c>
      <c r="BA13" s="17">
        <v>0</v>
      </c>
      <c r="BB13" s="17"/>
      <c r="BC13" s="17">
        <v>0.119653582122963</v>
      </c>
      <c r="BD13" s="17">
        <v>0.160588404599013</v>
      </c>
      <c r="BE13" s="17">
        <v>0.362103715395237</v>
      </c>
      <c r="BF13" s="17">
        <v>0.16868902657373999</v>
      </c>
      <c r="BG13" s="17">
        <v>0.34909074263752299</v>
      </c>
      <c r="BH13" s="17"/>
      <c r="BI13" s="17">
        <v>0.20332657138191901</v>
      </c>
      <c r="BJ13" s="17"/>
      <c r="BK13" s="17">
        <v>0.22907310090819299</v>
      </c>
      <c r="BL13" s="17">
        <v>0.22922018143834599</v>
      </c>
      <c r="BM13" s="17">
        <v>0.25155628784771</v>
      </c>
      <c r="BN13" s="17">
        <v>0</v>
      </c>
      <c r="BO13" s="17"/>
      <c r="BP13" s="17">
        <v>0.38393472875085499</v>
      </c>
      <c r="BQ13" s="17">
        <v>0.211295708474417</v>
      </c>
      <c r="BR13" s="17">
        <v>0.339793537008175</v>
      </c>
      <c r="BS13" s="17">
        <v>0.80979621553901404</v>
      </c>
      <c r="BT13" s="17">
        <v>7.1297444202438498E-2</v>
      </c>
      <c r="BU13" s="17"/>
      <c r="BV13" s="17">
        <v>0.30462993419364698</v>
      </c>
      <c r="BW13" s="17">
        <v>0.147338195203226</v>
      </c>
      <c r="BX13" s="17">
        <v>0.25323799757854398</v>
      </c>
      <c r="BY13" s="17">
        <v>0.55838508930823305</v>
      </c>
      <c r="BZ13" s="17">
        <v>7.0231484476671505E-2</v>
      </c>
      <c r="CA13" s="17"/>
      <c r="CB13" s="17">
        <v>0.43598702504353598</v>
      </c>
      <c r="CC13" s="17">
        <v>0.14048784706645301</v>
      </c>
      <c r="CD13" s="17"/>
      <c r="CE13" s="17">
        <v>0.166767043146026</v>
      </c>
      <c r="CF13" s="17"/>
      <c r="CG13" s="17">
        <v>0.31744159758511198</v>
      </c>
    </row>
    <row r="14" spans="2:85" x14ac:dyDescent="0.35">
      <c r="B14" s="18" t="s">
        <v>180</v>
      </c>
      <c r="C14" s="19">
        <v>1.9692014505557302E-2</v>
      </c>
      <c r="D14" s="19">
        <v>3.3418844943118801E-2</v>
      </c>
      <c r="E14" s="19">
        <v>0</v>
      </c>
      <c r="F14" s="19"/>
      <c r="G14" s="19">
        <v>0</v>
      </c>
      <c r="H14" s="19">
        <v>0</v>
      </c>
      <c r="I14" s="19">
        <v>0.16338295674442699</v>
      </c>
      <c r="J14" s="19">
        <v>0</v>
      </c>
      <c r="K14" s="19">
        <v>0</v>
      </c>
      <c r="L14" s="19">
        <v>0</v>
      </c>
      <c r="M14" s="19"/>
      <c r="N14" s="19">
        <v>5.43019395679529E-2</v>
      </c>
      <c r="O14" s="19">
        <v>2.5585918724925698E-2</v>
      </c>
      <c r="P14" s="19">
        <v>0</v>
      </c>
      <c r="Q14" s="19">
        <v>0</v>
      </c>
      <c r="R14" s="19"/>
      <c r="S14" s="19">
        <v>0</v>
      </c>
      <c r="T14" s="19">
        <v>0</v>
      </c>
      <c r="U14" s="19">
        <v>0</v>
      </c>
      <c r="V14" s="19">
        <v>0</v>
      </c>
      <c r="W14" s="19">
        <v>0</v>
      </c>
      <c r="X14" s="19">
        <v>0</v>
      </c>
      <c r="Y14" s="19">
        <v>0</v>
      </c>
      <c r="Z14" s="19">
        <v>0</v>
      </c>
      <c r="AA14" s="19">
        <v>0</v>
      </c>
      <c r="AB14" s="19">
        <v>1.9692014505557302E-2</v>
      </c>
      <c r="AC14" s="19">
        <v>0</v>
      </c>
      <c r="AD14" s="19">
        <v>0</v>
      </c>
      <c r="AE14" s="19"/>
      <c r="AF14" s="19">
        <v>0</v>
      </c>
      <c r="AG14" s="19">
        <v>0</v>
      </c>
      <c r="AH14" s="19">
        <v>6.3518209732875294E-2</v>
      </c>
      <c r="AI14" s="19">
        <v>0</v>
      </c>
      <c r="AJ14" s="19">
        <v>0</v>
      </c>
      <c r="AK14" s="19">
        <v>0</v>
      </c>
      <c r="AL14" s="19">
        <v>6.31014419636034E-2</v>
      </c>
      <c r="AM14" s="19">
        <v>0</v>
      </c>
      <c r="AN14" s="19">
        <v>0</v>
      </c>
      <c r="AO14" s="19">
        <v>0</v>
      </c>
      <c r="AP14" s="19">
        <v>0</v>
      </c>
      <c r="AQ14" s="19">
        <v>0.12445764582598901</v>
      </c>
      <c r="AR14" s="19">
        <v>0</v>
      </c>
      <c r="AS14" s="19">
        <v>0</v>
      </c>
      <c r="AT14" s="19">
        <v>0</v>
      </c>
      <c r="AU14" s="19">
        <v>0</v>
      </c>
      <c r="AV14" s="19"/>
      <c r="AW14" s="19">
        <v>0</v>
      </c>
      <c r="AX14" s="19">
        <v>3.5215343275330997E-2</v>
      </c>
      <c r="AY14" s="19">
        <v>3.2365021677729498E-2</v>
      </c>
      <c r="AZ14" s="19">
        <v>6.0167609184833999E-2</v>
      </c>
      <c r="BA14" s="19">
        <v>0</v>
      </c>
      <c r="BB14" s="19"/>
      <c r="BC14" s="19">
        <v>0</v>
      </c>
      <c r="BD14" s="19">
        <v>2.0886347881176999E-2</v>
      </c>
      <c r="BE14" s="19">
        <v>1.8572803786009399E-2</v>
      </c>
      <c r="BF14" s="19">
        <v>3.9736950259196699E-2</v>
      </c>
      <c r="BG14" s="19">
        <v>0</v>
      </c>
      <c r="BH14" s="19"/>
      <c r="BI14" s="19">
        <v>2.44863399534056E-2</v>
      </c>
      <c r="BJ14" s="19"/>
      <c r="BK14" s="19">
        <v>0</v>
      </c>
      <c r="BL14" s="19">
        <v>1.9008326662646499E-2</v>
      </c>
      <c r="BM14" s="19">
        <v>2.61278436280469E-2</v>
      </c>
      <c r="BN14" s="19">
        <v>0</v>
      </c>
      <c r="BO14" s="19"/>
      <c r="BP14" s="19">
        <v>0</v>
      </c>
      <c r="BQ14" s="19">
        <v>3.70640920590515E-2</v>
      </c>
      <c r="BR14" s="19">
        <v>0</v>
      </c>
      <c r="BS14" s="19">
        <v>0</v>
      </c>
      <c r="BT14" s="19">
        <v>0</v>
      </c>
      <c r="BU14" s="19"/>
      <c r="BV14" s="19">
        <v>0</v>
      </c>
      <c r="BW14" s="19">
        <v>3.4010834460969898E-2</v>
      </c>
      <c r="BX14" s="19">
        <v>0</v>
      </c>
      <c r="BY14" s="19">
        <v>3.0672780533774702E-2</v>
      </c>
      <c r="BZ14" s="19">
        <v>0</v>
      </c>
      <c r="CA14" s="19"/>
      <c r="CB14" s="19">
        <v>1.9796364727871801E-2</v>
      </c>
      <c r="CC14" s="19">
        <v>1.9639887084915E-2</v>
      </c>
      <c r="CD14" s="19"/>
      <c r="CE14" s="19">
        <v>3.8495695499470503E-2</v>
      </c>
      <c r="CF14" s="19"/>
      <c r="CG14" s="19">
        <v>0</v>
      </c>
    </row>
    <row r="15" spans="2:85" x14ac:dyDescent="0.35">
      <c r="B15" s="16" t="s">
        <v>125</v>
      </c>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182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98</v>
      </c>
      <c r="D7" s="10">
        <v>48</v>
      </c>
      <c r="E7" s="10">
        <v>50</v>
      </c>
      <c r="F7" s="10"/>
      <c r="G7" s="10">
        <v>7</v>
      </c>
      <c r="H7" s="10">
        <v>20</v>
      </c>
      <c r="I7" s="10">
        <v>12</v>
      </c>
      <c r="J7" s="10">
        <v>16</v>
      </c>
      <c r="K7" s="10">
        <v>20</v>
      </c>
      <c r="L7" s="10">
        <v>23</v>
      </c>
      <c r="M7" s="10"/>
      <c r="N7" s="10">
        <v>23</v>
      </c>
      <c r="O7" s="10">
        <v>22</v>
      </c>
      <c r="P7" s="10">
        <v>19</v>
      </c>
      <c r="Q7" s="10">
        <v>34</v>
      </c>
      <c r="R7" s="10"/>
      <c r="S7" s="10">
        <v>0</v>
      </c>
      <c r="T7" s="10">
        <v>0</v>
      </c>
      <c r="U7" s="10">
        <v>0</v>
      </c>
      <c r="V7" s="10">
        <v>0</v>
      </c>
      <c r="W7" s="10">
        <v>0</v>
      </c>
      <c r="X7" s="10">
        <v>0</v>
      </c>
      <c r="Y7" s="10">
        <v>0</v>
      </c>
      <c r="Z7" s="10">
        <v>0</v>
      </c>
      <c r="AA7" s="10">
        <v>0</v>
      </c>
      <c r="AB7" s="10">
        <v>0</v>
      </c>
      <c r="AC7" s="10">
        <v>98</v>
      </c>
      <c r="AD7" s="10">
        <v>0</v>
      </c>
      <c r="AE7" s="10"/>
      <c r="AF7" s="10">
        <v>3</v>
      </c>
      <c r="AG7" s="10">
        <v>3</v>
      </c>
      <c r="AH7" s="10">
        <v>8</v>
      </c>
      <c r="AI7" s="10">
        <v>7</v>
      </c>
      <c r="AJ7" s="10">
        <v>7</v>
      </c>
      <c r="AK7" s="10">
        <v>16</v>
      </c>
      <c r="AL7" s="10">
        <v>8</v>
      </c>
      <c r="AM7" s="10">
        <v>7</v>
      </c>
      <c r="AN7" s="10">
        <v>5</v>
      </c>
      <c r="AO7" s="10">
        <v>4</v>
      </c>
      <c r="AP7" s="10">
        <v>9</v>
      </c>
      <c r="AQ7" s="10">
        <v>2</v>
      </c>
      <c r="AR7" s="10">
        <v>6</v>
      </c>
      <c r="AS7" s="10">
        <v>3</v>
      </c>
      <c r="AT7" s="10">
        <v>0</v>
      </c>
      <c r="AU7" s="10">
        <v>5</v>
      </c>
      <c r="AV7" s="10"/>
      <c r="AW7" s="10">
        <v>30</v>
      </c>
      <c r="AX7" s="10">
        <v>21</v>
      </c>
      <c r="AY7" s="10">
        <v>23</v>
      </c>
      <c r="AZ7" s="10">
        <v>7</v>
      </c>
      <c r="BA7" s="10">
        <v>3</v>
      </c>
      <c r="BB7" s="10"/>
      <c r="BC7" s="10">
        <v>4</v>
      </c>
      <c r="BD7" s="10">
        <v>27</v>
      </c>
      <c r="BE7" s="10">
        <v>45</v>
      </c>
      <c r="BF7" s="10">
        <v>15</v>
      </c>
      <c r="BG7" s="10">
        <v>7</v>
      </c>
      <c r="BH7" s="10"/>
      <c r="BI7" s="10">
        <v>76</v>
      </c>
      <c r="BJ7" s="10"/>
      <c r="BK7" s="10">
        <v>24</v>
      </c>
      <c r="BL7" s="10">
        <v>31</v>
      </c>
      <c r="BM7" s="10">
        <v>41</v>
      </c>
      <c r="BN7" s="10">
        <v>2</v>
      </c>
      <c r="BO7" s="10"/>
      <c r="BP7" s="10">
        <v>15</v>
      </c>
      <c r="BQ7" s="10">
        <v>43</v>
      </c>
      <c r="BR7" s="10">
        <v>0</v>
      </c>
      <c r="BS7" s="10">
        <v>4</v>
      </c>
      <c r="BT7" s="10">
        <v>5</v>
      </c>
      <c r="BU7" s="10"/>
      <c r="BV7" s="10">
        <v>14</v>
      </c>
      <c r="BW7" s="10">
        <v>17</v>
      </c>
      <c r="BX7" s="10">
        <v>3</v>
      </c>
      <c r="BY7" s="10">
        <v>15</v>
      </c>
      <c r="BZ7" s="10">
        <v>13</v>
      </c>
      <c r="CA7" s="10"/>
      <c r="CB7" s="10">
        <v>24</v>
      </c>
      <c r="CC7" s="10">
        <v>74</v>
      </c>
      <c r="CD7" s="10"/>
      <c r="CE7" s="10">
        <v>16</v>
      </c>
      <c r="CF7" s="10"/>
      <c r="CG7" s="10">
        <v>6</v>
      </c>
    </row>
    <row r="8" spans="2:85" ht="30" customHeight="1" x14ac:dyDescent="0.35">
      <c r="B8" s="11" t="s">
        <v>20</v>
      </c>
      <c r="C8" s="11">
        <v>100</v>
      </c>
      <c r="D8" s="11">
        <v>50</v>
      </c>
      <c r="E8" s="11">
        <v>50</v>
      </c>
      <c r="F8" s="11"/>
      <c r="G8" s="11">
        <v>15</v>
      </c>
      <c r="H8" s="11">
        <v>19</v>
      </c>
      <c r="I8" s="11">
        <v>12</v>
      </c>
      <c r="J8" s="11">
        <v>15</v>
      </c>
      <c r="K8" s="11">
        <v>18</v>
      </c>
      <c r="L8" s="11">
        <v>21</v>
      </c>
      <c r="M8" s="11"/>
      <c r="N8" s="11">
        <v>22</v>
      </c>
      <c r="O8" s="11">
        <v>20</v>
      </c>
      <c r="P8" s="11">
        <v>20</v>
      </c>
      <c r="Q8" s="11">
        <v>38</v>
      </c>
      <c r="R8" s="11"/>
      <c r="S8" s="11">
        <v>0</v>
      </c>
      <c r="T8" s="11">
        <v>0</v>
      </c>
      <c r="U8" s="11">
        <v>0</v>
      </c>
      <c r="V8" s="11">
        <v>0</v>
      </c>
      <c r="W8" s="11">
        <v>0</v>
      </c>
      <c r="X8" s="11">
        <v>0</v>
      </c>
      <c r="Y8" s="11">
        <v>0</v>
      </c>
      <c r="Z8" s="11">
        <v>0</v>
      </c>
      <c r="AA8" s="11">
        <v>0</v>
      </c>
      <c r="AB8" s="11">
        <v>0</v>
      </c>
      <c r="AC8" s="11">
        <v>100</v>
      </c>
      <c r="AD8" s="11">
        <v>0</v>
      </c>
      <c r="AE8" s="11"/>
      <c r="AF8" s="11">
        <v>4</v>
      </c>
      <c r="AG8" s="11">
        <v>3</v>
      </c>
      <c r="AH8" s="11">
        <v>8</v>
      </c>
      <c r="AI8" s="11">
        <v>6</v>
      </c>
      <c r="AJ8" s="11">
        <v>8</v>
      </c>
      <c r="AK8" s="11">
        <v>16</v>
      </c>
      <c r="AL8" s="11">
        <v>8</v>
      </c>
      <c r="AM8" s="11">
        <v>8</v>
      </c>
      <c r="AN8" s="11">
        <v>4</v>
      </c>
      <c r="AO8" s="11">
        <v>4</v>
      </c>
      <c r="AP8" s="11">
        <v>12</v>
      </c>
      <c r="AQ8" s="11">
        <v>2</v>
      </c>
      <c r="AR8" s="11">
        <v>5</v>
      </c>
      <c r="AS8" s="11">
        <v>3</v>
      </c>
      <c r="AT8" s="11">
        <v>0</v>
      </c>
      <c r="AU8" s="11">
        <v>5</v>
      </c>
      <c r="AV8" s="11"/>
      <c r="AW8" s="11">
        <v>31</v>
      </c>
      <c r="AX8" s="11">
        <v>23</v>
      </c>
      <c r="AY8" s="11">
        <v>23</v>
      </c>
      <c r="AZ8" s="11">
        <v>9</v>
      </c>
      <c r="BA8" s="11">
        <v>3</v>
      </c>
      <c r="BB8" s="11"/>
      <c r="BC8" s="11">
        <v>4</v>
      </c>
      <c r="BD8" s="11">
        <v>28</v>
      </c>
      <c r="BE8" s="11">
        <v>44</v>
      </c>
      <c r="BF8" s="11">
        <v>15</v>
      </c>
      <c r="BG8" s="11">
        <v>9</v>
      </c>
      <c r="BH8" s="11"/>
      <c r="BI8" s="11">
        <v>77</v>
      </c>
      <c r="BJ8" s="11"/>
      <c r="BK8" s="11">
        <v>25</v>
      </c>
      <c r="BL8" s="11">
        <v>30</v>
      </c>
      <c r="BM8" s="11">
        <v>43</v>
      </c>
      <c r="BN8" s="11">
        <v>2</v>
      </c>
      <c r="BO8" s="11"/>
      <c r="BP8" s="11">
        <v>14</v>
      </c>
      <c r="BQ8" s="11">
        <v>43</v>
      </c>
      <c r="BR8" s="11">
        <v>0</v>
      </c>
      <c r="BS8" s="11">
        <v>4</v>
      </c>
      <c r="BT8" s="11">
        <v>8</v>
      </c>
      <c r="BU8" s="11"/>
      <c r="BV8" s="11">
        <v>13</v>
      </c>
      <c r="BW8" s="11">
        <v>17</v>
      </c>
      <c r="BX8" s="11">
        <v>3</v>
      </c>
      <c r="BY8" s="11">
        <v>16</v>
      </c>
      <c r="BZ8" s="11">
        <v>16</v>
      </c>
      <c r="CA8" s="11"/>
      <c r="CB8" s="11">
        <v>25</v>
      </c>
      <c r="CC8" s="11">
        <v>75</v>
      </c>
      <c r="CD8" s="11"/>
      <c r="CE8" s="11">
        <v>16</v>
      </c>
      <c r="CF8" s="11"/>
      <c r="CG8" s="11">
        <v>7</v>
      </c>
    </row>
    <row r="9" spans="2:85" x14ac:dyDescent="0.35">
      <c r="B9" s="18" t="s">
        <v>175</v>
      </c>
      <c r="C9" s="17">
        <v>1.19397672377005E-2</v>
      </c>
      <c r="D9" s="17">
        <v>0</v>
      </c>
      <c r="E9" s="17">
        <v>2.3741553969357499E-2</v>
      </c>
      <c r="F9" s="17"/>
      <c r="G9" s="17">
        <v>0</v>
      </c>
      <c r="H9" s="17">
        <v>6.3421394002646903E-2</v>
      </c>
      <c r="I9" s="17">
        <v>0</v>
      </c>
      <c r="J9" s="17">
        <v>0</v>
      </c>
      <c r="K9" s="17">
        <v>0</v>
      </c>
      <c r="L9" s="17">
        <v>0</v>
      </c>
      <c r="M9" s="17"/>
      <c r="N9" s="17">
        <v>0</v>
      </c>
      <c r="O9" s="17">
        <v>0</v>
      </c>
      <c r="P9" s="17">
        <v>0</v>
      </c>
      <c r="Q9" s="17">
        <v>3.1272228873876998E-2</v>
      </c>
      <c r="R9" s="17"/>
      <c r="S9" s="17">
        <v>0</v>
      </c>
      <c r="T9" s="17">
        <v>0</v>
      </c>
      <c r="U9" s="17">
        <v>0</v>
      </c>
      <c r="V9" s="17">
        <v>0</v>
      </c>
      <c r="W9" s="17">
        <v>0</v>
      </c>
      <c r="X9" s="17">
        <v>0</v>
      </c>
      <c r="Y9" s="17">
        <v>0</v>
      </c>
      <c r="Z9" s="17">
        <v>0</v>
      </c>
      <c r="AA9" s="17">
        <v>0</v>
      </c>
      <c r="AB9" s="17">
        <v>0</v>
      </c>
      <c r="AC9" s="17">
        <v>1.19397672377005E-2</v>
      </c>
      <c r="AD9" s="17">
        <v>0</v>
      </c>
      <c r="AE9" s="17"/>
      <c r="AF9" s="17">
        <v>0</v>
      </c>
      <c r="AG9" s="17">
        <v>0</v>
      </c>
      <c r="AH9" s="17">
        <v>0</v>
      </c>
      <c r="AI9" s="17">
        <v>0</v>
      </c>
      <c r="AJ9" s="17">
        <v>0</v>
      </c>
      <c r="AK9" s="17">
        <v>0</v>
      </c>
      <c r="AL9" s="17">
        <v>0</v>
      </c>
      <c r="AM9" s="17">
        <v>0.14948695172029999</v>
      </c>
      <c r="AN9" s="17">
        <v>0</v>
      </c>
      <c r="AO9" s="17">
        <v>0</v>
      </c>
      <c r="AP9" s="17">
        <v>0</v>
      </c>
      <c r="AQ9" s="17">
        <v>0</v>
      </c>
      <c r="AR9" s="17">
        <v>0</v>
      </c>
      <c r="AS9" s="17">
        <v>0</v>
      </c>
      <c r="AT9" s="17">
        <v>0</v>
      </c>
      <c r="AU9" s="17">
        <v>0</v>
      </c>
      <c r="AV9" s="17"/>
      <c r="AW9" s="17">
        <v>0</v>
      </c>
      <c r="AX9" s="17">
        <v>5.2997868388884102E-2</v>
      </c>
      <c r="AY9" s="17">
        <v>0</v>
      </c>
      <c r="AZ9" s="17">
        <v>0</v>
      </c>
      <c r="BA9" s="17">
        <v>0</v>
      </c>
      <c r="BB9" s="17"/>
      <c r="BC9" s="17">
        <v>0</v>
      </c>
      <c r="BD9" s="17">
        <v>4.2949033082656601E-2</v>
      </c>
      <c r="BE9" s="17">
        <v>0</v>
      </c>
      <c r="BF9" s="17">
        <v>0</v>
      </c>
      <c r="BG9" s="17">
        <v>0</v>
      </c>
      <c r="BH9" s="17"/>
      <c r="BI9" s="17">
        <v>1.55532518028968E-2</v>
      </c>
      <c r="BJ9" s="17"/>
      <c r="BK9" s="17">
        <v>4.6965511529742703E-2</v>
      </c>
      <c r="BL9" s="17">
        <v>0</v>
      </c>
      <c r="BM9" s="17">
        <v>0</v>
      </c>
      <c r="BN9" s="17">
        <v>0</v>
      </c>
      <c r="BO9" s="17"/>
      <c r="BP9" s="17">
        <v>0</v>
      </c>
      <c r="BQ9" s="17">
        <v>2.7593955251225401E-2</v>
      </c>
      <c r="BR9" s="17">
        <v>0</v>
      </c>
      <c r="BS9" s="17">
        <v>0</v>
      </c>
      <c r="BT9" s="17">
        <v>0</v>
      </c>
      <c r="BU9" s="17"/>
      <c r="BV9" s="17">
        <v>0</v>
      </c>
      <c r="BW9" s="17">
        <v>0</v>
      </c>
      <c r="BX9" s="17">
        <v>0</v>
      </c>
      <c r="BY9" s="17">
        <v>0</v>
      </c>
      <c r="BZ9" s="17">
        <v>7.3070974579702797E-2</v>
      </c>
      <c r="CA9" s="17"/>
      <c r="CB9" s="17">
        <v>0</v>
      </c>
      <c r="CC9" s="17">
        <v>1.59809657871244E-2</v>
      </c>
      <c r="CD9" s="17"/>
      <c r="CE9" s="17">
        <v>0</v>
      </c>
      <c r="CF9" s="17"/>
      <c r="CG9" s="17">
        <v>0</v>
      </c>
    </row>
    <row r="10" spans="2:85" x14ac:dyDescent="0.35">
      <c r="B10" s="18" t="s">
        <v>176</v>
      </c>
      <c r="C10" s="17">
        <v>0.34538496615735198</v>
      </c>
      <c r="D10" s="17">
        <v>0.43961604332322402</v>
      </c>
      <c r="E10" s="17">
        <v>0.25224285927486301</v>
      </c>
      <c r="F10" s="17"/>
      <c r="G10" s="17">
        <v>0.60239234559049204</v>
      </c>
      <c r="H10" s="17">
        <v>0.39656060417247402</v>
      </c>
      <c r="I10" s="17">
        <v>0.375580955013187</v>
      </c>
      <c r="J10" s="17">
        <v>0.239116721839473</v>
      </c>
      <c r="K10" s="17">
        <v>0.222091623100761</v>
      </c>
      <c r="L10" s="17">
        <v>0.286001995178714</v>
      </c>
      <c r="M10" s="17"/>
      <c r="N10" s="17">
        <v>0.51930498346912102</v>
      </c>
      <c r="O10" s="17">
        <v>0.22606248141680799</v>
      </c>
      <c r="P10" s="17">
        <v>0.39894124238504303</v>
      </c>
      <c r="Q10" s="17">
        <v>0.27880140160857603</v>
      </c>
      <c r="R10" s="17"/>
      <c r="S10" s="17">
        <v>0</v>
      </c>
      <c r="T10" s="17">
        <v>0</v>
      </c>
      <c r="U10" s="17">
        <v>0</v>
      </c>
      <c r="V10" s="17">
        <v>0</v>
      </c>
      <c r="W10" s="17">
        <v>0</v>
      </c>
      <c r="X10" s="17">
        <v>0</v>
      </c>
      <c r="Y10" s="17">
        <v>0</v>
      </c>
      <c r="Z10" s="17">
        <v>0</v>
      </c>
      <c r="AA10" s="17">
        <v>0</v>
      </c>
      <c r="AB10" s="17">
        <v>0</v>
      </c>
      <c r="AC10" s="17">
        <v>0.34538496615735198</v>
      </c>
      <c r="AD10" s="17">
        <v>0</v>
      </c>
      <c r="AE10" s="17"/>
      <c r="AF10" s="17">
        <v>0.22047692261139501</v>
      </c>
      <c r="AG10" s="17">
        <v>0.403101440130953</v>
      </c>
      <c r="AH10" s="17">
        <v>0.115583600038395</v>
      </c>
      <c r="AI10" s="17">
        <v>0.27671840076598297</v>
      </c>
      <c r="AJ10" s="17">
        <v>0.50838531100028195</v>
      </c>
      <c r="AK10" s="17">
        <v>0.28280743481062198</v>
      </c>
      <c r="AL10" s="17">
        <v>0.20875851125568501</v>
      </c>
      <c r="AM10" s="17">
        <v>0.102490050623131</v>
      </c>
      <c r="AN10" s="17">
        <v>1</v>
      </c>
      <c r="AO10" s="17">
        <v>0.21804068835073301</v>
      </c>
      <c r="AP10" s="17">
        <v>0.51311394221464002</v>
      </c>
      <c r="AQ10" s="17">
        <v>0.50993964392461599</v>
      </c>
      <c r="AR10" s="17">
        <v>0.65365619118087004</v>
      </c>
      <c r="AS10" s="17">
        <v>0</v>
      </c>
      <c r="AT10" s="17">
        <v>0</v>
      </c>
      <c r="AU10" s="17">
        <v>0.66057183823487398</v>
      </c>
      <c r="AV10" s="17"/>
      <c r="AW10" s="17">
        <v>0.21163815579480899</v>
      </c>
      <c r="AX10" s="17">
        <v>0.25464785525260802</v>
      </c>
      <c r="AY10" s="17">
        <v>0.52992065295481805</v>
      </c>
      <c r="AZ10" s="17">
        <v>0.54208981633392905</v>
      </c>
      <c r="BA10" s="17">
        <v>0.66737962616659097</v>
      </c>
      <c r="BB10" s="17"/>
      <c r="BC10" s="17">
        <v>0.79517594019006999</v>
      </c>
      <c r="BD10" s="17">
        <v>0.397016860149425</v>
      </c>
      <c r="BE10" s="17">
        <v>0.26275044389874103</v>
      </c>
      <c r="BF10" s="17">
        <v>0.322554878681858</v>
      </c>
      <c r="BG10" s="17">
        <v>0.41124155773038401</v>
      </c>
      <c r="BH10" s="17"/>
      <c r="BI10" s="17">
        <v>0.30945384515303698</v>
      </c>
      <c r="BJ10" s="17"/>
      <c r="BK10" s="17">
        <v>0.43870018220560397</v>
      </c>
      <c r="BL10" s="17">
        <v>0.37388977910448901</v>
      </c>
      <c r="BM10" s="17">
        <v>0.28680523940644398</v>
      </c>
      <c r="BN10" s="17">
        <v>0</v>
      </c>
      <c r="BO10" s="17"/>
      <c r="BP10" s="17">
        <v>6.6688177529107107E-2</v>
      </c>
      <c r="BQ10" s="17">
        <v>0.56382958040424302</v>
      </c>
      <c r="BR10" s="17">
        <v>0</v>
      </c>
      <c r="BS10" s="17">
        <v>0.50224489730112498</v>
      </c>
      <c r="BT10" s="17">
        <v>0.29608190150119401</v>
      </c>
      <c r="BU10" s="17"/>
      <c r="BV10" s="17">
        <v>0.20794274674823199</v>
      </c>
      <c r="BW10" s="17">
        <v>0.78233180548972303</v>
      </c>
      <c r="BX10" s="17">
        <v>0.32521196743720998</v>
      </c>
      <c r="BY10" s="17">
        <v>0.11371911630801899</v>
      </c>
      <c r="BZ10" s="17">
        <v>0.60556126244930197</v>
      </c>
      <c r="CA10" s="17"/>
      <c r="CB10" s="17">
        <v>0.26133173473310201</v>
      </c>
      <c r="CC10" s="17">
        <v>0.373834079958626</v>
      </c>
      <c r="CD10" s="17"/>
      <c r="CE10" s="17">
        <v>0.77141895702479102</v>
      </c>
      <c r="CF10" s="17"/>
      <c r="CG10" s="17">
        <v>0.56612454357720499</v>
      </c>
    </row>
    <row r="11" spans="2:85" ht="29" x14ac:dyDescent="0.35">
      <c r="B11" s="18" t="s">
        <v>177</v>
      </c>
      <c r="C11" s="17">
        <v>0.169748703391154</v>
      </c>
      <c r="D11" s="17">
        <v>0.220904403347154</v>
      </c>
      <c r="E11" s="17">
        <v>0.119184178223273</v>
      </c>
      <c r="F11" s="17"/>
      <c r="G11" s="17">
        <v>0.39760765440950802</v>
      </c>
      <c r="H11" s="17">
        <v>0.14362104879375701</v>
      </c>
      <c r="I11" s="17">
        <v>7.4200523190996501E-2</v>
      </c>
      <c r="J11" s="17">
        <v>0.12269894469280899</v>
      </c>
      <c r="K11" s="17">
        <v>0.268780423033944</v>
      </c>
      <c r="L11" s="17">
        <v>3.9853180862326802E-2</v>
      </c>
      <c r="M11" s="17"/>
      <c r="N11" s="17">
        <v>0.12049076010269801</v>
      </c>
      <c r="O11" s="17">
        <v>0.231097678684869</v>
      </c>
      <c r="P11" s="17">
        <v>0.33456466016785502</v>
      </c>
      <c r="Q11" s="17">
        <v>7.9823291814402106E-2</v>
      </c>
      <c r="R11" s="17"/>
      <c r="S11" s="17">
        <v>0</v>
      </c>
      <c r="T11" s="17">
        <v>0</v>
      </c>
      <c r="U11" s="17">
        <v>0</v>
      </c>
      <c r="V11" s="17">
        <v>0</v>
      </c>
      <c r="W11" s="17">
        <v>0</v>
      </c>
      <c r="X11" s="17">
        <v>0</v>
      </c>
      <c r="Y11" s="17">
        <v>0</v>
      </c>
      <c r="Z11" s="17">
        <v>0</v>
      </c>
      <c r="AA11" s="17">
        <v>0</v>
      </c>
      <c r="AB11" s="17">
        <v>0</v>
      </c>
      <c r="AC11" s="17">
        <v>0.169748703391154</v>
      </c>
      <c r="AD11" s="17">
        <v>0</v>
      </c>
      <c r="AE11" s="17"/>
      <c r="AF11" s="17">
        <v>0.55200620342866902</v>
      </c>
      <c r="AG11" s="17">
        <v>0</v>
      </c>
      <c r="AH11" s="17">
        <v>0.114963056091464</v>
      </c>
      <c r="AI11" s="17">
        <v>0.13079532387946399</v>
      </c>
      <c r="AJ11" s="17">
        <v>0</v>
      </c>
      <c r="AK11" s="17">
        <v>0.25899194886780402</v>
      </c>
      <c r="AL11" s="17">
        <v>0.25553433681434501</v>
      </c>
      <c r="AM11" s="17">
        <v>0.32322876287741698</v>
      </c>
      <c r="AN11" s="17">
        <v>0</v>
      </c>
      <c r="AO11" s="17">
        <v>0</v>
      </c>
      <c r="AP11" s="17">
        <v>0</v>
      </c>
      <c r="AQ11" s="17">
        <v>0.49006035607538401</v>
      </c>
      <c r="AR11" s="17">
        <v>0</v>
      </c>
      <c r="AS11" s="17">
        <v>0.33451834229316901</v>
      </c>
      <c r="AT11" s="17">
        <v>0</v>
      </c>
      <c r="AU11" s="17">
        <v>0.16769769441941201</v>
      </c>
      <c r="AV11" s="17"/>
      <c r="AW11" s="17">
        <v>0.26827599268938201</v>
      </c>
      <c r="AX11" s="17">
        <v>0.13577687170875899</v>
      </c>
      <c r="AY11" s="17">
        <v>0.167697637097628</v>
      </c>
      <c r="AZ11" s="17">
        <v>0.11019958818259</v>
      </c>
      <c r="BA11" s="17">
        <v>0</v>
      </c>
      <c r="BB11" s="17"/>
      <c r="BC11" s="17">
        <v>0</v>
      </c>
      <c r="BD11" s="17">
        <v>0.24371536993770501</v>
      </c>
      <c r="BE11" s="17">
        <v>0.19212683805369801</v>
      </c>
      <c r="BF11" s="17">
        <v>0.119428235989993</v>
      </c>
      <c r="BG11" s="17">
        <v>0</v>
      </c>
      <c r="BH11" s="17"/>
      <c r="BI11" s="17">
        <v>0.144274976539286</v>
      </c>
      <c r="BJ11" s="17"/>
      <c r="BK11" s="17">
        <v>3.7355259782179302E-2</v>
      </c>
      <c r="BL11" s="17">
        <v>0.22935225658560199</v>
      </c>
      <c r="BM11" s="17">
        <v>0.21536606654836701</v>
      </c>
      <c r="BN11" s="17">
        <v>0</v>
      </c>
      <c r="BO11" s="17"/>
      <c r="BP11" s="17">
        <v>0</v>
      </c>
      <c r="BQ11" s="17">
        <v>0.10342406024556899</v>
      </c>
      <c r="BR11" s="17">
        <v>0</v>
      </c>
      <c r="BS11" s="17">
        <v>0</v>
      </c>
      <c r="BT11" s="17">
        <v>0.54494920862940999</v>
      </c>
      <c r="BU11" s="17"/>
      <c r="BV11" s="17">
        <v>0</v>
      </c>
      <c r="BW11" s="17">
        <v>0</v>
      </c>
      <c r="BX11" s="17">
        <v>0</v>
      </c>
      <c r="BY11" s="17">
        <v>0.20429732586873001</v>
      </c>
      <c r="BZ11" s="17">
        <v>0.12140522077065601</v>
      </c>
      <c r="CA11" s="17"/>
      <c r="CB11" s="17">
        <v>0.12692453371676601</v>
      </c>
      <c r="CC11" s="17">
        <v>0.18424320474307099</v>
      </c>
      <c r="CD11" s="17"/>
      <c r="CE11" s="17">
        <v>0</v>
      </c>
      <c r="CF11" s="17"/>
      <c r="CG11" s="17">
        <v>0</v>
      </c>
    </row>
    <row r="12" spans="2:85" x14ac:dyDescent="0.35">
      <c r="B12" s="18" t="s">
        <v>178</v>
      </c>
      <c r="C12" s="17">
        <v>0.18853976365021399</v>
      </c>
      <c r="D12" s="17">
        <v>0.15020765110995701</v>
      </c>
      <c r="E12" s="17">
        <v>0.22642889567161201</v>
      </c>
      <c r="F12" s="17"/>
      <c r="G12" s="17">
        <v>0</v>
      </c>
      <c r="H12" s="17">
        <v>0.20675397836308901</v>
      </c>
      <c r="I12" s="17">
        <v>7.4723340782273495E-2</v>
      </c>
      <c r="J12" s="17">
        <v>0.357782413853662</v>
      </c>
      <c r="K12" s="17">
        <v>0.15893414474766299</v>
      </c>
      <c r="L12" s="17">
        <v>0.26826784346076499</v>
      </c>
      <c r="M12" s="17"/>
      <c r="N12" s="17">
        <v>0.20422887952089899</v>
      </c>
      <c r="O12" s="17">
        <v>0.22784604275328199</v>
      </c>
      <c r="P12" s="17">
        <v>9.1835765229407507E-2</v>
      </c>
      <c r="Q12" s="17">
        <v>0.20993278794973899</v>
      </c>
      <c r="R12" s="17"/>
      <c r="S12" s="17">
        <v>0</v>
      </c>
      <c r="T12" s="17">
        <v>0</v>
      </c>
      <c r="U12" s="17">
        <v>0</v>
      </c>
      <c r="V12" s="17">
        <v>0</v>
      </c>
      <c r="W12" s="17">
        <v>0</v>
      </c>
      <c r="X12" s="17">
        <v>0</v>
      </c>
      <c r="Y12" s="17">
        <v>0</v>
      </c>
      <c r="Z12" s="17">
        <v>0</v>
      </c>
      <c r="AA12" s="17">
        <v>0</v>
      </c>
      <c r="AB12" s="17">
        <v>0</v>
      </c>
      <c r="AC12" s="17">
        <v>0.18853976365021399</v>
      </c>
      <c r="AD12" s="17">
        <v>0</v>
      </c>
      <c r="AE12" s="17"/>
      <c r="AF12" s="17">
        <v>0.227516873959936</v>
      </c>
      <c r="AG12" s="17">
        <v>0.59689855986904605</v>
      </c>
      <c r="AH12" s="17">
        <v>0.37644641179611299</v>
      </c>
      <c r="AI12" s="17">
        <v>0</v>
      </c>
      <c r="AJ12" s="17">
        <v>0.22780702558605301</v>
      </c>
      <c r="AK12" s="17">
        <v>0</v>
      </c>
      <c r="AL12" s="17">
        <v>0.215661291829402</v>
      </c>
      <c r="AM12" s="17">
        <v>0.15509281420353199</v>
      </c>
      <c r="AN12" s="17">
        <v>0</v>
      </c>
      <c r="AO12" s="17">
        <v>0.47793669669878902</v>
      </c>
      <c r="AP12" s="17">
        <v>0.23217660661778899</v>
      </c>
      <c r="AQ12" s="17">
        <v>0</v>
      </c>
      <c r="AR12" s="17">
        <v>0</v>
      </c>
      <c r="AS12" s="17">
        <v>0.35048808805509901</v>
      </c>
      <c r="AT12" s="17">
        <v>0</v>
      </c>
      <c r="AU12" s="17">
        <v>0.17173046734571401</v>
      </c>
      <c r="AV12" s="17"/>
      <c r="AW12" s="17">
        <v>0.19489159161097699</v>
      </c>
      <c r="AX12" s="17">
        <v>0.25478589203520002</v>
      </c>
      <c r="AY12" s="17">
        <v>0.19141976479408501</v>
      </c>
      <c r="AZ12" s="17">
        <v>0</v>
      </c>
      <c r="BA12" s="17">
        <v>0.33262037383340898</v>
      </c>
      <c r="BB12" s="17"/>
      <c r="BC12" s="17">
        <v>0</v>
      </c>
      <c r="BD12" s="17">
        <v>0.16831047678705799</v>
      </c>
      <c r="BE12" s="17">
        <v>0.21267419519691</v>
      </c>
      <c r="BF12" s="17">
        <v>0.18310224474321099</v>
      </c>
      <c r="BG12" s="17">
        <v>0.23184057669420599</v>
      </c>
      <c r="BH12" s="17"/>
      <c r="BI12" s="17">
        <v>0.21083451934780401</v>
      </c>
      <c r="BJ12" s="17"/>
      <c r="BK12" s="17">
        <v>0.236553610439727</v>
      </c>
      <c r="BL12" s="17">
        <v>0.121222674569702</v>
      </c>
      <c r="BM12" s="17">
        <v>0.19600712833377901</v>
      </c>
      <c r="BN12" s="17">
        <v>0.41238404729982903</v>
      </c>
      <c r="BO12" s="17"/>
      <c r="BP12" s="17">
        <v>0.34578755223684798</v>
      </c>
      <c r="BQ12" s="17">
        <v>0.12882266120749</v>
      </c>
      <c r="BR12" s="17">
        <v>0</v>
      </c>
      <c r="BS12" s="17">
        <v>0.25104636164987898</v>
      </c>
      <c r="BT12" s="17">
        <v>0.158968889869396</v>
      </c>
      <c r="BU12" s="17"/>
      <c r="BV12" s="17">
        <v>0.41894675464785103</v>
      </c>
      <c r="BW12" s="17">
        <v>0.167651162636967</v>
      </c>
      <c r="BX12" s="17">
        <v>0</v>
      </c>
      <c r="BY12" s="17">
        <v>0.25368166998315</v>
      </c>
      <c r="BZ12" s="17">
        <v>7.3070974579702797E-2</v>
      </c>
      <c r="CA12" s="17"/>
      <c r="CB12" s="17">
        <v>0.157605722630902</v>
      </c>
      <c r="CC12" s="17">
        <v>0.19900986739732399</v>
      </c>
      <c r="CD12" s="17"/>
      <c r="CE12" s="17">
        <v>0.176056394907777</v>
      </c>
      <c r="CF12" s="17"/>
      <c r="CG12" s="17">
        <v>0.13234812652531999</v>
      </c>
    </row>
    <row r="13" spans="2:85" x14ac:dyDescent="0.35">
      <c r="B13" s="18" t="s">
        <v>179</v>
      </c>
      <c r="C13" s="17">
        <v>0.21577175784257499</v>
      </c>
      <c r="D13" s="17">
        <v>0.111153578495381</v>
      </c>
      <c r="E13" s="17">
        <v>0.31918092959018202</v>
      </c>
      <c r="F13" s="17"/>
      <c r="G13" s="17">
        <v>0</v>
      </c>
      <c r="H13" s="17">
        <v>4.7180652441674999E-2</v>
      </c>
      <c r="I13" s="17">
        <v>0.47549518101354299</v>
      </c>
      <c r="J13" s="17">
        <v>0.118316882907883</v>
      </c>
      <c r="K13" s="17">
        <v>0.25647722562130398</v>
      </c>
      <c r="L13" s="17">
        <v>0.40587698049819398</v>
      </c>
      <c r="M13" s="17"/>
      <c r="N13" s="17">
        <v>0.11903261000455299</v>
      </c>
      <c r="O13" s="17">
        <v>0.223968262916239</v>
      </c>
      <c r="P13" s="17">
        <v>0.13188475584027601</v>
      </c>
      <c r="Q13" s="17">
        <v>0.31133352128325897</v>
      </c>
      <c r="R13" s="17"/>
      <c r="S13" s="17">
        <v>0</v>
      </c>
      <c r="T13" s="17">
        <v>0</v>
      </c>
      <c r="U13" s="17">
        <v>0</v>
      </c>
      <c r="V13" s="17">
        <v>0</v>
      </c>
      <c r="W13" s="17">
        <v>0</v>
      </c>
      <c r="X13" s="17">
        <v>0</v>
      </c>
      <c r="Y13" s="17">
        <v>0</v>
      </c>
      <c r="Z13" s="17">
        <v>0</v>
      </c>
      <c r="AA13" s="17">
        <v>0</v>
      </c>
      <c r="AB13" s="17">
        <v>0</v>
      </c>
      <c r="AC13" s="17">
        <v>0.21577175784257499</v>
      </c>
      <c r="AD13" s="17">
        <v>0</v>
      </c>
      <c r="AE13" s="17"/>
      <c r="AF13" s="17">
        <v>0</v>
      </c>
      <c r="AG13" s="17">
        <v>0</v>
      </c>
      <c r="AH13" s="17">
        <v>0.115583600038395</v>
      </c>
      <c r="AI13" s="17">
        <v>0.46003297621352202</v>
      </c>
      <c r="AJ13" s="17">
        <v>0.151371576297187</v>
      </c>
      <c r="AK13" s="17">
        <v>0.40127433369313098</v>
      </c>
      <c r="AL13" s="17">
        <v>0.32004586010056801</v>
      </c>
      <c r="AM13" s="17">
        <v>0.109875272977978</v>
      </c>
      <c r="AN13" s="17">
        <v>0</v>
      </c>
      <c r="AO13" s="17">
        <v>0.304022614950478</v>
      </c>
      <c r="AP13" s="17">
        <v>0.25470945116757099</v>
      </c>
      <c r="AQ13" s="17">
        <v>0</v>
      </c>
      <c r="AR13" s="17">
        <v>0.18600664900644001</v>
      </c>
      <c r="AS13" s="17">
        <v>0.31499356965173197</v>
      </c>
      <c r="AT13" s="17">
        <v>0</v>
      </c>
      <c r="AU13" s="17">
        <v>0</v>
      </c>
      <c r="AV13" s="17"/>
      <c r="AW13" s="17">
        <v>0.24316694299056299</v>
      </c>
      <c r="AX13" s="17">
        <v>0.26135500965025199</v>
      </c>
      <c r="AY13" s="17">
        <v>3.7762995441315998E-2</v>
      </c>
      <c r="AZ13" s="17">
        <v>0.24819166719407201</v>
      </c>
      <c r="BA13" s="17">
        <v>0</v>
      </c>
      <c r="BB13" s="17"/>
      <c r="BC13" s="17">
        <v>0.20482405980992999</v>
      </c>
      <c r="BD13" s="17">
        <v>0.11605747380698</v>
      </c>
      <c r="BE13" s="17">
        <v>0.21655685479508799</v>
      </c>
      <c r="BF13" s="17">
        <v>0.31471516671469801</v>
      </c>
      <c r="BG13" s="17">
        <v>0.35691786557541</v>
      </c>
      <c r="BH13" s="17"/>
      <c r="BI13" s="17">
        <v>0.258056523668101</v>
      </c>
      <c r="BJ13" s="17"/>
      <c r="BK13" s="17">
        <v>0.13977712495724701</v>
      </c>
      <c r="BL13" s="17">
        <v>0.245035036625319</v>
      </c>
      <c r="BM13" s="17">
        <v>0.22220452395401999</v>
      </c>
      <c r="BN13" s="17">
        <v>0.58761595270017097</v>
      </c>
      <c r="BO13" s="17"/>
      <c r="BP13" s="17">
        <v>0.58752427023404397</v>
      </c>
      <c r="BQ13" s="17">
        <v>0.13772296619633401</v>
      </c>
      <c r="BR13" s="17">
        <v>0</v>
      </c>
      <c r="BS13" s="17">
        <v>0.24670874104899601</v>
      </c>
      <c r="BT13" s="17">
        <v>0</v>
      </c>
      <c r="BU13" s="17"/>
      <c r="BV13" s="17">
        <v>0.37311049860391698</v>
      </c>
      <c r="BW13" s="17">
        <v>0</v>
      </c>
      <c r="BX13" s="17">
        <v>0.67478803256278996</v>
      </c>
      <c r="BY13" s="17">
        <v>0.42830188784010098</v>
      </c>
      <c r="BZ13" s="17">
        <v>0.126891567620637</v>
      </c>
      <c r="CA13" s="17"/>
      <c r="CB13" s="17">
        <v>0.45413800891922901</v>
      </c>
      <c r="CC13" s="17">
        <v>0.135093020233607</v>
      </c>
      <c r="CD13" s="17"/>
      <c r="CE13" s="17">
        <v>0</v>
      </c>
      <c r="CF13" s="17"/>
      <c r="CG13" s="17">
        <v>0.30152732989747499</v>
      </c>
    </row>
    <row r="14" spans="2:85" x14ac:dyDescent="0.35">
      <c r="B14" s="18" t="s">
        <v>180</v>
      </c>
      <c r="C14" s="19">
        <v>6.8615041721004702E-2</v>
      </c>
      <c r="D14" s="19">
        <v>7.8118323724283706E-2</v>
      </c>
      <c r="E14" s="19">
        <v>5.9221583270713099E-2</v>
      </c>
      <c r="F14" s="19"/>
      <c r="G14" s="19">
        <v>0</v>
      </c>
      <c r="H14" s="19">
        <v>0.14246232222635899</v>
      </c>
      <c r="I14" s="19">
        <v>0</v>
      </c>
      <c r="J14" s="19">
        <v>0.162085036706173</v>
      </c>
      <c r="K14" s="19">
        <v>9.3716583496328804E-2</v>
      </c>
      <c r="L14" s="19">
        <v>0</v>
      </c>
      <c r="M14" s="19"/>
      <c r="N14" s="19">
        <v>3.69427669027294E-2</v>
      </c>
      <c r="O14" s="19">
        <v>9.1025534228802302E-2</v>
      </c>
      <c r="P14" s="19">
        <v>4.27735763774185E-2</v>
      </c>
      <c r="Q14" s="19">
        <v>8.8836768470146196E-2</v>
      </c>
      <c r="R14" s="19"/>
      <c r="S14" s="19">
        <v>0</v>
      </c>
      <c r="T14" s="19">
        <v>0</v>
      </c>
      <c r="U14" s="19">
        <v>0</v>
      </c>
      <c r="V14" s="19">
        <v>0</v>
      </c>
      <c r="W14" s="19">
        <v>0</v>
      </c>
      <c r="X14" s="19">
        <v>0</v>
      </c>
      <c r="Y14" s="19">
        <v>0</v>
      </c>
      <c r="Z14" s="19">
        <v>0</v>
      </c>
      <c r="AA14" s="19">
        <v>0</v>
      </c>
      <c r="AB14" s="19">
        <v>0</v>
      </c>
      <c r="AC14" s="19">
        <v>6.8615041721004702E-2</v>
      </c>
      <c r="AD14" s="19">
        <v>0</v>
      </c>
      <c r="AE14" s="19"/>
      <c r="AF14" s="19">
        <v>0</v>
      </c>
      <c r="AG14" s="19">
        <v>0</v>
      </c>
      <c r="AH14" s="19">
        <v>0.27742333203563302</v>
      </c>
      <c r="AI14" s="19">
        <v>0.13245329914103099</v>
      </c>
      <c r="AJ14" s="19">
        <v>0.112436087116478</v>
      </c>
      <c r="AK14" s="19">
        <v>5.6926282628443001E-2</v>
      </c>
      <c r="AL14" s="19">
        <v>0</v>
      </c>
      <c r="AM14" s="19">
        <v>0.15982614759764099</v>
      </c>
      <c r="AN14" s="19">
        <v>0</v>
      </c>
      <c r="AO14" s="19">
        <v>0</v>
      </c>
      <c r="AP14" s="19">
        <v>0</v>
      </c>
      <c r="AQ14" s="19">
        <v>0</v>
      </c>
      <c r="AR14" s="19">
        <v>0.16033715981269001</v>
      </c>
      <c r="AS14" s="19">
        <v>0</v>
      </c>
      <c r="AT14" s="19">
        <v>0</v>
      </c>
      <c r="AU14" s="19">
        <v>0</v>
      </c>
      <c r="AV14" s="19"/>
      <c r="AW14" s="19">
        <v>8.2027316914269094E-2</v>
      </c>
      <c r="AX14" s="19">
        <v>4.0436502964296801E-2</v>
      </c>
      <c r="AY14" s="19">
        <v>7.3198949712152503E-2</v>
      </c>
      <c r="AZ14" s="19">
        <v>9.9518928289409003E-2</v>
      </c>
      <c r="BA14" s="19">
        <v>0</v>
      </c>
      <c r="BB14" s="19"/>
      <c r="BC14" s="19">
        <v>0</v>
      </c>
      <c r="BD14" s="19">
        <v>3.1950786236175303E-2</v>
      </c>
      <c r="BE14" s="19">
        <v>0.115891668055563</v>
      </c>
      <c r="BF14" s="19">
        <v>6.0199473870239502E-2</v>
      </c>
      <c r="BG14" s="19">
        <v>0</v>
      </c>
      <c r="BH14" s="19"/>
      <c r="BI14" s="19">
        <v>6.1826883488875099E-2</v>
      </c>
      <c r="BJ14" s="19"/>
      <c r="BK14" s="19">
        <v>0.100648311085499</v>
      </c>
      <c r="BL14" s="19">
        <v>3.0500253114888298E-2</v>
      </c>
      <c r="BM14" s="19">
        <v>7.9617041757389997E-2</v>
      </c>
      <c r="BN14" s="19">
        <v>0</v>
      </c>
      <c r="BO14" s="19"/>
      <c r="BP14" s="19">
        <v>0</v>
      </c>
      <c r="BQ14" s="19">
        <v>3.8606776695138102E-2</v>
      </c>
      <c r="BR14" s="19">
        <v>0</v>
      </c>
      <c r="BS14" s="19">
        <v>0</v>
      </c>
      <c r="BT14" s="19">
        <v>0</v>
      </c>
      <c r="BU14" s="19"/>
      <c r="BV14" s="19">
        <v>0</v>
      </c>
      <c r="BW14" s="19">
        <v>5.0017031873310303E-2</v>
      </c>
      <c r="BX14" s="19">
        <v>0</v>
      </c>
      <c r="BY14" s="19">
        <v>0</v>
      </c>
      <c r="BZ14" s="19">
        <v>0</v>
      </c>
      <c r="CA14" s="19"/>
      <c r="CB14" s="19">
        <v>0</v>
      </c>
      <c r="CC14" s="19">
        <v>9.1838861880248202E-2</v>
      </c>
      <c r="CD14" s="19"/>
      <c r="CE14" s="19">
        <v>5.2524648067431401E-2</v>
      </c>
      <c r="CF14" s="19"/>
      <c r="CG14" s="19">
        <v>0</v>
      </c>
    </row>
    <row r="15" spans="2:85" x14ac:dyDescent="0.35">
      <c r="B15" s="16" t="s">
        <v>127</v>
      </c>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G35"/>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138</v>
      </c>
      <c r="D7" s="10">
        <v>82</v>
      </c>
      <c r="E7" s="10">
        <v>54</v>
      </c>
      <c r="F7" s="10"/>
      <c r="G7" s="10">
        <v>11</v>
      </c>
      <c r="H7" s="10">
        <v>19</v>
      </c>
      <c r="I7" s="10">
        <v>19</v>
      </c>
      <c r="J7" s="10">
        <v>25</v>
      </c>
      <c r="K7" s="10">
        <v>30</v>
      </c>
      <c r="L7" s="10">
        <v>34</v>
      </c>
      <c r="M7" s="10"/>
      <c r="N7" s="10">
        <v>37</v>
      </c>
      <c r="O7" s="10">
        <v>38</v>
      </c>
      <c r="P7" s="10">
        <v>32</v>
      </c>
      <c r="Q7" s="10">
        <v>30</v>
      </c>
      <c r="R7" s="10"/>
      <c r="S7" s="10">
        <v>0</v>
      </c>
      <c r="T7" s="10">
        <v>0</v>
      </c>
      <c r="U7" s="10">
        <v>0</v>
      </c>
      <c r="V7" s="10">
        <v>0</v>
      </c>
      <c r="W7" s="10">
        <v>0</v>
      </c>
      <c r="X7" s="10">
        <v>0</v>
      </c>
      <c r="Y7" s="10">
        <v>0</v>
      </c>
      <c r="Z7" s="10">
        <v>0</v>
      </c>
      <c r="AA7" s="10">
        <v>0</v>
      </c>
      <c r="AB7" s="10">
        <v>138</v>
      </c>
      <c r="AC7" s="10">
        <v>0</v>
      </c>
      <c r="AD7" s="10">
        <v>0</v>
      </c>
      <c r="AE7" s="10"/>
      <c r="AF7" s="10">
        <v>2</v>
      </c>
      <c r="AG7" s="10">
        <v>4</v>
      </c>
      <c r="AH7" s="10">
        <v>12</v>
      </c>
      <c r="AI7" s="10">
        <v>19</v>
      </c>
      <c r="AJ7" s="10">
        <v>7</v>
      </c>
      <c r="AK7" s="10">
        <v>13</v>
      </c>
      <c r="AL7" s="10">
        <v>16</v>
      </c>
      <c r="AM7" s="10">
        <v>8</v>
      </c>
      <c r="AN7" s="10">
        <v>7</v>
      </c>
      <c r="AO7" s="10">
        <v>8</v>
      </c>
      <c r="AP7" s="10">
        <v>14</v>
      </c>
      <c r="AQ7" s="10">
        <v>8</v>
      </c>
      <c r="AR7" s="10">
        <v>3</v>
      </c>
      <c r="AS7" s="10">
        <v>2</v>
      </c>
      <c r="AT7" s="10">
        <v>4</v>
      </c>
      <c r="AU7" s="10">
        <v>8</v>
      </c>
      <c r="AV7" s="10"/>
      <c r="AW7" s="10">
        <v>31</v>
      </c>
      <c r="AX7" s="10">
        <v>25</v>
      </c>
      <c r="AY7" s="10">
        <v>29</v>
      </c>
      <c r="AZ7" s="10">
        <v>17</v>
      </c>
      <c r="BA7" s="10">
        <v>1</v>
      </c>
      <c r="BB7" s="10"/>
      <c r="BC7" s="10">
        <v>10</v>
      </c>
      <c r="BD7" s="10">
        <v>48</v>
      </c>
      <c r="BE7" s="10">
        <v>52</v>
      </c>
      <c r="BF7" s="10">
        <v>22</v>
      </c>
      <c r="BG7" s="10">
        <v>6</v>
      </c>
      <c r="BH7" s="10"/>
      <c r="BI7" s="10">
        <v>111</v>
      </c>
      <c r="BJ7" s="10"/>
      <c r="BK7" s="10">
        <v>20</v>
      </c>
      <c r="BL7" s="10">
        <v>47</v>
      </c>
      <c r="BM7" s="10">
        <v>70</v>
      </c>
      <c r="BN7" s="10">
        <v>1</v>
      </c>
      <c r="BO7" s="10"/>
      <c r="BP7" s="10">
        <v>15</v>
      </c>
      <c r="BQ7" s="10">
        <v>51</v>
      </c>
      <c r="BR7" s="10">
        <v>13</v>
      </c>
      <c r="BS7" s="10">
        <v>9</v>
      </c>
      <c r="BT7" s="10">
        <v>7</v>
      </c>
      <c r="BU7" s="10"/>
      <c r="BV7" s="10">
        <v>10</v>
      </c>
      <c r="BW7" s="10">
        <v>26</v>
      </c>
      <c r="BX7" s="10">
        <v>13</v>
      </c>
      <c r="BY7" s="10">
        <v>32</v>
      </c>
      <c r="BZ7" s="10">
        <v>11</v>
      </c>
      <c r="CA7" s="10"/>
      <c r="CB7" s="10">
        <v>48</v>
      </c>
      <c r="CC7" s="10">
        <v>90</v>
      </c>
      <c r="CD7" s="10"/>
      <c r="CE7" s="10">
        <v>23</v>
      </c>
      <c r="CF7" s="10"/>
      <c r="CG7" s="10">
        <v>14</v>
      </c>
    </row>
    <row r="8" spans="2:85" ht="30" customHeight="1" x14ac:dyDescent="0.35">
      <c r="B8" s="11" t="s">
        <v>20</v>
      </c>
      <c r="C8" s="11">
        <v>181</v>
      </c>
      <c r="D8" s="11">
        <v>107</v>
      </c>
      <c r="E8" s="11">
        <v>72</v>
      </c>
      <c r="F8" s="11"/>
      <c r="G8" s="11">
        <v>29</v>
      </c>
      <c r="H8" s="11">
        <v>23</v>
      </c>
      <c r="I8" s="11">
        <v>22</v>
      </c>
      <c r="J8" s="11">
        <v>33</v>
      </c>
      <c r="K8" s="11">
        <v>34</v>
      </c>
      <c r="L8" s="11">
        <v>40</v>
      </c>
      <c r="M8" s="11"/>
      <c r="N8" s="11">
        <v>44</v>
      </c>
      <c r="O8" s="11">
        <v>47</v>
      </c>
      <c r="P8" s="11">
        <v>45</v>
      </c>
      <c r="Q8" s="11">
        <v>45</v>
      </c>
      <c r="R8" s="11"/>
      <c r="S8" s="11">
        <v>0</v>
      </c>
      <c r="T8" s="11">
        <v>0</v>
      </c>
      <c r="U8" s="11">
        <v>0</v>
      </c>
      <c r="V8" s="11">
        <v>0</v>
      </c>
      <c r="W8" s="11">
        <v>0</v>
      </c>
      <c r="X8" s="11">
        <v>0</v>
      </c>
      <c r="Y8" s="11">
        <v>0</v>
      </c>
      <c r="Z8" s="11">
        <v>0</v>
      </c>
      <c r="AA8" s="11">
        <v>0</v>
      </c>
      <c r="AB8" s="11">
        <v>181</v>
      </c>
      <c r="AC8" s="11">
        <v>0</v>
      </c>
      <c r="AD8" s="11">
        <v>0</v>
      </c>
      <c r="AE8" s="11"/>
      <c r="AF8" s="11">
        <v>2</v>
      </c>
      <c r="AG8" s="11">
        <v>5</v>
      </c>
      <c r="AH8" s="11">
        <v>19</v>
      </c>
      <c r="AI8" s="11">
        <v>28</v>
      </c>
      <c r="AJ8" s="11">
        <v>9</v>
      </c>
      <c r="AK8" s="11">
        <v>22</v>
      </c>
      <c r="AL8" s="11">
        <v>19</v>
      </c>
      <c r="AM8" s="11">
        <v>9</v>
      </c>
      <c r="AN8" s="11">
        <v>8</v>
      </c>
      <c r="AO8" s="11">
        <v>9</v>
      </c>
      <c r="AP8" s="11">
        <v>17</v>
      </c>
      <c r="AQ8" s="11">
        <v>10</v>
      </c>
      <c r="AR8" s="11">
        <v>4</v>
      </c>
      <c r="AS8" s="11">
        <v>2</v>
      </c>
      <c r="AT8" s="11">
        <v>4</v>
      </c>
      <c r="AU8" s="11">
        <v>10</v>
      </c>
      <c r="AV8" s="11"/>
      <c r="AW8" s="11">
        <v>49</v>
      </c>
      <c r="AX8" s="11">
        <v>34</v>
      </c>
      <c r="AY8" s="11">
        <v>37</v>
      </c>
      <c r="AZ8" s="11">
        <v>20</v>
      </c>
      <c r="BA8" s="11">
        <v>1</v>
      </c>
      <c r="BB8" s="11"/>
      <c r="BC8" s="11">
        <v>20</v>
      </c>
      <c r="BD8" s="11">
        <v>57</v>
      </c>
      <c r="BE8" s="11">
        <v>64</v>
      </c>
      <c r="BF8" s="11">
        <v>30</v>
      </c>
      <c r="BG8" s="11">
        <v>10</v>
      </c>
      <c r="BH8" s="11"/>
      <c r="BI8" s="11">
        <v>146</v>
      </c>
      <c r="BJ8" s="11"/>
      <c r="BK8" s="11">
        <v>26</v>
      </c>
      <c r="BL8" s="11">
        <v>63</v>
      </c>
      <c r="BM8" s="11">
        <v>91</v>
      </c>
      <c r="BN8" s="11">
        <v>1</v>
      </c>
      <c r="BO8" s="11"/>
      <c r="BP8" s="11">
        <v>17</v>
      </c>
      <c r="BQ8" s="11">
        <v>64</v>
      </c>
      <c r="BR8" s="11">
        <v>17</v>
      </c>
      <c r="BS8" s="11">
        <v>11</v>
      </c>
      <c r="BT8" s="11">
        <v>15</v>
      </c>
      <c r="BU8" s="11"/>
      <c r="BV8" s="11">
        <v>11</v>
      </c>
      <c r="BW8" s="11">
        <v>35</v>
      </c>
      <c r="BX8" s="11">
        <v>18</v>
      </c>
      <c r="BY8" s="11">
        <v>39</v>
      </c>
      <c r="BZ8" s="11">
        <v>20</v>
      </c>
      <c r="CA8" s="11"/>
      <c r="CB8" s="11">
        <v>60</v>
      </c>
      <c r="CC8" s="11">
        <v>121</v>
      </c>
      <c r="CD8" s="11"/>
      <c r="CE8" s="11">
        <v>31</v>
      </c>
      <c r="CF8" s="11"/>
      <c r="CG8" s="11">
        <v>19</v>
      </c>
    </row>
    <row r="9" spans="2:85" ht="29" x14ac:dyDescent="0.35">
      <c r="B9" s="18" t="s">
        <v>183</v>
      </c>
      <c r="C9" s="17">
        <v>0.42294683471692401</v>
      </c>
      <c r="D9" s="17">
        <v>0.43509827160472297</v>
      </c>
      <c r="E9" s="17">
        <v>0.41919961675867401</v>
      </c>
      <c r="F9" s="17"/>
      <c r="G9" s="17">
        <v>0.59779845400630605</v>
      </c>
      <c r="H9" s="17">
        <v>0.34735591738157201</v>
      </c>
      <c r="I9" s="17">
        <v>0.41794077675579899</v>
      </c>
      <c r="J9" s="17">
        <v>0.46149947386540802</v>
      </c>
      <c r="K9" s="17">
        <v>0.50249251063516898</v>
      </c>
      <c r="L9" s="17">
        <v>0.24573422745339399</v>
      </c>
      <c r="M9" s="17"/>
      <c r="N9" s="17">
        <v>0.22733948014598199</v>
      </c>
      <c r="O9" s="17">
        <v>0.47339657300497701</v>
      </c>
      <c r="P9" s="17">
        <v>0.61173137784565701</v>
      </c>
      <c r="Q9" s="17">
        <v>0.38153307804499398</v>
      </c>
      <c r="R9" s="17"/>
      <c r="S9" s="17">
        <v>0</v>
      </c>
      <c r="T9" s="17">
        <v>0</v>
      </c>
      <c r="U9" s="17">
        <v>0</v>
      </c>
      <c r="V9" s="17">
        <v>0</v>
      </c>
      <c r="W9" s="17">
        <v>0</v>
      </c>
      <c r="X9" s="17">
        <v>0</v>
      </c>
      <c r="Y9" s="17">
        <v>0</v>
      </c>
      <c r="Z9" s="17">
        <v>0</v>
      </c>
      <c r="AA9" s="17">
        <v>0</v>
      </c>
      <c r="AB9" s="17">
        <v>0.42294683471692401</v>
      </c>
      <c r="AC9" s="17">
        <v>0</v>
      </c>
      <c r="AD9" s="17">
        <v>0</v>
      </c>
      <c r="AE9" s="17"/>
      <c r="AF9" s="17">
        <v>0</v>
      </c>
      <c r="AG9" s="17">
        <v>0.232570963335376</v>
      </c>
      <c r="AH9" s="17">
        <v>0.41524235624689498</v>
      </c>
      <c r="AI9" s="17">
        <v>0.29492999717327201</v>
      </c>
      <c r="AJ9" s="17">
        <v>0.43418412813143598</v>
      </c>
      <c r="AK9" s="17">
        <v>0.74414413314959804</v>
      </c>
      <c r="AL9" s="17">
        <v>0.44616952280214001</v>
      </c>
      <c r="AM9" s="17">
        <v>0.76278832266026297</v>
      </c>
      <c r="AN9" s="17">
        <v>0.582563589660686</v>
      </c>
      <c r="AO9" s="17">
        <v>0.38114831052516401</v>
      </c>
      <c r="AP9" s="17">
        <v>0.20910592665633901</v>
      </c>
      <c r="AQ9" s="17">
        <v>0.37217307909348402</v>
      </c>
      <c r="AR9" s="17">
        <v>0.34207527404939397</v>
      </c>
      <c r="AS9" s="17">
        <v>0.48961864468815303</v>
      </c>
      <c r="AT9" s="17">
        <v>0.20783638844740701</v>
      </c>
      <c r="AU9" s="17">
        <v>0.20872600247467199</v>
      </c>
      <c r="AV9" s="17"/>
      <c r="AW9" s="17">
        <v>0.57466233189421101</v>
      </c>
      <c r="AX9" s="17">
        <v>0.36128471474240598</v>
      </c>
      <c r="AY9" s="17">
        <v>0.522763345571297</v>
      </c>
      <c r="AZ9" s="17">
        <v>0.167606944115721</v>
      </c>
      <c r="BA9" s="17">
        <v>1</v>
      </c>
      <c r="BB9" s="17"/>
      <c r="BC9" s="17">
        <v>0.61337169145459902</v>
      </c>
      <c r="BD9" s="17">
        <v>0.37089547603522899</v>
      </c>
      <c r="BE9" s="17">
        <v>0.42575828451665698</v>
      </c>
      <c r="BF9" s="17">
        <v>0.36508400704822702</v>
      </c>
      <c r="BG9" s="17">
        <v>0.49139241944182299</v>
      </c>
      <c r="BH9" s="17"/>
      <c r="BI9" s="17">
        <v>0.41009613191910599</v>
      </c>
      <c r="BJ9" s="17"/>
      <c r="BK9" s="17">
        <v>0.35749483149826</v>
      </c>
      <c r="BL9" s="17">
        <v>0.48792084771676802</v>
      </c>
      <c r="BM9" s="17">
        <v>0.38958817259907202</v>
      </c>
      <c r="BN9" s="17">
        <v>1</v>
      </c>
      <c r="BO9" s="17"/>
      <c r="BP9" s="17">
        <v>0.26076283604726003</v>
      </c>
      <c r="BQ9" s="17">
        <v>0.44005587229149101</v>
      </c>
      <c r="BR9" s="17">
        <v>0.61288699886474396</v>
      </c>
      <c r="BS9" s="17">
        <v>0.14815009419340899</v>
      </c>
      <c r="BT9" s="17">
        <v>0.81616797724458601</v>
      </c>
      <c r="BU9" s="17"/>
      <c r="BV9" s="17">
        <v>0.18988906904141101</v>
      </c>
      <c r="BW9" s="17">
        <v>0.37746681940749599</v>
      </c>
      <c r="BX9" s="17">
        <v>0.64605443736337997</v>
      </c>
      <c r="BY9" s="17">
        <v>0.40602390197688998</v>
      </c>
      <c r="BZ9" s="17">
        <v>0.62294487618791605</v>
      </c>
      <c r="CA9" s="17"/>
      <c r="CB9" s="17">
        <v>0.37780625456873701</v>
      </c>
      <c r="CC9" s="17">
        <v>0.44549649448030298</v>
      </c>
      <c r="CD9" s="17"/>
      <c r="CE9" s="17">
        <v>0.38847479308847399</v>
      </c>
      <c r="CF9" s="17"/>
      <c r="CG9" s="17">
        <v>0.31360029584322602</v>
      </c>
    </row>
    <row r="10" spans="2:85" x14ac:dyDescent="0.35">
      <c r="B10" s="18" t="s">
        <v>184</v>
      </c>
      <c r="C10" s="17">
        <v>0.36462162551442701</v>
      </c>
      <c r="D10" s="17">
        <v>0.29087151389270099</v>
      </c>
      <c r="E10" s="17">
        <v>0.48629602830779201</v>
      </c>
      <c r="F10" s="17"/>
      <c r="G10" s="17">
        <v>0.15281813620436899</v>
      </c>
      <c r="H10" s="17">
        <v>0.25753489261521401</v>
      </c>
      <c r="I10" s="17">
        <v>0.20366460017567201</v>
      </c>
      <c r="J10" s="17">
        <v>0.397006945319058</v>
      </c>
      <c r="K10" s="17">
        <v>0.30607353974213503</v>
      </c>
      <c r="L10" s="17">
        <v>0.687798194889776</v>
      </c>
      <c r="M10" s="17"/>
      <c r="N10" s="17">
        <v>0.44699090049299101</v>
      </c>
      <c r="O10" s="17">
        <v>0.32224786111637999</v>
      </c>
      <c r="P10" s="17">
        <v>0.3135009534198</v>
      </c>
      <c r="Q10" s="17">
        <v>0.36600328214172301</v>
      </c>
      <c r="R10" s="17"/>
      <c r="S10" s="17">
        <v>0</v>
      </c>
      <c r="T10" s="17">
        <v>0</v>
      </c>
      <c r="U10" s="17">
        <v>0</v>
      </c>
      <c r="V10" s="17">
        <v>0</v>
      </c>
      <c r="W10" s="17">
        <v>0</v>
      </c>
      <c r="X10" s="17">
        <v>0</v>
      </c>
      <c r="Y10" s="17">
        <v>0</v>
      </c>
      <c r="Z10" s="17">
        <v>0</v>
      </c>
      <c r="AA10" s="17">
        <v>0</v>
      </c>
      <c r="AB10" s="17">
        <v>0.36462162551442701</v>
      </c>
      <c r="AC10" s="17">
        <v>0</v>
      </c>
      <c r="AD10" s="17">
        <v>0</v>
      </c>
      <c r="AE10" s="17"/>
      <c r="AF10" s="17">
        <v>0.5</v>
      </c>
      <c r="AG10" s="17">
        <v>0</v>
      </c>
      <c r="AH10" s="17">
        <v>0.354485024473152</v>
      </c>
      <c r="AI10" s="17">
        <v>0.40969691883635001</v>
      </c>
      <c r="AJ10" s="17">
        <v>0.30858308266614198</v>
      </c>
      <c r="AK10" s="17">
        <v>0.24348094030496201</v>
      </c>
      <c r="AL10" s="17">
        <v>0.380888480698786</v>
      </c>
      <c r="AM10" s="17">
        <v>0.65774095275884004</v>
      </c>
      <c r="AN10" s="17">
        <v>0.72281557179565403</v>
      </c>
      <c r="AO10" s="17">
        <v>0.62582778246572701</v>
      </c>
      <c r="AP10" s="17">
        <v>0.215847359523542</v>
      </c>
      <c r="AQ10" s="17">
        <v>0.49236832970481598</v>
      </c>
      <c r="AR10" s="17">
        <v>0.66420748667615503</v>
      </c>
      <c r="AS10" s="17">
        <v>0</v>
      </c>
      <c r="AT10" s="17">
        <v>0.26302585692791097</v>
      </c>
      <c r="AU10" s="17">
        <v>0.19603451573004599</v>
      </c>
      <c r="AV10" s="17"/>
      <c r="AW10" s="17">
        <v>0.40014434767490598</v>
      </c>
      <c r="AX10" s="17">
        <v>0.33860781993551398</v>
      </c>
      <c r="AY10" s="17">
        <v>0.25071321238767802</v>
      </c>
      <c r="AZ10" s="17">
        <v>0.52213562713560302</v>
      </c>
      <c r="BA10" s="17">
        <v>0</v>
      </c>
      <c r="BB10" s="17"/>
      <c r="BC10" s="17">
        <v>6.03231472879278E-2</v>
      </c>
      <c r="BD10" s="17">
        <v>0.40694004592281502</v>
      </c>
      <c r="BE10" s="17">
        <v>0.39908944173861299</v>
      </c>
      <c r="BF10" s="17">
        <v>0.48350228897397102</v>
      </c>
      <c r="BG10" s="17">
        <v>0.16209731492074</v>
      </c>
      <c r="BH10" s="17"/>
      <c r="BI10" s="17">
        <v>0.36771814140728698</v>
      </c>
      <c r="BJ10" s="17"/>
      <c r="BK10" s="17">
        <v>0.42484155865774598</v>
      </c>
      <c r="BL10" s="17">
        <v>0.366908712690934</v>
      </c>
      <c r="BM10" s="17">
        <v>0.33745711577808701</v>
      </c>
      <c r="BN10" s="17">
        <v>1</v>
      </c>
      <c r="BO10" s="17"/>
      <c r="BP10" s="17">
        <v>0.60809501950272904</v>
      </c>
      <c r="BQ10" s="17">
        <v>0.40739055098947702</v>
      </c>
      <c r="BR10" s="17">
        <v>0.415110493113798</v>
      </c>
      <c r="BS10" s="17">
        <v>0.365843099612009</v>
      </c>
      <c r="BT10" s="17">
        <v>0</v>
      </c>
      <c r="BU10" s="17"/>
      <c r="BV10" s="17">
        <v>0.59793640864217401</v>
      </c>
      <c r="BW10" s="17">
        <v>0.34805224029917198</v>
      </c>
      <c r="BX10" s="17">
        <v>0.39471088506308499</v>
      </c>
      <c r="BY10" s="17">
        <v>0.40778476634959798</v>
      </c>
      <c r="BZ10" s="17">
        <v>0.11385506958408501</v>
      </c>
      <c r="CA10" s="17"/>
      <c r="CB10" s="17">
        <v>0.32174380865129698</v>
      </c>
      <c r="CC10" s="17">
        <v>0.38604093777151299</v>
      </c>
      <c r="CD10" s="17"/>
      <c r="CE10" s="17">
        <v>0.393948377710089</v>
      </c>
      <c r="CF10" s="17"/>
      <c r="CG10" s="17">
        <v>0.32424743297974501</v>
      </c>
    </row>
    <row r="11" spans="2:85" ht="29" x14ac:dyDescent="0.35">
      <c r="B11" s="18" t="s">
        <v>185</v>
      </c>
      <c r="C11" s="17">
        <v>0.35620851329985698</v>
      </c>
      <c r="D11" s="17">
        <v>0.31789608133824299</v>
      </c>
      <c r="E11" s="17">
        <v>0.40563682306014698</v>
      </c>
      <c r="F11" s="17"/>
      <c r="G11" s="17">
        <v>0.125021283333347</v>
      </c>
      <c r="H11" s="17">
        <v>0.15378410245413399</v>
      </c>
      <c r="I11" s="17">
        <v>0.418852974200497</v>
      </c>
      <c r="J11" s="17">
        <v>0.49862612439907</v>
      </c>
      <c r="K11" s="17">
        <v>0.53462108889398896</v>
      </c>
      <c r="L11" s="17">
        <v>0.33682145398213398</v>
      </c>
      <c r="M11" s="17"/>
      <c r="N11" s="17">
        <v>0.26293720802795301</v>
      </c>
      <c r="O11" s="17">
        <v>0.470777961470559</v>
      </c>
      <c r="P11" s="17">
        <v>0.23465515800728301</v>
      </c>
      <c r="Q11" s="17">
        <v>0.435239652622812</v>
      </c>
      <c r="R11" s="17"/>
      <c r="S11" s="17">
        <v>0</v>
      </c>
      <c r="T11" s="17">
        <v>0</v>
      </c>
      <c r="U11" s="17">
        <v>0</v>
      </c>
      <c r="V11" s="17">
        <v>0</v>
      </c>
      <c r="W11" s="17">
        <v>0</v>
      </c>
      <c r="X11" s="17">
        <v>0</v>
      </c>
      <c r="Y11" s="17">
        <v>0</v>
      </c>
      <c r="Z11" s="17">
        <v>0</v>
      </c>
      <c r="AA11" s="17">
        <v>0</v>
      </c>
      <c r="AB11" s="17">
        <v>0.35620851329985698</v>
      </c>
      <c r="AC11" s="17">
        <v>0</v>
      </c>
      <c r="AD11" s="17">
        <v>0</v>
      </c>
      <c r="AE11" s="17"/>
      <c r="AF11" s="17">
        <v>0</v>
      </c>
      <c r="AG11" s="17">
        <v>1</v>
      </c>
      <c r="AH11" s="17">
        <v>0.38238948743468898</v>
      </c>
      <c r="AI11" s="17">
        <v>0.31523230820961201</v>
      </c>
      <c r="AJ11" s="17">
        <v>0.42885347338725699</v>
      </c>
      <c r="AK11" s="17">
        <v>0.20326209064800099</v>
      </c>
      <c r="AL11" s="17">
        <v>0.31022271445400301</v>
      </c>
      <c r="AM11" s="17">
        <v>0.76436136927130804</v>
      </c>
      <c r="AN11" s="17">
        <v>0.15035058816094099</v>
      </c>
      <c r="AO11" s="17">
        <v>0.37417221753427299</v>
      </c>
      <c r="AP11" s="17">
        <v>0.285916487339896</v>
      </c>
      <c r="AQ11" s="17">
        <v>0.375852618877763</v>
      </c>
      <c r="AR11" s="17">
        <v>0</v>
      </c>
      <c r="AS11" s="17">
        <v>0.48961864468815303</v>
      </c>
      <c r="AT11" s="17">
        <v>0.52913775462468204</v>
      </c>
      <c r="AU11" s="17">
        <v>0.19436796577200699</v>
      </c>
      <c r="AV11" s="17"/>
      <c r="AW11" s="17">
        <v>0.29674373151142502</v>
      </c>
      <c r="AX11" s="17">
        <v>0.470710271333597</v>
      </c>
      <c r="AY11" s="17">
        <v>0.36136067081766099</v>
      </c>
      <c r="AZ11" s="17">
        <v>0.16103967458555399</v>
      </c>
      <c r="BA11" s="17">
        <v>1</v>
      </c>
      <c r="BB11" s="17"/>
      <c r="BC11" s="17">
        <v>5.7206552631247701E-2</v>
      </c>
      <c r="BD11" s="17">
        <v>0.26612404324415601</v>
      </c>
      <c r="BE11" s="17">
        <v>0.49031621618814702</v>
      </c>
      <c r="BF11" s="17">
        <v>0.35370054371989701</v>
      </c>
      <c r="BG11" s="17">
        <v>0.62199098794550001</v>
      </c>
      <c r="BH11" s="17"/>
      <c r="BI11" s="17">
        <v>0.32296368613270399</v>
      </c>
      <c r="BJ11" s="17"/>
      <c r="BK11" s="17">
        <v>0.32821320038483198</v>
      </c>
      <c r="BL11" s="17">
        <v>0.31342675120233898</v>
      </c>
      <c r="BM11" s="17">
        <v>0.38571362333692799</v>
      </c>
      <c r="BN11" s="17">
        <v>1</v>
      </c>
      <c r="BO11" s="17"/>
      <c r="BP11" s="17">
        <v>0.25533756217158698</v>
      </c>
      <c r="BQ11" s="17">
        <v>0.38329208118415498</v>
      </c>
      <c r="BR11" s="17">
        <v>0.26804368797360301</v>
      </c>
      <c r="BS11" s="17">
        <v>0.70163052385299896</v>
      </c>
      <c r="BT11" s="17">
        <v>0</v>
      </c>
      <c r="BU11" s="17"/>
      <c r="BV11" s="17">
        <v>0.21362890592435599</v>
      </c>
      <c r="BW11" s="17">
        <v>0.26877333412652599</v>
      </c>
      <c r="BX11" s="17">
        <v>0.18617686395383201</v>
      </c>
      <c r="BY11" s="17">
        <v>0.52484540296537696</v>
      </c>
      <c r="BZ11" s="17">
        <v>7.0231484476671505E-2</v>
      </c>
      <c r="CA11" s="17"/>
      <c r="CB11" s="17">
        <v>0.39547680955264802</v>
      </c>
      <c r="CC11" s="17">
        <v>0.33659231171181497</v>
      </c>
      <c r="CD11" s="17"/>
      <c r="CE11" s="17">
        <v>0.26386236795589102</v>
      </c>
      <c r="CF11" s="17"/>
      <c r="CG11" s="17">
        <v>0.43081169973301497</v>
      </c>
    </row>
    <row r="12" spans="2:85" x14ac:dyDescent="0.35">
      <c r="B12" s="18" t="s">
        <v>186</v>
      </c>
      <c r="C12" s="17">
        <v>0.244299194270686</v>
      </c>
      <c r="D12" s="17">
        <v>0.29814457521363602</v>
      </c>
      <c r="E12" s="17">
        <v>0.172692101009397</v>
      </c>
      <c r="F12" s="17"/>
      <c r="G12" s="17">
        <v>0.13274376402121901</v>
      </c>
      <c r="H12" s="17">
        <v>0.15471798985666499</v>
      </c>
      <c r="I12" s="17">
        <v>0.21670340558061099</v>
      </c>
      <c r="J12" s="17">
        <v>0.21357735817961401</v>
      </c>
      <c r="K12" s="17">
        <v>0.29277064505920602</v>
      </c>
      <c r="L12" s="17">
        <v>0.37546381171356202</v>
      </c>
      <c r="M12" s="17"/>
      <c r="N12" s="17">
        <v>0.39248206287985998</v>
      </c>
      <c r="O12" s="17">
        <v>0.17159591580771799</v>
      </c>
      <c r="P12" s="17">
        <v>0.230160930264105</v>
      </c>
      <c r="Q12" s="17">
        <v>0.19513330564002301</v>
      </c>
      <c r="R12" s="17"/>
      <c r="S12" s="17">
        <v>0</v>
      </c>
      <c r="T12" s="17">
        <v>0</v>
      </c>
      <c r="U12" s="17">
        <v>0</v>
      </c>
      <c r="V12" s="17">
        <v>0</v>
      </c>
      <c r="W12" s="17">
        <v>0</v>
      </c>
      <c r="X12" s="17">
        <v>0</v>
      </c>
      <c r="Y12" s="17">
        <v>0</v>
      </c>
      <c r="Z12" s="17">
        <v>0</v>
      </c>
      <c r="AA12" s="17">
        <v>0</v>
      </c>
      <c r="AB12" s="17">
        <v>0.244299194270686</v>
      </c>
      <c r="AC12" s="17">
        <v>0</v>
      </c>
      <c r="AD12" s="17">
        <v>0</v>
      </c>
      <c r="AE12" s="17"/>
      <c r="AF12" s="17">
        <v>0</v>
      </c>
      <c r="AG12" s="17">
        <v>0</v>
      </c>
      <c r="AH12" s="17">
        <v>0.26553294429686702</v>
      </c>
      <c r="AI12" s="17">
        <v>0.19687508351448199</v>
      </c>
      <c r="AJ12" s="17">
        <v>0.12027039072111501</v>
      </c>
      <c r="AK12" s="17">
        <v>5.4866251326143201E-2</v>
      </c>
      <c r="AL12" s="17">
        <v>0.18089524267086399</v>
      </c>
      <c r="AM12" s="17">
        <v>0.12039253345961901</v>
      </c>
      <c r="AN12" s="17">
        <v>0.13763506640454001</v>
      </c>
      <c r="AO12" s="17">
        <v>0.60818942851270097</v>
      </c>
      <c r="AP12" s="17">
        <v>0.42388134711521802</v>
      </c>
      <c r="AQ12" s="17">
        <v>0.36903520799867601</v>
      </c>
      <c r="AR12" s="17">
        <v>0</v>
      </c>
      <c r="AS12" s="17">
        <v>1</v>
      </c>
      <c r="AT12" s="17">
        <v>0.52913775462468204</v>
      </c>
      <c r="AU12" s="17">
        <v>0.31388242642891101</v>
      </c>
      <c r="AV12" s="17"/>
      <c r="AW12" s="17">
        <v>0.238565722427623</v>
      </c>
      <c r="AX12" s="17">
        <v>0.116347180232749</v>
      </c>
      <c r="AY12" s="17">
        <v>0.119829274839325</v>
      </c>
      <c r="AZ12" s="17">
        <v>0.475041269472399</v>
      </c>
      <c r="BA12" s="17">
        <v>1</v>
      </c>
      <c r="BB12" s="17"/>
      <c r="BC12" s="17">
        <v>0.117529699919176</v>
      </c>
      <c r="BD12" s="17">
        <v>0.35145086119213897</v>
      </c>
      <c r="BE12" s="17">
        <v>0.19331291361083799</v>
      </c>
      <c r="BF12" s="17">
        <v>0.13359565907337301</v>
      </c>
      <c r="BG12" s="17">
        <v>0.54010632697523997</v>
      </c>
      <c r="BH12" s="17"/>
      <c r="BI12" s="17">
        <v>0.237401602643452</v>
      </c>
      <c r="BJ12" s="17"/>
      <c r="BK12" s="17">
        <v>0.23401501315704901</v>
      </c>
      <c r="BL12" s="17">
        <v>0.31002278871859201</v>
      </c>
      <c r="BM12" s="17">
        <v>0.20491422801770001</v>
      </c>
      <c r="BN12" s="17">
        <v>0</v>
      </c>
      <c r="BO12" s="17"/>
      <c r="BP12" s="17">
        <v>0.35982238083549101</v>
      </c>
      <c r="BQ12" s="17">
        <v>0.21381560925391099</v>
      </c>
      <c r="BR12" s="17">
        <v>0.27065351843541602</v>
      </c>
      <c r="BS12" s="17">
        <v>0.293021277392639</v>
      </c>
      <c r="BT12" s="17">
        <v>0</v>
      </c>
      <c r="BU12" s="17"/>
      <c r="BV12" s="17">
        <v>0.51151838968750896</v>
      </c>
      <c r="BW12" s="17">
        <v>0.16707697952678199</v>
      </c>
      <c r="BX12" s="17">
        <v>0.49138055737797498</v>
      </c>
      <c r="BY12" s="17">
        <v>0.229594165331407</v>
      </c>
      <c r="BZ12" s="17">
        <v>0</v>
      </c>
      <c r="CA12" s="17"/>
      <c r="CB12" s="17">
        <v>0.26504877075494498</v>
      </c>
      <c r="CC12" s="17">
        <v>0.23393388907482299</v>
      </c>
      <c r="CD12" s="17"/>
      <c r="CE12" s="17">
        <v>0.18910869523696</v>
      </c>
      <c r="CF12" s="17"/>
      <c r="CG12" s="17">
        <v>0.17663569483529501</v>
      </c>
    </row>
    <row r="13" spans="2:85" ht="29" x14ac:dyDescent="0.35">
      <c r="B13" s="18" t="s">
        <v>187</v>
      </c>
      <c r="C13" s="17">
        <v>0.18710254004573601</v>
      </c>
      <c r="D13" s="17">
        <v>0.16148977311455601</v>
      </c>
      <c r="E13" s="17">
        <v>0.211990784342276</v>
      </c>
      <c r="F13" s="17"/>
      <c r="G13" s="17">
        <v>0.146672460222142</v>
      </c>
      <c r="H13" s="17">
        <v>0</v>
      </c>
      <c r="I13" s="17">
        <v>0.20404299401297599</v>
      </c>
      <c r="J13" s="17">
        <v>0.202062530753682</v>
      </c>
      <c r="K13" s="17">
        <v>0.40370740409498201</v>
      </c>
      <c r="L13" s="17">
        <v>0.120567787046076</v>
      </c>
      <c r="M13" s="17"/>
      <c r="N13" s="17">
        <v>0.18942557759988199</v>
      </c>
      <c r="O13" s="17">
        <v>0.193355665128218</v>
      </c>
      <c r="P13" s="17">
        <v>7.4729738660717401E-2</v>
      </c>
      <c r="Q13" s="17">
        <v>0.272966851739529</v>
      </c>
      <c r="R13" s="17"/>
      <c r="S13" s="17">
        <v>0</v>
      </c>
      <c r="T13" s="17">
        <v>0</v>
      </c>
      <c r="U13" s="17">
        <v>0</v>
      </c>
      <c r="V13" s="17">
        <v>0</v>
      </c>
      <c r="W13" s="17">
        <v>0</v>
      </c>
      <c r="X13" s="17">
        <v>0</v>
      </c>
      <c r="Y13" s="17">
        <v>0</v>
      </c>
      <c r="Z13" s="17">
        <v>0</v>
      </c>
      <c r="AA13" s="17">
        <v>0</v>
      </c>
      <c r="AB13" s="17">
        <v>0.18710254004573601</v>
      </c>
      <c r="AC13" s="17">
        <v>0</v>
      </c>
      <c r="AD13" s="17">
        <v>0</v>
      </c>
      <c r="AE13" s="17"/>
      <c r="AF13" s="17">
        <v>0.5</v>
      </c>
      <c r="AG13" s="17">
        <v>0.28394839970431202</v>
      </c>
      <c r="AH13" s="17">
        <v>0.31887127770181301</v>
      </c>
      <c r="AI13" s="17">
        <v>0.13741150741583799</v>
      </c>
      <c r="AJ13" s="17">
        <v>0.125301847266268</v>
      </c>
      <c r="AK13" s="17">
        <v>0.144262540429929</v>
      </c>
      <c r="AL13" s="17">
        <v>0.246809825502188</v>
      </c>
      <c r="AM13" s="17">
        <v>0.122038763855759</v>
      </c>
      <c r="AN13" s="17">
        <v>0</v>
      </c>
      <c r="AO13" s="17">
        <v>0.24975237657268001</v>
      </c>
      <c r="AP13" s="17">
        <v>0.20570580498084201</v>
      </c>
      <c r="AQ13" s="17">
        <v>0.119428655321401</v>
      </c>
      <c r="AR13" s="17">
        <v>0</v>
      </c>
      <c r="AS13" s="17">
        <v>0</v>
      </c>
      <c r="AT13" s="17">
        <v>0</v>
      </c>
      <c r="AU13" s="17">
        <v>0.45474155989965498</v>
      </c>
      <c r="AV13" s="17"/>
      <c r="AW13" s="17">
        <v>0.13028059091005301</v>
      </c>
      <c r="AX13" s="17">
        <v>0.30555836670202802</v>
      </c>
      <c r="AY13" s="17">
        <v>0.12468561745869799</v>
      </c>
      <c r="AZ13" s="17">
        <v>0.106315351144493</v>
      </c>
      <c r="BA13" s="17">
        <v>0</v>
      </c>
      <c r="BB13" s="17"/>
      <c r="BC13" s="17">
        <v>0</v>
      </c>
      <c r="BD13" s="17">
        <v>0.182249545836423</v>
      </c>
      <c r="BE13" s="17">
        <v>0.29014942516369302</v>
      </c>
      <c r="BF13" s="17">
        <v>0.16537504778341</v>
      </c>
      <c r="BG13" s="17">
        <v>0</v>
      </c>
      <c r="BH13" s="17"/>
      <c r="BI13" s="17">
        <v>0.16011237103648199</v>
      </c>
      <c r="BJ13" s="17"/>
      <c r="BK13" s="17">
        <v>0.103374517577589</v>
      </c>
      <c r="BL13" s="17">
        <v>0.18560419359038099</v>
      </c>
      <c r="BM13" s="17">
        <v>0.21481251889682801</v>
      </c>
      <c r="BN13" s="17">
        <v>0</v>
      </c>
      <c r="BO13" s="17"/>
      <c r="BP13" s="17">
        <v>0.30221618764797897</v>
      </c>
      <c r="BQ13" s="17">
        <v>0.196642100024251</v>
      </c>
      <c r="BR13" s="17">
        <v>6.4937973304436195E-2</v>
      </c>
      <c r="BS13" s="17">
        <v>9.7902089994820404E-2</v>
      </c>
      <c r="BT13" s="17">
        <v>0</v>
      </c>
      <c r="BU13" s="17"/>
      <c r="BV13" s="17">
        <v>0.18145498996530099</v>
      </c>
      <c r="BW13" s="17">
        <v>0.15393830526625299</v>
      </c>
      <c r="BX13" s="17">
        <v>0.253288344642082</v>
      </c>
      <c r="BY13" s="17">
        <v>0.32772039404342701</v>
      </c>
      <c r="BZ13" s="17">
        <v>7.0231484476671505E-2</v>
      </c>
      <c r="CA13" s="17"/>
      <c r="CB13" s="17">
        <v>0.29619562814850903</v>
      </c>
      <c r="CC13" s="17">
        <v>0.13260585411086101</v>
      </c>
      <c r="CD13" s="17"/>
      <c r="CE13" s="17">
        <v>0.174237481060181</v>
      </c>
      <c r="CF13" s="17"/>
      <c r="CG13" s="17">
        <v>0.402366559664603</v>
      </c>
    </row>
    <row r="14" spans="2:85" ht="29" x14ac:dyDescent="0.35">
      <c r="B14" s="18" t="s">
        <v>188</v>
      </c>
      <c r="C14" s="17">
        <v>0.14085587339050401</v>
      </c>
      <c r="D14" s="17">
        <v>0.20594068944459901</v>
      </c>
      <c r="E14" s="17">
        <v>4.9090099027362603E-2</v>
      </c>
      <c r="F14" s="17"/>
      <c r="G14" s="17">
        <v>0.38967633480129299</v>
      </c>
      <c r="H14" s="17">
        <v>0.15342078244843199</v>
      </c>
      <c r="I14" s="17">
        <v>5.3978118769971897E-2</v>
      </c>
      <c r="J14" s="17">
        <v>0.12501732430444801</v>
      </c>
      <c r="K14" s="17">
        <v>6.5793389074039907E-2</v>
      </c>
      <c r="L14" s="17">
        <v>7.9185285830440003E-2</v>
      </c>
      <c r="M14" s="17"/>
      <c r="N14" s="17">
        <v>7.4187516037838699E-2</v>
      </c>
      <c r="O14" s="17">
        <v>7.6960899772501201E-2</v>
      </c>
      <c r="P14" s="17">
        <v>0.37908896436907102</v>
      </c>
      <c r="Q14" s="17">
        <v>3.7653922412135797E-2</v>
      </c>
      <c r="R14" s="17"/>
      <c r="S14" s="17">
        <v>0</v>
      </c>
      <c r="T14" s="17">
        <v>0</v>
      </c>
      <c r="U14" s="17">
        <v>0</v>
      </c>
      <c r="V14" s="17">
        <v>0</v>
      </c>
      <c r="W14" s="17">
        <v>0</v>
      </c>
      <c r="X14" s="17">
        <v>0</v>
      </c>
      <c r="Y14" s="17">
        <v>0</v>
      </c>
      <c r="Z14" s="17">
        <v>0</v>
      </c>
      <c r="AA14" s="17">
        <v>0</v>
      </c>
      <c r="AB14" s="17">
        <v>0.14085587339050401</v>
      </c>
      <c r="AC14" s="17">
        <v>0</v>
      </c>
      <c r="AD14" s="17">
        <v>0</v>
      </c>
      <c r="AE14" s="17"/>
      <c r="AF14" s="17">
        <v>0</v>
      </c>
      <c r="AG14" s="17">
        <v>0</v>
      </c>
      <c r="AH14" s="17">
        <v>5.7394061894055701E-2</v>
      </c>
      <c r="AI14" s="17">
        <v>4.21656726813633E-2</v>
      </c>
      <c r="AJ14" s="17">
        <v>0.32029374442754699</v>
      </c>
      <c r="AK14" s="17">
        <v>0.61061421516747705</v>
      </c>
      <c r="AL14" s="17">
        <v>0</v>
      </c>
      <c r="AM14" s="17">
        <v>9.9827749925781903E-2</v>
      </c>
      <c r="AN14" s="17">
        <v>0.14422734693426301</v>
      </c>
      <c r="AO14" s="17">
        <v>0.123033104300719</v>
      </c>
      <c r="AP14" s="17">
        <v>0.141632244902647</v>
      </c>
      <c r="AQ14" s="17">
        <v>0</v>
      </c>
      <c r="AR14" s="17">
        <v>0</v>
      </c>
      <c r="AS14" s="17">
        <v>0.51038135531184603</v>
      </c>
      <c r="AT14" s="17">
        <v>0</v>
      </c>
      <c r="AU14" s="17">
        <v>0</v>
      </c>
      <c r="AV14" s="17"/>
      <c r="AW14" s="17">
        <v>0.28717462411667299</v>
      </c>
      <c r="AX14" s="17">
        <v>0</v>
      </c>
      <c r="AY14" s="17">
        <v>9.5260085290063204E-2</v>
      </c>
      <c r="AZ14" s="17">
        <v>0.164402432284116</v>
      </c>
      <c r="BA14" s="17">
        <v>0</v>
      </c>
      <c r="BB14" s="17"/>
      <c r="BC14" s="17">
        <v>0.55616513882335195</v>
      </c>
      <c r="BD14" s="17">
        <v>9.7282309625511099E-2</v>
      </c>
      <c r="BE14" s="17">
        <v>8.1728762627514703E-2</v>
      </c>
      <c r="BF14" s="17">
        <v>0.11834393753792</v>
      </c>
      <c r="BG14" s="17">
        <v>0</v>
      </c>
      <c r="BH14" s="17"/>
      <c r="BI14" s="17">
        <v>0.169048368746612</v>
      </c>
      <c r="BJ14" s="17"/>
      <c r="BK14" s="17">
        <v>0.15565570166325801</v>
      </c>
      <c r="BL14" s="17">
        <v>0.25369992762721999</v>
      </c>
      <c r="BM14" s="17">
        <v>6.02617765349239E-2</v>
      </c>
      <c r="BN14" s="17">
        <v>0</v>
      </c>
      <c r="BO14" s="17"/>
      <c r="BP14" s="17">
        <v>0</v>
      </c>
      <c r="BQ14" s="17">
        <v>0.148558188232227</v>
      </c>
      <c r="BR14" s="17">
        <v>0</v>
      </c>
      <c r="BS14" s="17">
        <v>0</v>
      </c>
      <c r="BT14" s="17">
        <v>0.74487053304214701</v>
      </c>
      <c r="BU14" s="17"/>
      <c r="BV14" s="17">
        <v>0</v>
      </c>
      <c r="BW14" s="17">
        <v>0.16784748171016001</v>
      </c>
      <c r="BX14" s="17">
        <v>0</v>
      </c>
      <c r="BY14" s="17">
        <v>4.35047740467783E-2</v>
      </c>
      <c r="BZ14" s="17">
        <v>0.67683183022714499</v>
      </c>
      <c r="CA14" s="17"/>
      <c r="CB14" s="17">
        <v>0.10693557693844601</v>
      </c>
      <c r="CC14" s="17">
        <v>0.157800519240333</v>
      </c>
      <c r="CD14" s="17"/>
      <c r="CE14" s="17">
        <v>0.18998080019713301</v>
      </c>
      <c r="CF14" s="17"/>
      <c r="CG14" s="17">
        <v>0.212662223248961</v>
      </c>
    </row>
    <row r="15" spans="2:85" ht="29" x14ac:dyDescent="0.35">
      <c r="B15" s="18" t="s">
        <v>189</v>
      </c>
      <c r="C15" s="17">
        <v>0.13517490206725499</v>
      </c>
      <c r="D15" s="17">
        <v>0.12687882462984901</v>
      </c>
      <c r="E15" s="17">
        <v>0.152039492086088</v>
      </c>
      <c r="F15" s="17"/>
      <c r="G15" s="17">
        <v>0</v>
      </c>
      <c r="H15" s="17">
        <v>9.0417764308043297E-2</v>
      </c>
      <c r="I15" s="17">
        <v>0.215718057811042</v>
      </c>
      <c r="J15" s="17">
        <v>7.5068333269651399E-2</v>
      </c>
      <c r="K15" s="17">
        <v>0.241749189187665</v>
      </c>
      <c r="L15" s="17">
        <v>0.17397935898439801</v>
      </c>
      <c r="M15" s="17"/>
      <c r="N15" s="17">
        <v>0.184839845555125</v>
      </c>
      <c r="O15" s="17">
        <v>0.10100520596047299</v>
      </c>
      <c r="P15" s="17">
        <v>0.15270310022378999</v>
      </c>
      <c r="Q15" s="17">
        <v>0.107828366143311</v>
      </c>
      <c r="R15" s="17"/>
      <c r="S15" s="17">
        <v>0</v>
      </c>
      <c r="T15" s="17">
        <v>0</v>
      </c>
      <c r="U15" s="17">
        <v>0</v>
      </c>
      <c r="V15" s="17">
        <v>0</v>
      </c>
      <c r="W15" s="17">
        <v>0</v>
      </c>
      <c r="X15" s="17">
        <v>0</v>
      </c>
      <c r="Y15" s="17">
        <v>0</v>
      </c>
      <c r="Z15" s="17">
        <v>0</v>
      </c>
      <c r="AA15" s="17">
        <v>0</v>
      </c>
      <c r="AB15" s="17">
        <v>0.13517490206725499</v>
      </c>
      <c r="AC15" s="17">
        <v>0</v>
      </c>
      <c r="AD15" s="17">
        <v>0</v>
      </c>
      <c r="AE15" s="17"/>
      <c r="AF15" s="17">
        <v>0.5</v>
      </c>
      <c r="AG15" s="17">
        <v>0</v>
      </c>
      <c r="AH15" s="17">
        <v>0.20063571289910601</v>
      </c>
      <c r="AI15" s="17">
        <v>0.124403933670797</v>
      </c>
      <c r="AJ15" s="17">
        <v>0.25085278218519502</v>
      </c>
      <c r="AK15" s="17">
        <v>0.104352720413524</v>
      </c>
      <c r="AL15" s="17">
        <v>0</v>
      </c>
      <c r="AM15" s="17">
        <v>0</v>
      </c>
      <c r="AN15" s="17">
        <v>0</v>
      </c>
      <c r="AO15" s="17">
        <v>0</v>
      </c>
      <c r="AP15" s="17">
        <v>0.214424065455635</v>
      </c>
      <c r="AQ15" s="17">
        <v>0.37861086011082601</v>
      </c>
      <c r="AR15" s="17">
        <v>0.66420748667615503</v>
      </c>
      <c r="AS15" s="17">
        <v>0</v>
      </c>
      <c r="AT15" s="17">
        <v>0.47086224537531801</v>
      </c>
      <c r="AU15" s="17">
        <v>0</v>
      </c>
      <c r="AV15" s="17"/>
      <c r="AW15" s="17">
        <v>0.17423112314977299</v>
      </c>
      <c r="AX15" s="17">
        <v>3.3369394347973202E-2</v>
      </c>
      <c r="AY15" s="17">
        <v>0.18489623310432199</v>
      </c>
      <c r="AZ15" s="17">
        <v>6.0167609184833999E-2</v>
      </c>
      <c r="BA15" s="17">
        <v>0</v>
      </c>
      <c r="BB15" s="17"/>
      <c r="BC15" s="17">
        <v>0</v>
      </c>
      <c r="BD15" s="17">
        <v>0.139232073304003</v>
      </c>
      <c r="BE15" s="17">
        <v>0.17176859897537999</v>
      </c>
      <c r="BF15" s="17">
        <v>0.18597629735132801</v>
      </c>
      <c r="BG15" s="17">
        <v>0</v>
      </c>
      <c r="BH15" s="17"/>
      <c r="BI15" s="17">
        <v>0.12831333679356999</v>
      </c>
      <c r="BJ15" s="17"/>
      <c r="BK15" s="17">
        <v>0.13467685835069301</v>
      </c>
      <c r="BL15" s="17">
        <v>8.9390073283008506E-2</v>
      </c>
      <c r="BM15" s="17">
        <v>0.168734543404994</v>
      </c>
      <c r="BN15" s="17">
        <v>0</v>
      </c>
      <c r="BO15" s="17"/>
      <c r="BP15" s="17">
        <v>0</v>
      </c>
      <c r="BQ15" s="17">
        <v>0.185593071474527</v>
      </c>
      <c r="BR15" s="17">
        <v>0</v>
      </c>
      <c r="BS15" s="17">
        <v>0</v>
      </c>
      <c r="BT15" s="17">
        <v>7.1297444202438498E-2</v>
      </c>
      <c r="BU15" s="17"/>
      <c r="BV15" s="17">
        <v>0</v>
      </c>
      <c r="BW15" s="17">
        <v>0.19940866956424799</v>
      </c>
      <c r="BX15" s="17">
        <v>5.9560476289516398E-2</v>
      </c>
      <c r="BY15" s="17">
        <v>9.74519511062584E-2</v>
      </c>
      <c r="BZ15" s="17">
        <v>0.114948907911059</v>
      </c>
      <c r="CA15" s="17"/>
      <c r="CB15" s="17">
        <v>6.2895972714894E-2</v>
      </c>
      <c r="CC15" s="17">
        <v>0.17128133356650699</v>
      </c>
      <c r="CD15" s="17"/>
      <c r="CE15" s="17">
        <v>0.18535088631386701</v>
      </c>
      <c r="CF15" s="17"/>
      <c r="CG15" s="17">
        <v>8.1409375531910494E-2</v>
      </c>
    </row>
    <row r="16" spans="2:85" ht="29" x14ac:dyDescent="0.35">
      <c r="B16" s="18" t="s">
        <v>190</v>
      </c>
      <c r="C16" s="17">
        <v>0.13064018678193901</v>
      </c>
      <c r="D16" s="17">
        <v>0.14180710038066399</v>
      </c>
      <c r="E16" s="17">
        <v>0.118488603188032</v>
      </c>
      <c r="F16" s="17"/>
      <c r="G16" s="17">
        <v>7.6409068102184299E-2</v>
      </c>
      <c r="H16" s="17">
        <v>0.20571136169710399</v>
      </c>
      <c r="I16" s="17">
        <v>0.107330265245611</v>
      </c>
      <c r="J16" s="17">
        <v>3.79226101357392E-2</v>
      </c>
      <c r="K16" s="17">
        <v>0.10965236428213999</v>
      </c>
      <c r="L16" s="17">
        <v>0.23285205360318301</v>
      </c>
      <c r="M16" s="17"/>
      <c r="N16" s="17">
        <v>8.0526745141970404E-2</v>
      </c>
      <c r="O16" s="17">
        <v>0.27507122173992798</v>
      </c>
      <c r="P16" s="17">
        <v>0.128376941862998</v>
      </c>
      <c r="Q16" s="17">
        <v>3.44694369006271E-2</v>
      </c>
      <c r="R16" s="17"/>
      <c r="S16" s="17">
        <v>0</v>
      </c>
      <c r="T16" s="17">
        <v>0</v>
      </c>
      <c r="U16" s="17">
        <v>0</v>
      </c>
      <c r="V16" s="17">
        <v>0</v>
      </c>
      <c r="W16" s="17">
        <v>0</v>
      </c>
      <c r="X16" s="17">
        <v>0</v>
      </c>
      <c r="Y16" s="17">
        <v>0</v>
      </c>
      <c r="Z16" s="17">
        <v>0</v>
      </c>
      <c r="AA16" s="17">
        <v>0</v>
      </c>
      <c r="AB16" s="17">
        <v>0.13064018678193901</v>
      </c>
      <c r="AC16" s="17">
        <v>0</v>
      </c>
      <c r="AD16" s="17">
        <v>0</v>
      </c>
      <c r="AE16" s="17"/>
      <c r="AF16" s="17">
        <v>0</v>
      </c>
      <c r="AG16" s="17">
        <v>0</v>
      </c>
      <c r="AH16" s="17">
        <v>0</v>
      </c>
      <c r="AI16" s="17">
        <v>0.26043146116559202</v>
      </c>
      <c r="AJ16" s="17">
        <v>0.11948400966578</v>
      </c>
      <c r="AK16" s="17">
        <v>0.100769526243473</v>
      </c>
      <c r="AL16" s="17">
        <v>0.25270565564994901</v>
      </c>
      <c r="AM16" s="17">
        <v>0.27319480821686498</v>
      </c>
      <c r="AN16" s="17">
        <v>0.14025198213496801</v>
      </c>
      <c r="AO16" s="17">
        <v>0</v>
      </c>
      <c r="AP16" s="17">
        <v>0.143428273776187</v>
      </c>
      <c r="AQ16" s="17">
        <v>0</v>
      </c>
      <c r="AR16" s="17">
        <v>0.32213221262676001</v>
      </c>
      <c r="AS16" s="17">
        <v>0</v>
      </c>
      <c r="AT16" s="17">
        <v>0</v>
      </c>
      <c r="AU16" s="17">
        <v>0.113528102972569</v>
      </c>
      <c r="AV16" s="17"/>
      <c r="AW16" s="17">
        <v>7.9283561841044903E-2</v>
      </c>
      <c r="AX16" s="17">
        <v>0.27739540055949402</v>
      </c>
      <c r="AY16" s="17">
        <v>0.124930948119839</v>
      </c>
      <c r="AZ16" s="17">
        <v>0</v>
      </c>
      <c r="BA16" s="17">
        <v>0</v>
      </c>
      <c r="BB16" s="17"/>
      <c r="BC16" s="17">
        <v>0</v>
      </c>
      <c r="BD16" s="17">
        <v>0.18453992998334501</v>
      </c>
      <c r="BE16" s="17">
        <v>0.15242116706084</v>
      </c>
      <c r="BF16" s="17">
        <v>0.113046979133097</v>
      </c>
      <c r="BG16" s="17">
        <v>0</v>
      </c>
      <c r="BH16" s="17"/>
      <c r="BI16" s="17">
        <v>0.14623956911727501</v>
      </c>
      <c r="BJ16" s="17"/>
      <c r="BK16" s="17">
        <v>0.17499563255857101</v>
      </c>
      <c r="BL16" s="17">
        <v>9.47609813402982E-2</v>
      </c>
      <c r="BM16" s="17">
        <v>0.14427763497154</v>
      </c>
      <c r="BN16" s="17">
        <v>0</v>
      </c>
      <c r="BO16" s="17"/>
      <c r="BP16" s="17">
        <v>6.8269723678904298E-2</v>
      </c>
      <c r="BQ16" s="17">
        <v>0.116496150012963</v>
      </c>
      <c r="BR16" s="17">
        <v>0.13894366922335699</v>
      </c>
      <c r="BS16" s="17">
        <v>0.110212306324408</v>
      </c>
      <c r="BT16" s="17">
        <v>0.14971656077492901</v>
      </c>
      <c r="BU16" s="17"/>
      <c r="BV16" s="17">
        <v>0</v>
      </c>
      <c r="BW16" s="17">
        <v>6.8612008112828707E-2</v>
      </c>
      <c r="BX16" s="17">
        <v>0.19251011959887901</v>
      </c>
      <c r="BY16" s="17">
        <v>0.22257357666510599</v>
      </c>
      <c r="BZ16" s="17">
        <v>5.9269548548476499E-2</v>
      </c>
      <c r="CA16" s="17"/>
      <c r="CB16" s="17">
        <v>0.18248226041780499</v>
      </c>
      <c r="CC16" s="17">
        <v>0.10474284301544</v>
      </c>
      <c r="CD16" s="17"/>
      <c r="CE16" s="17">
        <v>7.76595756552141E-2</v>
      </c>
      <c r="CF16" s="17"/>
      <c r="CG16" s="17">
        <v>0.206726541673696</v>
      </c>
    </row>
    <row r="17" spans="2:85" ht="43.5" x14ac:dyDescent="0.35">
      <c r="B17" s="18" t="s">
        <v>191</v>
      </c>
      <c r="C17" s="17">
        <v>0.114669850563402</v>
      </c>
      <c r="D17" s="17">
        <v>0.104888574237398</v>
      </c>
      <c r="E17" s="17">
        <v>0.13304497620660399</v>
      </c>
      <c r="F17" s="17"/>
      <c r="G17" s="17">
        <v>0.208122119205013</v>
      </c>
      <c r="H17" s="17">
        <v>5.0630051834738503E-2</v>
      </c>
      <c r="I17" s="17">
        <v>0.16110257805782399</v>
      </c>
      <c r="J17" s="17">
        <v>0.199882197432241</v>
      </c>
      <c r="K17" s="17">
        <v>6.6106636896627602E-2</v>
      </c>
      <c r="L17" s="17">
        <v>3.01977735233128E-2</v>
      </c>
      <c r="M17" s="17"/>
      <c r="N17" s="17">
        <v>2.7799764713477299E-2</v>
      </c>
      <c r="O17" s="17">
        <v>0.104830008208927</v>
      </c>
      <c r="P17" s="17">
        <v>0.130146390447618</v>
      </c>
      <c r="Q17" s="17">
        <v>0.19625291918955201</v>
      </c>
      <c r="R17" s="17"/>
      <c r="S17" s="17">
        <v>0</v>
      </c>
      <c r="T17" s="17">
        <v>0</v>
      </c>
      <c r="U17" s="17">
        <v>0</v>
      </c>
      <c r="V17" s="17">
        <v>0</v>
      </c>
      <c r="W17" s="17">
        <v>0</v>
      </c>
      <c r="X17" s="17">
        <v>0</v>
      </c>
      <c r="Y17" s="17">
        <v>0</v>
      </c>
      <c r="Z17" s="17">
        <v>0</v>
      </c>
      <c r="AA17" s="17">
        <v>0</v>
      </c>
      <c r="AB17" s="17">
        <v>0.114669850563402</v>
      </c>
      <c r="AC17" s="17">
        <v>0</v>
      </c>
      <c r="AD17" s="17">
        <v>0</v>
      </c>
      <c r="AE17" s="17"/>
      <c r="AF17" s="17">
        <v>0</v>
      </c>
      <c r="AG17" s="17">
        <v>0.71605160029568804</v>
      </c>
      <c r="AH17" s="17">
        <v>0.35172414651402001</v>
      </c>
      <c r="AI17" s="17">
        <v>0</v>
      </c>
      <c r="AJ17" s="17">
        <v>0.26278765558519701</v>
      </c>
      <c r="AK17" s="17">
        <v>9.7166905415756399E-2</v>
      </c>
      <c r="AL17" s="17">
        <v>6.5682997816784799E-2</v>
      </c>
      <c r="AM17" s="17">
        <v>0</v>
      </c>
      <c r="AN17" s="17">
        <v>0.15240646074037301</v>
      </c>
      <c r="AO17" s="17">
        <v>0</v>
      </c>
      <c r="AP17" s="17">
        <v>0.14552109303670799</v>
      </c>
      <c r="AQ17" s="17">
        <v>0.130462163748777</v>
      </c>
      <c r="AR17" s="17">
        <v>0</v>
      </c>
      <c r="AS17" s="17">
        <v>0</v>
      </c>
      <c r="AT17" s="17">
        <v>0</v>
      </c>
      <c r="AU17" s="17">
        <v>0</v>
      </c>
      <c r="AV17" s="17"/>
      <c r="AW17" s="17">
        <v>0.208419829676351</v>
      </c>
      <c r="AX17" s="17">
        <v>6.8658011305076205E-2</v>
      </c>
      <c r="AY17" s="17">
        <v>0.15846688831125699</v>
      </c>
      <c r="AZ17" s="17">
        <v>0</v>
      </c>
      <c r="BA17" s="17">
        <v>0</v>
      </c>
      <c r="BB17" s="17"/>
      <c r="BC17" s="17">
        <v>0</v>
      </c>
      <c r="BD17" s="17">
        <v>6.2726768053342805E-2</v>
      </c>
      <c r="BE17" s="17">
        <v>8.3273938224277394E-2</v>
      </c>
      <c r="BF17" s="17">
        <v>0.15167333468744801</v>
      </c>
      <c r="BG17" s="17">
        <v>0.72709975469202304</v>
      </c>
      <c r="BH17" s="17"/>
      <c r="BI17" s="17">
        <v>7.2900437623239306E-2</v>
      </c>
      <c r="BJ17" s="17"/>
      <c r="BK17" s="17">
        <v>4.61212362329513E-2</v>
      </c>
      <c r="BL17" s="17">
        <v>0.101367192517651</v>
      </c>
      <c r="BM17" s="17">
        <v>0.145222163791276</v>
      </c>
      <c r="BN17" s="17">
        <v>0</v>
      </c>
      <c r="BO17" s="17"/>
      <c r="BP17" s="17">
        <v>7.2141290696884297E-2</v>
      </c>
      <c r="BQ17" s="17">
        <v>0.124497527729515</v>
      </c>
      <c r="BR17" s="17">
        <v>0</v>
      </c>
      <c r="BS17" s="17">
        <v>0.14739552971266501</v>
      </c>
      <c r="BT17" s="17">
        <v>0</v>
      </c>
      <c r="BU17" s="17"/>
      <c r="BV17" s="17">
        <v>0.110453352036645</v>
      </c>
      <c r="BW17" s="17">
        <v>0.266326422780016</v>
      </c>
      <c r="BX17" s="17">
        <v>0.215788013768966</v>
      </c>
      <c r="BY17" s="17">
        <v>7.0711695005534494E-2</v>
      </c>
      <c r="BZ17" s="17">
        <v>0</v>
      </c>
      <c r="CA17" s="17"/>
      <c r="CB17" s="17">
        <v>8.2541327607317805E-2</v>
      </c>
      <c r="CC17" s="17">
        <v>0.13071942854802901</v>
      </c>
      <c r="CD17" s="17"/>
      <c r="CE17" s="17">
        <v>0.22232585650088299</v>
      </c>
      <c r="CF17" s="17"/>
      <c r="CG17" s="17">
        <v>6.1877686992002898E-2</v>
      </c>
    </row>
    <row r="18" spans="2:85" x14ac:dyDescent="0.35">
      <c r="B18" s="18" t="s">
        <v>192</v>
      </c>
      <c r="C18" s="17">
        <v>9.9900434574903704E-2</v>
      </c>
      <c r="D18" s="17">
        <v>5.24226959004662E-2</v>
      </c>
      <c r="E18" s="17">
        <v>0.17368007682036801</v>
      </c>
      <c r="F18" s="17"/>
      <c r="G18" s="17">
        <v>0.102710949567184</v>
      </c>
      <c r="H18" s="17">
        <v>5.1927259242970703E-2</v>
      </c>
      <c r="I18" s="17">
        <v>9.43329125260879E-2</v>
      </c>
      <c r="J18" s="17">
        <v>0.15130859876064201</v>
      </c>
      <c r="K18" s="17">
        <v>9.8224548127712197E-2</v>
      </c>
      <c r="L18" s="17">
        <v>8.7614363803922402E-2</v>
      </c>
      <c r="M18" s="17"/>
      <c r="N18" s="17">
        <v>7.0091538305145806E-2</v>
      </c>
      <c r="O18" s="17">
        <v>7.6165390602161306E-2</v>
      </c>
      <c r="P18" s="17">
        <v>2.6792127927308802E-2</v>
      </c>
      <c r="Q18" s="17">
        <v>0.22839412505866799</v>
      </c>
      <c r="R18" s="17"/>
      <c r="S18" s="17">
        <v>0</v>
      </c>
      <c r="T18" s="17">
        <v>0</v>
      </c>
      <c r="U18" s="17">
        <v>0</v>
      </c>
      <c r="V18" s="17">
        <v>0</v>
      </c>
      <c r="W18" s="17">
        <v>0</v>
      </c>
      <c r="X18" s="17">
        <v>0</v>
      </c>
      <c r="Y18" s="17">
        <v>0</v>
      </c>
      <c r="Z18" s="17">
        <v>0</v>
      </c>
      <c r="AA18" s="17">
        <v>0</v>
      </c>
      <c r="AB18" s="17">
        <v>9.9900434574903704E-2</v>
      </c>
      <c r="AC18" s="17">
        <v>0</v>
      </c>
      <c r="AD18" s="17">
        <v>0</v>
      </c>
      <c r="AE18" s="17"/>
      <c r="AF18" s="17">
        <v>0</v>
      </c>
      <c r="AG18" s="17">
        <v>0.48348063696031202</v>
      </c>
      <c r="AH18" s="17">
        <v>6.0188656185509302E-2</v>
      </c>
      <c r="AI18" s="17">
        <v>0.205075690964793</v>
      </c>
      <c r="AJ18" s="17">
        <v>0</v>
      </c>
      <c r="AK18" s="17">
        <v>4.10585005290258E-2</v>
      </c>
      <c r="AL18" s="17">
        <v>0.184160113680605</v>
      </c>
      <c r="AM18" s="17">
        <v>0</v>
      </c>
      <c r="AN18" s="17">
        <v>0</v>
      </c>
      <c r="AO18" s="17">
        <v>0</v>
      </c>
      <c r="AP18" s="17">
        <v>7.2513302080119704E-2</v>
      </c>
      <c r="AQ18" s="17">
        <v>0</v>
      </c>
      <c r="AR18" s="17">
        <v>0</v>
      </c>
      <c r="AS18" s="17">
        <v>0</v>
      </c>
      <c r="AT18" s="17">
        <v>0</v>
      </c>
      <c r="AU18" s="17">
        <v>0.20872600247467199</v>
      </c>
      <c r="AV18" s="17"/>
      <c r="AW18" s="17">
        <v>2.4375312021864E-2</v>
      </c>
      <c r="AX18" s="17">
        <v>0.18057501571446399</v>
      </c>
      <c r="AY18" s="17">
        <v>0.203138337099151</v>
      </c>
      <c r="AZ18" s="17">
        <v>0.10803183129617</v>
      </c>
      <c r="BA18" s="17">
        <v>0</v>
      </c>
      <c r="BB18" s="17"/>
      <c r="BC18" s="17">
        <v>0.146594094696154</v>
      </c>
      <c r="BD18" s="17">
        <v>9.5406163620752604E-2</v>
      </c>
      <c r="BE18" s="17">
        <v>7.8137151558888202E-2</v>
      </c>
      <c r="BF18" s="17">
        <v>4.0214599996506603E-2</v>
      </c>
      <c r="BG18" s="17">
        <v>0.34651026563743698</v>
      </c>
      <c r="BH18" s="17"/>
      <c r="BI18" s="17">
        <v>8.1094799628980002E-2</v>
      </c>
      <c r="BJ18" s="17"/>
      <c r="BK18" s="17">
        <v>0.14683882939255899</v>
      </c>
      <c r="BL18" s="17">
        <v>9.0779042948999203E-2</v>
      </c>
      <c r="BM18" s="17">
        <v>9.3876577529409796E-2</v>
      </c>
      <c r="BN18" s="17">
        <v>0</v>
      </c>
      <c r="BO18" s="17"/>
      <c r="BP18" s="17">
        <v>0.175268113264167</v>
      </c>
      <c r="BQ18" s="17">
        <v>3.6358388634442899E-2</v>
      </c>
      <c r="BR18" s="17">
        <v>0.244794327639443</v>
      </c>
      <c r="BS18" s="17">
        <v>0.198655496219519</v>
      </c>
      <c r="BT18" s="17">
        <v>0</v>
      </c>
      <c r="BU18" s="17"/>
      <c r="BV18" s="17">
        <v>0.26834771637932098</v>
      </c>
      <c r="BW18" s="17">
        <v>6.6726530634744596E-2</v>
      </c>
      <c r="BX18" s="17">
        <v>6.4725388798244798E-2</v>
      </c>
      <c r="BY18" s="17">
        <v>2.7897853770630501E-2</v>
      </c>
      <c r="BZ18" s="17">
        <v>0</v>
      </c>
      <c r="CA18" s="17"/>
      <c r="CB18" s="17">
        <v>7.6466697832770797E-2</v>
      </c>
      <c r="CC18" s="17">
        <v>0.11160659317510301</v>
      </c>
      <c r="CD18" s="17"/>
      <c r="CE18" s="17">
        <v>7.55254684503254E-2</v>
      </c>
      <c r="CF18" s="17"/>
      <c r="CG18" s="17">
        <v>0</v>
      </c>
    </row>
    <row r="19" spans="2:85" x14ac:dyDescent="0.35">
      <c r="B19" s="18" t="s">
        <v>193</v>
      </c>
      <c r="C19" s="17">
        <v>7.8732951535842602E-2</v>
      </c>
      <c r="D19" s="17">
        <v>9.0621510938490996E-2</v>
      </c>
      <c r="E19" s="17">
        <v>6.3759486009564006E-2</v>
      </c>
      <c r="F19" s="17"/>
      <c r="G19" s="17">
        <v>7.5378355183793794E-2</v>
      </c>
      <c r="H19" s="17">
        <v>0.212743662759035</v>
      </c>
      <c r="I19" s="17">
        <v>0.10904958232039599</v>
      </c>
      <c r="J19" s="17">
        <v>7.4013196152447905E-2</v>
      </c>
      <c r="K19" s="17">
        <v>3.2117911231084498E-2</v>
      </c>
      <c r="L19" s="17">
        <v>3.01977735233128E-2</v>
      </c>
      <c r="M19" s="17"/>
      <c r="N19" s="17">
        <v>0.132462317092333</v>
      </c>
      <c r="O19" s="17">
        <v>7.4754468569507598E-2</v>
      </c>
      <c r="P19" s="17">
        <v>7.4964229804882307E-2</v>
      </c>
      <c r="Q19" s="17">
        <v>3.6120412946823298E-2</v>
      </c>
      <c r="R19" s="17"/>
      <c r="S19" s="17">
        <v>0</v>
      </c>
      <c r="T19" s="17">
        <v>0</v>
      </c>
      <c r="U19" s="17">
        <v>0</v>
      </c>
      <c r="V19" s="17">
        <v>0</v>
      </c>
      <c r="W19" s="17">
        <v>0</v>
      </c>
      <c r="X19" s="17">
        <v>0</v>
      </c>
      <c r="Y19" s="17">
        <v>0</v>
      </c>
      <c r="Z19" s="17">
        <v>0</v>
      </c>
      <c r="AA19" s="17">
        <v>0</v>
      </c>
      <c r="AB19" s="17">
        <v>7.8732951535842602E-2</v>
      </c>
      <c r="AC19" s="17">
        <v>0</v>
      </c>
      <c r="AD19" s="17">
        <v>0</v>
      </c>
      <c r="AE19" s="17"/>
      <c r="AF19" s="17">
        <v>0</v>
      </c>
      <c r="AG19" s="17">
        <v>0</v>
      </c>
      <c r="AH19" s="17">
        <v>8.7030968274901796E-2</v>
      </c>
      <c r="AI19" s="17">
        <v>4.3457400102289698E-2</v>
      </c>
      <c r="AJ19" s="17">
        <v>0</v>
      </c>
      <c r="AK19" s="17">
        <v>9.7166905415756399E-2</v>
      </c>
      <c r="AL19" s="17">
        <v>0.18315411756353001</v>
      </c>
      <c r="AM19" s="17">
        <v>0</v>
      </c>
      <c r="AN19" s="17">
        <v>0</v>
      </c>
      <c r="AO19" s="17">
        <v>0</v>
      </c>
      <c r="AP19" s="17">
        <v>7.5603237019250605E-2</v>
      </c>
      <c r="AQ19" s="17">
        <v>0.25193153081578401</v>
      </c>
      <c r="AR19" s="17">
        <v>0</v>
      </c>
      <c r="AS19" s="17">
        <v>0</v>
      </c>
      <c r="AT19" s="17">
        <v>0.20783638844740701</v>
      </c>
      <c r="AU19" s="17">
        <v>0.11784791069886499</v>
      </c>
      <c r="AV19" s="17"/>
      <c r="AW19" s="17">
        <v>2.4977636691024499E-2</v>
      </c>
      <c r="AX19" s="17">
        <v>3.2255136595657999E-2</v>
      </c>
      <c r="AY19" s="17">
        <v>0.182202404786526</v>
      </c>
      <c r="AZ19" s="17">
        <v>0.205060741367348</v>
      </c>
      <c r="BA19" s="17">
        <v>0</v>
      </c>
      <c r="BB19" s="17"/>
      <c r="BC19" s="17">
        <v>0</v>
      </c>
      <c r="BD19" s="17">
        <v>0.14283246522034401</v>
      </c>
      <c r="BE19" s="17">
        <v>6.1476151354735699E-2</v>
      </c>
      <c r="BF19" s="17">
        <v>7.2562577737033201E-2</v>
      </c>
      <c r="BG19" s="17">
        <v>0</v>
      </c>
      <c r="BH19" s="17"/>
      <c r="BI19" s="17">
        <v>8.1166689057825495E-2</v>
      </c>
      <c r="BJ19" s="17"/>
      <c r="BK19" s="17">
        <v>4.7528826834489502E-2</v>
      </c>
      <c r="BL19" s="17">
        <v>5.7111596226209801E-2</v>
      </c>
      <c r="BM19" s="17">
        <v>0.103753037120095</v>
      </c>
      <c r="BN19" s="17">
        <v>0</v>
      </c>
      <c r="BO19" s="17"/>
      <c r="BP19" s="17">
        <v>0.13836416353311801</v>
      </c>
      <c r="BQ19" s="17">
        <v>8.6843478786603007E-2</v>
      </c>
      <c r="BR19" s="17">
        <v>0</v>
      </c>
      <c r="BS19" s="17">
        <v>9.7902089994820404E-2</v>
      </c>
      <c r="BT19" s="17">
        <v>0</v>
      </c>
      <c r="BU19" s="17"/>
      <c r="BV19" s="17">
        <v>0.105954982412101</v>
      </c>
      <c r="BW19" s="17">
        <v>0.17115620453584701</v>
      </c>
      <c r="BX19" s="17">
        <v>0</v>
      </c>
      <c r="BY19" s="17">
        <v>0.120055963638477</v>
      </c>
      <c r="BZ19" s="17">
        <v>6.1061953871830603E-2</v>
      </c>
      <c r="CA19" s="17"/>
      <c r="CB19" s="17">
        <v>0.13341872655844</v>
      </c>
      <c r="CC19" s="17">
        <v>5.1415056714639903E-2</v>
      </c>
      <c r="CD19" s="17"/>
      <c r="CE19" s="17">
        <v>0.14098004777320999</v>
      </c>
      <c r="CF19" s="17"/>
      <c r="CG19" s="17">
        <v>0</v>
      </c>
    </row>
    <row r="20" spans="2:85" ht="43.5" x14ac:dyDescent="0.35">
      <c r="B20" s="18" t="s">
        <v>194</v>
      </c>
      <c r="C20" s="17">
        <v>7.4897072704949094E-2</v>
      </c>
      <c r="D20" s="17">
        <v>0.101213923356741</v>
      </c>
      <c r="E20" s="17">
        <v>3.8397354210993502E-2</v>
      </c>
      <c r="F20" s="17"/>
      <c r="G20" s="17">
        <v>0.29225725110097001</v>
      </c>
      <c r="H20" s="17">
        <v>0.11868821338209901</v>
      </c>
      <c r="I20" s="17">
        <v>0</v>
      </c>
      <c r="J20" s="17">
        <v>3.79226101357392E-2</v>
      </c>
      <c r="K20" s="17">
        <v>0</v>
      </c>
      <c r="L20" s="17">
        <v>2.84503605839161E-2</v>
      </c>
      <c r="M20" s="17"/>
      <c r="N20" s="17">
        <v>0</v>
      </c>
      <c r="O20" s="17">
        <v>5.2247248726422099E-2</v>
      </c>
      <c r="P20" s="17">
        <v>0.212974755936119</v>
      </c>
      <c r="Q20" s="17">
        <v>3.52180801846841E-2</v>
      </c>
      <c r="R20" s="17"/>
      <c r="S20" s="17">
        <v>0</v>
      </c>
      <c r="T20" s="17">
        <v>0</v>
      </c>
      <c r="U20" s="17">
        <v>0</v>
      </c>
      <c r="V20" s="17">
        <v>0</v>
      </c>
      <c r="W20" s="17">
        <v>0</v>
      </c>
      <c r="X20" s="17">
        <v>0</v>
      </c>
      <c r="Y20" s="17">
        <v>0</v>
      </c>
      <c r="Z20" s="17">
        <v>0</v>
      </c>
      <c r="AA20" s="17">
        <v>0</v>
      </c>
      <c r="AB20" s="17">
        <v>7.4897072704949094E-2</v>
      </c>
      <c r="AC20" s="17">
        <v>0</v>
      </c>
      <c r="AD20" s="17">
        <v>0</v>
      </c>
      <c r="AE20" s="17"/>
      <c r="AF20" s="17">
        <v>0</v>
      </c>
      <c r="AG20" s="17">
        <v>0</v>
      </c>
      <c r="AH20" s="17">
        <v>6.12726796968244E-2</v>
      </c>
      <c r="AI20" s="17">
        <v>5.6701755409897601E-2</v>
      </c>
      <c r="AJ20" s="17">
        <v>0</v>
      </c>
      <c r="AK20" s="17">
        <v>0.37673590257515099</v>
      </c>
      <c r="AL20" s="17">
        <v>6.2273986333389299E-2</v>
      </c>
      <c r="AM20" s="17">
        <v>0</v>
      </c>
      <c r="AN20" s="17">
        <v>0.15240646074037301</v>
      </c>
      <c r="AO20" s="17">
        <v>0</v>
      </c>
      <c r="AP20" s="17">
        <v>0</v>
      </c>
      <c r="AQ20" s="17">
        <v>0</v>
      </c>
      <c r="AR20" s="17">
        <v>0</v>
      </c>
      <c r="AS20" s="17">
        <v>0</v>
      </c>
      <c r="AT20" s="17">
        <v>0</v>
      </c>
      <c r="AU20" s="17">
        <v>0</v>
      </c>
      <c r="AV20" s="17"/>
      <c r="AW20" s="17">
        <v>0.17271592335156899</v>
      </c>
      <c r="AX20" s="17">
        <v>0</v>
      </c>
      <c r="AY20" s="17">
        <v>4.2935361805647103E-2</v>
      </c>
      <c r="AZ20" s="17">
        <v>0</v>
      </c>
      <c r="BA20" s="17">
        <v>0</v>
      </c>
      <c r="BB20" s="17"/>
      <c r="BC20" s="17">
        <v>0.41712385411751401</v>
      </c>
      <c r="BD20" s="17">
        <v>0</v>
      </c>
      <c r="BE20" s="17">
        <v>3.7651279871666499E-2</v>
      </c>
      <c r="BF20" s="17">
        <v>9.2578565983242794E-2</v>
      </c>
      <c r="BG20" s="17">
        <v>0</v>
      </c>
      <c r="BH20" s="17"/>
      <c r="BI20" s="17">
        <v>9.3131923260098795E-2</v>
      </c>
      <c r="BJ20" s="17"/>
      <c r="BK20" s="17">
        <v>4.47673989561891E-2</v>
      </c>
      <c r="BL20" s="17">
        <v>0.15184647532922799</v>
      </c>
      <c r="BM20" s="17">
        <v>3.1334128764391601E-2</v>
      </c>
      <c r="BN20" s="17">
        <v>0</v>
      </c>
      <c r="BO20" s="17"/>
      <c r="BP20" s="17">
        <v>7.2141290696884297E-2</v>
      </c>
      <c r="BQ20" s="17">
        <v>1.78768911351453E-2</v>
      </c>
      <c r="BR20" s="17">
        <v>0</v>
      </c>
      <c r="BS20" s="17">
        <v>0</v>
      </c>
      <c r="BT20" s="17">
        <v>0.74248492253702503</v>
      </c>
      <c r="BU20" s="17"/>
      <c r="BV20" s="17">
        <v>0.110453352036645</v>
      </c>
      <c r="BW20" s="17">
        <v>3.2808465082890099E-2</v>
      </c>
      <c r="BX20" s="17">
        <v>0</v>
      </c>
      <c r="BY20" s="17">
        <v>0</v>
      </c>
      <c r="BZ20" s="17">
        <v>0.56117370465580696</v>
      </c>
      <c r="CA20" s="17"/>
      <c r="CB20" s="17">
        <v>0</v>
      </c>
      <c r="CC20" s="17">
        <v>0.11231137932717999</v>
      </c>
      <c r="CD20" s="17"/>
      <c r="CE20" s="17">
        <v>3.7134774893139502E-2</v>
      </c>
      <c r="CF20" s="17"/>
      <c r="CG20" s="17">
        <v>0</v>
      </c>
    </row>
    <row r="21" spans="2:85" ht="29" x14ac:dyDescent="0.35">
      <c r="B21" s="18" t="s">
        <v>195</v>
      </c>
      <c r="C21" s="17">
        <v>7.4330001557399702E-2</v>
      </c>
      <c r="D21" s="17">
        <v>9.1648217173052798E-2</v>
      </c>
      <c r="E21" s="17">
        <v>5.1155902951337498E-2</v>
      </c>
      <c r="F21" s="17"/>
      <c r="G21" s="17">
        <v>9.8060244990979206E-2</v>
      </c>
      <c r="H21" s="17">
        <v>0.223476619270572</v>
      </c>
      <c r="I21" s="17">
        <v>0.14925492638021301</v>
      </c>
      <c r="J21" s="17">
        <v>6.5710192946871304E-2</v>
      </c>
      <c r="K21" s="17">
        <v>0</v>
      </c>
      <c r="L21" s="17">
        <v>0</v>
      </c>
      <c r="M21" s="17"/>
      <c r="N21" s="17">
        <v>0.16291995909571799</v>
      </c>
      <c r="O21" s="17">
        <v>5.1794712155093403E-2</v>
      </c>
      <c r="P21" s="17">
        <v>5.2296606927065101E-2</v>
      </c>
      <c r="Q21" s="17">
        <v>3.52180801846841E-2</v>
      </c>
      <c r="R21" s="17"/>
      <c r="S21" s="17">
        <v>0</v>
      </c>
      <c r="T21" s="17">
        <v>0</v>
      </c>
      <c r="U21" s="17">
        <v>0</v>
      </c>
      <c r="V21" s="17">
        <v>0</v>
      </c>
      <c r="W21" s="17">
        <v>0</v>
      </c>
      <c r="X21" s="17">
        <v>0</v>
      </c>
      <c r="Y21" s="17">
        <v>0</v>
      </c>
      <c r="Z21" s="17">
        <v>0</v>
      </c>
      <c r="AA21" s="17">
        <v>0</v>
      </c>
      <c r="AB21" s="17">
        <v>7.4330001557399702E-2</v>
      </c>
      <c r="AC21" s="17">
        <v>0</v>
      </c>
      <c r="AD21" s="17">
        <v>0</v>
      </c>
      <c r="AE21" s="17"/>
      <c r="AF21" s="17">
        <v>0</v>
      </c>
      <c r="AG21" s="17">
        <v>0</v>
      </c>
      <c r="AH21" s="17">
        <v>0</v>
      </c>
      <c r="AI21" s="17">
        <v>9.9964263326047201E-2</v>
      </c>
      <c r="AJ21" s="17">
        <v>0.131368772519416</v>
      </c>
      <c r="AK21" s="17">
        <v>0</v>
      </c>
      <c r="AL21" s="17">
        <v>0</v>
      </c>
      <c r="AM21" s="17">
        <v>0</v>
      </c>
      <c r="AN21" s="17">
        <v>0</v>
      </c>
      <c r="AO21" s="17">
        <v>0.133695365262853</v>
      </c>
      <c r="AP21" s="17">
        <v>0</v>
      </c>
      <c r="AQ21" s="17">
        <v>0</v>
      </c>
      <c r="AR21" s="17">
        <v>0.33579251332384502</v>
      </c>
      <c r="AS21" s="17">
        <v>0</v>
      </c>
      <c r="AT21" s="17">
        <v>0</v>
      </c>
      <c r="AU21" s="17">
        <v>0.68611757357108905</v>
      </c>
      <c r="AV21" s="17"/>
      <c r="AW21" s="17">
        <v>2.4235201613275002E-2</v>
      </c>
      <c r="AX21" s="17">
        <v>0.15670828350830199</v>
      </c>
      <c r="AY21" s="17">
        <v>0.13251450122772501</v>
      </c>
      <c r="AZ21" s="17">
        <v>0.107326449589482</v>
      </c>
      <c r="BA21" s="17">
        <v>0</v>
      </c>
      <c r="BB21" s="17"/>
      <c r="BC21" s="17">
        <v>5.9632446969520303E-2</v>
      </c>
      <c r="BD21" s="17">
        <v>0.143686328709557</v>
      </c>
      <c r="BE21" s="17">
        <v>3.8528324324614102E-2</v>
      </c>
      <c r="BF21" s="17">
        <v>5.3086374964852301E-2</v>
      </c>
      <c r="BG21" s="17">
        <v>0</v>
      </c>
      <c r="BH21" s="17"/>
      <c r="BI21" s="17">
        <v>8.4337044206359402E-2</v>
      </c>
      <c r="BJ21" s="17"/>
      <c r="BK21" s="17">
        <v>4.4231369308965103E-2</v>
      </c>
      <c r="BL21" s="17">
        <v>3.3316478578609698E-2</v>
      </c>
      <c r="BM21" s="17">
        <v>0.11239485974661401</v>
      </c>
      <c r="BN21" s="17">
        <v>0</v>
      </c>
      <c r="BO21" s="17"/>
      <c r="BP21" s="17">
        <v>5.3365883448513798E-2</v>
      </c>
      <c r="BQ21" s="17">
        <v>0.13441469639890799</v>
      </c>
      <c r="BR21" s="17">
        <v>6.9617270165063805E-2</v>
      </c>
      <c r="BS21" s="17">
        <v>0</v>
      </c>
      <c r="BT21" s="17">
        <v>0.105412906182924</v>
      </c>
      <c r="BU21" s="17"/>
      <c r="BV21" s="17">
        <v>8.1706892881247703E-2</v>
      </c>
      <c r="BW21" s="17">
        <v>0.17613010101301599</v>
      </c>
      <c r="BX21" s="17">
        <v>0.13669443799869199</v>
      </c>
      <c r="BY21" s="17">
        <v>3.1046136271736E-2</v>
      </c>
      <c r="BZ21" s="17">
        <v>7.9671585625035304E-2</v>
      </c>
      <c r="CA21" s="17"/>
      <c r="CB21" s="17">
        <v>0.12597289361543901</v>
      </c>
      <c r="CC21" s="17">
        <v>4.8532157549131198E-2</v>
      </c>
      <c r="CD21" s="17"/>
      <c r="CE21" s="17">
        <v>0.19935561253779099</v>
      </c>
      <c r="CF21" s="17"/>
      <c r="CG21" s="17">
        <v>0.21136773492007099</v>
      </c>
    </row>
    <row r="22" spans="2:85" ht="29" x14ac:dyDescent="0.35">
      <c r="B22" s="18" t="s">
        <v>196</v>
      </c>
      <c r="C22" s="17">
        <v>6.32342597463319E-2</v>
      </c>
      <c r="D22" s="17">
        <v>8.5283652215286401E-2</v>
      </c>
      <c r="E22" s="17">
        <v>3.2669496194278197E-2</v>
      </c>
      <c r="F22" s="17"/>
      <c r="G22" s="17">
        <v>9.8060244990979206E-2</v>
      </c>
      <c r="H22" s="17">
        <v>0.120431951501074</v>
      </c>
      <c r="I22" s="17">
        <v>5.3703282308519798E-2</v>
      </c>
      <c r="J22" s="17">
        <v>3.7657276607038097E-2</v>
      </c>
      <c r="K22" s="17">
        <v>0</v>
      </c>
      <c r="L22" s="17">
        <v>8.4733432210005802E-2</v>
      </c>
      <c r="M22" s="17"/>
      <c r="N22" s="17">
        <v>0.119982834224237</v>
      </c>
      <c r="O22" s="17">
        <v>5.0094239452356498E-2</v>
      </c>
      <c r="P22" s="17">
        <v>0</v>
      </c>
      <c r="Q22" s="17">
        <v>8.6080539996493705E-2</v>
      </c>
      <c r="R22" s="17"/>
      <c r="S22" s="17">
        <v>0</v>
      </c>
      <c r="T22" s="17">
        <v>0</v>
      </c>
      <c r="U22" s="17">
        <v>0</v>
      </c>
      <c r="V22" s="17">
        <v>0</v>
      </c>
      <c r="W22" s="17">
        <v>0</v>
      </c>
      <c r="X22" s="17">
        <v>0</v>
      </c>
      <c r="Y22" s="17">
        <v>0</v>
      </c>
      <c r="Z22" s="17">
        <v>0</v>
      </c>
      <c r="AA22" s="17">
        <v>0</v>
      </c>
      <c r="AB22" s="17">
        <v>6.32342597463319E-2</v>
      </c>
      <c r="AC22" s="17">
        <v>0</v>
      </c>
      <c r="AD22" s="17">
        <v>0</v>
      </c>
      <c r="AE22" s="17"/>
      <c r="AF22" s="17">
        <v>0</v>
      </c>
      <c r="AG22" s="17">
        <v>0</v>
      </c>
      <c r="AH22" s="17">
        <v>0.14721962446041101</v>
      </c>
      <c r="AI22" s="17">
        <v>4.0218360702264901E-2</v>
      </c>
      <c r="AJ22" s="17">
        <v>0</v>
      </c>
      <c r="AK22" s="17">
        <v>0</v>
      </c>
      <c r="AL22" s="17">
        <v>6.2273986333389299E-2</v>
      </c>
      <c r="AM22" s="17">
        <v>0</v>
      </c>
      <c r="AN22" s="17">
        <v>0</v>
      </c>
      <c r="AO22" s="17">
        <v>0.133695365262853</v>
      </c>
      <c r="AP22" s="17">
        <v>7.0064065425679806E-2</v>
      </c>
      <c r="AQ22" s="17">
        <v>0</v>
      </c>
      <c r="AR22" s="17">
        <v>0</v>
      </c>
      <c r="AS22" s="17">
        <v>0</v>
      </c>
      <c r="AT22" s="17">
        <v>0.26302585692791097</v>
      </c>
      <c r="AU22" s="17">
        <v>0.27465192630607999</v>
      </c>
      <c r="AV22" s="17"/>
      <c r="AW22" s="17">
        <v>2.38540674076081E-2</v>
      </c>
      <c r="AX22" s="17">
        <v>0.15418253787721101</v>
      </c>
      <c r="AY22" s="17">
        <v>0</v>
      </c>
      <c r="AZ22" s="17">
        <v>0.141909922907172</v>
      </c>
      <c r="BA22" s="17">
        <v>0</v>
      </c>
      <c r="BB22" s="17"/>
      <c r="BC22" s="17">
        <v>0</v>
      </c>
      <c r="BD22" s="17">
        <v>9.0049704533445102E-2</v>
      </c>
      <c r="BE22" s="17">
        <v>4.5044955007191703E-2</v>
      </c>
      <c r="BF22" s="17">
        <v>0.114800158515264</v>
      </c>
      <c r="BG22" s="17">
        <v>0</v>
      </c>
      <c r="BH22" s="17"/>
      <c r="BI22" s="17">
        <v>7.8629618133465307E-2</v>
      </c>
      <c r="BJ22" s="17"/>
      <c r="BK22" s="17">
        <v>4.47673989561891E-2</v>
      </c>
      <c r="BL22" s="17">
        <v>3.5771814313225E-2</v>
      </c>
      <c r="BM22" s="17">
        <v>8.8405006643347106E-2</v>
      </c>
      <c r="BN22" s="17">
        <v>0</v>
      </c>
      <c r="BO22" s="17"/>
      <c r="BP22" s="17">
        <v>0</v>
      </c>
      <c r="BQ22" s="17">
        <v>8.1138436350020299E-2</v>
      </c>
      <c r="BR22" s="17">
        <v>0</v>
      </c>
      <c r="BS22" s="17">
        <v>0</v>
      </c>
      <c r="BT22" s="17">
        <v>7.8419116572490399E-2</v>
      </c>
      <c r="BU22" s="17"/>
      <c r="BV22" s="17">
        <v>0</v>
      </c>
      <c r="BW22" s="17">
        <v>0.159623264618972</v>
      </c>
      <c r="BX22" s="17">
        <v>7.0803317189085196E-2</v>
      </c>
      <c r="BY22" s="17">
        <v>0</v>
      </c>
      <c r="BZ22" s="17">
        <v>5.9269548548476499E-2</v>
      </c>
      <c r="CA22" s="17"/>
      <c r="CB22" s="17">
        <v>4.6698251606278003E-2</v>
      </c>
      <c r="CC22" s="17">
        <v>7.1494706470290395E-2</v>
      </c>
      <c r="CD22" s="17"/>
      <c r="CE22" s="17">
        <v>0.127926309154619</v>
      </c>
      <c r="CF22" s="17"/>
      <c r="CG22" s="17">
        <v>0.14790466156045601</v>
      </c>
    </row>
    <row r="23" spans="2:85" ht="29" x14ac:dyDescent="0.35">
      <c r="B23" s="18" t="s">
        <v>197</v>
      </c>
      <c r="C23" s="17">
        <v>6.2963146402828199E-2</v>
      </c>
      <c r="D23" s="17">
        <v>5.8760221624820301E-2</v>
      </c>
      <c r="E23" s="17">
        <v>7.132078100257E-2</v>
      </c>
      <c r="F23" s="17"/>
      <c r="G23" s="17">
        <v>9.7419083700323206E-2</v>
      </c>
      <c r="H23" s="17">
        <v>0.102790730613694</v>
      </c>
      <c r="I23" s="17">
        <v>5.3352146475639101E-2</v>
      </c>
      <c r="J23" s="17">
        <v>4.9214863835535701E-2</v>
      </c>
      <c r="K23" s="17">
        <v>6.4946509949112094E-2</v>
      </c>
      <c r="L23" s="17">
        <v>3.01977735233128E-2</v>
      </c>
      <c r="M23" s="17"/>
      <c r="N23" s="17">
        <v>7.9975878673053599E-2</v>
      </c>
      <c r="O23" s="17">
        <v>0</v>
      </c>
      <c r="P23" s="17">
        <v>0.115095669972698</v>
      </c>
      <c r="Q23" s="17">
        <v>6.12018505027997E-2</v>
      </c>
      <c r="R23" s="17"/>
      <c r="S23" s="17">
        <v>0</v>
      </c>
      <c r="T23" s="17">
        <v>0</v>
      </c>
      <c r="U23" s="17">
        <v>0</v>
      </c>
      <c r="V23" s="17">
        <v>0</v>
      </c>
      <c r="W23" s="17">
        <v>0</v>
      </c>
      <c r="X23" s="17">
        <v>0</v>
      </c>
      <c r="Y23" s="17">
        <v>0</v>
      </c>
      <c r="Z23" s="17">
        <v>0</v>
      </c>
      <c r="AA23" s="17">
        <v>0</v>
      </c>
      <c r="AB23" s="17">
        <v>6.2963146402828199E-2</v>
      </c>
      <c r="AC23" s="17">
        <v>0</v>
      </c>
      <c r="AD23" s="17">
        <v>0</v>
      </c>
      <c r="AE23" s="17"/>
      <c r="AF23" s="17">
        <v>0</v>
      </c>
      <c r="AG23" s="17">
        <v>0</v>
      </c>
      <c r="AH23" s="17">
        <v>0</v>
      </c>
      <c r="AI23" s="17">
        <v>5.8528483970287197E-2</v>
      </c>
      <c r="AJ23" s="17">
        <v>0.12027039072111501</v>
      </c>
      <c r="AK23" s="17">
        <v>0.125578634191717</v>
      </c>
      <c r="AL23" s="17">
        <v>6.4157250629204798E-2</v>
      </c>
      <c r="AM23" s="17">
        <v>0</v>
      </c>
      <c r="AN23" s="17">
        <v>0</v>
      </c>
      <c r="AO23" s="17">
        <v>0.124419840961592</v>
      </c>
      <c r="AP23" s="17">
        <v>7.2524187821977004E-2</v>
      </c>
      <c r="AQ23" s="17">
        <v>0.12514890685128499</v>
      </c>
      <c r="AR23" s="17">
        <v>0</v>
      </c>
      <c r="AS23" s="17">
        <v>0</v>
      </c>
      <c r="AT23" s="17">
        <v>0</v>
      </c>
      <c r="AU23" s="17">
        <v>0</v>
      </c>
      <c r="AV23" s="17"/>
      <c r="AW23" s="17">
        <v>9.1211888601974198E-2</v>
      </c>
      <c r="AX23" s="17">
        <v>3.3194540386496503E-2</v>
      </c>
      <c r="AY23" s="17">
        <v>0</v>
      </c>
      <c r="AZ23" s="17">
        <v>0.122505346456544</v>
      </c>
      <c r="BA23" s="17">
        <v>0</v>
      </c>
      <c r="BB23" s="17"/>
      <c r="BC23" s="17">
        <v>0.13904128470583799</v>
      </c>
      <c r="BD23" s="17">
        <v>8.1947762380148698E-2</v>
      </c>
      <c r="BE23" s="17">
        <v>1.82373901595228E-2</v>
      </c>
      <c r="BF23" s="17">
        <v>5.4796628847026199E-2</v>
      </c>
      <c r="BG23" s="17">
        <v>0.110802930387237</v>
      </c>
      <c r="BH23" s="17"/>
      <c r="BI23" s="17">
        <v>6.3210485930679794E-2</v>
      </c>
      <c r="BJ23" s="17"/>
      <c r="BK23" s="17">
        <v>4.0969702666958902E-2</v>
      </c>
      <c r="BL23" s="17">
        <v>0.10690156898633001</v>
      </c>
      <c r="BM23" s="17">
        <v>3.9735515036386698E-2</v>
      </c>
      <c r="BN23" s="17">
        <v>0</v>
      </c>
      <c r="BO23" s="17"/>
      <c r="BP23" s="17">
        <v>0.16313786136077599</v>
      </c>
      <c r="BQ23" s="17">
        <v>1.81973684635213E-2</v>
      </c>
      <c r="BR23" s="17">
        <v>7.1760620166384903E-2</v>
      </c>
      <c r="BS23" s="17">
        <v>0.197970503627697</v>
      </c>
      <c r="BT23" s="17">
        <v>0.186217633260537</v>
      </c>
      <c r="BU23" s="17"/>
      <c r="BV23" s="17">
        <v>0.106432296353187</v>
      </c>
      <c r="BW23" s="17">
        <v>0</v>
      </c>
      <c r="BX23" s="17">
        <v>9.2533925140880102E-2</v>
      </c>
      <c r="BY23" s="17">
        <v>5.8531576001832598E-2</v>
      </c>
      <c r="BZ23" s="17">
        <v>0.140744190160765</v>
      </c>
      <c r="CA23" s="17"/>
      <c r="CB23" s="17">
        <v>5.63063753154791E-2</v>
      </c>
      <c r="CC23" s="17">
        <v>6.6288489644976301E-2</v>
      </c>
      <c r="CD23" s="17"/>
      <c r="CE23" s="17">
        <v>0</v>
      </c>
      <c r="CF23" s="17"/>
      <c r="CG23" s="17">
        <v>0</v>
      </c>
    </row>
    <row r="24" spans="2:85" ht="29" x14ac:dyDescent="0.35">
      <c r="B24" s="18" t="s">
        <v>198</v>
      </c>
      <c r="C24" s="17">
        <v>6.1343218068999103E-2</v>
      </c>
      <c r="D24" s="17">
        <v>5.5358797518071198E-2</v>
      </c>
      <c r="E24" s="17">
        <v>7.2288100264672903E-2</v>
      </c>
      <c r="F24" s="17"/>
      <c r="G24" s="17">
        <v>0</v>
      </c>
      <c r="H24" s="17">
        <v>0.103154050619395</v>
      </c>
      <c r="I24" s="17">
        <v>5.2408251391485999E-2</v>
      </c>
      <c r="J24" s="17">
        <v>0.12349339351668499</v>
      </c>
      <c r="K24" s="17">
        <v>3.2117911231084498E-2</v>
      </c>
      <c r="L24" s="17">
        <v>5.9037160295386103E-2</v>
      </c>
      <c r="M24" s="17"/>
      <c r="N24" s="17">
        <v>5.5457938460441503E-2</v>
      </c>
      <c r="O24" s="17">
        <v>0.101009222085675</v>
      </c>
      <c r="P24" s="17">
        <v>2.6620944887594498E-2</v>
      </c>
      <c r="Q24" s="17">
        <v>6.1780560014060702E-2</v>
      </c>
      <c r="R24" s="17"/>
      <c r="S24" s="17">
        <v>0</v>
      </c>
      <c r="T24" s="17">
        <v>0</v>
      </c>
      <c r="U24" s="17">
        <v>0</v>
      </c>
      <c r="V24" s="17">
        <v>0</v>
      </c>
      <c r="W24" s="17">
        <v>0</v>
      </c>
      <c r="X24" s="17">
        <v>0</v>
      </c>
      <c r="Y24" s="17">
        <v>0</v>
      </c>
      <c r="Z24" s="17">
        <v>0</v>
      </c>
      <c r="AA24" s="17">
        <v>0</v>
      </c>
      <c r="AB24" s="17">
        <v>6.1343218068999103E-2</v>
      </c>
      <c r="AC24" s="17">
        <v>0</v>
      </c>
      <c r="AD24" s="17">
        <v>0</v>
      </c>
      <c r="AE24" s="17"/>
      <c r="AF24" s="17">
        <v>0</v>
      </c>
      <c r="AG24" s="17">
        <v>0</v>
      </c>
      <c r="AH24" s="17">
        <v>8.7590611283873895E-2</v>
      </c>
      <c r="AI24" s="17">
        <v>7.9814756378999804E-2</v>
      </c>
      <c r="AJ24" s="17">
        <v>0</v>
      </c>
      <c r="AK24" s="17">
        <v>0</v>
      </c>
      <c r="AL24" s="17">
        <v>0.19070797299180101</v>
      </c>
      <c r="AM24" s="17">
        <v>0</v>
      </c>
      <c r="AN24" s="17">
        <v>0.29265844287534198</v>
      </c>
      <c r="AO24" s="17">
        <v>0</v>
      </c>
      <c r="AP24" s="17">
        <v>7.3364208350507207E-2</v>
      </c>
      <c r="AQ24" s="17">
        <v>0</v>
      </c>
      <c r="AR24" s="17">
        <v>0</v>
      </c>
      <c r="AS24" s="17">
        <v>0</v>
      </c>
      <c r="AT24" s="17">
        <v>0</v>
      </c>
      <c r="AU24" s="17">
        <v>0</v>
      </c>
      <c r="AV24" s="17"/>
      <c r="AW24" s="17">
        <v>8.2359601741782001E-2</v>
      </c>
      <c r="AX24" s="17">
        <v>0</v>
      </c>
      <c r="AY24" s="17">
        <v>6.3738798936689503E-2</v>
      </c>
      <c r="AZ24" s="17">
        <v>0</v>
      </c>
      <c r="BA24" s="17">
        <v>0</v>
      </c>
      <c r="BB24" s="17"/>
      <c r="BC24" s="17">
        <v>0</v>
      </c>
      <c r="BD24" s="17">
        <v>6.23717896284436E-2</v>
      </c>
      <c r="BE24" s="17">
        <v>0.118124078369938</v>
      </c>
      <c r="BF24" s="17">
        <v>0</v>
      </c>
      <c r="BG24" s="17">
        <v>0</v>
      </c>
      <c r="BH24" s="17"/>
      <c r="BI24" s="17">
        <v>5.7194652347420903E-2</v>
      </c>
      <c r="BJ24" s="17"/>
      <c r="BK24" s="17">
        <v>4.61212362329513E-2</v>
      </c>
      <c r="BL24" s="17">
        <v>7.9981012396659806E-2</v>
      </c>
      <c r="BM24" s="17">
        <v>5.3642005677559702E-2</v>
      </c>
      <c r="BN24" s="17">
        <v>0</v>
      </c>
      <c r="BO24" s="17"/>
      <c r="BP24" s="17">
        <v>7.2141290696884297E-2</v>
      </c>
      <c r="BQ24" s="17">
        <v>1.8889788497228301E-2</v>
      </c>
      <c r="BR24" s="17">
        <v>0.20554565809031999</v>
      </c>
      <c r="BS24" s="17">
        <v>0.25487622880685701</v>
      </c>
      <c r="BT24" s="17">
        <v>0</v>
      </c>
      <c r="BU24" s="17"/>
      <c r="BV24" s="17">
        <v>0.110453352036645</v>
      </c>
      <c r="BW24" s="17">
        <v>0</v>
      </c>
      <c r="BX24" s="17">
        <v>6.4725388798244798E-2</v>
      </c>
      <c r="BY24" s="17">
        <v>7.30474759222592E-2</v>
      </c>
      <c r="BZ24" s="17">
        <v>0</v>
      </c>
      <c r="CA24" s="17"/>
      <c r="CB24" s="17">
        <v>4.7145203357588199E-2</v>
      </c>
      <c r="CC24" s="17">
        <v>6.8435736596823601E-2</v>
      </c>
      <c r="CD24" s="17"/>
      <c r="CE24" s="17">
        <v>0</v>
      </c>
      <c r="CF24" s="17"/>
      <c r="CG24" s="17">
        <v>6.3463073359615194E-2</v>
      </c>
    </row>
    <row r="25" spans="2:85" ht="43.5" x14ac:dyDescent="0.35">
      <c r="B25" s="18" t="s">
        <v>199</v>
      </c>
      <c r="C25" s="17">
        <v>4.8740024082064001E-2</v>
      </c>
      <c r="D25" s="17">
        <v>8.2715524450923797E-2</v>
      </c>
      <c r="E25" s="17">
        <v>0</v>
      </c>
      <c r="F25" s="17"/>
      <c r="G25" s="17">
        <v>0</v>
      </c>
      <c r="H25" s="17">
        <v>0.206645249099635</v>
      </c>
      <c r="I25" s="17">
        <v>5.3978118769971897E-2</v>
      </c>
      <c r="J25" s="17">
        <v>5.0976505719175801E-2</v>
      </c>
      <c r="K25" s="17">
        <v>0</v>
      </c>
      <c r="L25" s="17">
        <v>2.84503605839161E-2</v>
      </c>
      <c r="M25" s="17"/>
      <c r="N25" s="17">
        <v>2.7481457277567099E-2</v>
      </c>
      <c r="O25" s="17">
        <v>5.1794712155093403E-2</v>
      </c>
      <c r="P25" s="17">
        <v>7.8459734800128494E-2</v>
      </c>
      <c r="Q25" s="17">
        <v>3.7653922412135797E-2</v>
      </c>
      <c r="R25" s="17"/>
      <c r="S25" s="17">
        <v>0</v>
      </c>
      <c r="T25" s="17">
        <v>0</v>
      </c>
      <c r="U25" s="17">
        <v>0</v>
      </c>
      <c r="V25" s="17">
        <v>0</v>
      </c>
      <c r="W25" s="17">
        <v>0</v>
      </c>
      <c r="X25" s="17">
        <v>0</v>
      </c>
      <c r="Y25" s="17">
        <v>0</v>
      </c>
      <c r="Z25" s="17">
        <v>0</v>
      </c>
      <c r="AA25" s="17">
        <v>0</v>
      </c>
      <c r="AB25" s="17">
        <v>4.8740024082064001E-2</v>
      </c>
      <c r="AC25" s="17">
        <v>0</v>
      </c>
      <c r="AD25" s="17">
        <v>0</v>
      </c>
      <c r="AE25" s="17"/>
      <c r="AF25" s="17">
        <v>0</v>
      </c>
      <c r="AG25" s="17">
        <v>0</v>
      </c>
      <c r="AH25" s="17">
        <v>0</v>
      </c>
      <c r="AI25" s="17">
        <v>0.12637089122467801</v>
      </c>
      <c r="AJ25" s="17">
        <v>0.18887486136176601</v>
      </c>
      <c r="AK25" s="17">
        <v>0</v>
      </c>
      <c r="AL25" s="17">
        <v>6.3007964449486004E-2</v>
      </c>
      <c r="AM25" s="17">
        <v>0</v>
      </c>
      <c r="AN25" s="17">
        <v>0</v>
      </c>
      <c r="AO25" s="17">
        <v>0</v>
      </c>
      <c r="AP25" s="17">
        <v>0</v>
      </c>
      <c r="AQ25" s="17">
        <v>0</v>
      </c>
      <c r="AR25" s="17">
        <v>0.33579251332384502</v>
      </c>
      <c r="AS25" s="17">
        <v>0</v>
      </c>
      <c r="AT25" s="17">
        <v>0</v>
      </c>
      <c r="AU25" s="17">
        <v>0.11784791069886499</v>
      </c>
      <c r="AV25" s="17"/>
      <c r="AW25" s="17">
        <v>5.8376342244861101E-2</v>
      </c>
      <c r="AX25" s="17">
        <v>3.58951399790646E-2</v>
      </c>
      <c r="AY25" s="17">
        <v>0</v>
      </c>
      <c r="AZ25" s="17">
        <v>0.122229066604193</v>
      </c>
      <c r="BA25" s="17">
        <v>0</v>
      </c>
      <c r="BB25" s="17"/>
      <c r="BC25" s="17">
        <v>5.9632446969520303E-2</v>
      </c>
      <c r="BD25" s="17">
        <v>6.2600591663065294E-2</v>
      </c>
      <c r="BE25" s="17">
        <v>6.3375910278224104E-2</v>
      </c>
      <c r="BF25" s="17">
        <v>0</v>
      </c>
      <c r="BG25" s="17">
        <v>0</v>
      </c>
      <c r="BH25" s="17"/>
      <c r="BI25" s="17">
        <v>6.0606536658490799E-2</v>
      </c>
      <c r="BJ25" s="17"/>
      <c r="BK25" s="17">
        <v>0.10963462371821001</v>
      </c>
      <c r="BL25" s="17">
        <v>0</v>
      </c>
      <c r="BM25" s="17">
        <v>6.5435737124239904E-2</v>
      </c>
      <c r="BN25" s="17">
        <v>0</v>
      </c>
      <c r="BO25" s="17"/>
      <c r="BP25" s="17">
        <v>0.137472957859056</v>
      </c>
      <c r="BQ25" s="17">
        <v>8.2528439022553093E-2</v>
      </c>
      <c r="BR25" s="17">
        <v>0</v>
      </c>
      <c r="BS25" s="17">
        <v>0</v>
      </c>
      <c r="BT25" s="17">
        <v>0</v>
      </c>
      <c r="BU25" s="17"/>
      <c r="BV25" s="17">
        <v>0.105954982412101</v>
      </c>
      <c r="BW25" s="17">
        <v>6.82132782848862E-2</v>
      </c>
      <c r="BX25" s="17">
        <v>0</v>
      </c>
      <c r="BY25" s="17">
        <v>0.105178252662825</v>
      </c>
      <c r="BZ25" s="17">
        <v>0</v>
      </c>
      <c r="CA25" s="17"/>
      <c r="CB25" s="17">
        <v>0.12734635494820201</v>
      </c>
      <c r="CC25" s="17">
        <v>9.4727835977794703E-3</v>
      </c>
      <c r="CD25" s="17"/>
      <c r="CE25" s="17">
        <v>7.7208267056460195E-2</v>
      </c>
      <c r="CF25" s="17"/>
      <c r="CG25" s="17">
        <v>0.21424760961657299</v>
      </c>
    </row>
    <row r="26" spans="2:85" ht="29" x14ac:dyDescent="0.35">
      <c r="B26" s="18" t="s">
        <v>200</v>
      </c>
      <c r="C26" s="17">
        <v>3.9227783885009603E-2</v>
      </c>
      <c r="D26" s="17">
        <v>5.5193450420657701E-2</v>
      </c>
      <c r="E26" s="17">
        <v>1.6874898032025801E-2</v>
      </c>
      <c r="F26" s="17"/>
      <c r="G26" s="17">
        <v>0</v>
      </c>
      <c r="H26" s="17">
        <v>0.103127878474539</v>
      </c>
      <c r="I26" s="17">
        <v>5.4333374424030301E-2</v>
      </c>
      <c r="J26" s="17">
        <v>0</v>
      </c>
      <c r="K26" s="17">
        <v>0</v>
      </c>
      <c r="L26" s="17">
        <v>8.74729853806228E-2</v>
      </c>
      <c r="M26" s="17"/>
      <c r="N26" s="17">
        <v>0.16264062948108099</v>
      </c>
      <c r="O26" s="17">
        <v>0</v>
      </c>
      <c r="P26" s="17">
        <v>0</v>
      </c>
      <c r="Q26" s="17">
        <v>0</v>
      </c>
      <c r="R26" s="17"/>
      <c r="S26" s="17">
        <v>0</v>
      </c>
      <c r="T26" s="17">
        <v>0</v>
      </c>
      <c r="U26" s="17">
        <v>0</v>
      </c>
      <c r="V26" s="17">
        <v>0</v>
      </c>
      <c r="W26" s="17">
        <v>0</v>
      </c>
      <c r="X26" s="17">
        <v>0</v>
      </c>
      <c r="Y26" s="17">
        <v>0</v>
      </c>
      <c r="Z26" s="17">
        <v>0</v>
      </c>
      <c r="AA26" s="17">
        <v>0</v>
      </c>
      <c r="AB26" s="17">
        <v>3.9227783885009603E-2</v>
      </c>
      <c r="AC26" s="17">
        <v>0</v>
      </c>
      <c r="AD26" s="17">
        <v>0</v>
      </c>
      <c r="AE26" s="17"/>
      <c r="AF26" s="17">
        <v>0</v>
      </c>
      <c r="AG26" s="17">
        <v>0</v>
      </c>
      <c r="AH26" s="17">
        <v>0</v>
      </c>
      <c r="AI26" s="17">
        <v>4.3457400102289698E-2</v>
      </c>
      <c r="AJ26" s="17">
        <v>0</v>
      </c>
      <c r="AK26" s="17">
        <v>0</v>
      </c>
      <c r="AL26" s="17">
        <v>6.0842567070936902E-2</v>
      </c>
      <c r="AM26" s="17">
        <v>0</v>
      </c>
      <c r="AN26" s="17">
        <v>0</v>
      </c>
      <c r="AO26" s="17">
        <v>0.123033104300719</v>
      </c>
      <c r="AP26" s="17">
        <v>0</v>
      </c>
      <c r="AQ26" s="17">
        <v>0</v>
      </c>
      <c r="AR26" s="17">
        <v>0.33579251332384502</v>
      </c>
      <c r="AS26" s="17">
        <v>0.51038135531184603</v>
      </c>
      <c r="AT26" s="17">
        <v>0.26611189769677102</v>
      </c>
      <c r="AU26" s="17">
        <v>0</v>
      </c>
      <c r="AV26" s="17"/>
      <c r="AW26" s="17">
        <v>2.4977636691024499E-2</v>
      </c>
      <c r="AX26" s="17">
        <v>0</v>
      </c>
      <c r="AY26" s="17">
        <v>0</v>
      </c>
      <c r="AZ26" s="17">
        <v>0.18022248846004499</v>
      </c>
      <c r="BA26" s="17">
        <v>0</v>
      </c>
      <c r="BB26" s="17"/>
      <c r="BC26" s="17">
        <v>5.9632446969520303E-2</v>
      </c>
      <c r="BD26" s="17">
        <v>2.0992666510439101E-2</v>
      </c>
      <c r="BE26" s="17">
        <v>5.5623543195616298E-2</v>
      </c>
      <c r="BF26" s="17">
        <v>3.8584430229840101E-2</v>
      </c>
      <c r="BG26" s="17">
        <v>0</v>
      </c>
      <c r="BH26" s="17"/>
      <c r="BI26" s="17">
        <v>4.08715834422365E-2</v>
      </c>
      <c r="BJ26" s="17"/>
      <c r="BK26" s="17">
        <v>0</v>
      </c>
      <c r="BL26" s="17">
        <v>3.7432961304317502E-2</v>
      </c>
      <c r="BM26" s="17">
        <v>5.2347974842870897E-2</v>
      </c>
      <c r="BN26" s="17">
        <v>0</v>
      </c>
      <c r="BO26" s="17"/>
      <c r="BP26" s="17">
        <v>6.5923495198422596E-2</v>
      </c>
      <c r="BQ26" s="17">
        <v>9.3016722340265007E-2</v>
      </c>
      <c r="BR26" s="17">
        <v>0</v>
      </c>
      <c r="BS26" s="17">
        <v>0</v>
      </c>
      <c r="BT26" s="17">
        <v>0</v>
      </c>
      <c r="BU26" s="17"/>
      <c r="BV26" s="17">
        <v>0.20488183710959301</v>
      </c>
      <c r="BW26" s="17">
        <v>6.8849643430796095E-2</v>
      </c>
      <c r="BX26" s="17">
        <v>6.51567232075317E-2</v>
      </c>
      <c r="BY26" s="17">
        <v>0</v>
      </c>
      <c r="BZ26" s="17">
        <v>6.1061953871830603E-2</v>
      </c>
      <c r="CA26" s="17"/>
      <c r="CB26" s="17">
        <v>5.8881973983066299E-2</v>
      </c>
      <c r="CC26" s="17">
        <v>2.9409671264812299E-2</v>
      </c>
      <c r="CD26" s="17"/>
      <c r="CE26" s="17">
        <v>7.7928546910561905E-2</v>
      </c>
      <c r="CF26" s="17"/>
      <c r="CG26" s="17">
        <v>0</v>
      </c>
    </row>
    <row r="27" spans="2:85" ht="29" x14ac:dyDescent="0.35">
      <c r="B27" s="18" t="s">
        <v>201</v>
      </c>
      <c r="C27" s="17">
        <v>3.7488464096705899E-2</v>
      </c>
      <c r="D27" s="17">
        <v>3.82979580644481E-2</v>
      </c>
      <c r="E27" s="17">
        <v>3.7553116836469301E-2</v>
      </c>
      <c r="F27" s="17"/>
      <c r="G27" s="17">
        <v>0</v>
      </c>
      <c r="H27" s="17">
        <v>0.17084889216105401</v>
      </c>
      <c r="I27" s="17">
        <v>0</v>
      </c>
      <c r="J27" s="17">
        <v>5.0976505719175801E-2</v>
      </c>
      <c r="K27" s="17">
        <v>3.3053318448313801E-2</v>
      </c>
      <c r="L27" s="17">
        <v>0</v>
      </c>
      <c r="M27" s="17"/>
      <c r="N27" s="17">
        <v>2.7481457277567099E-2</v>
      </c>
      <c r="O27" s="17">
        <v>0</v>
      </c>
      <c r="P27" s="17">
        <v>2.6620944887594498E-2</v>
      </c>
      <c r="Q27" s="17">
        <v>9.7721171835120899E-2</v>
      </c>
      <c r="R27" s="17"/>
      <c r="S27" s="17">
        <v>0</v>
      </c>
      <c r="T27" s="17">
        <v>0</v>
      </c>
      <c r="U27" s="17">
        <v>0</v>
      </c>
      <c r="V27" s="17">
        <v>0</v>
      </c>
      <c r="W27" s="17">
        <v>0</v>
      </c>
      <c r="X27" s="17">
        <v>0</v>
      </c>
      <c r="Y27" s="17">
        <v>0</v>
      </c>
      <c r="Z27" s="17">
        <v>0</v>
      </c>
      <c r="AA27" s="17">
        <v>0</v>
      </c>
      <c r="AB27" s="17">
        <v>3.7488464096705899E-2</v>
      </c>
      <c r="AC27" s="17">
        <v>0</v>
      </c>
      <c r="AD27" s="17">
        <v>0</v>
      </c>
      <c r="AE27" s="17"/>
      <c r="AF27" s="17">
        <v>0</v>
      </c>
      <c r="AG27" s="17">
        <v>0</v>
      </c>
      <c r="AH27" s="17">
        <v>5.9873270630103399E-2</v>
      </c>
      <c r="AI27" s="17">
        <v>5.6701755409897601E-2</v>
      </c>
      <c r="AJ27" s="17">
        <v>0.18887486136176601</v>
      </c>
      <c r="AK27" s="17">
        <v>0</v>
      </c>
      <c r="AL27" s="17">
        <v>6.3007964449486004E-2</v>
      </c>
      <c r="AM27" s="17">
        <v>0</v>
      </c>
      <c r="AN27" s="17">
        <v>0</v>
      </c>
      <c r="AO27" s="17">
        <v>0</v>
      </c>
      <c r="AP27" s="17">
        <v>7.2524187821977004E-2</v>
      </c>
      <c r="AQ27" s="17">
        <v>0</v>
      </c>
      <c r="AR27" s="17">
        <v>0</v>
      </c>
      <c r="AS27" s="17">
        <v>0</v>
      </c>
      <c r="AT27" s="17">
        <v>0</v>
      </c>
      <c r="AU27" s="17">
        <v>0</v>
      </c>
      <c r="AV27" s="17"/>
      <c r="AW27" s="17">
        <v>5.7838887371818998E-2</v>
      </c>
      <c r="AX27" s="17">
        <v>0</v>
      </c>
      <c r="AY27" s="17">
        <v>4.2935361805647103E-2</v>
      </c>
      <c r="AZ27" s="17">
        <v>6.08999823749279E-2</v>
      </c>
      <c r="BA27" s="17">
        <v>0</v>
      </c>
      <c r="BB27" s="17"/>
      <c r="BC27" s="17">
        <v>0</v>
      </c>
      <c r="BD27" s="17">
        <v>4.1848073674285897E-2</v>
      </c>
      <c r="BE27" s="17">
        <v>2.6528369235686501E-2</v>
      </c>
      <c r="BF27" s="17">
        <v>9.0543053717125899E-2</v>
      </c>
      <c r="BG27" s="17">
        <v>0</v>
      </c>
      <c r="BH27" s="17"/>
      <c r="BI27" s="17">
        <v>3.89399008064353E-2</v>
      </c>
      <c r="BJ27" s="17"/>
      <c r="BK27" s="17">
        <v>6.4339584039416198E-2</v>
      </c>
      <c r="BL27" s="17">
        <v>0</v>
      </c>
      <c r="BM27" s="17">
        <v>5.6126358985238697E-2</v>
      </c>
      <c r="BN27" s="17">
        <v>0</v>
      </c>
      <c r="BO27" s="17"/>
      <c r="BP27" s="17">
        <v>0</v>
      </c>
      <c r="BQ27" s="17">
        <v>4.3938753240018003E-2</v>
      </c>
      <c r="BR27" s="17">
        <v>7.1760620166384903E-2</v>
      </c>
      <c r="BS27" s="17">
        <v>0.107480699094193</v>
      </c>
      <c r="BT27" s="17">
        <v>0.105412906182924</v>
      </c>
      <c r="BU27" s="17"/>
      <c r="BV27" s="17">
        <v>0</v>
      </c>
      <c r="BW27" s="17">
        <v>0</v>
      </c>
      <c r="BX27" s="17">
        <v>0</v>
      </c>
      <c r="BY27" s="17">
        <v>0.103044044842469</v>
      </c>
      <c r="BZ27" s="17">
        <v>7.9671585625035304E-2</v>
      </c>
      <c r="CA27" s="17"/>
      <c r="CB27" s="17">
        <v>4.7975331973628403E-2</v>
      </c>
      <c r="CC27" s="17">
        <v>3.2249822904417101E-2</v>
      </c>
      <c r="CD27" s="17"/>
      <c r="CE27" s="17">
        <v>0</v>
      </c>
      <c r="CF27" s="17"/>
      <c r="CG27" s="17">
        <v>8.8930443474787998E-2</v>
      </c>
    </row>
    <row r="28" spans="2:85" ht="43.5" x14ac:dyDescent="0.35">
      <c r="B28" s="18" t="s">
        <v>202</v>
      </c>
      <c r="C28" s="17">
        <v>2.8616443696253799E-2</v>
      </c>
      <c r="D28" s="17">
        <v>3.7651469744746202E-2</v>
      </c>
      <c r="E28" s="17">
        <v>1.6183431058432899E-2</v>
      </c>
      <c r="F28" s="17"/>
      <c r="G28" s="17">
        <v>0</v>
      </c>
      <c r="H28" s="17">
        <v>0.172592630280029</v>
      </c>
      <c r="I28" s="17">
        <v>5.3352146475639101E-2</v>
      </c>
      <c r="J28" s="17">
        <v>0</v>
      </c>
      <c r="K28" s="17">
        <v>0</v>
      </c>
      <c r="L28" s="17">
        <v>0</v>
      </c>
      <c r="M28" s="17"/>
      <c r="N28" s="17">
        <v>2.7481457277567099E-2</v>
      </c>
      <c r="O28" s="17">
        <v>0</v>
      </c>
      <c r="P28" s="17">
        <v>5.2616746039924202E-2</v>
      </c>
      <c r="Q28" s="17">
        <v>3.6120412946823298E-2</v>
      </c>
      <c r="R28" s="17"/>
      <c r="S28" s="17">
        <v>0</v>
      </c>
      <c r="T28" s="17">
        <v>0</v>
      </c>
      <c r="U28" s="17">
        <v>0</v>
      </c>
      <c r="V28" s="17">
        <v>0</v>
      </c>
      <c r="W28" s="17">
        <v>0</v>
      </c>
      <c r="X28" s="17">
        <v>0</v>
      </c>
      <c r="Y28" s="17">
        <v>0</v>
      </c>
      <c r="Z28" s="17">
        <v>0</v>
      </c>
      <c r="AA28" s="17">
        <v>0</v>
      </c>
      <c r="AB28" s="17">
        <v>2.8616443696253799E-2</v>
      </c>
      <c r="AC28" s="17">
        <v>0</v>
      </c>
      <c r="AD28" s="17">
        <v>0</v>
      </c>
      <c r="AE28" s="17"/>
      <c r="AF28" s="17">
        <v>0</v>
      </c>
      <c r="AG28" s="17">
        <v>0</v>
      </c>
      <c r="AH28" s="17">
        <v>8.7030968274901796E-2</v>
      </c>
      <c r="AI28" s="17">
        <v>0</v>
      </c>
      <c r="AJ28" s="17">
        <v>0</v>
      </c>
      <c r="AK28" s="17">
        <v>0</v>
      </c>
      <c r="AL28" s="17">
        <v>6.3007964449486004E-2</v>
      </c>
      <c r="AM28" s="17">
        <v>0</v>
      </c>
      <c r="AN28" s="17">
        <v>0</v>
      </c>
      <c r="AO28" s="17">
        <v>0</v>
      </c>
      <c r="AP28" s="17">
        <v>7.2524187821977004E-2</v>
      </c>
      <c r="AQ28" s="17">
        <v>0</v>
      </c>
      <c r="AR28" s="17">
        <v>0</v>
      </c>
      <c r="AS28" s="17">
        <v>0</v>
      </c>
      <c r="AT28" s="17">
        <v>0</v>
      </c>
      <c r="AU28" s="17">
        <v>0.113528102972569</v>
      </c>
      <c r="AV28" s="17"/>
      <c r="AW28" s="17">
        <v>0</v>
      </c>
      <c r="AX28" s="17">
        <v>0</v>
      </c>
      <c r="AY28" s="17">
        <v>3.1558169756719302E-2</v>
      </c>
      <c r="AZ28" s="17">
        <v>0.14334004654178301</v>
      </c>
      <c r="BA28" s="17">
        <v>0</v>
      </c>
      <c r="BB28" s="17"/>
      <c r="BC28" s="17">
        <v>0</v>
      </c>
      <c r="BD28" s="17">
        <v>6.2213730110278101E-2</v>
      </c>
      <c r="BE28" s="17">
        <v>2.5447963723693401E-2</v>
      </c>
      <c r="BF28" s="17">
        <v>0</v>
      </c>
      <c r="BG28" s="17">
        <v>0</v>
      </c>
      <c r="BH28" s="17"/>
      <c r="BI28" s="17">
        <v>3.5583559437568503E-2</v>
      </c>
      <c r="BJ28" s="17"/>
      <c r="BK28" s="17">
        <v>8.9526408987758793E-2</v>
      </c>
      <c r="BL28" s="17">
        <v>0</v>
      </c>
      <c r="BM28" s="17">
        <v>3.1122778289025599E-2</v>
      </c>
      <c r="BN28" s="17">
        <v>0</v>
      </c>
      <c r="BO28" s="17"/>
      <c r="BP28" s="17">
        <v>6.8269723678904298E-2</v>
      </c>
      <c r="BQ28" s="17">
        <v>0</v>
      </c>
      <c r="BR28" s="17">
        <v>0.14137789033144901</v>
      </c>
      <c r="BS28" s="17">
        <v>0</v>
      </c>
      <c r="BT28" s="17">
        <v>0</v>
      </c>
      <c r="BU28" s="17"/>
      <c r="BV28" s="17">
        <v>0</v>
      </c>
      <c r="BW28" s="17">
        <v>4.66007443758856E-2</v>
      </c>
      <c r="BX28" s="17">
        <v>6.5891120809606796E-2</v>
      </c>
      <c r="BY28" s="17">
        <v>6.1456257784990601E-2</v>
      </c>
      <c r="BZ28" s="17">
        <v>0</v>
      </c>
      <c r="CA28" s="17"/>
      <c r="CB28" s="17">
        <v>5.8967019957298597E-2</v>
      </c>
      <c r="CC28" s="17">
        <v>1.34550264955375E-2</v>
      </c>
      <c r="CD28" s="17"/>
      <c r="CE28" s="17">
        <v>0</v>
      </c>
      <c r="CF28" s="17"/>
      <c r="CG28" s="17">
        <v>0</v>
      </c>
    </row>
    <row r="29" spans="2:85" x14ac:dyDescent="0.35">
      <c r="B29" s="18" t="s">
        <v>140</v>
      </c>
      <c r="C29" s="17">
        <v>2.4856662478011202E-2</v>
      </c>
      <c r="D29" s="17">
        <v>2.1056154722924401E-2</v>
      </c>
      <c r="E29" s="17">
        <v>1.69937987238638E-2</v>
      </c>
      <c r="F29" s="17"/>
      <c r="G29" s="17">
        <v>0</v>
      </c>
      <c r="H29" s="17">
        <v>0</v>
      </c>
      <c r="I29" s="17">
        <v>5.4716207896365901E-2</v>
      </c>
      <c r="J29" s="17">
        <v>0</v>
      </c>
      <c r="K29" s="17">
        <v>6.1629457816773398E-2</v>
      </c>
      <c r="L29" s="17">
        <v>3.04105473224239E-2</v>
      </c>
      <c r="M29" s="17"/>
      <c r="N29" s="17">
        <v>2.3620066575075802E-2</v>
      </c>
      <c r="O29" s="17">
        <v>5.1783234186963498E-2</v>
      </c>
      <c r="P29" s="17">
        <v>0</v>
      </c>
      <c r="Q29" s="17">
        <v>2.3398802193012901E-2</v>
      </c>
      <c r="R29" s="17"/>
      <c r="S29" s="17">
        <v>0</v>
      </c>
      <c r="T29" s="17">
        <v>0</v>
      </c>
      <c r="U29" s="17">
        <v>0</v>
      </c>
      <c r="V29" s="17">
        <v>0</v>
      </c>
      <c r="W29" s="17">
        <v>0</v>
      </c>
      <c r="X29" s="17">
        <v>0</v>
      </c>
      <c r="Y29" s="17">
        <v>0</v>
      </c>
      <c r="Z29" s="17">
        <v>0</v>
      </c>
      <c r="AA29" s="17">
        <v>0</v>
      </c>
      <c r="AB29" s="17">
        <v>2.4856662478011202E-2</v>
      </c>
      <c r="AC29" s="17">
        <v>0</v>
      </c>
      <c r="AD29" s="17">
        <v>0</v>
      </c>
      <c r="AE29" s="17"/>
      <c r="AF29" s="17">
        <v>0.5</v>
      </c>
      <c r="AG29" s="17">
        <v>0</v>
      </c>
      <c r="AH29" s="17">
        <v>0</v>
      </c>
      <c r="AI29" s="17">
        <v>0</v>
      </c>
      <c r="AJ29" s="17">
        <v>0</v>
      </c>
      <c r="AK29" s="17">
        <v>0</v>
      </c>
      <c r="AL29" s="17">
        <v>0</v>
      </c>
      <c r="AM29" s="17">
        <v>0</v>
      </c>
      <c r="AN29" s="17">
        <v>0.124777967463973</v>
      </c>
      <c r="AO29" s="17">
        <v>0</v>
      </c>
      <c r="AP29" s="17">
        <v>7.2156884686201198E-2</v>
      </c>
      <c r="AQ29" s="17">
        <v>0.128329549159063</v>
      </c>
      <c r="AR29" s="17">
        <v>0</v>
      </c>
      <c r="AS29" s="17">
        <v>0</v>
      </c>
      <c r="AT29" s="17">
        <v>0</v>
      </c>
      <c r="AU29" s="17">
        <v>0</v>
      </c>
      <c r="AV29" s="17"/>
      <c r="AW29" s="17">
        <v>0</v>
      </c>
      <c r="AX29" s="17">
        <v>6.6946592130935401E-2</v>
      </c>
      <c r="AY29" s="17">
        <v>3.2365021677729498E-2</v>
      </c>
      <c r="AZ29" s="17">
        <v>0</v>
      </c>
      <c r="BA29" s="17">
        <v>0</v>
      </c>
      <c r="BB29" s="17"/>
      <c r="BC29" s="17">
        <v>0.120078619591798</v>
      </c>
      <c r="BD29" s="17">
        <v>0</v>
      </c>
      <c r="BE29" s="17">
        <v>1.6157465659670901E-2</v>
      </c>
      <c r="BF29" s="17">
        <v>3.52704514395107E-2</v>
      </c>
      <c r="BG29" s="17">
        <v>0</v>
      </c>
      <c r="BH29" s="17"/>
      <c r="BI29" s="17">
        <v>3.0908401340648799E-2</v>
      </c>
      <c r="BJ29" s="17"/>
      <c r="BK29" s="17">
        <v>0</v>
      </c>
      <c r="BL29" s="17">
        <v>3.62162589279722E-2</v>
      </c>
      <c r="BM29" s="17">
        <v>2.45209678040215E-2</v>
      </c>
      <c r="BN29" s="17">
        <v>0</v>
      </c>
      <c r="BO29" s="17"/>
      <c r="BP29" s="17">
        <v>0</v>
      </c>
      <c r="BQ29" s="17">
        <v>0</v>
      </c>
      <c r="BR29" s="17">
        <v>0</v>
      </c>
      <c r="BS29" s="17">
        <v>9.2986687057987794E-2</v>
      </c>
      <c r="BT29" s="17">
        <v>0</v>
      </c>
      <c r="BU29" s="17"/>
      <c r="BV29" s="17">
        <v>0</v>
      </c>
      <c r="BW29" s="17">
        <v>0</v>
      </c>
      <c r="BX29" s="17">
        <v>0</v>
      </c>
      <c r="BY29" s="17">
        <v>0</v>
      </c>
      <c r="BZ29" s="17">
        <v>5.2933597250841097E-2</v>
      </c>
      <c r="CA29" s="17"/>
      <c r="CB29" s="17">
        <v>1.7101409431485699E-2</v>
      </c>
      <c r="CC29" s="17">
        <v>2.8730744667561502E-2</v>
      </c>
      <c r="CD29" s="17"/>
      <c r="CE29" s="17">
        <v>0</v>
      </c>
      <c r="CF29" s="17"/>
      <c r="CG29" s="17">
        <v>0</v>
      </c>
    </row>
    <row r="30" spans="2:85" x14ac:dyDescent="0.35">
      <c r="B30" s="18" t="s">
        <v>141</v>
      </c>
      <c r="C30" s="19">
        <v>1.9567276657526601E-2</v>
      </c>
      <c r="D30" s="19">
        <v>3.32071553366187E-2</v>
      </c>
      <c r="E30" s="19">
        <v>0</v>
      </c>
      <c r="F30" s="19"/>
      <c r="G30" s="19">
        <v>0</v>
      </c>
      <c r="H30" s="19">
        <v>0</v>
      </c>
      <c r="I30" s="19">
        <v>0</v>
      </c>
      <c r="J30" s="19">
        <v>3.79226101357392E-2</v>
      </c>
      <c r="K30" s="19">
        <v>0</v>
      </c>
      <c r="L30" s="19">
        <v>5.6786409491039601E-2</v>
      </c>
      <c r="M30" s="19"/>
      <c r="N30" s="19">
        <v>0</v>
      </c>
      <c r="O30" s="19">
        <v>5.1840672241093302E-2</v>
      </c>
      <c r="P30" s="19">
        <v>0</v>
      </c>
      <c r="Q30" s="19">
        <v>2.49800635248352E-2</v>
      </c>
      <c r="R30" s="19"/>
      <c r="S30" s="19">
        <v>0</v>
      </c>
      <c r="T30" s="19">
        <v>0</v>
      </c>
      <c r="U30" s="19">
        <v>0</v>
      </c>
      <c r="V30" s="19">
        <v>0</v>
      </c>
      <c r="W30" s="19">
        <v>0</v>
      </c>
      <c r="X30" s="19">
        <v>0</v>
      </c>
      <c r="Y30" s="19">
        <v>0</v>
      </c>
      <c r="Z30" s="19">
        <v>0</v>
      </c>
      <c r="AA30" s="19">
        <v>0</v>
      </c>
      <c r="AB30" s="19">
        <v>1.9567276657526601E-2</v>
      </c>
      <c r="AC30" s="19">
        <v>0</v>
      </c>
      <c r="AD30" s="19">
        <v>0</v>
      </c>
      <c r="AE30" s="19"/>
      <c r="AF30" s="19">
        <v>0</v>
      </c>
      <c r="AG30" s="19">
        <v>0</v>
      </c>
      <c r="AH30" s="19">
        <v>0</v>
      </c>
      <c r="AI30" s="19">
        <v>4.0218360702264901E-2</v>
      </c>
      <c r="AJ30" s="19">
        <v>0</v>
      </c>
      <c r="AK30" s="19">
        <v>5.6540734189487102E-2</v>
      </c>
      <c r="AL30" s="19">
        <v>0</v>
      </c>
      <c r="AM30" s="19">
        <v>0</v>
      </c>
      <c r="AN30" s="19">
        <v>0</v>
      </c>
      <c r="AO30" s="19">
        <v>0</v>
      </c>
      <c r="AP30" s="19">
        <v>7.0064065425679806E-2</v>
      </c>
      <c r="AQ30" s="19">
        <v>0</v>
      </c>
      <c r="AR30" s="19">
        <v>0</v>
      </c>
      <c r="AS30" s="19">
        <v>0</v>
      </c>
      <c r="AT30" s="19">
        <v>0</v>
      </c>
      <c r="AU30" s="19">
        <v>0</v>
      </c>
      <c r="AV30" s="19"/>
      <c r="AW30" s="19">
        <v>0</v>
      </c>
      <c r="AX30" s="19">
        <v>3.3369394347973202E-2</v>
      </c>
      <c r="AY30" s="19">
        <v>3.1426315121467999E-2</v>
      </c>
      <c r="AZ30" s="19">
        <v>0</v>
      </c>
      <c r="BA30" s="19">
        <v>0</v>
      </c>
      <c r="BB30" s="19"/>
      <c r="BC30" s="19">
        <v>0</v>
      </c>
      <c r="BD30" s="19">
        <v>2.0280565753556499E-2</v>
      </c>
      <c r="BE30" s="19">
        <v>0</v>
      </c>
      <c r="BF30" s="19">
        <v>7.9877633893296607E-2</v>
      </c>
      <c r="BG30" s="19">
        <v>0</v>
      </c>
      <c r="BH30" s="19"/>
      <c r="BI30" s="19">
        <v>2.4331232747331E-2</v>
      </c>
      <c r="BJ30" s="19"/>
      <c r="BK30" s="19">
        <v>4.7863715399868799E-2</v>
      </c>
      <c r="BL30" s="19">
        <v>1.78859071566125E-2</v>
      </c>
      <c r="BM30" s="19">
        <v>1.27743980360843E-2</v>
      </c>
      <c r="BN30" s="19">
        <v>0</v>
      </c>
      <c r="BO30" s="19"/>
      <c r="BP30" s="19">
        <v>0</v>
      </c>
      <c r="BQ30" s="19">
        <v>1.7560616893581099E-2</v>
      </c>
      <c r="BR30" s="19">
        <v>0</v>
      </c>
      <c r="BS30" s="19">
        <v>0</v>
      </c>
      <c r="BT30" s="19">
        <v>0</v>
      </c>
      <c r="BU30" s="19"/>
      <c r="BV30" s="19">
        <v>0</v>
      </c>
      <c r="BW30" s="19">
        <v>3.22280245391438E-2</v>
      </c>
      <c r="BX30" s="19">
        <v>0</v>
      </c>
      <c r="BY30" s="19">
        <v>0</v>
      </c>
      <c r="BZ30" s="19">
        <v>0</v>
      </c>
      <c r="CA30" s="19"/>
      <c r="CB30" s="19">
        <v>0</v>
      </c>
      <c r="CC30" s="19">
        <v>2.93419722789529E-2</v>
      </c>
      <c r="CD30" s="19"/>
      <c r="CE30" s="19">
        <v>3.6477794175619999E-2</v>
      </c>
      <c r="CF30" s="19"/>
      <c r="CG30" s="19">
        <v>0</v>
      </c>
    </row>
    <row r="31" spans="2:85" x14ac:dyDescent="0.35">
      <c r="B31" s="16" t="s">
        <v>125</v>
      </c>
    </row>
    <row r="32" spans="2:85" x14ac:dyDescent="0.35">
      <c r="B32" t="s">
        <v>102</v>
      </c>
    </row>
    <row r="33" spans="2:2" x14ac:dyDescent="0.35">
      <c r="B33" t="s">
        <v>103</v>
      </c>
    </row>
    <row r="35" spans="2:2" x14ac:dyDescent="0.35">
      <c r="B35"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G35"/>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205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98</v>
      </c>
      <c r="D7" s="10">
        <v>48</v>
      </c>
      <c r="E7" s="10">
        <v>50</v>
      </c>
      <c r="F7" s="10"/>
      <c r="G7" s="10">
        <v>7</v>
      </c>
      <c r="H7" s="10">
        <v>20</v>
      </c>
      <c r="I7" s="10">
        <v>12</v>
      </c>
      <c r="J7" s="10">
        <v>16</v>
      </c>
      <c r="K7" s="10">
        <v>20</v>
      </c>
      <c r="L7" s="10">
        <v>23</v>
      </c>
      <c r="M7" s="10"/>
      <c r="N7" s="10">
        <v>23</v>
      </c>
      <c r="O7" s="10">
        <v>22</v>
      </c>
      <c r="P7" s="10">
        <v>19</v>
      </c>
      <c r="Q7" s="10">
        <v>34</v>
      </c>
      <c r="R7" s="10"/>
      <c r="S7" s="10">
        <v>0</v>
      </c>
      <c r="T7" s="10">
        <v>0</v>
      </c>
      <c r="U7" s="10">
        <v>0</v>
      </c>
      <c r="V7" s="10">
        <v>0</v>
      </c>
      <c r="W7" s="10">
        <v>0</v>
      </c>
      <c r="X7" s="10">
        <v>0</v>
      </c>
      <c r="Y7" s="10">
        <v>0</v>
      </c>
      <c r="Z7" s="10">
        <v>0</v>
      </c>
      <c r="AA7" s="10">
        <v>0</v>
      </c>
      <c r="AB7" s="10">
        <v>0</v>
      </c>
      <c r="AC7" s="10">
        <v>98</v>
      </c>
      <c r="AD7" s="10">
        <v>0</v>
      </c>
      <c r="AE7" s="10"/>
      <c r="AF7" s="10">
        <v>3</v>
      </c>
      <c r="AG7" s="10">
        <v>3</v>
      </c>
      <c r="AH7" s="10">
        <v>8</v>
      </c>
      <c r="AI7" s="10">
        <v>7</v>
      </c>
      <c r="AJ7" s="10">
        <v>7</v>
      </c>
      <c r="AK7" s="10">
        <v>16</v>
      </c>
      <c r="AL7" s="10">
        <v>8</v>
      </c>
      <c r="AM7" s="10">
        <v>7</v>
      </c>
      <c r="AN7" s="10">
        <v>5</v>
      </c>
      <c r="AO7" s="10">
        <v>4</v>
      </c>
      <c r="AP7" s="10">
        <v>9</v>
      </c>
      <c r="AQ7" s="10">
        <v>2</v>
      </c>
      <c r="AR7" s="10">
        <v>6</v>
      </c>
      <c r="AS7" s="10">
        <v>3</v>
      </c>
      <c r="AT7" s="10">
        <v>0</v>
      </c>
      <c r="AU7" s="10">
        <v>5</v>
      </c>
      <c r="AV7" s="10"/>
      <c r="AW7" s="10">
        <v>30</v>
      </c>
      <c r="AX7" s="10">
        <v>21</v>
      </c>
      <c r="AY7" s="10">
        <v>23</v>
      </c>
      <c r="AZ7" s="10">
        <v>7</v>
      </c>
      <c r="BA7" s="10">
        <v>3</v>
      </c>
      <c r="BB7" s="10"/>
      <c r="BC7" s="10">
        <v>4</v>
      </c>
      <c r="BD7" s="10">
        <v>27</v>
      </c>
      <c r="BE7" s="10">
        <v>45</v>
      </c>
      <c r="BF7" s="10">
        <v>15</v>
      </c>
      <c r="BG7" s="10">
        <v>7</v>
      </c>
      <c r="BH7" s="10"/>
      <c r="BI7" s="10">
        <v>76</v>
      </c>
      <c r="BJ7" s="10"/>
      <c r="BK7" s="10">
        <v>24</v>
      </c>
      <c r="BL7" s="10">
        <v>31</v>
      </c>
      <c r="BM7" s="10">
        <v>41</v>
      </c>
      <c r="BN7" s="10">
        <v>2</v>
      </c>
      <c r="BO7" s="10"/>
      <c r="BP7" s="10">
        <v>15</v>
      </c>
      <c r="BQ7" s="10">
        <v>43</v>
      </c>
      <c r="BR7" s="10">
        <v>0</v>
      </c>
      <c r="BS7" s="10">
        <v>4</v>
      </c>
      <c r="BT7" s="10">
        <v>5</v>
      </c>
      <c r="BU7" s="10"/>
      <c r="BV7" s="10">
        <v>14</v>
      </c>
      <c r="BW7" s="10">
        <v>17</v>
      </c>
      <c r="BX7" s="10">
        <v>3</v>
      </c>
      <c r="BY7" s="10">
        <v>15</v>
      </c>
      <c r="BZ7" s="10">
        <v>13</v>
      </c>
      <c r="CA7" s="10"/>
      <c r="CB7" s="10">
        <v>24</v>
      </c>
      <c r="CC7" s="10">
        <v>74</v>
      </c>
      <c r="CD7" s="10"/>
      <c r="CE7" s="10">
        <v>16</v>
      </c>
      <c r="CF7" s="10"/>
      <c r="CG7" s="10">
        <v>6</v>
      </c>
    </row>
    <row r="8" spans="2:85" ht="30" customHeight="1" x14ac:dyDescent="0.35">
      <c r="B8" s="11" t="s">
        <v>20</v>
      </c>
      <c r="C8" s="11">
        <v>100</v>
      </c>
      <c r="D8" s="11">
        <v>50</v>
      </c>
      <c r="E8" s="11">
        <v>50</v>
      </c>
      <c r="F8" s="11"/>
      <c r="G8" s="11">
        <v>15</v>
      </c>
      <c r="H8" s="11">
        <v>19</v>
      </c>
      <c r="I8" s="11">
        <v>12</v>
      </c>
      <c r="J8" s="11">
        <v>15</v>
      </c>
      <c r="K8" s="11">
        <v>18</v>
      </c>
      <c r="L8" s="11">
        <v>21</v>
      </c>
      <c r="M8" s="11"/>
      <c r="N8" s="11">
        <v>22</v>
      </c>
      <c r="O8" s="11">
        <v>20</v>
      </c>
      <c r="P8" s="11">
        <v>20</v>
      </c>
      <c r="Q8" s="11">
        <v>38</v>
      </c>
      <c r="R8" s="11"/>
      <c r="S8" s="11">
        <v>0</v>
      </c>
      <c r="T8" s="11">
        <v>0</v>
      </c>
      <c r="U8" s="11">
        <v>0</v>
      </c>
      <c r="V8" s="11">
        <v>0</v>
      </c>
      <c r="W8" s="11">
        <v>0</v>
      </c>
      <c r="X8" s="11">
        <v>0</v>
      </c>
      <c r="Y8" s="11">
        <v>0</v>
      </c>
      <c r="Z8" s="11">
        <v>0</v>
      </c>
      <c r="AA8" s="11">
        <v>0</v>
      </c>
      <c r="AB8" s="11">
        <v>0</v>
      </c>
      <c r="AC8" s="11">
        <v>100</v>
      </c>
      <c r="AD8" s="11">
        <v>0</v>
      </c>
      <c r="AE8" s="11"/>
      <c r="AF8" s="11">
        <v>4</v>
      </c>
      <c r="AG8" s="11">
        <v>3</v>
      </c>
      <c r="AH8" s="11">
        <v>8</v>
      </c>
      <c r="AI8" s="11">
        <v>6</v>
      </c>
      <c r="AJ8" s="11">
        <v>8</v>
      </c>
      <c r="AK8" s="11">
        <v>16</v>
      </c>
      <c r="AL8" s="11">
        <v>8</v>
      </c>
      <c r="AM8" s="11">
        <v>8</v>
      </c>
      <c r="AN8" s="11">
        <v>4</v>
      </c>
      <c r="AO8" s="11">
        <v>4</v>
      </c>
      <c r="AP8" s="11">
        <v>12</v>
      </c>
      <c r="AQ8" s="11">
        <v>2</v>
      </c>
      <c r="AR8" s="11">
        <v>5</v>
      </c>
      <c r="AS8" s="11">
        <v>3</v>
      </c>
      <c r="AT8" s="11">
        <v>0</v>
      </c>
      <c r="AU8" s="11">
        <v>5</v>
      </c>
      <c r="AV8" s="11"/>
      <c r="AW8" s="11">
        <v>31</v>
      </c>
      <c r="AX8" s="11">
        <v>23</v>
      </c>
      <c r="AY8" s="11">
        <v>23</v>
      </c>
      <c r="AZ8" s="11">
        <v>9</v>
      </c>
      <c r="BA8" s="11">
        <v>3</v>
      </c>
      <c r="BB8" s="11"/>
      <c r="BC8" s="11">
        <v>4</v>
      </c>
      <c r="BD8" s="11">
        <v>28</v>
      </c>
      <c r="BE8" s="11">
        <v>44</v>
      </c>
      <c r="BF8" s="11">
        <v>15</v>
      </c>
      <c r="BG8" s="11">
        <v>9</v>
      </c>
      <c r="BH8" s="11"/>
      <c r="BI8" s="11">
        <v>77</v>
      </c>
      <c r="BJ8" s="11"/>
      <c r="BK8" s="11">
        <v>25</v>
      </c>
      <c r="BL8" s="11">
        <v>30</v>
      </c>
      <c r="BM8" s="11">
        <v>43</v>
      </c>
      <c r="BN8" s="11">
        <v>2</v>
      </c>
      <c r="BO8" s="11"/>
      <c r="BP8" s="11">
        <v>14</v>
      </c>
      <c r="BQ8" s="11">
        <v>43</v>
      </c>
      <c r="BR8" s="11">
        <v>0</v>
      </c>
      <c r="BS8" s="11">
        <v>4</v>
      </c>
      <c r="BT8" s="11">
        <v>8</v>
      </c>
      <c r="BU8" s="11"/>
      <c r="BV8" s="11">
        <v>13</v>
      </c>
      <c r="BW8" s="11">
        <v>17</v>
      </c>
      <c r="BX8" s="11">
        <v>3</v>
      </c>
      <c r="BY8" s="11">
        <v>16</v>
      </c>
      <c r="BZ8" s="11">
        <v>16</v>
      </c>
      <c r="CA8" s="11"/>
      <c r="CB8" s="11">
        <v>25</v>
      </c>
      <c r="CC8" s="11">
        <v>75</v>
      </c>
      <c r="CD8" s="11"/>
      <c r="CE8" s="11">
        <v>16</v>
      </c>
      <c r="CF8" s="11"/>
      <c r="CG8" s="11">
        <v>7</v>
      </c>
    </row>
    <row r="9" spans="2:85" ht="29" x14ac:dyDescent="0.35">
      <c r="B9" s="18" t="s">
        <v>185</v>
      </c>
      <c r="C9" s="17">
        <v>0.439728019685383</v>
      </c>
      <c r="D9" s="17">
        <v>0.51276658513950701</v>
      </c>
      <c r="E9" s="17">
        <v>0.367533515762897</v>
      </c>
      <c r="F9" s="17"/>
      <c r="G9" s="17">
        <v>0.45052926625344802</v>
      </c>
      <c r="H9" s="17">
        <v>0.65181821566794795</v>
      </c>
      <c r="I9" s="17">
        <v>0.25164506925948898</v>
      </c>
      <c r="J9" s="17">
        <v>0.36109981617831699</v>
      </c>
      <c r="K9" s="17">
        <v>0.414901397639652</v>
      </c>
      <c r="L9" s="17">
        <v>0.427824788588758</v>
      </c>
      <c r="M9" s="17"/>
      <c r="N9" s="17">
        <v>0.50115332518420896</v>
      </c>
      <c r="O9" s="17">
        <v>0.54587975641449604</v>
      </c>
      <c r="P9" s="17">
        <v>0.171041283715686</v>
      </c>
      <c r="Q9" s="17">
        <v>0.49047286312667698</v>
      </c>
      <c r="R9" s="17"/>
      <c r="S9" s="17">
        <v>0</v>
      </c>
      <c r="T9" s="17">
        <v>0</v>
      </c>
      <c r="U9" s="17">
        <v>0</v>
      </c>
      <c r="V9" s="17">
        <v>0</v>
      </c>
      <c r="W9" s="17">
        <v>0</v>
      </c>
      <c r="X9" s="17">
        <v>0</v>
      </c>
      <c r="Y9" s="17">
        <v>0</v>
      </c>
      <c r="Z9" s="17">
        <v>0</v>
      </c>
      <c r="AA9" s="17">
        <v>0</v>
      </c>
      <c r="AB9" s="17">
        <v>0</v>
      </c>
      <c r="AC9" s="17">
        <v>0.439728019685383</v>
      </c>
      <c r="AD9" s="17">
        <v>0</v>
      </c>
      <c r="AE9" s="17"/>
      <c r="AF9" s="17">
        <v>0.44799379657133098</v>
      </c>
      <c r="AG9" s="17">
        <v>1</v>
      </c>
      <c r="AH9" s="17">
        <v>0.34898637770594199</v>
      </c>
      <c r="AI9" s="17">
        <v>0.407513724645447</v>
      </c>
      <c r="AJ9" s="17">
        <v>0.22780702558605301</v>
      </c>
      <c r="AK9" s="17">
        <v>0.52454110825285405</v>
      </c>
      <c r="AL9" s="17">
        <v>0.42358389818262299</v>
      </c>
      <c r="AM9" s="17">
        <v>0.472715714597717</v>
      </c>
      <c r="AN9" s="17">
        <v>0.39857499029126198</v>
      </c>
      <c r="AO9" s="17">
        <v>0.23975215119790699</v>
      </c>
      <c r="AP9" s="17">
        <v>0.66788707648450596</v>
      </c>
      <c r="AQ9" s="17">
        <v>1</v>
      </c>
      <c r="AR9" s="17">
        <v>0.36327125047883202</v>
      </c>
      <c r="AS9" s="17">
        <v>0</v>
      </c>
      <c r="AT9" s="17">
        <v>0</v>
      </c>
      <c r="AU9" s="17">
        <v>0.34259119535261401</v>
      </c>
      <c r="AV9" s="17"/>
      <c r="AW9" s="17">
        <v>0.58203659018420595</v>
      </c>
      <c r="AX9" s="17">
        <v>0.26514843544921302</v>
      </c>
      <c r="AY9" s="17">
        <v>0.35768291918203599</v>
      </c>
      <c r="AZ9" s="17">
        <v>0.55313469423572803</v>
      </c>
      <c r="BA9" s="17">
        <v>0.66524074766681895</v>
      </c>
      <c r="BB9" s="17"/>
      <c r="BC9" s="17">
        <v>0</v>
      </c>
      <c r="BD9" s="17">
        <v>0.462219272803091</v>
      </c>
      <c r="BE9" s="17">
        <v>0.47419612556193103</v>
      </c>
      <c r="BF9" s="17">
        <v>0.30108875395232298</v>
      </c>
      <c r="BG9" s="17">
        <v>0.64185971585416701</v>
      </c>
      <c r="BH9" s="17"/>
      <c r="BI9" s="17">
        <v>0.38789041196759</v>
      </c>
      <c r="BJ9" s="17"/>
      <c r="BK9" s="17">
        <v>0.45619696906100698</v>
      </c>
      <c r="BL9" s="17">
        <v>0.355265559149261</v>
      </c>
      <c r="BM9" s="17">
        <v>0.49047041805192099</v>
      </c>
      <c r="BN9" s="17">
        <v>0.41238404729982903</v>
      </c>
      <c r="BO9" s="17"/>
      <c r="BP9" s="17">
        <v>0.25476713678755802</v>
      </c>
      <c r="BQ9" s="17">
        <v>0.48160642435964102</v>
      </c>
      <c r="BR9" s="17">
        <v>0</v>
      </c>
      <c r="BS9" s="17">
        <v>0.50368792327240197</v>
      </c>
      <c r="BT9" s="17">
        <v>0</v>
      </c>
      <c r="BU9" s="17"/>
      <c r="BV9" s="17">
        <v>0.418230813808255</v>
      </c>
      <c r="BW9" s="17">
        <v>0.48373931062734599</v>
      </c>
      <c r="BX9" s="17">
        <v>0.35339539729158098</v>
      </c>
      <c r="BY9" s="17">
        <v>0.42939860979577898</v>
      </c>
      <c r="BZ9" s="17">
        <v>0.37890436062232902</v>
      </c>
      <c r="CA9" s="17"/>
      <c r="CB9" s="17">
        <v>0.45698834956505002</v>
      </c>
      <c r="CC9" s="17">
        <v>0.43388599457018301</v>
      </c>
      <c r="CD9" s="17"/>
      <c r="CE9" s="17">
        <v>0.50799169993614501</v>
      </c>
      <c r="CF9" s="17"/>
      <c r="CG9" s="17">
        <v>0.69746108959591502</v>
      </c>
    </row>
    <row r="10" spans="2:85" x14ac:dyDescent="0.35">
      <c r="B10" s="18" t="s">
        <v>184</v>
      </c>
      <c r="C10" s="17">
        <v>0.431782312812929</v>
      </c>
      <c r="D10" s="17">
        <v>0.397285498496457</v>
      </c>
      <c r="E10" s="17">
        <v>0.46588046878024603</v>
      </c>
      <c r="F10" s="17"/>
      <c r="G10" s="17">
        <v>0</v>
      </c>
      <c r="H10" s="17">
        <v>0.47850418609928902</v>
      </c>
      <c r="I10" s="17">
        <v>0.59957414948282595</v>
      </c>
      <c r="J10" s="17">
        <v>0.36180083273608399</v>
      </c>
      <c r="K10" s="17">
        <v>0.54030181177765602</v>
      </c>
      <c r="L10" s="17">
        <v>0.55531446028319698</v>
      </c>
      <c r="M10" s="17"/>
      <c r="N10" s="17">
        <v>0.46842934333320002</v>
      </c>
      <c r="O10" s="17">
        <v>0.45365110836804401</v>
      </c>
      <c r="P10" s="17">
        <v>0.30949298585442198</v>
      </c>
      <c r="Q10" s="17">
        <v>0.46356056408220098</v>
      </c>
      <c r="R10" s="17"/>
      <c r="S10" s="17">
        <v>0</v>
      </c>
      <c r="T10" s="17">
        <v>0</v>
      </c>
      <c r="U10" s="17">
        <v>0</v>
      </c>
      <c r="V10" s="17">
        <v>0</v>
      </c>
      <c r="W10" s="17">
        <v>0</v>
      </c>
      <c r="X10" s="17">
        <v>0</v>
      </c>
      <c r="Y10" s="17">
        <v>0</v>
      </c>
      <c r="Z10" s="17">
        <v>0</v>
      </c>
      <c r="AA10" s="17">
        <v>0</v>
      </c>
      <c r="AB10" s="17">
        <v>0</v>
      </c>
      <c r="AC10" s="17">
        <v>0.431782312812929</v>
      </c>
      <c r="AD10" s="17">
        <v>0</v>
      </c>
      <c r="AE10" s="17"/>
      <c r="AF10" s="17">
        <v>0.44799379657133098</v>
      </c>
      <c r="AG10" s="17">
        <v>0.69706493129276503</v>
      </c>
      <c r="AH10" s="17">
        <v>0.49203001183450801</v>
      </c>
      <c r="AI10" s="17">
        <v>0.46169095147508898</v>
      </c>
      <c r="AJ10" s="17">
        <v>0.37917860188323999</v>
      </c>
      <c r="AK10" s="17">
        <v>0.44266838186058</v>
      </c>
      <c r="AL10" s="17">
        <v>0.31732455288792399</v>
      </c>
      <c r="AM10" s="17">
        <v>0.48075066977457198</v>
      </c>
      <c r="AN10" s="17">
        <v>0.59171764043926001</v>
      </c>
      <c r="AO10" s="17">
        <v>0.304022614950478</v>
      </c>
      <c r="AP10" s="17">
        <v>0.30637690633535603</v>
      </c>
      <c r="AQ10" s="17">
        <v>0.50993964392461599</v>
      </c>
      <c r="AR10" s="17">
        <v>0.82273539852760802</v>
      </c>
      <c r="AS10" s="17">
        <v>0.66548165770683099</v>
      </c>
      <c r="AT10" s="17">
        <v>0</v>
      </c>
      <c r="AU10" s="17">
        <v>0.177850845803565</v>
      </c>
      <c r="AV10" s="17"/>
      <c r="AW10" s="17">
        <v>0.49095301142266201</v>
      </c>
      <c r="AX10" s="17">
        <v>0.51152666840963001</v>
      </c>
      <c r="AY10" s="17">
        <v>0.330471789017314</v>
      </c>
      <c r="AZ10" s="17">
        <v>0.31914707002671899</v>
      </c>
      <c r="BA10" s="17">
        <v>0.33262037383340898</v>
      </c>
      <c r="BB10" s="17"/>
      <c r="BC10" s="17">
        <v>0.40688516478103198</v>
      </c>
      <c r="BD10" s="17">
        <v>0.44766464405144701</v>
      </c>
      <c r="BE10" s="17">
        <v>0.50115070861925204</v>
      </c>
      <c r="BF10" s="17">
        <v>0.23265228865076101</v>
      </c>
      <c r="BG10" s="17">
        <v>0.39318260277886502</v>
      </c>
      <c r="BH10" s="17"/>
      <c r="BI10" s="17">
        <v>0.45351229836672902</v>
      </c>
      <c r="BJ10" s="17"/>
      <c r="BK10" s="17">
        <v>0.50586352762822495</v>
      </c>
      <c r="BL10" s="17">
        <v>0.41644553183079103</v>
      </c>
      <c r="BM10" s="17">
        <v>0.370209174491818</v>
      </c>
      <c r="BN10" s="17">
        <v>1</v>
      </c>
      <c r="BO10" s="17"/>
      <c r="BP10" s="17">
        <v>0.59609492998981595</v>
      </c>
      <c r="BQ10" s="17">
        <v>0.49210567603817501</v>
      </c>
      <c r="BR10" s="17">
        <v>0</v>
      </c>
      <c r="BS10" s="17">
        <v>0.49775510269887502</v>
      </c>
      <c r="BT10" s="17">
        <v>0.158968889869396</v>
      </c>
      <c r="BU10" s="17"/>
      <c r="BV10" s="17">
        <v>0.58305663567576804</v>
      </c>
      <c r="BW10" s="17">
        <v>0.473396840513369</v>
      </c>
      <c r="BX10" s="17">
        <v>1</v>
      </c>
      <c r="BY10" s="17">
        <v>0.27891856383591102</v>
      </c>
      <c r="BZ10" s="17">
        <v>0.34797666423171802</v>
      </c>
      <c r="CA10" s="17"/>
      <c r="CB10" s="17">
        <v>0.396921854849482</v>
      </c>
      <c r="CC10" s="17">
        <v>0.44358137299136402</v>
      </c>
      <c r="CD10" s="17"/>
      <c r="CE10" s="17">
        <v>0.446995461600105</v>
      </c>
      <c r="CF10" s="17"/>
      <c r="CG10" s="17">
        <v>0.128909506009425</v>
      </c>
    </row>
    <row r="11" spans="2:85" x14ac:dyDescent="0.35">
      <c r="B11" s="18" t="s">
        <v>186</v>
      </c>
      <c r="C11" s="17">
        <v>0.29695603588445202</v>
      </c>
      <c r="D11" s="17">
        <v>0.37879551950106799</v>
      </c>
      <c r="E11" s="17">
        <v>0.21606232056791599</v>
      </c>
      <c r="F11" s="17"/>
      <c r="G11" s="17">
        <v>0.49074756466749198</v>
      </c>
      <c r="H11" s="17">
        <v>0.34968848542786601</v>
      </c>
      <c r="I11" s="17">
        <v>0.222981304448682</v>
      </c>
      <c r="J11" s="17">
        <v>0.117245345068305</v>
      </c>
      <c r="K11" s="17">
        <v>0.26310243446772602</v>
      </c>
      <c r="L11" s="17">
        <v>0.31680194392546301</v>
      </c>
      <c r="M11" s="17"/>
      <c r="N11" s="17">
        <v>0.53348958961276904</v>
      </c>
      <c r="O11" s="17">
        <v>0.13523906096334601</v>
      </c>
      <c r="P11" s="17">
        <v>0.176095253723243</v>
      </c>
      <c r="Q11" s="17">
        <v>0.30783005424858201</v>
      </c>
      <c r="R11" s="17"/>
      <c r="S11" s="17">
        <v>0</v>
      </c>
      <c r="T11" s="17">
        <v>0</v>
      </c>
      <c r="U11" s="17">
        <v>0</v>
      </c>
      <c r="V11" s="17">
        <v>0</v>
      </c>
      <c r="W11" s="17">
        <v>0</v>
      </c>
      <c r="X11" s="17">
        <v>0</v>
      </c>
      <c r="Y11" s="17">
        <v>0</v>
      </c>
      <c r="Z11" s="17">
        <v>0</v>
      </c>
      <c r="AA11" s="17">
        <v>0</v>
      </c>
      <c r="AB11" s="17">
        <v>0</v>
      </c>
      <c r="AC11" s="17">
        <v>0.29695603588445202</v>
      </c>
      <c r="AD11" s="17">
        <v>0</v>
      </c>
      <c r="AE11" s="17"/>
      <c r="AF11" s="17">
        <v>0</v>
      </c>
      <c r="AG11" s="17">
        <v>0</v>
      </c>
      <c r="AH11" s="17">
        <v>0.14242309018163599</v>
      </c>
      <c r="AI11" s="17">
        <v>0.322111964999792</v>
      </c>
      <c r="AJ11" s="17">
        <v>0.50632857936036402</v>
      </c>
      <c r="AK11" s="17">
        <v>0.19912785111626199</v>
      </c>
      <c r="AL11" s="17">
        <v>0.210742911215824</v>
      </c>
      <c r="AM11" s="17">
        <v>0.14948695172029999</v>
      </c>
      <c r="AN11" s="17">
        <v>0.79909504124513797</v>
      </c>
      <c r="AO11" s="17">
        <v>0</v>
      </c>
      <c r="AP11" s="17">
        <v>0.59010747344966796</v>
      </c>
      <c r="AQ11" s="17">
        <v>0.50993964392461599</v>
      </c>
      <c r="AR11" s="17">
        <v>0.35267239936386802</v>
      </c>
      <c r="AS11" s="17">
        <v>0.66548165770683099</v>
      </c>
      <c r="AT11" s="17">
        <v>0</v>
      </c>
      <c r="AU11" s="17">
        <v>0.33942816176512602</v>
      </c>
      <c r="AV11" s="17"/>
      <c r="AW11" s="17">
        <v>0.14082084851469701</v>
      </c>
      <c r="AX11" s="17">
        <v>0.31887249941892498</v>
      </c>
      <c r="AY11" s="17">
        <v>0.43176291278208301</v>
      </c>
      <c r="AZ11" s="17">
        <v>0.33350655249841898</v>
      </c>
      <c r="BA11" s="17">
        <v>1</v>
      </c>
      <c r="BB11" s="17"/>
      <c r="BC11" s="17">
        <v>0.61498185118344895</v>
      </c>
      <c r="BD11" s="17">
        <v>0.570098619265063</v>
      </c>
      <c r="BE11" s="17">
        <v>7.8466145075269694E-2</v>
      </c>
      <c r="BF11" s="17">
        <v>0.267314731323951</v>
      </c>
      <c r="BG11" s="17">
        <v>0.41124155773038401</v>
      </c>
      <c r="BH11" s="17"/>
      <c r="BI11" s="17">
        <v>0.28232982730151202</v>
      </c>
      <c r="BJ11" s="17"/>
      <c r="BK11" s="17">
        <v>0.48439939198076798</v>
      </c>
      <c r="BL11" s="17">
        <v>0.14417077167206799</v>
      </c>
      <c r="BM11" s="17">
        <v>0.27783467332606998</v>
      </c>
      <c r="BN11" s="17">
        <v>0.58761595270017097</v>
      </c>
      <c r="BO11" s="17"/>
      <c r="BP11" s="17">
        <v>0.39731162232442502</v>
      </c>
      <c r="BQ11" s="17">
        <v>0.370820760700659</v>
      </c>
      <c r="BR11" s="17">
        <v>0</v>
      </c>
      <c r="BS11" s="17">
        <v>0.24960333567860199</v>
      </c>
      <c r="BT11" s="17">
        <v>0.56020391822903703</v>
      </c>
      <c r="BU11" s="17"/>
      <c r="BV11" s="17">
        <v>0.23615183925407399</v>
      </c>
      <c r="BW11" s="17">
        <v>0.49252971446646898</v>
      </c>
      <c r="BX11" s="17">
        <v>0.32521196743720998</v>
      </c>
      <c r="BY11" s="17">
        <v>0.23865833895834601</v>
      </c>
      <c r="BZ11" s="17">
        <v>0.56008823598160495</v>
      </c>
      <c r="CA11" s="17"/>
      <c r="CB11" s="17">
        <v>0.28121719436084702</v>
      </c>
      <c r="CC11" s="17">
        <v>0.30228308977658902</v>
      </c>
      <c r="CD11" s="17"/>
      <c r="CE11" s="17">
        <v>0.51722281283364901</v>
      </c>
      <c r="CF11" s="17"/>
      <c r="CG11" s="17">
        <v>0.30647483366200001</v>
      </c>
    </row>
    <row r="12" spans="2:85" ht="29" x14ac:dyDescent="0.35">
      <c r="B12" s="18" t="s">
        <v>183</v>
      </c>
      <c r="C12" s="17">
        <v>0.29093062018836402</v>
      </c>
      <c r="D12" s="17">
        <v>0.19910067584727201</v>
      </c>
      <c r="E12" s="17">
        <v>0.381699342653194</v>
      </c>
      <c r="F12" s="17"/>
      <c r="G12" s="17">
        <v>0</v>
      </c>
      <c r="H12" s="17">
        <v>0.25123696553118602</v>
      </c>
      <c r="I12" s="17">
        <v>0.274605274168567</v>
      </c>
      <c r="J12" s="17">
        <v>0.182362360109386</v>
      </c>
      <c r="K12" s="17">
        <v>0.50947385637367804</v>
      </c>
      <c r="L12" s="17">
        <v>0.432459153121171</v>
      </c>
      <c r="M12" s="17"/>
      <c r="N12" s="17">
        <v>0.20218120890907401</v>
      </c>
      <c r="O12" s="17">
        <v>0.218297413297665</v>
      </c>
      <c r="P12" s="17">
        <v>0.30715604322122397</v>
      </c>
      <c r="Q12" s="17">
        <v>0.37115986869672901</v>
      </c>
      <c r="R12" s="17"/>
      <c r="S12" s="17">
        <v>0</v>
      </c>
      <c r="T12" s="17">
        <v>0</v>
      </c>
      <c r="U12" s="17">
        <v>0</v>
      </c>
      <c r="V12" s="17">
        <v>0</v>
      </c>
      <c r="W12" s="17">
        <v>0</v>
      </c>
      <c r="X12" s="17">
        <v>0</v>
      </c>
      <c r="Y12" s="17">
        <v>0</v>
      </c>
      <c r="Z12" s="17">
        <v>0</v>
      </c>
      <c r="AA12" s="17">
        <v>0</v>
      </c>
      <c r="AB12" s="17">
        <v>0</v>
      </c>
      <c r="AC12" s="17">
        <v>0.29093062018836402</v>
      </c>
      <c r="AD12" s="17">
        <v>0</v>
      </c>
      <c r="AE12" s="17"/>
      <c r="AF12" s="17">
        <v>0.227516873959936</v>
      </c>
      <c r="AG12" s="17">
        <v>0.29396349116181097</v>
      </c>
      <c r="AH12" s="17">
        <v>0.346750800115184</v>
      </c>
      <c r="AI12" s="17">
        <v>0.32376994026135902</v>
      </c>
      <c r="AJ12" s="17">
        <v>0.111748648294088</v>
      </c>
      <c r="AK12" s="17">
        <v>0.31512653319937001</v>
      </c>
      <c r="AL12" s="17">
        <v>0.21546081057013999</v>
      </c>
      <c r="AM12" s="17">
        <v>0.21236532360110899</v>
      </c>
      <c r="AN12" s="17">
        <v>0.39728253612132303</v>
      </c>
      <c r="AO12" s="17">
        <v>1</v>
      </c>
      <c r="AP12" s="17">
        <v>0.25417741915859299</v>
      </c>
      <c r="AQ12" s="17">
        <v>0.49006035607538401</v>
      </c>
      <c r="AR12" s="17">
        <v>0.34634380881913002</v>
      </c>
      <c r="AS12" s="17">
        <v>0</v>
      </c>
      <c r="AT12" s="17">
        <v>0</v>
      </c>
      <c r="AU12" s="17">
        <v>0</v>
      </c>
      <c r="AV12" s="17"/>
      <c r="AW12" s="17">
        <v>0.41608228772355299</v>
      </c>
      <c r="AX12" s="17">
        <v>0.24792752255988901</v>
      </c>
      <c r="AY12" s="17">
        <v>0.148036629746189</v>
      </c>
      <c r="AZ12" s="17">
        <v>0.34771059548347999</v>
      </c>
      <c r="BA12" s="17">
        <v>0</v>
      </c>
      <c r="BB12" s="17"/>
      <c r="BC12" s="17">
        <v>0.202061104971102</v>
      </c>
      <c r="BD12" s="17">
        <v>0.24245135792043601</v>
      </c>
      <c r="BE12" s="17">
        <v>0.35438052183089203</v>
      </c>
      <c r="BF12" s="17">
        <v>0.31831948077842398</v>
      </c>
      <c r="BG12" s="17">
        <v>0.130926757478982</v>
      </c>
      <c r="BH12" s="17"/>
      <c r="BI12" s="17">
        <v>0.295113651084633</v>
      </c>
      <c r="BJ12" s="17"/>
      <c r="BK12" s="17">
        <v>0.28676886468964602</v>
      </c>
      <c r="BL12" s="17">
        <v>0.30694121088210502</v>
      </c>
      <c r="BM12" s="17">
        <v>0.247101263843374</v>
      </c>
      <c r="BN12" s="17">
        <v>1</v>
      </c>
      <c r="BO12" s="17"/>
      <c r="BP12" s="17">
        <v>0.405138203677256</v>
      </c>
      <c r="BQ12" s="17">
        <v>0.24892780678113999</v>
      </c>
      <c r="BR12" s="17">
        <v>0</v>
      </c>
      <c r="BS12" s="17">
        <v>0.49775510269887502</v>
      </c>
      <c r="BT12" s="17">
        <v>0.305477249007434</v>
      </c>
      <c r="BU12" s="17"/>
      <c r="BV12" s="17">
        <v>0.43604540280870702</v>
      </c>
      <c r="BW12" s="17">
        <v>0.30157770635950898</v>
      </c>
      <c r="BX12" s="17">
        <v>0.67478803256278996</v>
      </c>
      <c r="BY12" s="17">
        <v>0.30579126800665501</v>
      </c>
      <c r="BZ12" s="17">
        <v>0.19412271535967199</v>
      </c>
      <c r="CA12" s="17"/>
      <c r="CB12" s="17">
        <v>0.37802539593425299</v>
      </c>
      <c r="CC12" s="17">
        <v>0.26145204875563799</v>
      </c>
      <c r="CD12" s="17"/>
      <c r="CE12" s="17">
        <v>0.266562132898367</v>
      </c>
      <c r="CF12" s="17"/>
      <c r="CG12" s="17">
        <v>0.17261782388805</v>
      </c>
    </row>
    <row r="13" spans="2:85" ht="29" x14ac:dyDescent="0.35">
      <c r="B13" s="18" t="s">
        <v>189</v>
      </c>
      <c r="C13" s="17">
        <v>0.224214693407251</v>
      </c>
      <c r="D13" s="17">
        <v>0.16700169378499499</v>
      </c>
      <c r="E13" s="17">
        <v>0.28076651777516798</v>
      </c>
      <c r="F13" s="17"/>
      <c r="G13" s="17">
        <v>0</v>
      </c>
      <c r="H13" s="17">
        <v>0.25293391092530698</v>
      </c>
      <c r="I13" s="17">
        <v>0.27561324762724898</v>
      </c>
      <c r="J13" s="17">
        <v>0.44017642043711003</v>
      </c>
      <c r="K13" s="17">
        <v>0.153260820648282</v>
      </c>
      <c r="L13" s="17">
        <v>0.22742987299015099</v>
      </c>
      <c r="M13" s="17"/>
      <c r="N13" s="17">
        <v>0.203875817808405</v>
      </c>
      <c r="O13" s="17">
        <v>0.17940314874056201</v>
      </c>
      <c r="P13" s="17">
        <v>0.22708588330518401</v>
      </c>
      <c r="Q13" s="17">
        <v>0.25762759735913998</v>
      </c>
      <c r="R13" s="17"/>
      <c r="S13" s="17">
        <v>0</v>
      </c>
      <c r="T13" s="17">
        <v>0</v>
      </c>
      <c r="U13" s="17">
        <v>0</v>
      </c>
      <c r="V13" s="17">
        <v>0</v>
      </c>
      <c r="W13" s="17">
        <v>0</v>
      </c>
      <c r="X13" s="17">
        <v>0</v>
      </c>
      <c r="Y13" s="17">
        <v>0</v>
      </c>
      <c r="Z13" s="17">
        <v>0</v>
      </c>
      <c r="AA13" s="17">
        <v>0</v>
      </c>
      <c r="AB13" s="17">
        <v>0</v>
      </c>
      <c r="AC13" s="17">
        <v>0.224214693407251</v>
      </c>
      <c r="AD13" s="17">
        <v>0</v>
      </c>
      <c r="AE13" s="17"/>
      <c r="AF13" s="17">
        <v>0</v>
      </c>
      <c r="AG13" s="17">
        <v>0</v>
      </c>
      <c r="AH13" s="17">
        <v>0.50850115147046304</v>
      </c>
      <c r="AI13" s="17">
        <v>0.27671840076598297</v>
      </c>
      <c r="AJ13" s="17">
        <v>0.265864395053583</v>
      </c>
      <c r="AK13" s="17">
        <v>0.190528441261654</v>
      </c>
      <c r="AL13" s="17">
        <v>0.106157861685396</v>
      </c>
      <c r="AM13" s="17">
        <v>0.25758286482666298</v>
      </c>
      <c r="AN13" s="17">
        <v>0.20737740080587699</v>
      </c>
      <c r="AO13" s="17">
        <v>0.47793669669878902</v>
      </c>
      <c r="AP13" s="17">
        <v>0.18145112457187701</v>
      </c>
      <c r="AQ13" s="17">
        <v>0</v>
      </c>
      <c r="AR13" s="17">
        <v>0.16033715981269001</v>
      </c>
      <c r="AS13" s="17">
        <v>0</v>
      </c>
      <c r="AT13" s="17">
        <v>0</v>
      </c>
      <c r="AU13" s="17">
        <v>0.177850845803565</v>
      </c>
      <c r="AV13" s="17"/>
      <c r="AW13" s="17">
        <v>0.26440864632996403</v>
      </c>
      <c r="AX13" s="17">
        <v>0.26620106982452701</v>
      </c>
      <c r="AY13" s="17">
        <v>0.14988836548106599</v>
      </c>
      <c r="AZ13" s="17">
        <v>0.34734637747486202</v>
      </c>
      <c r="BA13" s="17">
        <v>0.33475925233318099</v>
      </c>
      <c r="BB13" s="17"/>
      <c r="BC13" s="17">
        <v>0</v>
      </c>
      <c r="BD13" s="17">
        <v>7.3282380260852195E-2</v>
      </c>
      <c r="BE13" s="17">
        <v>0.30137570692987597</v>
      </c>
      <c r="BF13" s="17">
        <v>0.26126948651335402</v>
      </c>
      <c r="BG13" s="17">
        <v>0.35814028414583299</v>
      </c>
      <c r="BH13" s="17"/>
      <c r="BI13" s="17">
        <v>0.215140212715313</v>
      </c>
      <c r="BJ13" s="17"/>
      <c r="BK13" s="17">
        <v>0.23184589393687</v>
      </c>
      <c r="BL13" s="17">
        <v>0.151741501951413</v>
      </c>
      <c r="BM13" s="17">
        <v>0.28156727278995902</v>
      </c>
      <c r="BN13" s="17">
        <v>0</v>
      </c>
      <c r="BO13" s="17"/>
      <c r="BP13" s="17">
        <v>0.21843497367761999</v>
      </c>
      <c r="BQ13" s="17">
        <v>0.26120128579424901</v>
      </c>
      <c r="BR13" s="17">
        <v>0</v>
      </c>
      <c r="BS13" s="17">
        <v>0</v>
      </c>
      <c r="BT13" s="17">
        <v>0.305477249007434</v>
      </c>
      <c r="BU13" s="17"/>
      <c r="BV13" s="17">
        <v>0.14178173328897001</v>
      </c>
      <c r="BW13" s="17">
        <v>0.10312670860923</v>
      </c>
      <c r="BX13" s="17">
        <v>0</v>
      </c>
      <c r="BY13" s="17">
        <v>0.27179968204153199</v>
      </c>
      <c r="BZ13" s="17">
        <v>0.37722974853459901</v>
      </c>
      <c r="CA13" s="17"/>
      <c r="CB13" s="17">
        <v>0.20417660394127299</v>
      </c>
      <c r="CC13" s="17">
        <v>0.23099689413788599</v>
      </c>
      <c r="CD13" s="17"/>
      <c r="CE13" s="17">
        <v>5.8161745568982702E-2</v>
      </c>
      <c r="CF13" s="17"/>
      <c r="CG13" s="17">
        <v>0.30234644728721999</v>
      </c>
    </row>
    <row r="14" spans="2:85" ht="29" x14ac:dyDescent="0.35">
      <c r="B14" s="18" t="s">
        <v>187</v>
      </c>
      <c r="C14" s="17">
        <v>0.19090335735545999</v>
      </c>
      <c r="D14" s="17">
        <v>0.17695985465983699</v>
      </c>
      <c r="E14" s="17">
        <v>0.204685723613524</v>
      </c>
      <c r="F14" s="17"/>
      <c r="G14" s="17">
        <v>0.25426122616619101</v>
      </c>
      <c r="H14" s="17">
        <v>4.7180652441674999E-2</v>
      </c>
      <c r="I14" s="17">
        <v>0.10044495342248801</v>
      </c>
      <c r="J14" s="17">
        <v>0.120578834683307</v>
      </c>
      <c r="K14" s="17">
        <v>0.15861748815308899</v>
      </c>
      <c r="L14" s="17">
        <v>0.40334871998419503</v>
      </c>
      <c r="M14" s="17"/>
      <c r="N14" s="17">
        <v>3.9439312166540098E-2</v>
      </c>
      <c r="O14" s="17">
        <v>0.27177595157074003</v>
      </c>
      <c r="P14" s="17">
        <v>0.27470891999151098</v>
      </c>
      <c r="Q14" s="17">
        <v>0.19231564313197999</v>
      </c>
      <c r="R14" s="17"/>
      <c r="S14" s="17">
        <v>0</v>
      </c>
      <c r="T14" s="17">
        <v>0</v>
      </c>
      <c r="U14" s="17">
        <v>0</v>
      </c>
      <c r="V14" s="17">
        <v>0</v>
      </c>
      <c r="W14" s="17">
        <v>0</v>
      </c>
      <c r="X14" s="17">
        <v>0</v>
      </c>
      <c r="Y14" s="17">
        <v>0</v>
      </c>
      <c r="Z14" s="17">
        <v>0</v>
      </c>
      <c r="AA14" s="17">
        <v>0</v>
      </c>
      <c r="AB14" s="17">
        <v>0</v>
      </c>
      <c r="AC14" s="17">
        <v>0.19090335735545999</v>
      </c>
      <c r="AD14" s="17">
        <v>0</v>
      </c>
      <c r="AE14" s="17"/>
      <c r="AF14" s="17">
        <v>0</v>
      </c>
      <c r="AG14" s="17">
        <v>0</v>
      </c>
      <c r="AH14" s="17">
        <v>0.115583600038395</v>
      </c>
      <c r="AI14" s="17">
        <v>0.26871633509319398</v>
      </c>
      <c r="AJ14" s="17">
        <v>0.112436087116478</v>
      </c>
      <c r="AK14" s="17">
        <v>0.20306446082561999</v>
      </c>
      <c r="AL14" s="17">
        <v>0.58207138968345895</v>
      </c>
      <c r="AM14" s="17">
        <v>0.47832157708095002</v>
      </c>
      <c r="AN14" s="17">
        <v>0.1976700315364</v>
      </c>
      <c r="AO14" s="17">
        <v>0</v>
      </c>
      <c r="AP14" s="17">
        <v>0.25470945116757099</v>
      </c>
      <c r="AQ14" s="17">
        <v>0</v>
      </c>
      <c r="AR14" s="17">
        <v>0</v>
      </c>
      <c r="AS14" s="17">
        <v>0</v>
      </c>
      <c r="AT14" s="17">
        <v>0</v>
      </c>
      <c r="AU14" s="17">
        <v>0</v>
      </c>
      <c r="AV14" s="17"/>
      <c r="AW14" s="17">
        <v>0.187064156594934</v>
      </c>
      <c r="AX14" s="17">
        <v>0.13128910453815401</v>
      </c>
      <c r="AY14" s="17">
        <v>0.12898111364638501</v>
      </c>
      <c r="AZ14" s="17">
        <v>0.248962701821942</v>
      </c>
      <c r="BA14" s="17">
        <v>0</v>
      </c>
      <c r="BB14" s="17"/>
      <c r="BC14" s="17">
        <v>0.20482405980992999</v>
      </c>
      <c r="BD14" s="17">
        <v>0.13958528197035799</v>
      </c>
      <c r="BE14" s="17">
        <v>0.26019605819871</v>
      </c>
      <c r="BF14" s="17">
        <v>0.19628086393097599</v>
      </c>
      <c r="BG14" s="17">
        <v>0</v>
      </c>
      <c r="BH14" s="17"/>
      <c r="BI14" s="17">
        <v>0.210589937969412</v>
      </c>
      <c r="BJ14" s="17"/>
      <c r="BK14" s="17">
        <v>0.11942547591416899</v>
      </c>
      <c r="BL14" s="17">
        <v>0.216496051799793</v>
      </c>
      <c r="BM14" s="17">
        <v>0.22506135465633201</v>
      </c>
      <c r="BN14" s="17">
        <v>0</v>
      </c>
      <c r="BO14" s="17"/>
      <c r="BP14" s="17">
        <v>0.40083588211999799</v>
      </c>
      <c r="BQ14" s="17">
        <v>0.15148523070338901</v>
      </c>
      <c r="BR14" s="17">
        <v>0</v>
      </c>
      <c r="BS14" s="17">
        <v>0</v>
      </c>
      <c r="BT14" s="17">
        <v>0</v>
      </c>
      <c r="BU14" s="17"/>
      <c r="BV14" s="17">
        <v>0.136906154683966</v>
      </c>
      <c r="BW14" s="17">
        <v>0</v>
      </c>
      <c r="BX14" s="17">
        <v>0.64660460270841902</v>
      </c>
      <c r="BY14" s="17">
        <v>0.58380969628494295</v>
      </c>
      <c r="BZ14" s="17">
        <v>0</v>
      </c>
      <c r="CA14" s="17"/>
      <c r="CB14" s="17">
        <v>0.39662018034767499</v>
      </c>
      <c r="CC14" s="17">
        <v>0.121275322728183</v>
      </c>
      <c r="CD14" s="17"/>
      <c r="CE14" s="17">
        <v>0</v>
      </c>
      <c r="CF14" s="17"/>
      <c r="CG14" s="17">
        <v>0.43387545642279501</v>
      </c>
    </row>
    <row r="15" spans="2:85" x14ac:dyDescent="0.35">
      <c r="B15" s="18" t="s">
        <v>193</v>
      </c>
      <c r="C15" s="17">
        <v>0.12535769500790001</v>
      </c>
      <c r="D15" s="17">
        <v>0.16627178616253399</v>
      </c>
      <c r="E15" s="17">
        <v>8.4916422702197403E-2</v>
      </c>
      <c r="F15" s="17"/>
      <c r="G15" s="17">
        <v>0.30696939003705898</v>
      </c>
      <c r="H15" s="17">
        <v>0.284480008556867</v>
      </c>
      <c r="I15" s="17">
        <v>0.15120011583700099</v>
      </c>
      <c r="J15" s="17">
        <v>0</v>
      </c>
      <c r="K15" s="17">
        <v>4.8429971825262999E-2</v>
      </c>
      <c r="L15" s="17">
        <v>0</v>
      </c>
      <c r="M15" s="17"/>
      <c r="N15" s="17">
        <v>0.113891086207617</v>
      </c>
      <c r="O15" s="17">
        <v>0.18209391088584601</v>
      </c>
      <c r="P15" s="17">
        <v>0.13334716606558999</v>
      </c>
      <c r="Q15" s="17">
        <v>9.8397798706169007E-2</v>
      </c>
      <c r="R15" s="17"/>
      <c r="S15" s="17">
        <v>0</v>
      </c>
      <c r="T15" s="17">
        <v>0</v>
      </c>
      <c r="U15" s="17">
        <v>0</v>
      </c>
      <c r="V15" s="17">
        <v>0</v>
      </c>
      <c r="W15" s="17">
        <v>0</v>
      </c>
      <c r="X15" s="17">
        <v>0</v>
      </c>
      <c r="Y15" s="17">
        <v>0</v>
      </c>
      <c r="Z15" s="17">
        <v>0</v>
      </c>
      <c r="AA15" s="17">
        <v>0</v>
      </c>
      <c r="AB15" s="17">
        <v>0</v>
      </c>
      <c r="AC15" s="17">
        <v>0.12535769500790001</v>
      </c>
      <c r="AD15" s="17">
        <v>0</v>
      </c>
      <c r="AE15" s="17"/>
      <c r="AF15" s="17">
        <v>0</v>
      </c>
      <c r="AG15" s="17">
        <v>0</v>
      </c>
      <c r="AH15" s="17">
        <v>0.114963056091464</v>
      </c>
      <c r="AI15" s="17">
        <v>0.13879738955225299</v>
      </c>
      <c r="AJ15" s="17">
        <v>0</v>
      </c>
      <c r="AK15" s="17">
        <v>0.172174101010413</v>
      </c>
      <c r="AL15" s="17">
        <v>0.10458504953042801</v>
      </c>
      <c r="AM15" s="17">
        <v>0</v>
      </c>
      <c r="AN15" s="17">
        <v>0</v>
      </c>
      <c r="AO15" s="17">
        <v>0</v>
      </c>
      <c r="AP15" s="17">
        <v>0.32838222569770298</v>
      </c>
      <c r="AQ15" s="17">
        <v>0</v>
      </c>
      <c r="AR15" s="17">
        <v>0.17726460147239201</v>
      </c>
      <c r="AS15" s="17">
        <v>0</v>
      </c>
      <c r="AT15" s="17">
        <v>0</v>
      </c>
      <c r="AU15" s="17">
        <v>0.482720992431309</v>
      </c>
      <c r="AV15" s="17"/>
      <c r="AW15" s="17">
        <v>8.8203321350207003E-2</v>
      </c>
      <c r="AX15" s="17">
        <v>3.9950220218106798E-2</v>
      </c>
      <c r="AY15" s="17">
        <v>0.22293952492012201</v>
      </c>
      <c r="AZ15" s="17">
        <v>0.33350655249841898</v>
      </c>
      <c r="BA15" s="17">
        <v>0</v>
      </c>
      <c r="BB15" s="17"/>
      <c r="BC15" s="17">
        <v>0.385018148816551</v>
      </c>
      <c r="BD15" s="17">
        <v>6.3895116314862999E-2</v>
      </c>
      <c r="BE15" s="17">
        <v>0.142914710138345</v>
      </c>
      <c r="BF15" s="17">
        <v>0</v>
      </c>
      <c r="BG15" s="17">
        <v>0.31515595371347499</v>
      </c>
      <c r="BH15" s="17"/>
      <c r="BI15" s="17">
        <v>0.10523816564770599</v>
      </c>
      <c r="BJ15" s="17"/>
      <c r="BK15" s="17">
        <v>0.182358764856969</v>
      </c>
      <c r="BL15" s="17">
        <v>0.120059704694516</v>
      </c>
      <c r="BM15" s="17">
        <v>0.101259941776982</v>
      </c>
      <c r="BN15" s="17">
        <v>0</v>
      </c>
      <c r="BO15" s="17"/>
      <c r="BP15" s="17">
        <v>0</v>
      </c>
      <c r="BQ15" s="17">
        <v>0.18643657097949801</v>
      </c>
      <c r="BR15" s="17">
        <v>0</v>
      </c>
      <c r="BS15" s="17">
        <v>0.25264156162252299</v>
      </c>
      <c r="BT15" s="17">
        <v>0</v>
      </c>
      <c r="BU15" s="17"/>
      <c r="BV15" s="17">
        <v>6.9735863362277495E-2</v>
      </c>
      <c r="BW15" s="17">
        <v>0.198643844692487</v>
      </c>
      <c r="BX15" s="17">
        <v>0</v>
      </c>
      <c r="BY15" s="17">
        <v>5.72035182134778E-2</v>
      </c>
      <c r="BZ15" s="17">
        <v>0.23089023859095101</v>
      </c>
      <c r="CA15" s="17"/>
      <c r="CB15" s="17">
        <v>0.106669830997988</v>
      </c>
      <c r="CC15" s="17">
        <v>0.131682891087957</v>
      </c>
      <c r="CD15" s="17"/>
      <c r="CE15" s="17">
        <v>0.208602902700469</v>
      </c>
      <c r="CF15" s="17"/>
      <c r="CG15" s="17">
        <v>0.12972862339916999</v>
      </c>
    </row>
    <row r="16" spans="2:85" ht="29" x14ac:dyDescent="0.35">
      <c r="B16" s="18" t="s">
        <v>188</v>
      </c>
      <c r="C16" s="17">
        <v>0.12329347834300899</v>
      </c>
      <c r="D16" s="17">
        <v>8.94458708671651E-2</v>
      </c>
      <c r="E16" s="17">
        <v>0.15674992995166501</v>
      </c>
      <c r="F16" s="17"/>
      <c r="G16" s="17">
        <v>0.15113309633691799</v>
      </c>
      <c r="H16" s="17">
        <v>4.6850543070142601E-2</v>
      </c>
      <c r="I16" s="17">
        <v>0.14980058110949701</v>
      </c>
      <c r="J16" s="17">
        <v>0.18030177021046501</v>
      </c>
      <c r="K16" s="17">
        <v>9.3716583496328804E-2</v>
      </c>
      <c r="L16" s="17">
        <v>0.140171505065179</v>
      </c>
      <c r="M16" s="17"/>
      <c r="N16" s="17">
        <v>0.117173851783443</v>
      </c>
      <c r="O16" s="17">
        <v>9.3579335526350005E-2</v>
      </c>
      <c r="P16" s="17">
        <v>0.134609341606826</v>
      </c>
      <c r="Q16" s="17">
        <v>0.13626094488436</v>
      </c>
      <c r="R16" s="17"/>
      <c r="S16" s="17">
        <v>0</v>
      </c>
      <c r="T16" s="17">
        <v>0</v>
      </c>
      <c r="U16" s="17">
        <v>0</v>
      </c>
      <c r="V16" s="17">
        <v>0</v>
      </c>
      <c r="W16" s="17">
        <v>0</v>
      </c>
      <c r="X16" s="17">
        <v>0</v>
      </c>
      <c r="Y16" s="17">
        <v>0</v>
      </c>
      <c r="Z16" s="17">
        <v>0</v>
      </c>
      <c r="AA16" s="17">
        <v>0</v>
      </c>
      <c r="AB16" s="17">
        <v>0</v>
      </c>
      <c r="AC16" s="17">
        <v>0.12329347834300899</v>
      </c>
      <c r="AD16" s="17">
        <v>0</v>
      </c>
      <c r="AE16" s="17"/>
      <c r="AF16" s="17">
        <v>0</v>
      </c>
      <c r="AG16" s="17">
        <v>0</v>
      </c>
      <c r="AH16" s="17">
        <v>0</v>
      </c>
      <c r="AI16" s="17">
        <v>0.26871633509319398</v>
      </c>
      <c r="AJ16" s="17">
        <v>0.39599209621405901</v>
      </c>
      <c r="AK16" s="17">
        <v>0.17169310991261899</v>
      </c>
      <c r="AL16" s="17">
        <v>0</v>
      </c>
      <c r="AM16" s="17">
        <v>0.15509281420353199</v>
      </c>
      <c r="AN16" s="17">
        <v>0.200904958754862</v>
      </c>
      <c r="AO16" s="17">
        <v>0.21804068835073301</v>
      </c>
      <c r="AP16" s="17">
        <v>0</v>
      </c>
      <c r="AQ16" s="17">
        <v>0</v>
      </c>
      <c r="AR16" s="17">
        <v>0</v>
      </c>
      <c r="AS16" s="17">
        <v>0</v>
      </c>
      <c r="AT16" s="17">
        <v>0</v>
      </c>
      <c r="AU16" s="17">
        <v>0.34554854022297699</v>
      </c>
      <c r="AV16" s="17"/>
      <c r="AW16" s="17">
        <v>9.7611021827331307E-2</v>
      </c>
      <c r="AX16" s="17">
        <v>0.17836165954242</v>
      </c>
      <c r="AY16" s="17">
        <v>0.110943062642216</v>
      </c>
      <c r="AZ16" s="17">
        <v>0.20858326383551001</v>
      </c>
      <c r="BA16" s="17">
        <v>0</v>
      </c>
      <c r="BB16" s="17"/>
      <c r="BC16" s="17">
        <v>0</v>
      </c>
      <c r="BD16" s="17">
        <v>6.2625745535855898E-2</v>
      </c>
      <c r="BE16" s="17">
        <v>0.170784671587487</v>
      </c>
      <c r="BF16" s="17">
        <v>0.206721887264043</v>
      </c>
      <c r="BG16" s="17">
        <v>0</v>
      </c>
      <c r="BH16" s="17"/>
      <c r="BI16" s="17">
        <v>0.121050313829768</v>
      </c>
      <c r="BJ16" s="17"/>
      <c r="BK16" s="17">
        <v>8.5578109721599405E-2</v>
      </c>
      <c r="BL16" s="17">
        <v>0.11753017285412699</v>
      </c>
      <c r="BM16" s="17">
        <v>0.15594193175186699</v>
      </c>
      <c r="BN16" s="17">
        <v>0</v>
      </c>
      <c r="BO16" s="17"/>
      <c r="BP16" s="17">
        <v>0.15486669275691001</v>
      </c>
      <c r="BQ16" s="17">
        <v>0.14328094263843</v>
      </c>
      <c r="BR16" s="17">
        <v>0</v>
      </c>
      <c r="BS16" s="17">
        <v>0</v>
      </c>
      <c r="BT16" s="17">
        <v>0.41369555909099898</v>
      </c>
      <c r="BU16" s="17"/>
      <c r="BV16" s="17">
        <v>7.2588841370979498E-2</v>
      </c>
      <c r="BW16" s="17">
        <v>0.25673984180348902</v>
      </c>
      <c r="BX16" s="17">
        <v>0</v>
      </c>
      <c r="BY16" s="17">
        <v>7.8848636852410101E-2</v>
      </c>
      <c r="BZ16" s="17">
        <v>0.30016375108096</v>
      </c>
      <c r="CA16" s="17"/>
      <c r="CB16" s="17">
        <v>8.4578336327061396E-2</v>
      </c>
      <c r="CC16" s="17">
        <v>0.13639721584817299</v>
      </c>
      <c r="CD16" s="17"/>
      <c r="CE16" s="17">
        <v>0.269611556914718</v>
      </c>
      <c r="CF16" s="17"/>
      <c r="CG16" s="17">
        <v>0.12992108651603501</v>
      </c>
    </row>
    <row r="17" spans="2:85" ht="29" x14ac:dyDescent="0.35">
      <c r="B17" s="18" t="s">
        <v>200</v>
      </c>
      <c r="C17" s="17">
        <v>8.0810765432386397E-2</v>
      </c>
      <c r="D17" s="17">
        <v>0.14493897431095801</v>
      </c>
      <c r="E17" s="17">
        <v>1.74236466049499E-2</v>
      </c>
      <c r="F17" s="17"/>
      <c r="G17" s="17">
        <v>0.28669285648663401</v>
      </c>
      <c r="H17" s="17">
        <v>0.111590545620305</v>
      </c>
      <c r="I17" s="17">
        <v>7.4580258066689095E-2</v>
      </c>
      <c r="J17" s="17">
        <v>0</v>
      </c>
      <c r="K17" s="17">
        <v>0</v>
      </c>
      <c r="L17" s="17">
        <v>4.11257151984935E-2</v>
      </c>
      <c r="M17" s="17"/>
      <c r="N17" s="17">
        <v>0</v>
      </c>
      <c r="O17" s="17">
        <v>4.4213526734543998E-2</v>
      </c>
      <c r="P17" s="17">
        <v>0.298380234797266</v>
      </c>
      <c r="Q17" s="17">
        <v>3.2073463822234201E-2</v>
      </c>
      <c r="R17" s="17"/>
      <c r="S17" s="17">
        <v>0</v>
      </c>
      <c r="T17" s="17">
        <v>0</v>
      </c>
      <c r="U17" s="17">
        <v>0</v>
      </c>
      <c r="V17" s="17">
        <v>0</v>
      </c>
      <c r="W17" s="17">
        <v>0</v>
      </c>
      <c r="X17" s="17">
        <v>0</v>
      </c>
      <c r="Y17" s="17">
        <v>0</v>
      </c>
      <c r="Z17" s="17">
        <v>0</v>
      </c>
      <c r="AA17" s="17">
        <v>0</v>
      </c>
      <c r="AB17" s="17">
        <v>0</v>
      </c>
      <c r="AC17" s="17">
        <v>8.0810765432386397E-2</v>
      </c>
      <c r="AD17" s="17">
        <v>0</v>
      </c>
      <c r="AE17" s="17"/>
      <c r="AF17" s="17">
        <v>0.55200620342866902</v>
      </c>
      <c r="AG17" s="17">
        <v>0.403101440130953</v>
      </c>
      <c r="AH17" s="17">
        <v>0</v>
      </c>
      <c r="AI17" s="17">
        <v>0</v>
      </c>
      <c r="AJ17" s="17">
        <v>0.112393214786222</v>
      </c>
      <c r="AK17" s="17">
        <v>0.11285806795183601</v>
      </c>
      <c r="AL17" s="17">
        <v>0.25553433681434501</v>
      </c>
      <c r="AM17" s="17">
        <v>0</v>
      </c>
      <c r="AN17" s="17">
        <v>0</v>
      </c>
      <c r="AO17" s="17">
        <v>0</v>
      </c>
      <c r="AP17" s="17">
        <v>0</v>
      </c>
      <c r="AQ17" s="17">
        <v>0</v>
      </c>
      <c r="AR17" s="17">
        <v>0</v>
      </c>
      <c r="AS17" s="17">
        <v>0</v>
      </c>
      <c r="AT17" s="17">
        <v>0</v>
      </c>
      <c r="AU17" s="17">
        <v>0</v>
      </c>
      <c r="AV17" s="17"/>
      <c r="AW17" s="17">
        <v>4.0035083528617302E-2</v>
      </c>
      <c r="AX17" s="17">
        <v>9.3623617606229906E-2</v>
      </c>
      <c r="AY17" s="17">
        <v>0.166671602669171</v>
      </c>
      <c r="AZ17" s="17">
        <v>0</v>
      </c>
      <c r="BA17" s="17">
        <v>0</v>
      </c>
      <c r="BB17" s="17"/>
      <c r="BC17" s="17">
        <v>0.20809668640241799</v>
      </c>
      <c r="BD17" s="17">
        <v>0.15144103535354</v>
      </c>
      <c r="BE17" s="17">
        <v>6.8293608361727598E-2</v>
      </c>
      <c r="BF17" s="17">
        <v>0</v>
      </c>
      <c r="BG17" s="17">
        <v>0</v>
      </c>
      <c r="BH17" s="17"/>
      <c r="BI17" s="17">
        <v>6.6335452714329002E-2</v>
      </c>
      <c r="BJ17" s="17"/>
      <c r="BK17" s="17">
        <v>3.4925415838717597E-2</v>
      </c>
      <c r="BL17" s="17">
        <v>0.19983259967522701</v>
      </c>
      <c r="BM17" s="17">
        <v>2.8744790613326899E-2</v>
      </c>
      <c r="BN17" s="17">
        <v>0</v>
      </c>
      <c r="BO17" s="17"/>
      <c r="BP17" s="17">
        <v>0</v>
      </c>
      <c r="BQ17" s="17">
        <v>4.8498200330127597E-2</v>
      </c>
      <c r="BR17" s="17">
        <v>0</v>
      </c>
      <c r="BS17" s="17">
        <v>0.24960333567860199</v>
      </c>
      <c r="BT17" s="17">
        <v>0.28082719190156702</v>
      </c>
      <c r="BU17" s="17"/>
      <c r="BV17" s="17">
        <v>6.7713262765974697E-2</v>
      </c>
      <c r="BW17" s="17">
        <v>0</v>
      </c>
      <c r="BX17" s="17">
        <v>0</v>
      </c>
      <c r="BY17" s="17">
        <v>0.19077132336041699</v>
      </c>
      <c r="BZ17" s="17">
        <v>7.4943147451675005E-2</v>
      </c>
      <c r="CA17" s="17"/>
      <c r="CB17" s="17">
        <v>0.118521185537248</v>
      </c>
      <c r="CC17" s="17">
        <v>6.8047091569068893E-2</v>
      </c>
      <c r="CD17" s="17"/>
      <c r="CE17" s="17">
        <v>0</v>
      </c>
      <c r="CF17" s="17"/>
      <c r="CG17" s="17">
        <v>0</v>
      </c>
    </row>
    <row r="18" spans="2:85" x14ac:dyDescent="0.35">
      <c r="B18" s="18" t="s">
        <v>192</v>
      </c>
      <c r="C18" s="17">
        <v>7.94559555090006E-2</v>
      </c>
      <c r="D18" s="17">
        <v>7.8890213292667405E-2</v>
      </c>
      <c r="E18" s="17">
        <v>8.0015159792412194E-2</v>
      </c>
      <c r="F18" s="17"/>
      <c r="G18" s="17">
        <v>0.15113309633691799</v>
      </c>
      <c r="H18" s="17">
        <v>0</v>
      </c>
      <c r="I18" s="17">
        <v>7.4200523190996501E-2</v>
      </c>
      <c r="J18" s="17">
        <v>5.9229362336902902E-2</v>
      </c>
      <c r="K18" s="17">
        <v>0.123465926111184</v>
      </c>
      <c r="L18" s="17">
        <v>8.0978896060820302E-2</v>
      </c>
      <c r="M18" s="17"/>
      <c r="N18" s="17">
        <v>4.0146336967472697E-2</v>
      </c>
      <c r="O18" s="17">
        <v>9.0598333694938096E-2</v>
      </c>
      <c r="P18" s="17">
        <v>0</v>
      </c>
      <c r="Q18" s="17">
        <v>0.13806827922524101</v>
      </c>
      <c r="R18" s="17"/>
      <c r="S18" s="17">
        <v>0</v>
      </c>
      <c r="T18" s="17">
        <v>0</v>
      </c>
      <c r="U18" s="17">
        <v>0</v>
      </c>
      <c r="V18" s="17">
        <v>0</v>
      </c>
      <c r="W18" s="17">
        <v>0</v>
      </c>
      <c r="X18" s="17">
        <v>0</v>
      </c>
      <c r="Y18" s="17">
        <v>0</v>
      </c>
      <c r="Z18" s="17">
        <v>0</v>
      </c>
      <c r="AA18" s="17">
        <v>0</v>
      </c>
      <c r="AB18" s="17">
        <v>0</v>
      </c>
      <c r="AC18" s="17">
        <v>7.94559555090006E-2</v>
      </c>
      <c r="AD18" s="17">
        <v>0</v>
      </c>
      <c r="AE18" s="17"/>
      <c r="AF18" s="17">
        <v>0</v>
      </c>
      <c r="AG18" s="17">
        <v>0</v>
      </c>
      <c r="AH18" s="17">
        <v>0.14242309018163599</v>
      </c>
      <c r="AI18" s="17">
        <v>0</v>
      </c>
      <c r="AJ18" s="17">
        <v>0.39755765474962901</v>
      </c>
      <c r="AK18" s="17">
        <v>0.18192220844614501</v>
      </c>
      <c r="AL18" s="17">
        <v>0</v>
      </c>
      <c r="AM18" s="17">
        <v>0</v>
      </c>
      <c r="AN18" s="17">
        <v>0</v>
      </c>
      <c r="AO18" s="17">
        <v>0</v>
      </c>
      <c r="AP18" s="17">
        <v>0</v>
      </c>
      <c r="AQ18" s="17">
        <v>0</v>
      </c>
      <c r="AR18" s="17">
        <v>0.174241135299809</v>
      </c>
      <c r="AS18" s="17">
        <v>0</v>
      </c>
      <c r="AT18" s="17">
        <v>0</v>
      </c>
      <c r="AU18" s="17">
        <v>0</v>
      </c>
      <c r="AV18" s="17"/>
      <c r="AW18" s="17">
        <v>7.1950525257028497E-2</v>
      </c>
      <c r="AX18" s="17">
        <v>9.8709311368927105E-2</v>
      </c>
      <c r="AY18" s="17">
        <v>7.7463500780265093E-2</v>
      </c>
      <c r="AZ18" s="17">
        <v>0</v>
      </c>
      <c r="BA18" s="17">
        <v>0</v>
      </c>
      <c r="BB18" s="17"/>
      <c r="BC18" s="17">
        <v>0</v>
      </c>
      <c r="BD18" s="17">
        <v>7.1358523316240194E-2</v>
      </c>
      <c r="BE18" s="17">
        <v>8.5575397424185795E-2</v>
      </c>
      <c r="BF18" s="17">
        <v>0.146952584296168</v>
      </c>
      <c r="BG18" s="17">
        <v>0</v>
      </c>
      <c r="BH18" s="17"/>
      <c r="BI18" s="17">
        <v>6.0200433181110499E-2</v>
      </c>
      <c r="BJ18" s="17"/>
      <c r="BK18" s="17">
        <v>0</v>
      </c>
      <c r="BL18" s="17">
        <v>8.8309977014269306E-2</v>
      </c>
      <c r="BM18" s="17">
        <v>0.124595574052555</v>
      </c>
      <c r="BN18" s="17">
        <v>0</v>
      </c>
      <c r="BO18" s="17"/>
      <c r="BP18" s="17">
        <v>6.5263944814714703E-2</v>
      </c>
      <c r="BQ18" s="17">
        <v>8.5616074647552096E-2</v>
      </c>
      <c r="BR18" s="17">
        <v>0</v>
      </c>
      <c r="BS18" s="17">
        <v>0</v>
      </c>
      <c r="BT18" s="17">
        <v>0.29608190150119401</v>
      </c>
      <c r="BU18" s="17"/>
      <c r="BV18" s="17">
        <v>0.20436989532170899</v>
      </c>
      <c r="BW18" s="17">
        <v>6.41755731439584E-2</v>
      </c>
      <c r="BX18" s="17">
        <v>0</v>
      </c>
      <c r="BY18" s="17">
        <v>7.0041600602854096E-2</v>
      </c>
      <c r="BZ18" s="17">
        <v>0.13609576764282999</v>
      </c>
      <c r="CA18" s="17"/>
      <c r="CB18" s="17">
        <v>4.3514996877665801E-2</v>
      </c>
      <c r="CC18" s="17">
        <v>9.1620727819405098E-2</v>
      </c>
      <c r="CD18" s="17"/>
      <c r="CE18" s="17">
        <v>6.7393031286824903E-2</v>
      </c>
      <c r="CF18" s="17"/>
      <c r="CG18" s="17">
        <v>0</v>
      </c>
    </row>
    <row r="19" spans="2:85" ht="29" x14ac:dyDescent="0.35">
      <c r="B19" s="18" t="s">
        <v>198</v>
      </c>
      <c r="C19" s="17">
        <v>7.9262864184722698E-2</v>
      </c>
      <c r="D19" s="17">
        <v>0.14219978550867399</v>
      </c>
      <c r="E19" s="17">
        <v>1.7053265938366799E-2</v>
      </c>
      <c r="F19" s="17"/>
      <c r="G19" s="17">
        <v>0.143346428243317</v>
      </c>
      <c r="H19" s="17">
        <v>4.8050914575758899E-2</v>
      </c>
      <c r="I19" s="17">
        <v>7.5600057918500593E-2</v>
      </c>
      <c r="J19" s="17">
        <v>0</v>
      </c>
      <c r="K19" s="17">
        <v>0.12890492931388001</v>
      </c>
      <c r="L19" s="17">
        <v>8.0691151332941094E-2</v>
      </c>
      <c r="M19" s="17"/>
      <c r="N19" s="17">
        <v>0.14599958894541601</v>
      </c>
      <c r="O19" s="17">
        <v>4.5534188328521602E-2</v>
      </c>
      <c r="P19" s="17">
        <v>0.147970770623398</v>
      </c>
      <c r="Q19" s="17">
        <v>2.2181284718988201E-2</v>
      </c>
      <c r="R19" s="17"/>
      <c r="S19" s="17">
        <v>0</v>
      </c>
      <c r="T19" s="17">
        <v>0</v>
      </c>
      <c r="U19" s="17">
        <v>0</v>
      </c>
      <c r="V19" s="17">
        <v>0</v>
      </c>
      <c r="W19" s="17">
        <v>0</v>
      </c>
      <c r="X19" s="17">
        <v>0</v>
      </c>
      <c r="Y19" s="17">
        <v>0</v>
      </c>
      <c r="Z19" s="17">
        <v>0</v>
      </c>
      <c r="AA19" s="17">
        <v>0</v>
      </c>
      <c r="AB19" s="17">
        <v>0</v>
      </c>
      <c r="AC19" s="17">
        <v>7.9262864184722698E-2</v>
      </c>
      <c r="AD19" s="17">
        <v>0</v>
      </c>
      <c r="AE19" s="17"/>
      <c r="AF19" s="17">
        <v>0.55200620342866902</v>
      </c>
      <c r="AG19" s="17">
        <v>0</v>
      </c>
      <c r="AH19" s="17">
        <v>0</v>
      </c>
      <c r="AI19" s="17">
        <v>0.13079532387946399</v>
      </c>
      <c r="AJ19" s="17">
        <v>0</v>
      </c>
      <c r="AK19" s="17">
        <v>0</v>
      </c>
      <c r="AL19" s="17">
        <v>0</v>
      </c>
      <c r="AM19" s="17">
        <v>0</v>
      </c>
      <c r="AN19" s="17">
        <v>0</v>
      </c>
      <c r="AO19" s="17">
        <v>0.21804068835073301</v>
      </c>
      <c r="AP19" s="17">
        <v>7.5508273017537805E-2</v>
      </c>
      <c r="AQ19" s="17">
        <v>0</v>
      </c>
      <c r="AR19" s="17">
        <v>0.12371919034461</v>
      </c>
      <c r="AS19" s="17">
        <v>0.31499356965173197</v>
      </c>
      <c r="AT19" s="17">
        <v>0</v>
      </c>
      <c r="AU19" s="17">
        <v>0.34259119535261401</v>
      </c>
      <c r="AV19" s="17"/>
      <c r="AW19" s="17">
        <v>2.7687361471732602E-2</v>
      </c>
      <c r="AX19" s="17">
        <v>0.16777307720996301</v>
      </c>
      <c r="AY19" s="17">
        <v>0.103060519579246</v>
      </c>
      <c r="AZ19" s="17">
        <v>0</v>
      </c>
      <c r="BA19" s="17">
        <v>0.33262037383340898</v>
      </c>
      <c r="BB19" s="17"/>
      <c r="BC19" s="17">
        <v>0</v>
      </c>
      <c r="BD19" s="17">
        <v>0.254656141912317</v>
      </c>
      <c r="BE19" s="17">
        <v>1.9387807733179E-2</v>
      </c>
      <c r="BF19" s="17">
        <v>0</v>
      </c>
      <c r="BG19" s="17">
        <v>0</v>
      </c>
      <c r="BH19" s="17"/>
      <c r="BI19" s="17">
        <v>0.103251199185121</v>
      </c>
      <c r="BJ19" s="17"/>
      <c r="BK19" s="17">
        <v>3.1974824217826797E-2</v>
      </c>
      <c r="BL19" s="17">
        <v>0.120672782012574</v>
      </c>
      <c r="BM19" s="17">
        <v>8.2371552281717997E-2</v>
      </c>
      <c r="BN19" s="17">
        <v>0</v>
      </c>
      <c r="BO19" s="17"/>
      <c r="BP19" s="17">
        <v>0.122256578506503</v>
      </c>
      <c r="BQ19" s="17">
        <v>5.5116869623211197E-2</v>
      </c>
      <c r="BR19" s="17">
        <v>0</v>
      </c>
      <c r="BS19" s="17">
        <v>0</v>
      </c>
      <c r="BT19" s="17">
        <v>0.28082719190156702</v>
      </c>
      <c r="BU19" s="17"/>
      <c r="BV19" s="17">
        <v>0.13733033533630701</v>
      </c>
      <c r="BW19" s="17">
        <v>0.10250747853186901</v>
      </c>
      <c r="BX19" s="17">
        <v>0</v>
      </c>
      <c r="BY19" s="17">
        <v>0.18599673596659899</v>
      </c>
      <c r="BZ19" s="17">
        <v>0</v>
      </c>
      <c r="CA19" s="17"/>
      <c r="CB19" s="17">
        <v>0.115554860471204</v>
      </c>
      <c r="CC19" s="17">
        <v>6.6979277760564698E-2</v>
      </c>
      <c r="CD19" s="17"/>
      <c r="CE19" s="17">
        <v>0.10764671617867901</v>
      </c>
      <c r="CF19" s="17"/>
      <c r="CG19" s="17">
        <v>0</v>
      </c>
    </row>
    <row r="20" spans="2:85" ht="29" x14ac:dyDescent="0.35">
      <c r="B20" s="18" t="s">
        <v>195</v>
      </c>
      <c r="C20" s="17">
        <v>6.9036167888133396E-2</v>
      </c>
      <c r="D20" s="17">
        <v>0.121108840424551</v>
      </c>
      <c r="E20" s="17">
        <v>1.7565267024862399E-2</v>
      </c>
      <c r="F20" s="17"/>
      <c r="G20" s="17">
        <v>0.287636287459831</v>
      </c>
      <c r="H20" s="17">
        <v>0</v>
      </c>
      <c r="I20" s="17">
        <v>0.22438083917618601</v>
      </c>
      <c r="J20" s="17">
        <v>0</v>
      </c>
      <c r="K20" s="17">
        <v>0</v>
      </c>
      <c r="L20" s="17">
        <v>0</v>
      </c>
      <c r="M20" s="17"/>
      <c r="N20" s="17">
        <v>0.136634993688308</v>
      </c>
      <c r="O20" s="17">
        <v>4.5534188328521602E-2</v>
      </c>
      <c r="P20" s="17">
        <v>0.14948046290290501</v>
      </c>
      <c r="Q20" s="17">
        <v>0</v>
      </c>
      <c r="R20" s="17"/>
      <c r="S20" s="17">
        <v>0</v>
      </c>
      <c r="T20" s="17">
        <v>0</v>
      </c>
      <c r="U20" s="17">
        <v>0</v>
      </c>
      <c r="V20" s="17">
        <v>0</v>
      </c>
      <c r="W20" s="17">
        <v>0</v>
      </c>
      <c r="X20" s="17">
        <v>0</v>
      </c>
      <c r="Y20" s="17">
        <v>0</v>
      </c>
      <c r="Z20" s="17">
        <v>0</v>
      </c>
      <c r="AA20" s="17">
        <v>0</v>
      </c>
      <c r="AB20" s="17">
        <v>0</v>
      </c>
      <c r="AC20" s="17">
        <v>6.9036167888133396E-2</v>
      </c>
      <c r="AD20" s="17">
        <v>0</v>
      </c>
      <c r="AE20" s="17"/>
      <c r="AF20" s="17">
        <v>0.55200620342866902</v>
      </c>
      <c r="AG20" s="17">
        <v>0</v>
      </c>
      <c r="AH20" s="17">
        <v>0</v>
      </c>
      <c r="AI20" s="17">
        <v>0</v>
      </c>
      <c r="AJ20" s="17">
        <v>0.112393214786222</v>
      </c>
      <c r="AK20" s="17">
        <v>5.8037525298015202E-2</v>
      </c>
      <c r="AL20" s="17">
        <v>0</v>
      </c>
      <c r="AM20" s="17">
        <v>0</v>
      </c>
      <c r="AN20" s="17">
        <v>0</v>
      </c>
      <c r="AO20" s="17">
        <v>0</v>
      </c>
      <c r="AP20" s="17">
        <v>0.18473171651693701</v>
      </c>
      <c r="AQ20" s="17">
        <v>0</v>
      </c>
      <c r="AR20" s="17">
        <v>0</v>
      </c>
      <c r="AS20" s="17">
        <v>0</v>
      </c>
      <c r="AT20" s="17">
        <v>0</v>
      </c>
      <c r="AU20" s="17">
        <v>0.16769769441941201</v>
      </c>
      <c r="AV20" s="17"/>
      <c r="AW20" s="17">
        <v>2.9424865435851998E-2</v>
      </c>
      <c r="AX20" s="17">
        <v>9.3623617606229906E-2</v>
      </c>
      <c r="AY20" s="17">
        <v>0.16757540946388</v>
      </c>
      <c r="AZ20" s="17">
        <v>0</v>
      </c>
      <c r="BA20" s="17">
        <v>0</v>
      </c>
      <c r="BB20" s="17"/>
      <c r="BC20" s="17">
        <v>0.20809668640241799</v>
      </c>
      <c r="BD20" s="17">
        <v>0.18401893896532601</v>
      </c>
      <c r="BE20" s="17">
        <v>2.06044781200042E-2</v>
      </c>
      <c r="BF20" s="17">
        <v>0</v>
      </c>
      <c r="BG20" s="17">
        <v>0</v>
      </c>
      <c r="BH20" s="17"/>
      <c r="BI20" s="17">
        <v>5.0706956593590702E-2</v>
      </c>
      <c r="BJ20" s="17"/>
      <c r="BK20" s="17">
        <v>0.118438593013191</v>
      </c>
      <c r="BL20" s="17">
        <v>0.100751439034341</v>
      </c>
      <c r="BM20" s="17">
        <v>2.0735653890742899E-2</v>
      </c>
      <c r="BN20" s="17">
        <v>0</v>
      </c>
      <c r="BO20" s="17"/>
      <c r="BP20" s="17">
        <v>0</v>
      </c>
      <c r="BQ20" s="17">
        <v>6.9867590935917698E-2</v>
      </c>
      <c r="BR20" s="17">
        <v>0</v>
      </c>
      <c r="BS20" s="17">
        <v>0.24960333567860199</v>
      </c>
      <c r="BT20" s="17">
        <v>0.39844084949137198</v>
      </c>
      <c r="BU20" s="17"/>
      <c r="BV20" s="17">
        <v>0</v>
      </c>
      <c r="BW20" s="17">
        <v>0.17631177035523399</v>
      </c>
      <c r="BX20" s="17">
        <v>0</v>
      </c>
      <c r="BY20" s="17">
        <v>0.19077132336041699</v>
      </c>
      <c r="BZ20" s="17">
        <v>5.4061801595464302E-2</v>
      </c>
      <c r="CA20" s="17"/>
      <c r="CB20" s="17">
        <v>0.238071440574215</v>
      </c>
      <c r="CC20" s="17">
        <v>1.18235702569568E-2</v>
      </c>
      <c r="CD20" s="17"/>
      <c r="CE20" s="17">
        <v>0.18515120432398299</v>
      </c>
      <c r="CF20" s="17"/>
      <c r="CG20" s="17">
        <v>0.43639592017803502</v>
      </c>
    </row>
    <row r="21" spans="2:85" ht="43.5" x14ac:dyDescent="0.35">
      <c r="B21" s="18" t="s">
        <v>191</v>
      </c>
      <c r="C21" s="17">
        <v>6.3650205601397405E-2</v>
      </c>
      <c r="D21" s="17">
        <v>3.5549799050620098E-2</v>
      </c>
      <c r="E21" s="17">
        <v>9.1425873131830898E-2</v>
      </c>
      <c r="F21" s="17"/>
      <c r="G21" s="17">
        <v>0.11164478092299999</v>
      </c>
      <c r="H21" s="17">
        <v>0</v>
      </c>
      <c r="I21" s="17">
        <v>0.10044495342248801</v>
      </c>
      <c r="J21" s="17">
        <v>0.118680525810387</v>
      </c>
      <c r="K21" s="17">
        <v>4.7262104459829403E-2</v>
      </c>
      <c r="L21" s="17">
        <v>3.9853180862326802E-2</v>
      </c>
      <c r="M21" s="17"/>
      <c r="N21" s="17">
        <v>7.4658434069074603E-2</v>
      </c>
      <c r="O21" s="17">
        <v>4.6384806960394001E-2</v>
      </c>
      <c r="P21" s="17">
        <v>0</v>
      </c>
      <c r="Q21" s="17">
        <v>9.9670171460044199E-2</v>
      </c>
      <c r="R21" s="17"/>
      <c r="S21" s="17">
        <v>0</v>
      </c>
      <c r="T21" s="17">
        <v>0</v>
      </c>
      <c r="U21" s="17">
        <v>0</v>
      </c>
      <c r="V21" s="17">
        <v>0</v>
      </c>
      <c r="W21" s="17">
        <v>0</v>
      </c>
      <c r="X21" s="17">
        <v>0</v>
      </c>
      <c r="Y21" s="17">
        <v>0</v>
      </c>
      <c r="Z21" s="17">
        <v>0</v>
      </c>
      <c r="AA21" s="17">
        <v>0</v>
      </c>
      <c r="AB21" s="17">
        <v>0</v>
      </c>
      <c r="AC21" s="17">
        <v>6.3650205601397405E-2</v>
      </c>
      <c r="AD21" s="17">
        <v>0</v>
      </c>
      <c r="AE21" s="17"/>
      <c r="AF21" s="17">
        <v>0.22047692261139501</v>
      </c>
      <c r="AG21" s="17">
        <v>0.30293506870723502</v>
      </c>
      <c r="AH21" s="17">
        <v>0</v>
      </c>
      <c r="AI21" s="17">
        <v>0</v>
      </c>
      <c r="AJ21" s="17">
        <v>0</v>
      </c>
      <c r="AK21" s="17">
        <v>7.7110741523505999E-2</v>
      </c>
      <c r="AL21" s="17">
        <v>0.213676891869263</v>
      </c>
      <c r="AM21" s="17">
        <v>0</v>
      </c>
      <c r="AN21" s="17">
        <v>0</v>
      </c>
      <c r="AO21" s="17">
        <v>0</v>
      </c>
      <c r="AP21" s="17">
        <v>0</v>
      </c>
      <c r="AQ21" s="17">
        <v>0</v>
      </c>
      <c r="AR21" s="17">
        <v>0</v>
      </c>
      <c r="AS21" s="17">
        <v>0</v>
      </c>
      <c r="AT21" s="17">
        <v>0</v>
      </c>
      <c r="AU21" s="17">
        <v>0.31186026442440901</v>
      </c>
      <c r="AV21" s="17"/>
      <c r="AW21" s="17">
        <v>9.4324576067262203E-2</v>
      </c>
      <c r="AX21" s="17">
        <v>4.0848925096511397E-2</v>
      </c>
      <c r="AY21" s="17">
        <v>7.0688427508580898E-2</v>
      </c>
      <c r="AZ21" s="17">
        <v>0</v>
      </c>
      <c r="BA21" s="17">
        <v>0</v>
      </c>
      <c r="BB21" s="17"/>
      <c r="BC21" s="17">
        <v>0.385018148816551</v>
      </c>
      <c r="BD21" s="17">
        <v>0</v>
      </c>
      <c r="BE21" s="17">
        <v>1.9387807733179E-2</v>
      </c>
      <c r="BF21" s="17">
        <v>0.116256898184402</v>
      </c>
      <c r="BG21" s="17">
        <v>0.23204174186516499</v>
      </c>
      <c r="BH21" s="17"/>
      <c r="BI21" s="17">
        <v>7.1939420184289102E-2</v>
      </c>
      <c r="BJ21" s="17"/>
      <c r="BK21" s="17">
        <v>6.9511869236501003E-2</v>
      </c>
      <c r="BL21" s="17">
        <v>2.8205542154481601E-2</v>
      </c>
      <c r="BM21" s="17">
        <v>8.8152411523563803E-2</v>
      </c>
      <c r="BN21" s="17">
        <v>0</v>
      </c>
      <c r="BO21" s="17"/>
      <c r="BP21" s="17">
        <v>0</v>
      </c>
      <c r="BQ21" s="17">
        <v>5.9154915270294602E-2</v>
      </c>
      <c r="BR21" s="17">
        <v>0</v>
      </c>
      <c r="BS21" s="17">
        <v>0</v>
      </c>
      <c r="BT21" s="17">
        <v>0</v>
      </c>
      <c r="BU21" s="17"/>
      <c r="BV21" s="17">
        <v>7.1304614679824296E-2</v>
      </c>
      <c r="BW21" s="17">
        <v>9.5807180302031003E-2</v>
      </c>
      <c r="BX21" s="17">
        <v>0</v>
      </c>
      <c r="BY21" s="17">
        <v>5.8358581690301198E-2</v>
      </c>
      <c r="BZ21" s="17">
        <v>0</v>
      </c>
      <c r="CA21" s="17"/>
      <c r="CB21" s="17">
        <v>3.6256645738832201E-2</v>
      </c>
      <c r="CC21" s="17">
        <v>7.2921978842554497E-2</v>
      </c>
      <c r="CD21" s="17"/>
      <c r="CE21" s="17">
        <v>0.10061049684922201</v>
      </c>
      <c r="CF21" s="17"/>
      <c r="CG21" s="17">
        <v>0.13234812652531999</v>
      </c>
    </row>
    <row r="22" spans="2:85" ht="29" x14ac:dyDescent="0.35">
      <c r="B22" s="18" t="s">
        <v>197</v>
      </c>
      <c r="C22" s="17">
        <v>5.7932048736014798E-2</v>
      </c>
      <c r="D22" s="17">
        <v>3.0723774827057401E-2</v>
      </c>
      <c r="E22" s="17">
        <v>8.4825893449847395E-2</v>
      </c>
      <c r="F22" s="17"/>
      <c r="G22" s="17">
        <v>0.11164478092299999</v>
      </c>
      <c r="H22" s="17">
        <v>4.65442134799448E-2</v>
      </c>
      <c r="I22" s="17">
        <v>0.14931542524209299</v>
      </c>
      <c r="J22" s="17">
        <v>0</v>
      </c>
      <c r="K22" s="17">
        <v>8.3959555684359297E-2</v>
      </c>
      <c r="L22" s="17">
        <v>0</v>
      </c>
      <c r="M22" s="17"/>
      <c r="N22" s="17">
        <v>0.103164172948538</v>
      </c>
      <c r="O22" s="17">
        <v>8.9516038388932004E-2</v>
      </c>
      <c r="P22" s="17">
        <v>8.7472303041603E-2</v>
      </c>
      <c r="Q22" s="17">
        <v>0</v>
      </c>
      <c r="R22" s="17"/>
      <c r="S22" s="17">
        <v>0</v>
      </c>
      <c r="T22" s="17">
        <v>0</v>
      </c>
      <c r="U22" s="17">
        <v>0</v>
      </c>
      <c r="V22" s="17">
        <v>0</v>
      </c>
      <c r="W22" s="17">
        <v>0</v>
      </c>
      <c r="X22" s="17">
        <v>0</v>
      </c>
      <c r="Y22" s="17">
        <v>0</v>
      </c>
      <c r="Z22" s="17">
        <v>0</v>
      </c>
      <c r="AA22" s="17">
        <v>0</v>
      </c>
      <c r="AB22" s="17">
        <v>0</v>
      </c>
      <c r="AC22" s="17">
        <v>5.7932048736014798E-2</v>
      </c>
      <c r="AD22" s="17">
        <v>0</v>
      </c>
      <c r="AE22" s="17"/>
      <c r="AF22" s="17">
        <v>0</v>
      </c>
      <c r="AG22" s="17">
        <v>0</v>
      </c>
      <c r="AH22" s="17">
        <v>0</v>
      </c>
      <c r="AI22" s="17">
        <v>0</v>
      </c>
      <c r="AJ22" s="17">
        <v>0</v>
      </c>
      <c r="AK22" s="17">
        <v>5.8037525298015202E-2</v>
      </c>
      <c r="AL22" s="17">
        <v>0.106157861685396</v>
      </c>
      <c r="AM22" s="17">
        <v>0.109875272977978</v>
      </c>
      <c r="AN22" s="17">
        <v>0</v>
      </c>
      <c r="AO22" s="17">
        <v>0</v>
      </c>
      <c r="AP22" s="17">
        <v>0</v>
      </c>
      <c r="AQ22" s="17">
        <v>0.49006035607538401</v>
      </c>
      <c r="AR22" s="17">
        <v>0.12371919034461</v>
      </c>
      <c r="AS22" s="17">
        <v>0</v>
      </c>
      <c r="AT22" s="17">
        <v>0</v>
      </c>
      <c r="AU22" s="17">
        <v>0.31186026442440901</v>
      </c>
      <c r="AV22" s="17"/>
      <c r="AW22" s="17">
        <v>5.7846586941245802E-2</v>
      </c>
      <c r="AX22" s="17">
        <v>0</v>
      </c>
      <c r="AY22" s="17">
        <v>0.17314641494348601</v>
      </c>
      <c r="AZ22" s="17">
        <v>0</v>
      </c>
      <c r="BA22" s="17">
        <v>0</v>
      </c>
      <c r="BB22" s="17"/>
      <c r="BC22" s="17">
        <v>0.385018148816551</v>
      </c>
      <c r="BD22" s="17">
        <v>5.3834001565789699E-2</v>
      </c>
      <c r="BE22" s="17">
        <v>2.06044781200042E-2</v>
      </c>
      <c r="BF22" s="17">
        <v>5.7992814873898998E-2</v>
      </c>
      <c r="BG22" s="17">
        <v>9.6085604016909298E-2</v>
      </c>
      <c r="BH22" s="17"/>
      <c r="BI22" s="17">
        <v>7.5464766063769506E-2</v>
      </c>
      <c r="BJ22" s="17"/>
      <c r="BK22" s="17">
        <v>0</v>
      </c>
      <c r="BL22" s="17">
        <v>8.0515750535694194E-2</v>
      </c>
      <c r="BM22" s="17">
        <v>7.9536197619509599E-2</v>
      </c>
      <c r="BN22" s="17">
        <v>0</v>
      </c>
      <c r="BO22" s="17"/>
      <c r="BP22" s="17">
        <v>0</v>
      </c>
      <c r="BQ22" s="17">
        <v>0.113604566429914</v>
      </c>
      <c r="BR22" s="17">
        <v>0</v>
      </c>
      <c r="BS22" s="17">
        <v>0.24670874104899601</v>
      </c>
      <c r="BT22" s="17">
        <v>0</v>
      </c>
      <c r="BU22" s="17"/>
      <c r="BV22" s="17">
        <v>0</v>
      </c>
      <c r="BW22" s="17">
        <v>0.14829762696058901</v>
      </c>
      <c r="BX22" s="17">
        <v>0</v>
      </c>
      <c r="BY22" s="17">
        <v>0</v>
      </c>
      <c r="BZ22" s="17">
        <v>0.10733424852595801</v>
      </c>
      <c r="CA22" s="17"/>
      <c r="CB22" s="17">
        <v>7.0296227074286594E-2</v>
      </c>
      <c r="CC22" s="17">
        <v>5.37472016974836E-2</v>
      </c>
      <c r="CD22" s="17"/>
      <c r="CE22" s="17">
        <v>0.15573256496047</v>
      </c>
      <c r="CF22" s="17"/>
      <c r="CG22" s="17">
        <v>0.12992108651603501</v>
      </c>
    </row>
    <row r="23" spans="2:85" x14ac:dyDescent="0.35">
      <c r="B23" s="18" t="s">
        <v>140</v>
      </c>
      <c r="C23" s="17">
        <v>5.7465582416888698E-2</v>
      </c>
      <c r="D23" s="17">
        <v>6.3110848155393195E-2</v>
      </c>
      <c r="E23" s="17">
        <v>5.1885555523316598E-2</v>
      </c>
      <c r="F23" s="17"/>
      <c r="G23" s="17">
        <v>0</v>
      </c>
      <c r="H23" s="17">
        <v>4.8389481776322803E-2</v>
      </c>
      <c r="I23" s="17">
        <v>0</v>
      </c>
      <c r="J23" s="17">
        <v>0.20121359778758699</v>
      </c>
      <c r="K23" s="17">
        <v>9.6543287055952304E-2</v>
      </c>
      <c r="L23" s="17">
        <v>0</v>
      </c>
      <c r="M23" s="17"/>
      <c r="N23" s="17">
        <v>3.92326521385419E-2</v>
      </c>
      <c r="O23" s="17">
        <v>9.4133587543611494E-2</v>
      </c>
      <c r="P23" s="17">
        <v>4.27735763774185E-2</v>
      </c>
      <c r="Q23" s="17">
        <v>5.6705742618233003E-2</v>
      </c>
      <c r="R23" s="17"/>
      <c r="S23" s="17">
        <v>0</v>
      </c>
      <c r="T23" s="17">
        <v>0</v>
      </c>
      <c r="U23" s="17">
        <v>0</v>
      </c>
      <c r="V23" s="17">
        <v>0</v>
      </c>
      <c r="W23" s="17">
        <v>0</v>
      </c>
      <c r="X23" s="17">
        <v>0</v>
      </c>
      <c r="Y23" s="17">
        <v>0</v>
      </c>
      <c r="Z23" s="17">
        <v>0</v>
      </c>
      <c r="AA23" s="17">
        <v>0</v>
      </c>
      <c r="AB23" s="17">
        <v>0</v>
      </c>
      <c r="AC23" s="17">
        <v>5.7465582416888698E-2</v>
      </c>
      <c r="AD23" s="17">
        <v>0</v>
      </c>
      <c r="AE23" s="17"/>
      <c r="AF23" s="17">
        <v>0</v>
      </c>
      <c r="AG23" s="17">
        <v>0</v>
      </c>
      <c r="AH23" s="17">
        <v>0.11790855827111101</v>
      </c>
      <c r="AI23" s="17">
        <v>0</v>
      </c>
      <c r="AJ23" s="17">
        <v>0</v>
      </c>
      <c r="AK23" s="17">
        <v>0</v>
      </c>
      <c r="AL23" s="17">
        <v>0</v>
      </c>
      <c r="AM23" s="17">
        <v>0.15982614759764099</v>
      </c>
      <c r="AN23" s="17">
        <v>0</v>
      </c>
      <c r="AO23" s="17">
        <v>0</v>
      </c>
      <c r="AP23" s="17">
        <v>0</v>
      </c>
      <c r="AQ23" s="17">
        <v>0</v>
      </c>
      <c r="AR23" s="17">
        <v>0</v>
      </c>
      <c r="AS23" s="17">
        <v>0.33451834229316901</v>
      </c>
      <c r="AT23" s="17">
        <v>0</v>
      </c>
      <c r="AU23" s="17">
        <v>0</v>
      </c>
      <c r="AV23" s="17"/>
      <c r="AW23" s="17">
        <v>6.9773121585536294E-2</v>
      </c>
      <c r="AX23" s="17">
        <v>8.25897570668261E-2</v>
      </c>
      <c r="AY23" s="17">
        <v>0</v>
      </c>
      <c r="AZ23" s="17">
        <v>0</v>
      </c>
      <c r="BA23" s="17">
        <v>0</v>
      </c>
      <c r="BB23" s="17"/>
      <c r="BC23" s="17">
        <v>0</v>
      </c>
      <c r="BD23" s="17">
        <v>3.10527986698011E-2</v>
      </c>
      <c r="BE23" s="17">
        <v>2.9224385574549702E-2</v>
      </c>
      <c r="BF23" s="17">
        <v>0.238339586745347</v>
      </c>
      <c r="BG23" s="17">
        <v>0</v>
      </c>
      <c r="BH23" s="17"/>
      <c r="BI23" s="17">
        <v>6.24864375468141E-2</v>
      </c>
      <c r="BJ23" s="17"/>
      <c r="BK23" s="17">
        <v>7.2303677080640893E-2</v>
      </c>
      <c r="BL23" s="17">
        <v>8.8116302673226496E-2</v>
      </c>
      <c r="BM23" s="17">
        <v>2.9965164493018202E-2</v>
      </c>
      <c r="BN23" s="17">
        <v>0</v>
      </c>
      <c r="BO23" s="17"/>
      <c r="BP23" s="17">
        <v>0</v>
      </c>
      <c r="BQ23" s="17">
        <v>1.9950845814636499E-2</v>
      </c>
      <c r="BR23" s="17">
        <v>0</v>
      </c>
      <c r="BS23" s="17">
        <v>0</v>
      </c>
      <c r="BT23" s="17">
        <v>0</v>
      </c>
      <c r="BU23" s="17"/>
      <c r="BV23" s="17">
        <v>0</v>
      </c>
      <c r="BW23" s="17">
        <v>0</v>
      </c>
      <c r="BX23" s="17">
        <v>0</v>
      </c>
      <c r="BY23" s="17">
        <v>0</v>
      </c>
      <c r="BZ23" s="17">
        <v>0</v>
      </c>
      <c r="CA23" s="17"/>
      <c r="CB23" s="17">
        <v>0</v>
      </c>
      <c r="CC23" s="17">
        <v>7.69156959477163E-2</v>
      </c>
      <c r="CD23" s="17"/>
      <c r="CE23" s="17">
        <v>0</v>
      </c>
      <c r="CF23" s="17"/>
      <c r="CG23" s="17">
        <v>0</v>
      </c>
    </row>
    <row r="24" spans="2:85" ht="29" x14ac:dyDescent="0.35">
      <c r="B24" s="18" t="s">
        <v>190</v>
      </c>
      <c r="C24" s="17">
        <v>4.7665438352768902E-2</v>
      </c>
      <c r="D24" s="17">
        <v>3.6711090895764201E-2</v>
      </c>
      <c r="E24" s="17">
        <v>5.8493193190721403E-2</v>
      </c>
      <c r="F24" s="17"/>
      <c r="G24" s="17">
        <v>0</v>
      </c>
      <c r="H24" s="17">
        <v>9.5231567017433794E-2</v>
      </c>
      <c r="I24" s="17">
        <v>0.10044495342248801</v>
      </c>
      <c r="J24" s="17">
        <v>5.9451163473484003E-2</v>
      </c>
      <c r="K24" s="17">
        <v>4.8113315230689201E-2</v>
      </c>
      <c r="L24" s="17">
        <v>0</v>
      </c>
      <c r="M24" s="17"/>
      <c r="N24" s="17">
        <v>4.11117709966832E-2</v>
      </c>
      <c r="O24" s="17">
        <v>4.4937093883019197E-2</v>
      </c>
      <c r="P24" s="17">
        <v>4.27735763774185E-2</v>
      </c>
      <c r="Q24" s="17">
        <v>5.5423830847299599E-2</v>
      </c>
      <c r="R24" s="17"/>
      <c r="S24" s="17">
        <v>0</v>
      </c>
      <c r="T24" s="17">
        <v>0</v>
      </c>
      <c r="U24" s="17">
        <v>0</v>
      </c>
      <c r="V24" s="17">
        <v>0</v>
      </c>
      <c r="W24" s="17">
        <v>0</v>
      </c>
      <c r="X24" s="17">
        <v>0</v>
      </c>
      <c r="Y24" s="17">
        <v>0</v>
      </c>
      <c r="Z24" s="17">
        <v>0</v>
      </c>
      <c r="AA24" s="17">
        <v>0</v>
      </c>
      <c r="AB24" s="17">
        <v>0</v>
      </c>
      <c r="AC24" s="17">
        <v>4.7665438352768902E-2</v>
      </c>
      <c r="AD24" s="17">
        <v>0</v>
      </c>
      <c r="AE24" s="17"/>
      <c r="AF24" s="17">
        <v>0</v>
      </c>
      <c r="AG24" s="17">
        <v>0.30293506870723502</v>
      </c>
      <c r="AH24" s="17">
        <v>0</v>
      </c>
      <c r="AI24" s="17">
        <v>0.13245329914103099</v>
      </c>
      <c r="AJ24" s="17">
        <v>0.112436087116478</v>
      </c>
      <c r="AK24" s="17">
        <v>0</v>
      </c>
      <c r="AL24" s="17">
        <v>0</v>
      </c>
      <c r="AM24" s="17">
        <v>0</v>
      </c>
      <c r="AN24" s="17">
        <v>0</v>
      </c>
      <c r="AO24" s="17">
        <v>0.304022614950478</v>
      </c>
      <c r="AP24" s="17">
        <v>0</v>
      </c>
      <c r="AQ24" s="17">
        <v>0</v>
      </c>
      <c r="AR24" s="17">
        <v>0.17843126406405899</v>
      </c>
      <c r="AS24" s="17">
        <v>0</v>
      </c>
      <c r="AT24" s="17">
        <v>0</v>
      </c>
      <c r="AU24" s="17">
        <v>0</v>
      </c>
      <c r="AV24" s="17"/>
      <c r="AW24" s="17">
        <v>3.9094933516497198E-2</v>
      </c>
      <c r="AX24" s="17">
        <v>4.0848925096511397E-2</v>
      </c>
      <c r="AY24" s="17">
        <v>7.7146264538040299E-2</v>
      </c>
      <c r="AZ24" s="17">
        <v>9.9518928289409003E-2</v>
      </c>
      <c r="BA24" s="17">
        <v>0</v>
      </c>
      <c r="BB24" s="17"/>
      <c r="BC24" s="17">
        <v>0</v>
      </c>
      <c r="BD24" s="17">
        <v>6.4490914882355005E-2</v>
      </c>
      <c r="BE24" s="17">
        <v>4.7009419613362302E-2</v>
      </c>
      <c r="BF24" s="17">
        <v>0</v>
      </c>
      <c r="BG24" s="17">
        <v>0.10091381921522399</v>
      </c>
      <c r="BH24" s="17"/>
      <c r="BI24" s="17">
        <v>6.2091039987379797E-2</v>
      </c>
      <c r="BJ24" s="17"/>
      <c r="BK24" s="17">
        <v>0.104872879804015</v>
      </c>
      <c r="BL24" s="17">
        <v>7.0323252147161203E-2</v>
      </c>
      <c r="BM24" s="17">
        <v>0</v>
      </c>
      <c r="BN24" s="17">
        <v>0</v>
      </c>
      <c r="BO24" s="17"/>
      <c r="BP24" s="17">
        <v>0</v>
      </c>
      <c r="BQ24" s="17">
        <v>4.0726826025102997E-2</v>
      </c>
      <c r="BR24" s="17">
        <v>0</v>
      </c>
      <c r="BS24" s="17">
        <v>0</v>
      </c>
      <c r="BT24" s="17">
        <v>0</v>
      </c>
      <c r="BU24" s="17"/>
      <c r="BV24" s="17">
        <v>7.1304614679824296E-2</v>
      </c>
      <c r="BW24" s="17">
        <v>5.0017031873310303E-2</v>
      </c>
      <c r="BX24" s="17">
        <v>0</v>
      </c>
      <c r="BY24" s="17">
        <v>0</v>
      </c>
      <c r="BZ24" s="17">
        <v>0</v>
      </c>
      <c r="CA24" s="17"/>
      <c r="CB24" s="17">
        <v>0</v>
      </c>
      <c r="CC24" s="17">
        <v>6.3798541829077696E-2</v>
      </c>
      <c r="CD24" s="17"/>
      <c r="CE24" s="17">
        <v>5.2524648067431401E-2</v>
      </c>
      <c r="CF24" s="17"/>
      <c r="CG24" s="17">
        <v>0</v>
      </c>
    </row>
    <row r="25" spans="2:85" ht="29" x14ac:dyDescent="0.35">
      <c r="B25" s="18" t="s">
        <v>201</v>
      </c>
      <c r="C25" s="17">
        <v>3.43532677524706E-2</v>
      </c>
      <c r="D25" s="17">
        <v>3.6276967789708202E-2</v>
      </c>
      <c r="E25" s="17">
        <v>3.2451798726887499E-2</v>
      </c>
      <c r="F25" s="17"/>
      <c r="G25" s="17">
        <v>0.11091479792287399</v>
      </c>
      <c r="H25" s="17">
        <v>9.5787651001040697E-2</v>
      </c>
      <c r="I25" s="17">
        <v>0</v>
      </c>
      <c r="J25" s="17">
        <v>0</v>
      </c>
      <c r="K25" s="17">
        <v>0</v>
      </c>
      <c r="L25" s="17">
        <v>0</v>
      </c>
      <c r="M25" s="17"/>
      <c r="N25" s="17">
        <v>4.11117709966832E-2</v>
      </c>
      <c r="O25" s="17">
        <v>0</v>
      </c>
      <c r="P25" s="17">
        <v>0.12621898950708099</v>
      </c>
      <c r="Q25" s="17">
        <v>0</v>
      </c>
      <c r="R25" s="17"/>
      <c r="S25" s="17">
        <v>0</v>
      </c>
      <c r="T25" s="17">
        <v>0</v>
      </c>
      <c r="U25" s="17">
        <v>0</v>
      </c>
      <c r="V25" s="17">
        <v>0</v>
      </c>
      <c r="W25" s="17">
        <v>0</v>
      </c>
      <c r="X25" s="17">
        <v>0</v>
      </c>
      <c r="Y25" s="17">
        <v>0</v>
      </c>
      <c r="Z25" s="17">
        <v>0</v>
      </c>
      <c r="AA25" s="17">
        <v>0</v>
      </c>
      <c r="AB25" s="17">
        <v>0</v>
      </c>
      <c r="AC25" s="17">
        <v>3.43532677524706E-2</v>
      </c>
      <c r="AD25" s="17">
        <v>0</v>
      </c>
      <c r="AE25" s="17"/>
      <c r="AF25" s="17">
        <v>0</v>
      </c>
      <c r="AG25" s="17">
        <v>0</v>
      </c>
      <c r="AH25" s="17">
        <v>0</v>
      </c>
      <c r="AI25" s="17">
        <v>0</v>
      </c>
      <c r="AJ25" s="17">
        <v>0</v>
      </c>
      <c r="AK25" s="17">
        <v>5.8332956082303197E-2</v>
      </c>
      <c r="AL25" s="17">
        <v>0</v>
      </c>
      <c r="AM25" s="17">
        <v>0.204330368424255</v>
      </c>
      <c r="AN25" s="17">
        <v>0</v>
      </c>
      <c r="AO25" s="17">
        <v>0</v>
      </c>
      <c r="AP25" s="17">
        <v>0</v>
      </c>
      <c r="AQ25" s="17">
        <v>0</v>
      </c>
      <c r="AR25" s="17">
        <v>0.17726460147239201</v>
      </c>
      <c r="AS25" s="17">
        <v>0</v>
      </c>
      <c r="AT25" s="17">
        <v>0</v>
      </c>
      <c r="AU25" s="17">
        <v>0</v>
      </c>
      <c r="AV25" s="17"/>
      <c r="AW25" s="17">
        <v>5.3356009620345798E-2</v>
      </c>
      <c r="AX25" s="17">
        <v>0</v>
      </c>
      <c r="AY25" s="17">
        <v>7.7596743338802301E-2</v>
      </c>
      <c r="AZ25" s="17">
        <v>0</v>
      </c>
      <c r="BA25" s="17">
        <v>0</v>
      </c>
      <c r="BB25" s="17"/>
      <c r="BC25" s="17">
        <v>0</v>
      </c>
      <c r="BD25" s="17">
        <v>0</v>
      </c>
      <c r="BE25" s="17">
        <v>7.8645347835455098E-2</v>
      </c>
      <c r="BF25" s="17">
        <v>0</v>
      </c>
      <c r="BG25" s="17">
        <v>0</v>
      </c>
      <c r="BH25" s="17"/>
      <c r="BI25" s="17">
        <v>4.4750036828139397E-2</v>
      </c>
      <c r="BJ25" s="17"/>
      <c r="BK25" s="17">
        <v>3.5350535576059598E-2</v>
      </c>
      <c r="BL25" s="17">
        <v>0</v>
      </c>
      <c r="BM25" s="17">
        <v>5.9543384938086502E-2</v>
      </c>
      <c r="BN25" s="17">
        <v>0</v>
      </c>
      <c r="BO25" s="17"/>
      <c r="BP25" s="17">
        <v>0</v>
      </c>
      <c r="BQ25" s="17">
        <v>2.0906427672160801E-2</v>
      </c>
      <c r="BR25" s="17">
        <v>0</v>
      </c>
      <c r="BS25" s="17">
        <v>0.25264156162252299</v>
      </c>
      <c r="BT25" s="17">
        <v>0</v>
      </c>
      <c r="BU25" s="17"/>
      <c r="BV25" s="17">
        <v>0</v>
      </c>
      <c r="BW25" s="17">
        <v>0</v>
      </c>
      <c r="BX25" s="17">
        <v>0</v>
      </c>
      <c r="BY25" s="17">
        <v>0</v>
      </c>
      <c r="BZ25" s="17">
        <v>5.4999892523714698E-2</v>
      </c>
      <c r="CA25" s="17"/>
      <c r="CB25" s="17">
        <v>3.5539035302250797E-2</v>
      </c>
      <c r="CC25" s="17">
        <v>3.3951926419199502E-2</v>
      </c>
      <c r="CD25" s="17"/>
      <c r="CE25" s="17">
        <v>0</v>
      </c>
      <c r="CF25" s="17"/>
      <c r="CG25" s="17">
        <v>0</v>
      </c>
    </row>
    <row r="26" spans="2:85" ht="29" x14ac:dyDescent="0.35">
      <c r="B26" s="18" t="s">
        <v>196</v>
      </c>
      <c r="C26" s="17">
        <v>3.0022463785919998E-2</v>
      </c>
      <c r="D26" s="17">
        <v>4.2431096575749699E-2</v>
      </c>
      <c r="E26" s="17">
        <v>1.7757229891358799E-2</v>
      </c>
      <c r="F26" s="17"/>
      <c r="G26" s="17">
        <v>0.143346428243317</v>
      </c>
      <c r="H26" s="17">
        <v>0</v>
      </c>
      <c r="I26" s="17">
        <v>0</v>
      </c>
      <c r="J26" s="17">
        <v>0</v>
      </c>
      <c r="K26" s="17">
        <v>0</v>
      </c>
      <c r="L26" s="17">
        <v>4.2024369385569298E-2</v>
      </c>
      <c r="M26" s="17"/>
      <c r="N26" s="17">
        <v>0</v>
      </c>
      <c r="O26" s="17">
        <v>0</v>
      </c>
      <c r="P26" s="17">
        <v>0.10519719424597999</v>
      </c>
      <c r="Q26" s="17">
        <v>2.3389714002939401E-2</v>
      </c>
      <c r="R26" s="17"/>
      <c r="S26" s="17">
        <v>0</v>
      </c>
      <c r="T26" s="17">
        <v>0</v>
      </c>
      <c r="U26" s="17">
        <v>0</v>
      </c>
      <c r="V26" s="17">
        <v>0</v>
      </c>
      <c r="W26" s="17">
        <v>0</v>
      </c>
      <c r="X26" s="17">
        <v>0</v>
      </c>
      <c r="Y26" s="17">
        <v>0</v>
      </c>
      <c r="Z26" s="17">
        <v>0</v>
      </c>
      <c r="AA26" s="17">
        <v>0</v>
      </c>
      <c r="AB26" s="17">
        <v>0</v>
      </c>
      <c r="AC26" s="17">
        <v>3.0022463785919998E-2</v>
      </c>
      <c r="AD26" s="17">
        <v>0</v>
      </c>
      <c r="AE26" s="17"/>
      <c r="AF26" s="17">
        <v>0</v>
      </c>
      <c r="AG26" s="17">
        <v>0</v>
      </c>
      <c r="AH26" s="17">
        <v>0</v>
      </c>
      <c r="AI26" s="17">
        <v>0.13792101121372999</v>
      </c>
      <c r="AJ26" s="17">
        <v>0</v>
      </c>
      <c r="AK26" s="17">
        <v>0</v>
      </c>
      <c r="AL26" s="17">
        <v>0.25553433681434501</v>
      </c>
      <c r="AM26" s="17">
        <v>0</v>
      </c>
      <c r="AN26" s="17">
        <v>0</v>
      </c>
      <c r="AO26" s="17">
        <v>0</v>
      </c>
      <c r="AP26" s="17">
        <v>0</v>
      </c>
      <c r="AQ26" s="17">
        <v>0</v>
      </c>
      <c r="AR26" s="17">
        <v>0</v>
      </c>
      <c r="AS26" s="17">
        <v>0</v>
      </c>
      <c r="AT26" s="17">
        <v>0</v>
      </c>
      <c r="AU26" s="17">
        <v>0</v>
      </c>
      <c r="AV26" s="17"/>
      <c r="AW26" s="17">
        <v>0</v>
      </c>
      <c r="AX26" s="17">
        <v>0</v>
      </c>
      <c r="AY26" s="17">
        <v>9.0760477271930998E-2</v>
      </c>
      <c r="AZ26" s="17">
        <v>0.10362709961619999</v>
      </c>
      <c r="BA26" s="17">
        <v>0</v>
      </c>
      <c r="BB26" s="17"/>
      <c r="BC26" s="17">
        <v>0</v>
      </c>
      <c r="BD26" s="17">
        <v>0</v>
      </c>
      <c r="BE26" s="17">
        <v>6.8730786379156805E-2</v>
      </c>
      <c r="BF26" s="17">
        <v>0</v>
      </c>
      <c r="BG26" s="17">
        <v>0</v>
      </c>
      <c r="BH26" s="17"/>
      <c r="BI26" s="17">
        <v>3.9108546231232402E-2</v>
      </c>
      <c r="BJ26" s="17"/>
      <c r="BK26" s="17">
        <v>0</v>
      </c>
      <c r="BL26" s="17">
        <v>0.100516816436483</v>
      </c>
      <c r="BM26" s="17">
        <v>0</v>
      </c>
      <c r="BN26" s="17">
        <v>0</v>
      </c>
      <c r="BO26" s="17"/>
      <c r="BP26" s="17">
        <v>0</v>
      </c>
      <c r="BQ26" s="17">
        <v>2.0638590365243001E-2</v>
      </c>
      <c r="BR26" s="17">
        <v>0</v>
      </c>
      <c r="BS26" s="17">
        <v>0</v>
      </c>
      <c r="BT26" s="17">
        <v>0</v>
      </c>
      <c r="BU26" s="17"/>
      <c r="BV26" s="17">
        <v>0</v>
      </c>
      <c r="BW26" s="17">
        <v>0</v>
      </c>
      <c r="BX26" s="17">
        <v>0</v>
      </c>
      <c r="BY26" s="17">
        <v>0</v>
      </c>
      <c r="BZ26" s="17">
        <v>5.4652618597422598E-2</v>
      </c>
      <c r="CA26" s="17"/>
      <c r="CB26" s="17">
        <v>0</v>
      </c>
      <c r="CC26" s="17">
        <v>4.0184030145329001E-2</v>
      </c>
      <c r="CD26" s="17"/>
      <c r="CE26" s="17">
        <v>0</v>
      </c>
      <c r="CF26" s="17"/>
      <c r="CG26" s="17">
        <v>0</v>
      </c>
    </row>
    <row r="27" spans="2:85" ht="29" x14ac:dyDescent="0.35">
      <c r="B27" s="18" t="s">
        <v>204</v>
      </c>
      <c r="C27" s="17">
        <v>2.9322866653775599E-2</v>
      </c>
      <c r="D27" s="17">
        <v>1.7036685264785099E-2</v>
      </c>
      <c r="E27" s="17">
        <v>4.1467064242609403E-2</v>
      </c>
      <c r="F27" s="17"/>
      <c r="G27" s="17">
        <v>0</v>
      </c>
      <c r="H27" s="17">
        <v>0</v>
      </c>
      <c r="I27" s="17">
        <v>0.17516829420476099</v>
      </c>
      <c r="J27" s="17">
        <v>0</v>
      </c>
      <c r="K27" s="17">
        <v>0</v>
      </c>
      <c r="L27" s="17">
        <v>3.9853180862326802E-2</v>
      </c>
      <c r="M27" s="17"/>
      <c r="N27" s="17">
        <v>0</v>
      </c>
      <c r="O27" s="17">
        <v>4.50061384263001E-2</v>
      </c>
      <c r="P27" s="17">
        <v>0</v>
      </c>
      <c r="Q27" s="17">
        <v>5.3501562466822E-2</v>
      </c>
      <c r="R27" s="17"/>
      <c r="S27" s="17">
        <v>0</v>
      </c>
      <c r="T27" s="17">
        <v>0</v>
      </c>
      <c r="U27" s="17">
        <v>0</v>
      </c>
      <c r="V27" s="17">
        <v>0</v>
      </c>
      <c r="W27" s="17">
        <v>0</v>
      </c>
      <c r="X27" s="17">
        <v>0</v>
      </c>
      <c r="Y27" s="17">
        <v>0</v>
      </c>
      <c r="Z27" s="17">
        <v>0</v>
      </c>
      <c r="AA27" s="17">
        <v>0</v>
      </c>
      <c r="AB27" s="17">
        <v>0</v>
      </c>
      <c r="AC27" s="17">
        <v>2.9322866653775599E-2</v>
      </c>
      <c r="AD27" s="17">
        <v>0</v>
      </c>
      <c r="AE27" s="17"/>
      <c r="AF27" s="17">
        <v>0</v>
      </c>
      <c r="AG27" s="17">
        <v>0</v>
      </c>
      <c r="AH27" s="17">
        <v>0</v>
      </c>
      <c r="AI27" s="17">
        <v>0.13079532387946399</v>
      </c>
      <c r="AJ27" s="17">
        <v>0.151371576297187</v>
      </c>
      <c r="AK27" s="17">
        <v>0</v>
      </c>
      <c r="AL27" s="17">
        <v>0</v>
      </c>
      <c r="AM27" s="17">
        <v>0</v>
      </c>
      <c r="AN27" s="17">
        <v>0</v>
      </c>
      <c r="AO27" s="17">
        <v>0</v>
      </c>
      <c r="AP27" s="17">
        <v>7.7403472347923302E-2</v>
      </c>
      <c r="AQ27" s="17">
        <v>0</v>
      </c>
      <c r="AR27" s="17">
        <v>0</v>
      </c>
      <c r="AS27" s="17">
        <v>0</v>
      </c>
      <c r="AT27" s="17">
        <v>0</v>
      </c>
      <c r="AU27" s="17">
        <v>0</v>
      </c>
      <c r="AV27" s="17"/>
      <c r="AW27" s="17">
        <v>0</v>
      </c>
      <c r="AX27" s="17">
        <v>5.3079298078736799E-2</v>
      </c>
      <c r="AY27" s="17">
        <v>3.82793612752955E-2</v>
      </c>
      <c r="AZ27" s="17">
        <v>0</v>
      </c>
      <c r="BA27" s="17">
        <v>0</v>
      </c>
      <c r="BB27" s="17"/>
      <c r="BC27" s="17">
        <v>0</v>
      </c>
      <c r="BD27" s="17">
        <v>0</v>
      </c>
      <c r="BE27" s="17">
        <v>3.97533402816031E-2</v>
      </c>
      <c r="BF27" s="17">
        <v>0</v>
      </c>
      <c r="BG27" s="17">
        <v>0.131127922649942</v>
      </c>
      <c r="BH27" s="17"/>
      <c r="BI27" s="17">
        <v>3.81972210654897E-2</v>
      </c>
      <c r="BJ27" s="17"/>
      <c r="BK27" s="17">
        <v>0</v>
      </c>
      <c r="BL27" s="17">
        <v>2.8354116309263901E-2</v>
      </c>
      <c r="BM27" s="17">
        <v>4.8951529787898899E-2</v>
      </c>
      <c r="BN27" s="17">
        <v>0</v>
      </c>
      <c r="BO27" s="17"/>
      <c r="BP27" s="17">
        <v>6.0284026475129197E-2</v>
      </c>
      <c r="BQ27" s="17">
        <v>4.8195679043886198E-2</v>
      </c>
      <c r="BR27" s="17">
        <v>0</v>
      </c>
      <c r="BS27" s="17">
        <v>0</v>
      </c>
      <c r="BT27" s="17">
        <v>0</v>
      </c>
      <c r="BU27" s="17"/>
      <c r="BV27" s="17">
        <v>0</v>
      </c>
      <c r="BW27" s="17">
        <v>0</v>
      </c>
      <c r="BX27" s="17">
        <v>0</v>
      </c>
      <c r="BY27" s="17">
        <v>0</v>
      </c>
      <c r="BZ27" s="17">
        <v>7.3183246015859293E-2</v>
      </c>
      <c r="CA27" s="17"/>
      <c r="CB27" s="17">
        <v>0</v>
      </c>
      <c r="CC27" s="17">
        <v>3.9247643563330402E-2</v>
      </c>
      <c r="CD27" s="17"/>
      <c r="CE27" s="17">
        <v>0</v>
      </c>
      <c r="CF27" s="17"/>
      <c r="CG27" s="17">
        <v>0</v>
      </c>
    </row>
    <row r="28" spans="2:85" ht="43.5" x14ac:dyDescent="0.35">
      <c r="B28" s="18" t="s">
        <v>199</v>
      </c>
      <c r="C28" s="17">
        <v>2.7175709482075899E-2</v>
      </c>
      <c r="D28" s="17">
        <v>1.8846542904930898E-2</v>
      </c>
      <c r="E28" s="17">
        <v>3.5408621032104001E-2</v>
      </c>
      <c r="F28" s="17"/>
      <c r="G28" s="17">
        <v>0</v>
      </c>
      <c r="H28" s="17">
        <v>4.65442134799448E-2</v>
      </c>
      <c r="I28" s="17">
        <v>0</v>
      </c>
      <c r="J28" s="17">
        <v>0.118952297864061</v>
      </c>
      <c r="K28" s="17">
        <v>0</v>
      </c>
      <c r="L28" s="17">
        <v>0</v>
      </c>
      <c r="M28" s="17"/>
      <c r="N28" s="17">
        <v>0</v>
      </c>
      <c r="O28" s="17">
        <v>0</v>
      </c>
      <c r="P28" s="17">
        <v>0.13553834287778899</v>
      </c>
      <c r="Q28" s="17">
        <v>0</v>
      </c>
      <c r="R28" s="17"/>
      <c r="S28" s="17">
        <v>0</v>
      </c>
      <c r="T28" s="17">
        <v>0</v>
      </c>
      <c r="U28" s="17">
        <v>0</v>
      </c>
      <c r="V28" s="17">
        <v>0</v>
      </c>
      <c r="W28" s="17">
        <v>0</v>
      </c>
      <c r="X28" s="17">
        <v>0</v>
      </c>
      <c r="Y28" s="17">
        <v>0</v>
      </c>
      <c r="Z28" s="17">
        <v>0</v>
      </c>
      <c r="AA28" s="17">
        <v>0</v>
      </c>
      <c r="AB28" s="17">
        <v>0</v>
      </c>
      <c r="AC28" s="17">
        <v>2.7175709482075899E-2</v>
      </c>
      <c r="AD28" s="17">
        <v>0</v>
      </c>
      <c r="AE28" s="17"/>
      <c r="AF28" s="17">
        <v>0</v>
      </c>
      <c r="AG28" s="17">
        <v>0</v>
      </c>
      <c r="AH28" s="17">
        <v>0</v>
      </c>
      <c r="AI28" s="17">
        <v>0</v>
      </c>
      <c r="AJ28" s="17">
        <v>0.114492818756396</v>
      </c>
      <c r="AK28" s="17">
        <v>5.6503847736972798E-2</v>
      </c>
      <c r="AL28" s="17">
        <v>0</v>
      </c>
      <c r="AM28" s="17">
        <v>0</v>
      </c>
      <c r="AN28" s="17">
        <v>0</v>
      </c>
      <c r="AO28" s="17">
        <v>0.238184545500882</v>
      </c>
      <c r="AP28" s="17">
        <v>0</v>
      </c>
      <c r="AQ28" s="17">
        <v>0</v>
      </c>
      <c r="AR28" s="17">
        <v>0</v>
      </c>
      <c r="AS28" s="17">
        <v>0</v>
      </c>
      <c r="AT28" s="17">
        <v>0</v>
      </c>
      <c r="AU28" s="17">
        <v>0</v>
      </c>
      <c r="AV28" s="17"/>
      <c r="AW28" s="17">
        <v>0</v>
      </c>
      <c r="AX28" s="17">
        <v>4.1584631756585201E-2</v>
      </c>
      <c r="AY28" s="17">
        <v>3.7705062704486397E-2</v>
      </c>
      <c r="AZ28" s="17">
        <v>0.104956164219311</v>
      </c>
      <c r="BA28" s="17">
        <v>0</v>
      </c>
      <c r="BB28" s="17"/>
      <c r="BC28" s="17">
        <v>0</v>
      </c>
      <c r="BD28" s="17">
        <v>6.5219629873063206E-2</v>
      </c>
      <c r="BE28" s="17">
        <v>0</v>
      </c>
      <c r="BF28" s="17">
        <v>5.9769302967875498E-2</v>
      </c>
      <c r="BG28" s="17">
        <v>0</v>
      </c>
      <c r="BH28" s="17"/>
      <c r="BI28" s="17">
        <v>2.39858940749813E-2</v>
      </c>
      <c r="BJ28" s="17"/>
      <c r="BK28" s="17">
        <v>0</v>
      </c>
      <c r="BL28" s="17">
        <v>5.9619472346454302E-2</v>
      </c>
      <c r="BM28" s="17">
        <v>2.1991081007561801E-2</v>
      </c>
      <c r="BN28" s="17">
        <v>0</v>
      </c>
      <c r="BO28" s="17"/>
      <c r="BP28" s="17">
        <v>0</v>
      </c>
      <c r="BQ28" s="17">
        <v>2.0903289657359998E-2</v>
      </c>
      <c r="BR28" s="17">
        <v>0</v>
      </c>
      <c r="BS28" s="17">
        <v>0</v>
      </c>
      <c r="BT28" s="17">
        <v>0</v>
      </c>
      <c r="BU28" s="17"/>
      <c r="BV28" s="17">
        <v>0</v>
      </c>
      <c r="BW28" s="17">
        <v>0</v>
      </c>
      <c r="BX28" s="17">
        <v>0</v>
      </c>
      <c r="BY28" s="17">
        <v>5.9632121030358497E-2</v>
      </c>
      <c r="BZ28" s="17">
        <v>5.5353563245243202E-2</v>
      </c>
      <c r="CA28" s="17"/>
      <c r="CB28" s="17">
        <v>3.7047862100668502E-2</v>
      </c>
      <c r="CC28" s="17">
        <v>2.38343270206176E-2</v>
      </c>
      <c r="CD28" s="17"/>
      <c r="CE28" s="17">
        <v>0</v>
      </c>
      <c r="CF28" s="17"/>
      <c r="CG28" s="17">
        <v>0</v>
      </c>
    </row>
    <row r="29" spans="2:85" ht="43.5" x14ac:dyDescent="0.35">
      <c r="B29" s="18" t="s">
        <v>194</v>
      </c>
      <c r="C29" s="17">
        <v>8.6326317866820407E-3</v>
      </c>
      <c r="D29" s="17">
        <v>0</v>
      </c>
      <c r="E29" s="17">
        <v>1.7165501586492798E-2</v>
      </c>
      <c r="F29" s="17"/>
      <c r="G29" s="17">
        <v>0</v>
      </c>
      <c r="H29" s="17">
        <v>0</v>
      </c>
      <c r="I29" s="17">
        <v>0</v>
      </c>
      <c r="J29" s="17">
        <v>0</v>
      </c>
      <c r="K29" s="17">
        <v>4.8429971825262999E-2</v>
      </c>
      <c r="L29" s="17">
        <v>0</v>
      </c>
      <c r="M29" s="17"/>
      <c r="N29" s="17">
        <v>3.92326521385419E-2</v>
      </c>
      <c r="O29" s="17">
        <v>0</v>
      </c>
      <c r="P29" s="17">
        <v>0</v>
      </c>
      <c r="Q29" s="17">
        <v>0</v>
      </c>
      <c r="R29" s="17"/>
      <c r="S29" s="17">
        <v>0</v>
      </c>
      <c r="T29" s="17">
        <v>0</v>
      </c>
      <c r="U29" s="17">
        <v>0</v>
      </c>
      <c r="V29" s="17">
        <v>0</v>
      </c>
      <c r="W29" s="17">
        <v>0</v>
      </c>
      <c r="X29" s="17">
        <v>0</v>
      </c>
      <c r="Y29" s="17">
        <v>0</v>
      </c>
      <c r="Z29" s="17">
        <v>0</v>
      </c>
      <c r="AA29" s="17">
        <v>0</v>
      </c>
      <c r="AB29" s="17">
        <v>0</v>
      </c>
      <c r="AC29" s="17">
        <v>8.6326317866820407E-3</v>
      </c>
      <c r="AD29" s="17">
        <v>0</v>
      </c>
      <c r="AE29" s="17"/>
      <c r="AF29" s="17">
        <v>0</v>
      </c>
      <c r="AG29" s="17">
        <v>0</v>
      </c>
      <c r="AH29" s="17">
        <v>0</v>
      </c>
      <c r="AI29" s="17">
        <v>0</v>
      </c>
      <c r="AJ29" s="17">
        <v>0</v>
      </c>
      <c r="AK29" s="17">
        <v>0</v>
      </c>
      <c r="AL29" s="17">
        <v>0.10458504953042801</v>
      </c>
      <c r="AM29" s="17">
        <v>0</v>
      </c>
      <c r="AN29" s="17">
        <v>0</v>
      </c>
      <c r="AO29" s="17">
        <v>0</v>
      </c>
      <c r="AP29" s="17">
        <v>0</v>
      </c>
      <c r="AQ29" s="17">
        <v>0</v>
      </c>
      <c r="AR29" s="17">
        <v>0</v>
      </c>
      <c r="AS29" s="17">
        <v>0</v>
      </c>
      <c r="AT29" s="17">
        <v>0</v>
      </c>
      <c r="AU29" s="17">
        <v>0</v>
      </c>
      <c r="AV29" s="17"/>
      <c r="AW29" s="17">
        <v>0</v>
      </c>
      <c r="AX29" s="17">
        <v>0</v>
      </c>
      <c r="AY29" s="17">
        <v>0</v>
      </c>
      <c r="AZ29" s="17">
        <v>0</v>
      </c>
      <c r="BA29" s="17">
        <v>0</v>
      </c>
      <c r="BB29" s="17"/>
      <c r="BC29" s="17">
        <v>0</v>
      </c>
      <c r="BD29" s="17">
        <v>0</v>
      </c>
      <c r="BE29" s="17">
        <v>0</v>
      </c>
      <c r="BF29" s="17">
        <v>0</v>
      </c>
      <c r="BG29" s="17">
        <v>9.4662020275526698E-2</v>
      </c>
      <c r="BH29" s="17"/>
      <c r="BI29" s="17">
        <v>1.1245235625365099E-2</v>
      </c>
      <c r="BJ29" s="17"/>
      <c r="BK29" s="17">
        <v>0</v>
      </c>
      <c r="BL29" s="17">
        <v>0</v>
      </c>
      <c r="BM29" s="17">
        <v>2.0263734064202302E-2</v>
      </c>
      <c r="BN29" s="17">
        <v>0</v>
      </c>
      <c r="BO29" s="17"/>
      <c r="BP29" s="17">
        <v>0</v>
      </c>
      <c r="BQ29" s="17">
        <v>0</v>
      </c>
      <c r="BR29" s="17">
        <v>0</v>
      </c>
      <c r="BS29" s="17">
        <v>0</v>
      </c>
      <c r="BT29" s="17">
        <v>0</v>
      </c>
      <c r="BU29" s="17"/>
      <c r="BV29" s="17">
        <v>0</v>
      </c>
      <c r="BW29" s="17">
        <v>0</v>
      </c>
      <c r="BX29" s="17">
        <v>0</v>
      </c>
      <c r="BY29" s="17">
        <v>0</v>
      </c>
      <c r="BZ29" s="17">
        <v>0</v>
      </c>
      <c r="CA29" s="17"/>
      <c r="CB29" s="17">
        <v>0</v>
      </c>
      <c r="CC29" s="17">
        <v>1.1554479286681499E-2</v>
      </c>
      <c r="CD29" s="17"/>
      <c r="CE29" s="17">
        <v>0</v>
      </c>
      <c r="CF29" s="17"/>
      <c r="CG29" s="17">
        <v>0</v>
      </c>
    </row>
    <row r="30" spans="2:85" x14ac:dyDescent="0.35">
      <c r="B30" s="18" t="s">
        <v>141</v>
      </c>
      <c r="C30" s="19">
        <v>2.7364389002313399E-2</v>
      </c>
      <c r="D30" s="19">
        <v>0</v>
      </c>
      <c r="E30" s="19">
        <v>5.4412544683914502E-2</v>
      </c>
      <c r="F30" s="19"/>
      <c r="G30" s="19">
        <v>0</v>
      </c>
      <c r="H30" s="19">
        <v>0</v>
      </c>
      <c r="I30" s="19">
        <v>0</v>
      </c>
      <c r="J30" s="19">
        <v>0.117245345068305</v>
      </c>
      <c r="K30" s="19">
        <v>0</v>
      </c>
      <c r="L30" s="19">
        <v>4.3366230984612703E-2</v>
      </c>
      <c r="M30" s="19"/>
      <c r="N30" s="19">
        <v>4.1376135689858602E-2</v>
      </c>
      <c r="O30" s="19">
        <v>4.66222655037212E-2</v>
      </c>
      <c r="P30" s="19">
        <v>4.5110519010616502E-2</v>
      </c>
      <c r="Q30" s="19">
        <v>0</v>
      </c>
      <c r="R30" s="19"/>
      <c r="S30" s="19">
        <v>0</v>
      </c>
      <c r="T30" s="19">
        <v>0</v>
      </c>
      <c r="U30" s="19">
        <v>0</v>
      </c>
      <c r="V30" s="19">
        <v>0</v>
      </c>
      <c r="W30" s="19">
        <v>0</v>
      </c>
      <c r="X30" s="19">
        <v>0</v>
      </c>
      <c r="Y30" s="19">
        <v>0</v>
      </c>
      <c r="Z30" s="19">
        <v>0</v>
      </c>
      <c r="AA30" s="19">
        <v>0</v>
      </c>
      <c r="AB30" s="19">
        <v>0</v>
      </c>
      <c r="AC30" s="19">
        <v>2.7364389002313399E-2</v>
      </c>
      <c r="AD30" s="19">
        <v>0</v>
      </c>
      <c r="AE30" s="19"/>
      <c r="AF30" s="19">
        <v>0</v>
      </c>
      <c r="AG30" s="19">
        <v>0</v>
      </c>
      <c r="AH30" s="19">
        <v>0</v>
      </c>
      <c r="AI30" s="19">
        <v>0</v>
      </c>
      <c r="AJ30" s="19">
        <v>0</v>
      </c>
      <c r="AK30" s="19">
        <v>5.9424380074611302E-2</v>
      </c>
      <c r="AL30" s="19">
        <v>0</v>
      </c>
      <c r="AM30" s="19">
        <v>0</v>
      </c>
      <c r="AN30" s="19">
        <v>0.20737740080587699</v>
      </c>
      <c r="AO30" s="19">
        <v>0</v>
      </c>
      <c r="AP30" s="19">
        <v>0</v>
      </c>
      <c r="AQ30" s="19">
        <v>0</v>
      </c>
      <c r="AR30" s="19">
        <v>0</v>
      </c>
      <c r="AS30" s="19">
        <v>0.35048808805509901</v>
      </c>
      <c r="AT30" s="19">
        <v>0</v>
      </c>
      <c r="AU30" s="19">
        <v>0</v>
      </c>
      <c r="AV30" s="19"/>
      <c r="AW30" s="19">
        <v>0</v>
      </c>
      <c r="AX30" s="19">
        <v>8.1052417325890497E-2</v>
      </c>
      <c r="AY30" s="19">
        <v>0</v>
      </c>
      <c r="AZ30" s="19">
        <v>0</v>
      </c>
      <c r="BA30" s="19">
        <v>0.33475925233318099</v>
      </c>
      <c r="BB30" s="19"/>
      <c r="BC30" s="19">
        <v>0</v>
      </c>
      <c r="BD30" s="19">
        <v>0</v>
      </c>
      <c r="BE30" s="19">
        <v>4.18030927050521E-2</v>
      </c>
      <c r="BF30" s="19">
        <v>6.0162673157543603E-2</v>
      </c>
      <c r="BG30" s="19">
        <v>0</v>
      </c>
      <c r="BH30" s="19"/>
      <c r="BI30" s="19">
        <v>3.5646024257619299E-2</v>
      </c>
      <c r="BJ30" s="19"/>
      <c r="BK30" s="19">
        <v>3.5577853282511798E-2</v>
      </c>
      <c r="BL30" s="19">
        <v>0</v>
      </c>
      <c r="BM30" s="19">
        <v>4.3002448403190202E-2</v>
      </c>
      <c r="BN30" s="19">
        <v>0</v>
      </c>
      <c r="BO30" s="19"/>
      <c r="BP30" s="19">
        <v>0.129981624640365</v>
      </c>
      <c r="BQ30" s="19">
        <v>0</v>
      </c>
      <c r="BR30" s="19">
        <v>0</v>
      </c>
      <c r="BS30" s="19">
        <v>0</v>
      </c>
      <c r="BT30" s="19">
        <v>0</v>
      </c>
      <c r="BU30" s="19"/>
      <c r="BV30" s="19">
        <v>0.14148258179710399</v>
      </c>
      <c r="BW30" s="19">
        <v>0</v>
      </c>
      <c r="BX30" s="19">
        <v>0</v>
      </c>
      <c r="BY30" s="19">
        <v>0</v>
      </c>
      <c r="BZ30" s="19">
        <v>0</v>
      </c>
      <c r="CA30" s="19"/>
      <c r="CB30" s="19">
        <v>0</v>
      </c>
      <c r="CC30" s="19">
        <v>3.6626288915474398E-2</v>
      </c>
      <c r="CD30" s="19"/>
      <c r="CE30" s="19">
        <v>0</v>
      </c>
      <c r="CF30" s="19"/>
      <c r="CG30" s="19">
        <v>0</v>
      </c>
    </row>
    <row r="31" spans="2:85" x14ac:dyDescent="0.35">
      <c r="B31" s="16" t="s">
        <v>127</v>
      </c>
    </row>
    <row r="32" spans="2:85" x14ac:dyDescent="0.35">
      <c r="B32" t="s">
        <v>102</v>
      </c>
    </row>
    <row r="33" spans="2:2" x14ac:dyDescent="0.35">
      <c r="B33" t="s">
        <v>103</v>
      </c>
    </row>
    <row r="35" spans="2:2" x14ac:dyDescent="0.35">
      <c r="B35"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G19"/>
  <sheetViews>
    <sheetView showGridLines="0" workbookViewId="0">
      <pane xSplit="2" topLeftCell="C1" activePane="topRight" state="frozen"/>
      <selection activeCell="B18" sqref="B18"/>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206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175</v>
      </c>
      <c r="C9" s="17">
        <v>5.1246614895066697E-2</v>
      </c>
      <c r="D9" s="17">
        <v>7.6428135033206904E-2</v>
      </c>
      <c r="E9" s="17">
        <v>2.6838555116815498E-2</v>
      </c>
      <c r="F9" s="17"/>
      <c r="G9" s="17">
        <v>0.103894085380086</v>
      </c>
      <c r="H9" s="17">
        <v>9.4683521850236999E-2</v>
      </c>
      <c r="I9" s="17">
        <v>5.0131373063384797E-2</v>
      </c>
      <c r="J9" s="17">
        <v>3.7047312622173298E-2</v>
      </c>
      <c r="K9" s="17">
        <v>1.31691021546636E-2</v>
      </c>
      <c r="L9" s="17">
        <v>1.8979717578650201E-2</v>
      </c>
      <c r="M9" s="17"/>
      <c r="N9" s="17">
        <v>6.62406002694753E-2</v>
      </c>
      <c r="O9" s="17">
        <v>4.0018929497754901E-2</v>
      </c>
      <c r="P9" s="17">
        <v>6.5200619668192794E-2</v>
      </c>
      <c r="Q9" s="17">
        <v>3.4860352222719299E-2</v>
      </c>
      <c r="R9" s="17"/>
      <c r="S9" s="17">
        <v>0.12514819032145699</v>
      </c>
      <c r="T9" s="17">
        <v>3.2286334176832701E-2</v>
      </c>
      <c r="U9" s="17">
        <v>2.8913978285047801E-2</v>
      </c>
      <c r="V9" s="17">
        <v>2.1762810906540701E-2</v>
      </c>
      <c r="W9" s="17">
        <v>3.3458209008389299E-2</v>
      </c>
      <c r="X9" s="17">
        <v>7.2474037081752402E-2</v>
      </c>
      <c r="Y9" s="17">
        <v>4.7078799757927101E-2</v>
      </c>
      <c r="Z9" s="17">
        <v>2.4576209284692299E-2</v>
      </c>
      <c r="AA9" s="17">
        <v>3.3222699391350002E-2</v>
      </c>
      <c r="AB9" s="17">
        <v>4.7508570132058198E-2</v>
      </c>
      <c r="AC9" s="17">
        <v>2.10922483517152E-2</v>
      </c>
      <c r="AD9" s="17">
        <v>8.8704115302598197E-2</v>
      </c>
      <c r="AE9" s="17"/>
      <c r="AF9" s="17">
        <v>0</v>
      </c>
      <c r="AG9" s="17">
        <v>6.5277804655740498E-2</v>
      </c>
      <c r="AH9" s="17">
        <v>7.46192473747495E-3</v>
      </c>
      <c r="AI9" s="17">
        <v>7.3239977758146904E-2</v>
      </c>
      <c r="AJ9" s="17">
        <v>7.8805848183883198E-2</v>
      </c>
      <c r="AK9" s="17">
        <v>1.29901116940169E-2</v>
      </c>
      <c r="AL9" s="17">
        <v>2.5037377440475E-2</v>
      </c>
      <c r="AM9" s="17">
        <v>4.1675746563683697E-2</v>
      </c>
      <c r="AN9" s="17">
        <v>4.9788518370294903E-2</v>
      </c>
      <c r="AO9" s="17">
        <v>2.3932226783007601E-2</v>
      </c>
      <c r="AP9" s="17">
        <v>2.9835665543039701E-2</v>
      </c>
      <c r="AQ9" s="17">
        <v>4.5299737785513897E-2</v>
      </c>
      <c r="AR9" s="17">
        <v>6.8286449421014098E-2</v>
      </c>
      <c r="AS9" s="17">
        <v>2.8643915103486701E-2</v>
      </c>
      <c r="AT9" s="17">
        <v>9.9199368139457095E-2</v>
      </c>
      <c r="AU9" s="17">
        <v>0.211912433100096</v>
      </c>
      <c r="AV9" s="17"/>
      <c r="AW9" s="17">
        <v>2.7633402820886499E-2</v>
      </c>
      <c r="AX9" s="17">
        <v>3.08817424664211E-2</v>
      </c>
      <c r="AY9" s="17">
        <v>5.1893289020823401E-2</v>
      </c>
      <c r="AZ9" s="17">
        <v>0.121420481713145</v>
      </c>
      <c r="BA9" s="17">
        <v>0.20367925372138501</v>
      </c>
      <c r="BB9" s="17"/>
      <c r="BC9" s="17">
        <v>0.238279965534896</v>
      </c>
      <c r="BD9" s="17">
        <v>3.7323533418246103E-2</v>
      </c>
      <c r="BE9" s="17">
        <v>2.5850375458621101E-2</v>
      </c>
      <c r="BF9" s="17">
        <v>1.8711844664132501E-2</v>
      </c>
      <c r="BG9" s="17">
        <v>1.6859240486763499E-2</v>
      </c>
      <c r="BH9" s="17"/>
      <c r="BI9" s="17">
        <v>5.6315571994351103E-2</v>
      </c>
      <c r="BJ9" s="17"/>
      <c r="BK9" s="17">
        <v>3.3129855916121498E-2</v>
      </c>
      <c r="BL9" s="17">
        <v>4.4922328033389802E-2</v>
      </c>
      <c r="BM9" s="17">
        <v>6.12642433245957E-2</v>
      </c>
      <c r="BN9" s="17">
        <v>4.0177215328067201E-2</v>
      </c>
      <c r="BO9" s="17"/>
      <c r="BP9" s="17">
        <v>4.2431231593865699E-2</v>
      </c>
      <c r="BQ9" s="17">
        <v>9.03741920893842E-2</v>
      </c>
      <c r="BR9" s="17">
        <v>4.0554189141891302E-2</v>
      </c>
      <c r="BS9" s="17">
        <v>2.6855464221866E-2</v>
      </c>
      <c r="BT9" s="17">
        <v>2.8540555510363799E-2</v>
      </c>
      <c r="BU9" s="17"/>
      <c r="BV9" s="17">
        <v>3.5480822460875298E-2</v>
      </c>
      <c r="BW9" s="17">
        <v>0.15291424387824101</v>
      </c>
      <c r="BX9" s="17">
        <v>4.8825848029605899E-2</v>
      </c>
      <c r="BY9" s="17">
        <v>1.45793173355135E-2</v>
      </c>
      <c r="BZ9" s="17">
        <v>2.41844772479014E-2</v>
      </c>
      <c r="CA9" s="17"/>
      <c r="CB9" s="17">
        <v>7.3681358065711494E-2</v>
      </c>
      <c r="CC9" s="17">
        <v>3.8106820494823397E-2</v>
      </c>
      <c r="CD9" s="17"/>
      <c r="CE9" s="17">
        <v>0.15722661485935799</v>
      </c>
      <c r="CF9" s="17"/>
      <c r="CG9" s="17">
        <v>0.13784213868671499</v>
      </c>
    </row>
    <row r="10" spans="2:85" x14ac:dyDescent="0.35">
      <c r="B10" s="18" t="s">
        <v>176</v>
      </c>
      <c r="C10" s="17">
        <v>0.19810580123184501</v>
      </c>
      <c r="D10" s="17">
        <v>0.24256534169713201</v>
      </c>
      <c r="E10" s="17">
        <v>0.155331022398498</v>
      </c>
      <c r="F10" s="17"/>
      <c r="G10" s="17">
        <v>0.29158761323301902</v>
      </c>
      <c r="H10" s="17">
        <v>0.29430949478337198</v>
      </c>
      <c r="I10" s="17">
        <v>0.24441025752804699</v>
      </c>
      <c r="J10" s="17">
        <v>0.143066178248177</v>
      </c>
      <c r="K10" s="17">
        <v>0.13312630305490999</v>
      </c>
      <c r="L10" s="17">
        <v>0.108567270892743</v>
      </c>
      <c r="M10" s="17"/>
      <c r="N10" s="17">
        <v>0.27367675717492901</v>
      </c>
      <c r="O10" s="17">
        <v>0.16719158846377299</v>
      </c>
      <c r="P10" s="17">
        <v>0.19705387259773199</v>
      </c>
      <c r="Q10" s="17">
        <v>0.15115049369998201</v>
      </c>
      <c r="R10" s="17"/>
      <c r="S10" s="17">
        <v>0.27765799374619499</v>
      </c>
      <c r="T10" s="17">
        <v>0.167565603181099</v>
      </c>
      <c r="U10" s="17">
        <v>0.16617464121270201</v>
      </c>
      <c r="V10" s="17">
        <v>0.14182673123053199</v>
      </c>
      <c r="W10" s="17">
        <v>0.21567988347424599</v>
      </c>
      <c r="X10" s="17">
        <v>0.190239550700917</v>
      </c>
      <c r="Y10" s="17">
        <v>0.15156060232728899</v>
      </c>
      <c r="Z10" s="17">
        <v>0.21468624850934601</v>
      </c>
      <c r="AA10" s="17">
        <v>0.190961745172159</v>
      </c>
      <c r="AB10" s="17">
        <v>0.22597773895179901</v>
      </c>
      <c r="AC10" s="17">
        <v>0.22900769017748501</v>
      </c>
      <c r="AD10" s="17">
        <v>0.188433889391357</v>
      </c>
      <c r="AE10" s="17"/>
      <c r="AF10" s="17">
        <v>0.211540874805732</v>
      </c>
      <c r="AG10" s="17">
        <v>0.109841960889788</v>
      </c>
      <c r="AH10" s="17">
        <v>0.137823649969603</v>
      </c>
      <c r="AI10" s="17">
        <v>0.123200251794494</v>
      </c>
      <c r="AJ10" s="17">
        <v>0.173932790304623</v>
      </c>
      <c r="AK10" s="17">
        <v>0.22463418827835999</v>
      </c>
      <c r="AL10" s="17">
        <v>0.24334005238693099</v>
      </c>
      <c r="AM10" s="17">
        <v>0.142586197124841</v>
      </c>
      <c r="AN10" s="17">
        <v>0.17737663570848999</v>
      </c>
      <c r="AO10" s="17">
        <v>0.29057408219334102</v>
      </c>
      <c r="AP10" s="17">
        <v>0.20488526350942701</v>
      </c>
      <c r="AQ10" s="17">
        <v>0.156654664774838</v>
      </c>
      <c r="AR10" s="17">
        <v>0.235031367690895</v>
      </c>
      <c r="AS10" s="17">
        <v>5.5039346994563601E-2</v>
      </c>
      <c r="AT10" s="17">
        <v>0.36026145791035502</v>
      </c>
      <c r="AU10" s="17">
        <v>0.36123335588393102</v>
      </c>
      <c r="AV10" s="17"/>
      <c r="AW10" s="17">
        <v>0.14753162251104401</v>
      </c>
      <c r="AX10" s="17">
        <v>0.161560525136725</v>
      </c>
      <c r="AY10" s="17">
        <v>0.26633104881481101</v>
      </c>
      <c r="AZ10" s="17">
        <v>0.27456238709880398</v>
      </c>
      <c r="BA10" s="17">
        <v>0.34510993466744799</v>
      </c>
      <c r="BB10" s="17"/>
      <c r="BC10" s="17">
        <v>0.37071822216136002</v>
      </c>
      <c r="BD10" s="17">
        <v>0.27353666832024498</v>
      </c>
      <c r="BE10" s="17">
        <v>0.124557227778804</v>
      </c>
      <c r="BF10" s="17">
        <v>0.104401759434987</v>
      </c>
      <c r="BG10" s="17">
        <v>4.5199102955894799E-2</v>
      </c>
      <c r="BH10" s="17"/>
      <c r="BI10" s="17">
        <v>0.21059373311648</v>
      </c>
      <c r="BJ10" s="17"/>
      <c r="BK10" s="17">
        <v>0.22969681916491699</v>
      </c>
      <c r="BL10" s="17">
        <v>0.18584444020812299</v>
      </c>
      <c r="BM10" s="17">
        <v>0.197331263003338</v>
      </c>
      <c r="BN10" s="17">
        <v>0.11623940580405701</v>
      </c>
      <c r="BO10" s="17"/>
      <c r="BP10" s="17">
        <v>0.104770698046978</v>
      </c>
      <c r="BQ10" s="17">
        <v>0.321132080239174</v>
      </c>
      <c r="BR10" s="17">
        <v>0.18637699770320501</v>
      </c>
      <c r="BS10" s="17">
        <v>9.1399201825567197E-2</v>
      </c>
      <c r="BT10" s="17">
        <v>0.298275897506523</v>
      </c>
      <c r="BU10" s="17"/>
      <c r="BV10" s="17">
        <v>0.146869939029941</v>
      </c>
      <c r="BW10" s="17">
        <v>0.48632217374805198</v>
      </c>
      <c r="BX10" s="17">
        <v>0.18254966098481401</v>
      </c>
      <c r="BY10" s="17">
        <v>7.9529488353873107E-2</v>
      </c>
      <c r="BZ10" s="17">
        <v>0.207530486049705</v>
      </c>
      <c r="CA10" s="17"/>
      <c r="CB10" s="17">
        <v>0.17511868461559499</v>
      </c>
      <c r="CC10" s="17">
        <v>0.21156911498117001</v>
      </c>
      <c r="CD10" s="17"/>
      <c r="CE10" s="17">
        <v>0.51577712437553502</v>
      </c>
      <c r="CF10" s="17"/>
      <c r="CG10" s="17">
        <v>0.284080739432227</v>
      </c>
    </row>
    <row r="11" spans="2:85" ht="29" x14ac:dyDescent="0.35">
      <c r="B11" s="18" t="s">
        <v>177</v>
      </c>
      <c r="C11" s="17">
        <v>0.144421475882131</v>
      </c>
      <c r="D11" s="17">
        <v>0.138175488148949</v>
      </c>
      <c r="E11" s="17">
        <v>0.150372864475049</v>
      </c>
      <c r="F11" s="17"/>
      <c r="G11" s="17">
        <v>0.18914983310684599</v>
      </c>
      <c r="H11" s="17">
        <v>0.16506711331771201</v>
      </c>
      <c r="I11" s="17">
        <v>0.17379818871358699</v>
      </c>
      <c r="J11" s="17">
        <v>0.14816204184128601</v>
      </c>
      <c r="K11" s="17">
        <v>9.2434040798342498E-2</v>
      </c>
      <c r="L11" s="17">
        <v>0.105915500066324</v>
      </c>
      <c r="M11" s="17"/>
      <c r="N11" s="17">
        <v>0.16221852396101299</v>
      </c>
      <c r="O11" s="17">
        <v>0.134525793891874</v>
      </c>
      <c r="P11" s="17">
        <v>0.126043602274517</v>
      </c>
      <c r="Q11" s="17">
        <v>0.15142178643743601</v>
      </c>
      <c r="R11" s="17"/>
      <c r="S11" s="17">
        <v>0.16942666659724101</v>
      </c>
      <c r="T11" s="17">
        <v>0.12341359575806</v>
      </c>
      <c r="U11" s="17">
        <v>0.12114403939957601</v>
      </c>
      <c r="V11" s="17">
        <v>0.19831343050214101</v>
      </c>
      <c r="W11" s="17">
        <v>0.12147592268771699</v>
      </c>
      <c r="X11" s="17">
        <v>0.147587261663571</v>
      </c>
      <c r="Y11" s="17">
        <v>0.14743030407997601</v>
      </c>
      <c r="Z11" s="17">
        <v>0.10489893172142201</v>
      </c>
      <c r="AA11" s="17">
        <v>0.12979031918720699</v>
      </c>
      <c r="AB11" s="17">
        <v>0.12996653255851701</v>
      </c>
      <c r="AC11" s="17">
        <v>0.167326690894055</v>
      </c>
      <c r="AD11" s="17">
        <v>0.167168172111649</v>
      </c>
      <c r="AE11" s="17"/>
      <c r="AF11" s="17">
        <v>8.1204702328605396E-2</v>
      </c>
      <c r="AG11" s="17">
        <v>0.15860453444297601</v>
      </c>
      <c r="AH11" s="17">
        <v>0.15073302460243501</v>
      </c>
      <c r="AI11" s="17">
        <v>0.13874467028450699</v>
      </c>
      <c r="AJ11" s="17">
        <v>0.14734126234859399</v>
      </c>
      <c r="AK11" s="17">
        <v>0.132083053654489</v>
      </c>
      <c r="AL11" s="17">
        <v>0.12689794253150799</v>
      </c>
      <c r="AM11" s="17">
        <v>0.156622075466018</v>
      </c>
      <c r="AN11" s="17">
        <v>0.15964322025682201</v>
      </c>
      <c r="AO11" s="17">
        <v>0.104463863049745</v>
      </c>
      <c r="AP11" s="17">
        <v>0.113938631239575</v>
      </c>
      <c r="AQ11" s="17">
        <v>0.167395035634478</v>
      </c>
      <c r="AR11" s="17">
        <v>0.17527293184003501</v>
      </c>
      <c r="AS11" s="17">
        <v>0.23361752962930801</v>
      </c>
      <c r="AT11" s="17">
        <v>0.20240051332662001</v>
      </c>
      <c r="AU11" s="17">
        <v>0.14998627234994799</v>
      </c>
      <c r="AV11" s="17"/>
      <c r="AW11" s="17">
        <v>0.11590386025669</v>
      </c>
      <c r="AX11" s="17">
        <v>0.15522233494108201</v>
      </c>
      <c r="AY11" s="17">
        <v>0.16470362945285599</v>
      </c>
      <c r="AZ11" s="17">
        <v>0.164498686413764</v>
      </c>
      <c r="BA11" s="17">
        <v>0.20064494667135099</v>
      </c>
      <c r="BB11" s="17"/>
      <c r="BC11" s="17">
        <v>0.1101930054643</v>
      </c>
      <c r="BD11" s="17">
        <v>0.137327279824147</v>
      </c>
      <c r="BE11" s="17">
        <v>0.15529077863162</v>
      </c>
      <c r="BF11" s="17">
        <v>0.153797860699736</v>
      </c>
      <c r="BG11" s="17">
        <v>0.17105488465077501</v>
      </c>
      <c r="BH11" s="17"/>
      <c r="BI11" s="17">
        <v>0.138127815669706</v>
      </c>
      <c r="BJ11" s="17"/>
      <c r="BK11" s="17">
        <v>0.17293023226990001</v>
      </c>
      <c r="BL11" s="17">
        <v>0.113529321314468</v>
      </c>
      <c r="BM11" s="17">
        <v>0.14864833644061401</v>
      </c>
      <c r="BN11" s="17">
        <v>0.20538018813862599</v>
      </c>
      <c r="BO11" s="17"/>
      <c r="BP11" s="17">
        <v>9.9197219796609906E-2</v>
      </c>
      <c r="BQ11" s="17">
        <v>0.171050612201774</v>
      </c>
      <c r="BR11" s="17">
        <v>0.18109232101325001</v>
      </c>
      <c r="BS11" s="17">
        <v>7.7360820508384498E-2</v>
      </c>
      <c r="BT11" s="17">
        <v>0.118092695969937</v>
      </c>
      <c r="BU11" s="17"/>
      <c r="BV11" s="17">
        <v>0.11533493291732599</v>
      </c>
      <c r="BW11" s="17">
        <v>0.187460610206512</v>
      </c>
      <c r="BX11" s="17">
        <v>0.16004776137579901</v>
      </c>
      <c r="BY11" s="17">
        <v>7.30648671043507E-2</v>
      </c>
      <c r="BZ11" s="17">
        <v>0.140974773789281</v>
      </c>
      <c r="CA11" s="17"/>
      <c r="CB11" s="17">
        <v>8.5859911381179793E-2</v>
      </c>
      <c r="CC11" s="17">
        <v>0.17872037163708401</v>
      </c>
      <c r="CD11" s="17"/>
      <c r="CE11" s="17">
        <v>0.17576403959096401</v>
      </c>
      <c r="CF11" s="17"/>
      <c r="CG11" s="17">
        <v>0.106260869430035</v>
      </c>
    </row>
    <row r="12" spans="2:85" x14ac:dyDescent="0.35">
      <c r="B12" s="18" t="s">
        <v>178</v>
      </c>
      <c r="C12" s="17">
        <v>0.21979199449646999</v>
      </c>
      <c r="D12" s="17">
        <v>0.19241625326136</v>
      </c>
      <c r="E12" s="17">
        <v>0.24714389193567901</v>
      </c>
      <c r="F12" s="17"/>
      <c r="G12" s="17">
        <v>0.26011720387454501</v>
      </c>
      <c r="H12" s="17">
        <v>0.21284593236906801</v>
      </c>
      <c r="I12" s="17">
        <v>0.17351573345385399</v>
      </c>
      <c r="J12" s="17">
        <v>0.22848655689164099</v>
      </c>
      <c r="K12" s="17">
        <v>0.18100816365365499</v>
      </c>
      <c r="L12" s="17">
        <v>0.25519653767197797</v>
      </c>
      <c r="M12" s="17"/>
      <c r="N12" s="17">
        <v>0.20970956611845101</v>
      </c>
      <c r="O12" s="17">
        <v>0.22819546475719599</v>
      </c>
      <c r="P12" s="17">
        <v>0.24149099745265901</v>
      </c>
      <c r="Q12" s="17">
        <v>0.20460462142810301</v>
      </c>
      <c r="R12" s="17"/>
      <c r="S12" s="17">
        <v>0.167809284967392</v>
      </c>
      <c r="T12" s="17">
        <v>0.19494906858731301</v>
      </c>
      <c r="U12" s="17">
        <v>0.25915284937956401</v>
      </c>
      <c r="V12" s="17">
        <v>0.18534239394728599</v>
      </c>
      <c r="W12" s="17">
        <v>0.21676699617624301</v>
      </c>
      <c r="X12" s="17">
        <v>0.252374174226698</v>
      </c>
      <c r="Y12" s="17">
        <v>0.27903288985105301</v>
      </c>
      <c r="Z12" s="17">
        <v>0.25060775862821799</v>
      </c>
      <c r="AA12" s="17">
        <v>0.25860976548929299</v>
      </c>
      <c r="AB12" s="17">
        <v>0.20290437740230299</v>
      </c>
      <c r="AC12" s="17">
        <v>0.18969096177051001</v>
      </c>
      <c r="AD12" s="17">
        <v>0.23751370927833301</v>
      </c>
      <c r="AE12" s="17"/>
      <c r="AF12" s="17">
        <v>0.35991068341985</v>
      </c>
      <c r="AG12" s="17">
        <v>0.236757867039424</v>
      </c>
      <c r="AH12" s="17">
        <v>0.19916927607895499</v>
      </c>
      <c r="AI12" s="17">
        <v>0.22338557375971099</v>
      </c>
      <c r="AJ12" s="17">
        <v>0.21223080290224799</v>
      </c>
      <c r="AK12" s="17">
        <v>0.222967154028754</v>
      </c>
      <c r="AL12" s="17">
        <v>0.217571156318524</v>
      </c>
      <c r="AM12" s="17">
        <v>0.20206108991315</v>
      </c>
      <c r="AN12" s="17">
        <v>0.29151962654358698</v>
      </c>
      <c r="AO12" s="17">
        <v>0.18451275710020601</v>
      </c>
      <c r="AP12" s="17">
        <v>0.27361648895653901</v>
      </c>
      <c r="AQ12" s="17">
        <v>0.21937099618756001</v>
      </c>
      <c r="AR12" s="17">
        <v>0.206595937351952</v>
      </c>
      <c r="AS12" s="17">
        <v>0.242423647539494</v>
      </c>
      <c r="AT12" s="17">
        <v>0.19333205895535099</v>
      </c>
      <c r="AU12" s="17">
        <v>9.2359891931851804E-2</v>
      </c>
      <c r="AV12" s="17"/>
      <c r="AW12" s="17">
        <v>0.227967904162447</v>
      </c>
      <c r="AX12" s="17">
        <v>0.20720508574556901</v>
      </c>
      <c r="AY12" s="17">
        <v>0.22591981868423699</v>
      </c>
      <c r="AZ12" s="17">
        <v>0.18933430336819701</v>
      </c>
      <c r="BA12" s="17">
        <v>0.155386886745084</v>
      </c>
      <c r="BB12" s="17"/>
      <c r="BC12" s="17">
        <v>0.13908219589929099</v>
      </c>
      <c r="BD12" s="17">
        <v>0.21591268808050201</v>
      </c>
      <c r="BE12" s="17">
        <v>0.25281065703425698</v>
      </c>
      <c r="BF12" s="17">
        <v>0.220586781414399</v>
      </c>
      <c r="BG12" s="17">
        <v>0.15628606650552501</v>
      </c>
      <c r="BH12" s="17"/>
      <c r="BI12" s="17">
        <v>0.216818507281685</v>
      </c>
      <c r="BJ12" s="17"/>
      <c r="BK12" s="17">
        <v>0.239772166028655</v>
      </c>
      <c r="BL12" s="17">
        <v>0.232155943038899</v>
      </c>
      <c r="BM12" s="17">
        <v>0.204137791433603</v>
      </c>
      <c r="BN12" s="17">
        <v>0.27309687453835702</v>
      </c>
      <c r="BO12" s="17"/>
      <c r="BP12" s="17">
        <v>0.20125466650430299</v>
      </c>
      <c r="BQ12" s="17">
        <v>0.204142480230492</v>
      </c>
      <c r="BR12" s="17">
        <v>0.31339444368799202</v>
      </c>
      <c r="BS12" s="17">
        <v>0.16547477064022101</v>
      </c>
      <c r="BT12" s="17">
        <v>0.310382126280768</v>
      </c>
      <c r="BU12" s="17"/>
      <c r="BV12" s="17">
        <v>0.233169200207895</v>
      </c>
      <c r="BW12" s="17">
        <v>0.11421639766575201</v>
      </c>
      <c r="BX12" s="17">
        <v>0.31924515246699697</v>
      </c>
      <c r="BY12" s="17">
        <v>0.15680101511837599</v>
      </c>
      <c r="BZ12" s="17">
        <v>0.31703735689177698</v>
      </c>
      <c r="CA12" s="17"/>
      <c r="CB12" s="17">
        <v>0.14412283752441399</v>
      </c>
      <c r="CC12" s="17">
        <v>0.26411062821069697</v>
      </c>
      <c r="CD12" s="17"/>
      <c r="CE12" s="17">
        <v>8.8485168690923294E-2</v>
      </c>
      <c r="CF12" s="17"/>
      <c r="CG12" s="17">
        <v>0.13095488456214199</v>
      </c>
    </row>
    <row r="13" spans="2:85" x14ac:dyDescent="0.35">
      <c r="B13" s="18" t="s">
        <v>179</v>
      </c>
      <c r="C13" s="17">
        <v>0.36744171362192901</v>
      </c>
      <c r="D13" s="17">
        <v>0.336833610010221</v>
      </c>
      <c r="E13" s="17">
        <v>0.39598726655301902</v>
      </c>
      <c r="F13" s="17"/>
      <c r="G13" s="17">
        <v>0.12641323658300099</v>
      </c>
      <c r="H13" s="17">
        <v>0.20975121455509699</v>
      </c>
      <c r="I13" s="17">
        <v>0.33195377917588198</v>
      </c>
      <c r="J13" s="17">
        <v>0.42752479195821802</v>
      </c>
      <c r="K13" s="17">
        <v>0.56556618928475999</v>
      </c>
      <c r="L13" s="17">
        <v>0.50271670808391899</v>
      </c>
      <c r="M13" s="17"/>
      <c r="N13" s="17">
        <v>0.28306442520615699</v>
      </c>
      <c r="O13" s="17">
        <v>0.41544924171660802</v>
      </c>
      <c r="P13" s="17">
        <v>0.35471732570940401</v>
      </c>
      <c r="Q13" s="17">
        <v>0.41943742786804999</v>
      </c>
      <c r="R13" s="17"/>
      <c r="S13" s="17">
        <v>0.251385074573165</v>
      </c>
      <c r="T13" s="17">
        <v>0.453241168604195</v>
      </c>
      <c r="U13" s="17">
        <v>0.40442096434392499</v>
      </c>
      <c r="V13" s="17">
        <v>0.44750636043775299</v>
      </c>
      <c r="W13" s="17">
        <v>0.40084342023296499</v>
      </c>
      <c r="X13" s="17">
        <v>0.33295853596804997</v>
      </c>
      <c r="Y13" s="17">
        <v>0.35631157598139002</v>
      </c>
      <c r="Z13" s="17">
        <v>0.351385772010054</v>
      </c>
      <c r="AA13" s="17">
        <v>0.35283463186357999</v>
      </c>
      <c r="AB13" s="17">
        <v>0.38709415667642899</v>
      </c>
      <c r="AC13" s="17">
        <v>0.359216221268226</v>
      </c>
      <c r="AD13" s="17">
        <v>0.28298513034044698</v>
      </c>
      <c r="AE13" s="17"/>
      <c r="AF13" s="17">
        <v>0.31394546895227199</v>
      </c>
      <c r="AG13" s="17">
        <v>0.38308135684667999</v>
      </c>
      <c r="AH13" s="17">
        <v>0.46815684746922098</v>
      </c>
      <c r="AI13" s="17">
        <v>0.42787428077932599</v>
      </c>
      <c r="AJ13" s="17">
        <v>0.36980005509702502</v>
      </c>
      <c r="AK13" s="17">
        <v>0.38875506067735799</v>
      </c>
      <c r="AL13" s="17">
        <v>0.37790062387919099</v>
      </c>
      <c r="AM13" s="17">
        <v>0.41973598417491997</v>
      </c>
      <c r="AN13" s="17">
        <v>0.32167199912080502</v>
      </c>
      <c r="AO13" s="17">
        <v>0.39651707087369997</v>
      </c>
      <c r="AP13" s="17">
        <v>0.372736261658416</v>
      </c>
      <c r="AQ13" s="17">
        <v>0.37524729962525599</v>
      </c>
      <c r="AR13" s="17">
        <v>0.31481331369610399</v>
      </c>
      <c r="AS13" s="17">
        <v>0.42120396033340801</v>
      </c>
      <c r="AT13" s="17">
        <v>0.14480660166821699</v>
      </c>
      <c r="AU13" s="17">
        <v>0.18450804673417401</v>
      </c>
      <c r="AV13" s="17"/>
      <c r="AW13" s="17">
        <v>0.45982481524225199</v>
      </c>
      <c r="AX13" s="17">
        <v>0.41304130491381802</v>
      </c>
      <c r="AY13" s="17">
        <v>0.28284789961683898</v>
      </c>
      <c r="AZ13" s="17">
        <v>0.23692304336252401</v>
      </c>
      <c r="BA13" s="17">
        <v>7.9039798777957707E-2</v>
      </c>
      <c r="BB13" s="17"/>
      <c r="BC13" s="17">
        <v>0.13300105269645099</v>
      </c>
      <c r="BD13" s="17">
        <v>0.31979147432017102</v>
      </c>
      <c r="BE13" s="17">
        <v>0.41904162412124901</v>
      </c>
      <c r="BF13" s="17">
        <v>0.47309613372704501</v>
      </c>
      <c r="BG13" s="17">
        <v>0.61060070540104205</v>
      </c>
      <c r="BH13" s="17"/>
      <c r="BI13" s="17">
        <v>0.36295993432460699</v>
      </c>
      <c r="BJ13" s="17"/>
      <c r="BK13" s="17">
        <v>0.292042975076649</v>
      </c>
      <c r="BL13" s="17">
        <v>0.41210385427406099</v>
      </c>
      <c r="BM13" s="17">
        <v>0.37251075348906798</v>
      </c>
      <c r="BN13" s="17">
        <v>0.29046022492587797</v>
      </c>
      <c r="BO13" s="17"/>
      <c r="BP13" s="17">
        <v>0.53984181574882495</v>
      </c>
      <c r="BQ13" s="17">
        <v>0.202133677500791</v>
      </c>
      <c r="BR13" s="17">
        <v>0.27858204845366302</v>
      </c>
      <c r="BS13" s="17">
        <v>0.63219839616677898</v>
      </c>
      <c r="BT13" s="17">
        <v>0.24470872473240801</v>
      </c>
      <c r="BU13" s="17"/>
      <c r="BV13" s="17">
        <v>0.46341666191056902</v>
      </c>
      <c r="BW13" s="17">
        <v>4.48559002545258E-2</v>
      </c>
      <c r="BX13" s="17">
        <v>0.28282463529617002</v>
      </c>
      <c r="BY13" s="17">
        <v>0.66852135818299097</v>
      </c>
      <c r="BZ13" s="17">
        <v>0.30166575598239498</v>
      </c>
      <c r="CA13" s="17"/>
      <c r="CB13" s="17">
        <v>0.51546642787957797</v>
      </c>
      <c r="CC13" s="17">
        <v>0.28074518686849298</v>
      </c>
      <c r="CD13" s="17"/>
      <c r="CE13" s="17">
        <v>4.6548666833750203E-2</v>
      </c>
      <c r="CF13" s="17"/>
      <c r="CG13" s="17">
        <v>0.33656603648784</v>
      </c>
    </row>
    <row r="14" spans="2:85" x14ac:dyDescent="0.35">
      <c r="B14" s="18" t="s">
        <v>180</v>
      </c>
      <c r="C14" s="19">
        <v>1.89923998725577E-2</v>
      </c>
      <c r="D14" s="19">
        <v>1.35811718491306E-2</v>
      </c>
      <c r="E14" s="19">
        <v>2.43263995209403E-2</v>
      </c>
      <c r="F14" s="19"/>
      <c r="G14" s="19">
        <v>2.8838027822503099E-2</v>
      </c>
      <c r="H14" s="19">
        <v>2.3342723124513999E-2</v>
      </c>
      <c r="I14" s="19">
        <v>2.6190668065245101E-2</v>
      </c>
      <c r="J14" s="19">
        <v>1.57131184385043E-2</v>
      </c>
      <c r="K14" s="19">
        <v>1.4696201053669099E-2</v>
      </c>
      <c r="L14" s="19">
        <v>8.6242657063854596E-3</v>
      </c>
      <c r="M14" s="19"/>
      <c r="N14" s="19">
        <v>5.0901272699743101E-3</v>
      </c>
      <c r="O14" s="19">
        <v>1.46189816727944E-2</v>
      </c>
      <c r="P14" s="19">
        <v>1.54935822974948E-2</v>
      </c>
      <c r="Q14" s="19">
        <v>3.8525318343710001E-2</v>
      </c>
      <c r="R14" s="19"/>
      <c r="S14" s="19">
        <v>8.5727897945504401E-3</v>
      </c>
      <c r="T14" s="19">
        <v>2.8544229692500499E-2</v>
      </c>
      <c r="U14" s="19">
        <v>2.0193527379186199E-2</v>
      </c>
      <c r="V14" s="19">
        <v>5.2482729757482903E-3</v>
      </c>
      <c r="W14" s="19">
        <v>1.1775568420440001E-2</v>
      </c>
      <c r="X14" s="19">
        <v>4.3664403590110597E-3</v>
      </c>
      <c r="Y14" s="19">
        <v>1.85858280023651E-2</v>
      </c>
      <c r="Z14" s="19">
        <v>5.3845079846266901E-2</v>
      </c>
      <c r="AA14" s="19">
        <v>3.4580838896410303E-2</v>
      </c>
      <c r="AB14" s="19">
        <v>6.54862427889304E-3</v>
      </c>
      <c r="AC14" s="19">
        <v>3.3666187538009602E-2</v>
      </c>
      <c r="AD14" s="19">
        <v>3.5194983575615901E-2</v>
      </c>
      <c r="AE14" s="19"/>
      <c r="AF14" s="19">
        <v>3.3398270493540098E-2</v>
      </c>
      <c r="AG14" s="19">
        <v>4.6436476125392E-2</v>
      </c>
      <c r="AH14" s="19">
        <v>3.66552771423111E-2</v>
      </c>
      <c r="AI14" s="19">
        <v>1.35552456238155E-2</v>
      </c>
      <c r="AJ14" s="19">
        <v>1.7889241163627299E-2</v>
      </c>
      <c r="AK14" s="19">
        <v>1.85704316670222E-2</v>
      </c>
      <c r="AL14" s="19">
        <v>9.2528474433717402E-3</v>
      </c>
      <c r="AM14" s="19">
        <v>3.7318906757387603E-2</v>
      </c>
      <c r="AN14" s="19">
        <v>0</v>
      </c>
      <c r="AO14" s="19">
        <v>0</v>
      </c>
      <c r="AP14" s="19">
        <v>4.9876890930032102E-3</v>
      </c>
      <c r="AQ14" s="19">
        <v>3.6032265992354102E-2</v>
      </c>
      <c r="AR14" s="19">
        <v>0</v>
      </c>
      <c r="AS14" s="19">
        <v>1.90716003997401E-2</v>
      </c>
      <c r="AT14" s="19">
        <v>0</v>
      </c>
      <c r="AU14" s="19">
        <v>0</v>
      </c>
      <c r="AV14" s="19"/>
      <c r="AW14" s="19">
        <v>2.1138395006681399E-2</v>
      </c>
      <c r="AX14" s="19">
        <v>3.2089006796384899E-2</v>
      </c>
      <c r="AY14" s="19">
        <v>8.30431441043223E-3</v>
      </c>
      <c r="AZ14" s="19">
        <v>1.32610980435656E-2</v>
      </c>
      <c r="BA14" s="19">
        <v>1.6139179416774799E-2</v>
      </c>
      <c r="BB14" s="19"/>
      <c r="BC14" s="19">
        <v>8.7255582437014301E-3</v>
      </c>
      <c r="BD14" s="19">
        <v>1.6108356036689201E-2</v>
      </c>
      <c r="BE14" s="19">
        <v>2.2449336975448899E-2</v>
      </c>
      <c r="BF14" s="19">
        <v>2.94056200596996E-2</v>
      </c>
      <c r="BG14" s="19">
        <v>0</v>
      </c>
      <c r="BH14" s="19"/>
      <c r="BI14" s="19">
        <v>1.5184437613170501E-2</v>
      </c>
      <c r="BJ14" s="19"/>
      <c r="BK14" s="19">
        <v>3.2427951543757598E-2</v>
      </c>
      <c r="BL14" s="19">
        <v>1.14441131310591E-2</v>
      </c>
      <c r="BM14" s="19">
        <v>1.6107612308781601E-2</v>
      </c>
      <c r="BN14" s="19">
        <v>7.4646091265014494E-2</v>
      </c>
      <c r="BO14" s="19"/>
      <c r="BP14" s="19">
        <v>1.25043683094186E-2</v>
      </c>
      <c r="BQ14" s="19">
        <v>1.11669577383851E-2</v>
      </c>
      <c r="BR14" s="19">
        <v>0</v>
      </c>
      <c r="BS14" s="19">
        <v>6.7113466371822696E-3</v>
      </c>
      <c r="BT14" s="19">
        <v>0</v>
      </c>
      <c r="BU14" s="19"/>
      <c r="BV14" s="19">
        <v>5.7284434733928099E-3</v>
      </c>
      <c r="BW14" s="19">
        <v>1.42306742469173E-2</v>
      </c>
      <c r="BX14" s="19">
        <v>6.5069418466144804E-3</v>
      </c>
      <c r="BY14" s="19">
        <v>7.5039539048960997E-3</v>
      </c>
      <c r="BZ14" s="19">
        <v>8.6071500389406901E-3</v>
      </c>
      <c r="CA14" s="19"/>
      <c r="CB14" s="19">
        <v>5.75078053352135E-3</v>
      </c>
      <c r="CC14" s="19">
        <v>2.6747877807731399E-2</v>
      </c>
      <c r="CD14" s="19"/>
      <c r="CE14" s="19">
        <v>1.61983856494692E-2</v>
      </c>
      <c r="CF14" s="19"/>
      <c r="CG14" s="19">
        <v>4.2953314010422397E-3</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G36"/>
  <sheetViews>
    <sheetView showGridLines="0" workbookViewId="0">
      <pane xSplit="2" topLeftCell="C1" activePane="topRight" state="frozen"/>
      <selection activeCell="B18" sqref="B18"/>
      <selection pane="topRight" activeCell="D14" sqref="D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207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183</v>
      </c>
      <c r="C9" s="17">
        <v>0.40662744108733101</v>
      </c>
      <c r="D9" s="17">
        <v>0.38979088264860901</v>
      </c>
      <c r="E9" s="17">
        <v>0.42425433029887599</v>
      </c>
      <c r="F9" s="17"/>
      <c r="G9" s="17">
        <v>0.32989232831771997</v>
      </c>
      <c r="H9" s="17">
        <v>0.35702530120334203</v>
      </c>
      <c r="I9" s="17">
        <v>0.42682870476892498</v>
      </c>
      <c r="J9" s="17">
        <v>0.42194056167952099</v>
      </c>
      <c r="K9" s="17">
        <v>0.466479633748145</v>
      </c>
      <c r="L9" s="17">
        <v>0.42888641460565102</v>
      </c>
      <c r="M9" s="17"/>
      <c r="N9" s="17">
        <v>0.33283016458328901</v>
      </c>
      <c r="O9" s="17">
        <v>0.44434100164270002</v>
      </c>
      <c r="P9" s="17">
        <v>0.42281384753428403</v>
      </c>
      <c r="Q9" s="17">
        <v>0.43280375369193502</v>
      </c>
      <c r="R9" s="17"/>
      <c r="S9" s="17">
        <v>0.33926159316916998</v>
      </c>
      <c r="T9" s="17">
        <v>0.39902896089269002</v>
      </c>
      <c r="U9" s="17">
        <v>0.42529210693060798</v>
      </c>
      <c r="V9" s="17">
        <v>0.45627679565229401</v>
      </c>
      <c r="W9" s="17">
        <v>0.38564887341873599</v>
      </c>
      <c r="X9" s="17">
        <v>0.40006787724034698</v>
      </c>
      <c r="Y9" s="17">
        <v>0.44612655434619097</v>
      </c>
      <c r="Z9" s="17">
        <v>0.38430913859190902</v>
      </c>
      <c r="AA9" s="17">
        <v>0.45793431982737098</v>
      </c>
      <c r="AB9" s="17">
        <v>0.37858254306431299</v>
      </c>
      <c r="AC9" s="17">
        <v>0.36785495244819699</v>
      </c>
      <c r="AD9" s="17">
        <v>0.50895844973993598</v>
      </c>
      <c r="AE9" s="17"/>
      <c r="AF9" s="17">
        <v>0.21670378219563399</v>
      </c>
      <c r="AG9" s="17">
        <v>0.447568826356807</v>
      </c>
      <c r="AH9" s="17">
        <v>0.45921370721534699</v>
      </c>
      <c r="AI9" s="17">
        <v>0.37233167045721799</v>
      </c>
      <c r="AJ9" s="17">
        <v>0.434103124696051</v>
      </c>
      <c r="AK9" s="17">
        <v>0.45401961995480999</v>
      </c>
      <c r="AL9" s="17">
        <v>0.431806941727928</v>
      </c>
      <c r="AM9" s="17">
        <v>0.47365211188351303</v>
      </c>
      <c r="AN9" s="17">
        <v>0.36461813781317498</v>
      </c>
      <c r="AO9" s="17">
        <v>0.36129409852340399</v>
      </c>
      <c r="AP9" s="17">
        <v>0.38200925875688202</v>
      </c>
      <c r="AQ9" s="17">
        <v>0.38454738800342497</v>
      </c>
      <c r="AR9" s="17">
        <v>0.33055314452982598</v>
      </c>
      <c r="AS9" s="17">
        <v>0.44732157968769998</v>
      </c>
      <c r="AT9" s="17">
        <v>0.38622967491888099</v>
      </c>
      <c r="AU9" s="17">
        <v>0.30748578785583702</v>
      </c>
      <c r="AV9" s="17"/>
      <c r="AW9" s="17">
        <v>0.47665722295857399</v>
      </c>
      <c r="AX9" s="17">
        <v>0.45409919684197197</v>
      </c>
      <c r="AY9" s="17">
        <v>0.364311690204632</v>
      </c>
      <c r="AZ9" s="17">
        <v>0.26984483650626301</v>
      </c>
      <c r="BA9" s="17">
        <v>0.41842561437144099</v>
      </c>
      <c r="BB9" s="17"/>
      <c r="BC9" s="17">
        <v>0.21861772329446399</v>
      </c>
      <c r="BD9" s="17">
        <v>0.34542727054411898</v>
      </c>
      <c r="BE9" s="17">
        <v>0.47650721439409</v>
      </c>
      <c r="BF9" s="17">
        <v>0.52340194279619601</v>
      </c>
      <c r="BG9" s="17">
        <v>0.39690006352908702</v>
      </c>
      <c r="BH9" s="17"/>
      <c r="BI9" s="17">
        <v>0.39669943745817399</v>
      </c>
      <c r="BJ9" s="17"/>
      <c r="BK9" s="17">
        <v>0.42741458206374799</v>
      </c>
      <c r="BL9" s="17">
        <v>0.387248667389061</v>
      </c>
      <c r="BM9" s="17">
        <v>0.40982808722649799</v>
      </c>
      <c r="BN9" s="17">
        <v>0.40825666316896803</v>
      </c>
      <c r="BO9" s="17"/>
      <c r="BP9" s="17">
        <v>0.36361695398904398</v>
      </c>
      <c r="BQ9" s="17">
        <v>0.39583944540953703</v>
      </c>
      <c r="BR9" s="17">
        <v>0.40960853391368601</v>
      </c>
      <c r="BS9" s="17">
        <v>0.44068592090658099</v>
      </c>
      <c r="BT9" s="17">
        <v>0.338446653665394</v>
      </c>
      <c r="BU9" s="17"/>
      <c r="BV9" s="17">
        <v>0.36839310772113798</v>
      </c>
      <c r="BW9" s="17">
        <v>0.31317346332409801</v>
      </c>
      <c r="BX9" s="17">
        <v>0.43014579806250403</v>
      </c>
      <c r="BY9" s="17">
        <v>0.46316012242566001</v>
      </c>
      <c r="BZ9" s="17">
        <v>0.42193036766512998</v>
      </c>
      <c r="CA9" s="17"/>
      <c r="CB9" s="17">
        <v>0.41014725308775202</v>
      </c>
      <c r="CC9" s="17">
        <v>0.40456592401707803</v>
      </c>
      <c r="CD9" s="17"/>
      <c r="CE9" s="17">
        <v>0.31720263652501202</v>
      </c>
      <c r="CF9" s="17"/>
      <c r="CG9" s="17">
        <v>0.39169190832198503</v>
      </c>
    </row>
    <row r="10" spans="2:85" ht="29" x14ac:dyDescent="0.35">
      <c r="B10" s="18" t="s">
        <v>187</v>
      </c>
      <c r="C10" s="17">
        <v>0.32155260153895099</v>
      </c>
      <c r="D10" s="17">
        <v>0.31324254573409499</v>
      </c>
      <c r="E10" s="17">
        <v>0.33061113356201299</v>
      </c>
      <c r="F10" s="17"/>
      <c r="G10" s="17">
        <v>0.14258562071748401</v>
      </c>
      <c r="H10" s="17">
        <v>0.199275976388435</v>
      </c>
      <c r="I10" s="17">
        <v>0.263668034325308</v>
      </c>
      <c r="J10" s="17">
        <v>0.346090927776246</v>
      </c>
      <c r="K10" s="17">
        <v>0.45500339182683602</v>
      </c>
      <c r="L10" s="17">
        <v>0.47728532459704798</v>
      </c>
      <c r="M10" s="17"/>
      <c r="N10" s="17">
        <v>0.26910672002699598</v>
      </c>
      <c r="O10" s="17">
        <v>0.34013366286997299</v>
      </c>
      <c r="P10" s="17">
        <v>0.35834335625167102</v>
      </c>
      <c r="Q10" s="17">
        <v>0.325725483356271</v>
      </c>
      <c r="R10" s="17"/>
      <c r="S10" s="17">
        <v>0.208884459377393</v>
      </c>
      <c r="T10" s="17">
        <v>0.35052845752060902</v>
      </c>
      <c r="U10" s="17">
        <v>0.37347430612838001</v>
      </c>
      <c r="V10" s="17">
        <v>0.34894533139519501</v>
      </c>
      <c r="W10" s="17">
        <v>0.344555679912941</v>
      </c>
      <c r="X10" s="17">
        <v>0.35253746438529898</v>
      </c>
      <c r="Y10" s="17">
        <v>0.32394122445101398</v>
      </c>
      <c r="Z10" s="17">
        <v>0.39551249456292498</v>
      </c>
      <c r="AA10" s="17">
        <v>0.30652993799747003</v>
      </c>
      <c r="AB10" s="17">
        <v>0.344489316579419</v>
      </c>
      <c r="AC10" s="17">
        <v>0.30851502254540802</v>
      </c>
      <c r="AD10" s="17">
        <v>0.25788894867058498</v>
      </c>
      <c r="AE10" s="17"/>
      <c r="AF10" s="17">
        <v>0.23385278508719701</v>
      </c>
      <c r="AG10" s="17">
        <v>0.22505548370115799</v>
      </c>
      <c r="AH10" s="17">
        <v>0.34557152932937002</v>
      </c>
      <c r="AI10" s="17">
        <v>0.35502429038128602</v>
      </c>
      <c r="AJ10" s="17">
        <v>0.29696107400855398</v>
      </c>
      <c r="AK10" s="17">
        <v>0.358409221633474</v>
      </c>
      <c r="AL10" s="17">
        <v>0.33715942802787002</v>
      </c>
      <c r="AM10" s="17">
        <v>0.31633308553321698</v>
      </c>
      <c r="AN10" s="17">
        <v>0.33308445536327902</v>
      </c>
      <c r="AO10" s="17">
        <v>0.37696769738973901</v>
      </c>
      <c r="AP10" s="17">
        <v>0.41216340082255298</v>
      </c>
      <c r="AQ10" s="17">
        <v>0.38043050810085299</v>
      </c>
      <c r="AR10" s="17">
        <v>0.24649817489661799</v>
      </c>
      <c r="AS10" s="17">
        <v>0.26550930893839197</v>
      </c>
      <c r="AT10" s="17">
        <v>0.16183883657651599</v>
      </c>
      <c r="AU10" s="17">
        <v>0.17509213318377301</v>
      </c>
      <c r="AV10" s="17"/>
      <c r="AW10" s="17">
        <v>0.41832829430337898</v>
      </c>
      <c r="AX10" s="17">
        <v>0.34132775574037699</v>
      </c>
      <c r="AY10" s="17">
        <v>0.242520982548528</v>
      </c>
      <c r="AZ10" s="17">
        <v>0.21098188515296901</v>
      </c>
      <c r="BA10" s="17">
        <v>0.14532426148583799</v>
      </c>
      <c r="BB10" s="17"/>
      <c r="BC10" s="17">
        <v>0.156518557287808</v>
      </c>
      <c r="BD10" s="17">
        <v>0.31981516839736102</v>
      </c>
      <c r="BE10" s="17">
        <v>0.38068345005641402</v>
      </c>
      <c r="BF10" s="17">
        <v>0.317327070747351</v>
      </c>
      <c r="BG10" s="17">
        <v>0.24252470748792401</v>
      </c>
      <c r="BH10" s="17"/>
      <c r="BI10" s="17">
        <v>0.32651703016677103</v>
      </c>
      <c r="BJ10" s="17"/>
      <c r="BK10" s="17">
        <v>0.26422557056132501</v>
      </c>
      <c r="BL10" s="17">
        <v>0.38566063134046402</v>
      </c>
      <c r="BM10" s="17">
        <v>0.30845092998360102</v>
      </c>
      <c r="BN10" s="17">
        <v>0.28320441913019401</v>
      </c>
      <c r="BO10" s="17"/>
      <c r="BP10" s="17">
        <v>0.45886897906544999</v>
      </c>
      <c r="BQ10" s="17">
        <v>0.208635355978253</v>
      </c>
      <c r="BR10" s="17">
        <v>0.229887217731465</v>
      </c>
      <c r="BS10" s="17">
        <v>0.58882218733102099</v>
      </c>
      <c r="BT10" s="17">
        <v>0.17231031569246799</v>
      </c>
      <c r="BU10" s="17"/>
      <c r="BV10" s="17">
        <v>0.39508996119968998</v>
      </c>
      <c r="BW10" s="17">
        <v>0.14183039626687199</v>
      </c>
      <c r="BX10" s="17">
        <v>0.20450685478865299</v>
      </c>
      <c r="BY10" s="17">
        <v>0.62990865332051604</v>
      </c>
      <c r="BZ10" s="17">
        <v>0.103291070339751</v>
      </c>
      <c r="CA10" s="17"/>
      <c r="CB10" s="17">
        <v>0.506154765927045</v>
      </c>
      <c r="CC10" s="17">
        <v>0.213433044856289</v>
      </c>
      <c r="CD10" s="17"/>
      <c r="CE10" s="17">
        <v>0.13889522912843799</v>
      </c>
      <c r="CF10" s="17"/>
      <c r="CG10" s="17">
        <v>0.34641933095660898</v>
      </c>
    </row>
    <row r="11" spans="2:85" ht="29" x14ac:dyDescent="0.35">
      <c r="B11" s="18" t="s">
        <v>185</v>
      </c>
      <c r="C11" s="17">
        <v>0.32049910717424202</v>
      </c>
      <c r="D11" s="17">
        <v>0.32862318001068402</v>
      </c>
      <c r="E11" s="17">
        <v>0.31157877380305099</v>
      </c>
      <c r="F11" s="17"/>
      <c r="G11" s="17">
        <v>0.164519500270283</v>
      </c>
      <c r="H11" s="17">
        <v>0.29949651617636203</v>
      </c>
      <c r="I11" s="17">
        <v>0.32064859547434799</v>
      </c>
      <c r="J11" s="17">
        <v>0.381165532751575</v>
      </c>
      <c r="K11" s="17">
        <v>0.372148402873345</v>
      </c>
      <c r="L11" s="17">
        <v>0.35699639909041803</v>
      </c>
      <c r="M11" s="17"/>
      <c r="N11" s="17">
        <v>0.27414481396811802</v>
      </c>
      <c r="O11" s="17">
        <v>0.304431116929127</v>
      </c>
      <c r="P11" s="17">
        <v>0.335811069833926</v>
      </c>
      <c r="Q11" s="17">
        <v>0.37444858188221503</v>
      </c>
      <c r="R11" s="17"/>
      <c r="S11" s="17">
        <v>0.29208387306081102</v>
      </c>
      <c r="T11" s="17">
        <v>0.31438571183631697</v>
      </c>
      <c r="U11" s="17">
        <v>0.31275577720394798</v>
      </c>
      <c r="V11" s="17">
        <v>0.257974886956849</v>
      </c>
      <c r="W11" s="17">
        <v>0.308098152354434</v>
      </c>
      <c r="X11" s="17">
        <v>0.32434138865776302</v>
      </c>
      <c r="Y11" s="17">
        <v>0.37960135259657102</v>
      </c>
      <c r="Z11" s="17">
        <v>0.40589419216265898</v>
      </c>
      <c r="AA11" s="17">
        <v>0.30463030956256998</v>
      </c>
      <c r="AB11" s="17">
        <v>0.32829836766802301</v>
      </c>
      <c r="AC11" s="17">
        <v>0.38757016191272198</v>
      </c>
      <c r="AD11" s="17">
        <v>0.35705532793977701</v>
      </c>
      <c r="AE11" s="17"/>
      <c r="AF11" s="17">
        <v>0.18399635303498699</v>
      </c>
      <c r="AG11" s="17">
        <v>0.38123165483705401</v>
      </c>
      <c r="AH11" s="17">
        <v>0.42845660383551898</v>
      </c>
      <c r="AI11" s="17">
        <v>0.344029877169166</v>
      </c>
      <c r="AJ11" s="17">
        <v>0.346904768288615</v>
      </c>
      <c r="AK11" s="17">
        <v>0.36313396512245999</v>
      </c>
      <c r="AL11" s="17">
        <v>0.34657504961660301</v>
      </c>
      <c r="AM11" s="17">
        <v>0.33380243291068701</v>
      </c>
      <c r="AN11" s="17">
        <v>0.28065680214558197</v>
      </c>
      <c r="AO11" s="17">
        <v>0.30211109015979298</v>
      </c>
      <c r="AP11" s="17">
        <v>0.29120694093827598</v>
      </c>
      <c r="AQ11" s="17">
        <v>0.36788386153041802</v>
      </c>
      <c r="AR11" s="17">
        <v>0.244338201986735</v>
      </c>
      <c r="AS11" s="17">
        <v>0.20755165782276599</v>
      </c>
      <c r="AT11" s="17">
        <v>0.31561722525500702</v>
      </c>
      <c r="AU11" s="17">
        <v>0.175163049112535</v>
      </c>
      <c r="AV11" s="17"/>
      <c r="AW11" s="17">
        <v>0.37303069219544399</v>
      </c>
      <c r="AX11" s="17">
        <v>0.34610809437700002</v>
      </c>
      <c r="AY11" s="17">
        <v>0.25562130042810999</v>
      </c>
      <c r="AZ11" s="17">
        <v>0.27590182842766597</v>
      </c>
      <c r="BA11" s="17">
        <v>0.257353686335693</v>
      </c>
      <c r="BB11" s="17"/>
      <c r="BC11" s="17">
        <v>0.17170511048975701</v>
      </c>
      <c r="BD11" s="17">
        <v>0.260729151807432</v>
      </c>
      <c r="BE11" s="17">
        <v>0.37679388293782501</v>
      </c>
      <c r="BF11" s="17">
        <v>0.38831809936071099</v>
      </c>
      <c r="BG11" s="17">
        <v>0.52998819016508503</v>
      </c>
      <c r="BH11" s="17"/>
      <c r="BI11" s="17">
        <v>0.31231067604969998</v>
      </c>
      <c r="BJ11" s="17"/>
      <c r="BK11" s="17">
        <v>0.293704419453235</v>
      </c>
      <c r="BL11" s="17">
        <v>0.340182521583763</v>
      </c>
      <c r="BM11" s="17">
        <v>0.32529227244070502</v>
      </c>
      <c r="BN11" s="17">
        <v>0.173496504240951</v>
      </c>
      <c r="BO11" s="17"/>
      <c r="BP11" s="17">
        <v>0.31012012119479299</v>
      </c>
      <c r="BQ11" s="17">
        <v>0.32347857534965502</v>
      </c>
      <c r="BR11" s="17">
        <v>0.32887445715214902</v>
      </c>
      <c r="BS11" s="17">
        <v>0.30929048706684897</v>
      </c>
      <c r="BT11" s="17">
        <v>0.19537716931308299</v>
      </c>
      <c r="BU11" s="17"/>
      <c r="BV11" s="17">
        <v>0.32396589408791499</v>
      </c>
      <c r="BW11" s="17">
        <v>0.271522190263495</v>
      </c>
      <c r="BX11" s="17">
        <v>0.41182072421239302</v>
      </c>
      <c r="BY11" s="17">
        <v>0.35512558428407598</v>
      </c>
      <c r="BZ11" s="17">
        <v>0.21290819460486499</v>
      </c>
      <c r="CA11" s="17"/>
      <c r="CB11" s="17">
        <v>0.317308293662866</v>
      </c>
      <c r="CC11" s="17">
        <v>0.32236793327089402</v>
      </c>
      <c r="CD11" s="17"/>
      <c r="CE11" s="17">
        <v>0.267128935560837</v>
      </c>
      <c r="CF11" s="17"/>
      <c r="CG11" s="17">
        <v>0.35985816969376899</v>
      </c>
    </row>
    <row r="12" spans="2:85" x14ac:dyDescent="0.35">
      <c r="B12" s="18" t="s">
        <v>184</v>
      </c>
      <c r="C12" s="17">
        <v>0.31124282784547302</v>
      </c>
      <c r="D12" s="17">
        <v>0.26447506920726299</v>
      </c>
      <c r="E12" s="17">
        <v>0.35777934122277699</v>
      </c>
      <c r="F12" s="17"/>
      <c r="G12" s="17">
        <v>0.22297979840589299</v>
      </c>
      <c r="H12" s="17">
        <v>0.28718830327009398</v>
      </c>
      <c r="I12" s="17">
        <v>0.228838960266316</v>
      </c>
      <c r="J12" s="17">
        <v>0.38011222967934399</v>
      </c>
      <c r="K12" s="17">
        <v>0.28443211928615802</v>
      </c>
      <c r="L12" s="17">
        <v>0.41825748323561401</v>
      </c>
      <c r="M12" s="17"/>
      <c r="N12" s="17">
        <v>0.29592558672560898</v>
      </c>
      <c r="O12" s="17">
        <v>0.35834603289953398</v>
      </c>
      <c r="P12" s="17">
        <v>0.27225355957770198</v>
      </c>
      <c r="Q12" s="17">
        <v>0.31277274075596601</v>
      </c>
      <c r="R12" s="17"/>
      <c r="S12" s="17">
        <v>0.23607047620865301</v>
      </c>
      <c r="T12" s="17">
        <v>0.313868877693669</v>
      </c>
      <c r="U12" s="17">
        <v>0.32783099338688598</v>
      </c>
      <c r="V12" s="17">
        <v>0.33755184965941099</v>
      </c>
      <c r="W12" s="17">
        <v>0.308855026393203</v>
      </c>
      <c r="X12" s="17">
        <v>0.32226270181594502</v>
      </c>
      <c r="Y12" s="17">
        <v>0.26369720281424802</v>
      </c>
      <c r="Z12" s="17">
        <v>0.27104043366955</v>
      </c>
      <c r="AA12" s="17">
        <v>0.37998035050588602</v>
      </c>
      <c r="AB12" s="17">
        <v>0.28501267414896803</v>
      </c>
      <c r="AC12" s="17">
        <v>0.45994123367209</v>
      </c>
      <c r="AD12" s="17">
        <v>0.25895939215116598</v>
      </c>
      <c r="AE12" s="17"/>
      <c r="AF12" s="17">
        <v>0.38718825562595</v>
      </c>
      <c r="AG12" s="17">
        <v>0.30732271994778099</v>
      </c>
      <c r="AH12" s="17">
        <v>0.235466558634298</v>
      </c>
      <c r="AI12" s="17">
        <v>0.26775447303344302</v>
      </c>
      <c r="AJ12" s="17">
        <v>0.33627987320768499</v>
      </c>
      <c r="AK12" s="17">
        <v>0.34744856318084799</v>
      </c>
      <c r="AL12" s="17">
        <v>0.307825332537846</v>
      </c>
      <c r="AM12" s="17">
        <v>0.42033942790623602</v>
      </c>
      <c r="AN12" s="17">
        <v>0.26364690923866801</v>
      </c>
      <c r="AO12" s="17">
        <v>0.35741915916189199</v>
      </c>
      <c r="AP12" s="17">
        <v>0.301054049124101</v>
      </c>
      <c r="AQ12" s="17">
        <v>0.32736008557744001</v>
      </c>
      <c r="AR12" s="17">
        <v>0.326258414547689</v>
      </c>
      <c r="AS12" s="17">
        <v>0.268896018883518</v>
      </c>
      <c r="AT12" s="17">
        <v>0.21877269317446399</v>
      </c>
      <c r="AU12" s="17">
        <v>0.23894907538321999</v>
      </c>
      <c r="AV12" s="17"/>
      <c r="AW12" s="17">
        <v>0.34109415616928801</v>
      </c>
      <c r="AX12" s="17">
        <v>0.31151511608607602</v>
      </c>
      <c r="AY12" s="17">
        <v>0.28391931832696199</v>
      </c>
      <c r="AZ12" s="17">
        <v>0.26164300946424102</v>
      </c>
      <c r="BA12" s="17">
        <v>0.22992418741533299</v>
      </c>
      <c r="BB12" s="17"/>
      <c r="BC12" s="17">
        <v>0.213030885162274</v>
      </c>
      <c r="BD12" s="17">
        <v>0.33996348885358102</v>
      </c>
      <c r="BE12" s="17">
        <v>0.32203891390251399</v>
      </c>
      <c r="BF12" s="17">
        <v>0.29394949109889401</v>
      </c>
      <c r="BG12" s="17">
        <v>0.27662259098265601</v>
      </c>
      <c r="BH12" s="17"/>
      <c r="BI12" s="17">
        <v>0.31896687744965502</v>
      </c>
      <c r="BJ12" s="17"/>
      <c r="BK12" s="17">
        <v>0.32480786927319799</v>
      </c>
      <c r="BL12" s="17">
        <v>0.338940934093997</v>
      </c>
      <c r="BM12" s="17">
        <v>0.29241747287197201</v>
      </c>
      <c r="BN12" s="17">
        <v>0.29709245743282903</v>
      </c>
      <c r="BO12" s="17"/>
      <c r="BP12" s="17">
        <v>0.32278510012794498</v>
      </c>
      <c r="BQ12" s="17">
        <v>0.33391277769973499</v>
      </c>
      <c r="BR12" s="17">
        <v>0.33971065953202001</v>
      </c>
      <c r="BS12" s="17">
        <v>0.26026616153885401</v>
      </c>
      <c r="BT12" s="17">
        <v>0.236453516500337</v>
      </c>
      <c r="BU12" s="17"/>
      <c r="BV12" s="17">
        <v>0.352326886836135</v>
      </c>
      <c r="BW12" s="17">
        <v>0.31722107150082901</v>
      </c>
      <c r="BX12" s="17">
        <v>0.32047285416043497</v>
      </c>
      <c r="BY12" s="17">
        <v>0.250834274191852</v>
      </c>
      <c r="BZ12" s="17">
        <v>0.30797317944837499</v>
      </c>
      <c r="CA12" s="17"/>
      <c r="CB12" s="17">
        <v>0.24283574213603701</v>
      </c>
      <c r="CC12" s="17">
        <v>0.35130814238484098</v>
      </c>
      <c r="CD12" s="17"/>
      <c r="CE12" s="17">
        <v>0.32383100032296003</v>
      </c>
      <c r="CF12" s="17"/>
      <c r="CG12" s="17">
        <v>0.17943103769025001</v>
      </c>
    </row>
    <row r="13" spans="2:85" x14ac:dyDescent="0.35">
      <c r="B13" s="18" t="s">
        <v>186</v>
      </c>
      <c r="C13" s="17">
        <v>0.26847802446775498</v>
      </c>
      <c r="D13" s="17">
        <v>0.30818354341877902</v>
      </c>
      <c r="E13" s="17">
        <v>0.23054862675540699</v>
      </c>
      <c r="F13" s="17"/>
      <c r="G13" s="17">
        <v>0.209252875734461</v>
      </c>
      <c r="H13" s="17">
        <v>0.28440256790555402</v>
      </c>
      <c r="I13" s="17">
        <v>0.23646892247403101</v>
      </c>
      <c r="J13" s="17">
        <v>0.244781615213985</v>
      </c>
      <c r="K13" s="17">
        <v>0.31418523705614998</v>
      </c>
      <c r="L13" s="17">
        <v>0.30943252383560699</v>
      </c>
      <c r="M13" s="17"/>
      <c r="N13" s="17">
        <v>0.38715877082002897</v>
      </c>
      <c r="O13" s="17">
        <v>0.26061455049629201</v>
      </c>
      <c r="P13" s="17">
        <v>0.186822734143643</v>
      </c>
      <c r="Q13" s="17">
        <v>0.22248531101858299</v>
      </c>
      <c r="R13" s="17"/>
      <c r="S13" s="17">
        <v>0.2971412742558</v>
      </c>
      <c r="T13" s="17">
        <v>0.27005562703241998</v>
      </c>
      <c r="U13" s="17">
        <v>0.26245236504191799</v>
      </c>
      <c r="V13" s="17">
        <v>0.36752705117046103</v>
      </c>
      <c r="W13" s="17">
        <v>0.27633851624949302</v>
      </c>
      <c r="X13" s="17">
        <v>0.24268865130803299</v>
      </c>
      <c r="Y13" s="17">
        <v>0.26500169141729202</v>
      </c>
      <c r="Z13" s="17">
        <v>0.15639594154702</v>
      </c>
      <c r="AA13" s="17">
        <v>0.232898165660228</v>
      </c>
      <c r="AB13" s="17">
        <v>0.26710468254278302</v>
      </c>
      <c r="AC13" s="17">
        <v>0.305504935575312</v>
      </c>
      <c r="AD13" s="17">
        <v>0.13773502061902601</v>
      </c>
      <c r="AE13" s="17"/>
      <c r="AF13" s="17">
        <v>0.111741213998978</v>
      </c>
      <c r="AG13" s="17">
        <v>0.15985422138191699</v>
      </c>
      <c r="AH13" s="17">
        <v>0.21940634342298701</v>
      </c>
      <c r="AI13" s="17">
        <v>0.21427627356326301</v>
      </c>
      <c r="AJ13" s="17">
        <v>0.23721176447056899</v>
      </c>
      <c r="AK13" s="17">
        <v>0.21809599155707701</v>
      </c>
      <c r="AL13" s="17">
        <v>0.253336751658152</v>
      </c>
      <c r="AM13" s="17">
        <v>0.213923599486256</v>
      </c>
      <c r="AN13" s="17">
        <v>0.25968356313886198</v>
      </c>
      <c r="AO13" s="17">
        <v>0.28368955185453898</v>
      </c>
      <c r="AP13" s="17">
        <v>0.27061353715284497</v>
      </c>
      <c r="AQ13" s="17">
        <v>0.37528037596302599</v>
      </c>
      <c r="AR13" s="17">
        <v>0.39821701753158201</v>
      </c>
      <c r="AS13" s="17">
        <v>0.431106386744528</v>
      </c>
      <c r="AT13" s="17">
        <v>0.42828114635363401</v>
      </c>
      <c r="AU13" s="17">
        <v>0.37641216774050801</v>
      </c>
      <c r="AV13" s="17"/>
      <c r="AW13" s="17">
        <v>0.233588222967371</v>
      </c>
      <c r="AX13" s="17">
        <v>0.22435483145198501</v>
      </c>
      <c r="AY13" s="17">
        <v>0.33273936137754501</v>
      </c>
      <c r="AZ13" s="17">
        <v>0.27892674600535</v>
      </c>
      <c r="BA13" s="17">
        <v>0.39166894849506401</v>
      </c>
      <c r="BB13" s="17"/>
      <c r="BC13" s="17">
        <v>0.258237591998979</v>
      </c>
      <c r="BD13" s="17">
        <v>0.35031808441081802</v>
      </c>
      <c r="BE13" s="17">
        <v>0.22261918503165301</v>
      </c>
      <c r="BF13" s="17">
        <v>0.206913403591821</v>
      </c>
      <c r="BG13" s="17">
        <v>0.193593387812105</v>
      </c>
      <c r="BH13" s="17"/>
      <c r="BI13" s="17">
        <v>0.27691798334999801</v>
      </c>
      <c r="BJ13" s="17"/>
      <c r="BK13" s="17">
        <v>0.26847716947000899</v>
      </c>
      <c r="BL13" s="17">
        <v>0.29043174192480797</v>
      </c>
      <c r="BM13" s="17">
        <v>0.25779543340949701</v>
      </c>
      <c r="BN13" s="17">
        <v>0.24359698222347101</v>
      </c>
      <c r="BO13" s="17"/>
      <c r="BP13" s="17">
        <v>0.34474069210057201</v>
      </c>
      <c r="BQ13" s="17">
        <v>0.28323717310924601</v>
      </c>
      <c r="BR13" s="17">
        <v>0.28385726788205701</v>
      </c>
      <c r="BS13" s="17">
        <v>0.225212336626082</v>
      </c>
      <c r="BT13" s="17">
        <v>0.23470179710615599</v>
      </c>
      <c r="BU13" s="17"/>
      <c r="BV13" s="17">
        <v>0.29987886003311398</v>
      </c>
      <c r="BW13" s="17">
        <v>0.31178389431754699</v>
      </c>
      <c r="BX13" s="17">
        <v>0.27575001892485002</v>
      </c>
      <c r="BY13" s="17">
        <v>0.24961553130604999</v>
      </c>
      <c r="BZ13" s="17">
        <v>0.19440494255445001</v>
      </c>
      <c r="CA13" s="17"/>
      <c r="CB13" s="17">
        <v>0.26625164657628497</v>
      </c>
      <c r="CC13" s="17">
        <v>0.26978199071014403</v>
      </c>
      <c r="CD13" s="17"/>
      <c r="CE13" s="17">
        <v>0.323748265249312</v>
      </c>
      <c r="CF13" s="17"/>
      <c r="CG13" s="17">
        <v>0.24640138754152099</v>
      </c>
    </row>
    <row r="14" spans="2:85" ht="29" x14ac:dyDescent="0.35">
      <c r="B14" s="18" t="s">
        <v>189</v>
      </c>
      <c r="C14" s="17">
        <v>0.16437952419828</v>
      </c>
      <c r="D14" s="17">
        <v>0.14867478076323301</v>
      </c>
      <c r="E14" s="17">
        <v>0.178805660083874</v>
      </c>
      <c r="F14" s="17"/>
      <c r="G14" s="17">
        <v>0.20398419612401</v>
      </c>
      <c r="H14" s="17">
        <v>0.18804071657162399</v>
      </c>
      <c r="I14" s="17">
        <v>0.18286936407913801</v>
      </c>
      <c r="J14" s="17">
        <v>0.163427573704643</v>
      </c>
      <c r="K14" s="17">
        <v>0.173138086152094</v>
      </c>
      <c r="L14" s="17">
        <v>9.8769866048640007E-2</v>
      </c>
      <c r="M14" s="17"/>
      <c r="N14" s="17">
        <v>0.174842161791189</v>
      </c>
      <c r="O14" s="17">
        <v>0.14924886472801799</v>
      </c>
      <c r="P14" s="17">
        <v>0.17824092188205401</v>
      </c>
      <c r="Q14" s="17">
        <v>0.15793276767887501</v>
      </c>
      <c r="R14" s="17"/>
      <c r="S14" s="17">
        <v>0.177705476363237</v>
      </c>
      <c r="T14" s="17">
        <v>0.146003441725476</v>
      </c>
      <c r="U14" s="17">
        <v>0.14964133108856001</v>
      </c>
      <c r="V14" s="17">
        <v>0.18297775654786699</v>
      </c>
      <c r="W14" s="17">
        <v>0.153858000765802</v>
      </c>
      <c r="X14" s="17">
        <v>8.90507257292215E-2</v>
      </c>
      <c r="Y14" s="17">
        <v>0.204218009131304</v>
      </c>
      <c r="Z14" s="17">
        <v>0.15565196877394799</v>
      </c>
      <c r="AA14" s="17">
        <v>0.206706441072945</v>
      </c>
      <c r="AB14" s="17">
        <v>0.12354004260864</v>
      </c>
      <c r="AC14" s="17">
        <v>0.193036312508271</v>
      </c>
      <c r="AD14" s="17">
        <v>0.24077020331190199</v>
      </c>
      <c r="AE14" s="17"/>
      <c r="AF14" s="17">
        <v>0.250751013335268</v>
      </c>
      <c r="AG14" s="17">
        <v>0.25225083793365899</v>
      </c>
      <c r="AH14" s="17">
        <v>0.12614408949772701</v>
      </c>
      <c r="AI14" s="17">
        <v>0.163490779639995</v>
      </c>
      <c r="AJ14" s="17">
        <v>0.15436163257437899</v>
      </c>
      <c r="AK14" s="17">
        <v>0.17898399322483999</v>
      </c>
      <c r="AL14" s="17">
        <v>0.14742752416138899</v>
      </c>
      <c r="AM14" s="17">
        <v>0.15740844106562599</v>
      </c>
      <c r="AN14" s="17">
        <v>0.19345044986309101</v>
      </c>
      <c r="AO14" s="17">
        <v>0.14198458581544801</v>
      </c>
      <c r="AP14" s="17">
        <v>0.174823796609648</v>
      </c>
      <c r="AQ14" s="17">
        <v>0.149388700357308</v>
      </c>
      <c r="AR14" s="17">
        <v>0.27067478654469801</v>
      </c>
      <c r="AS14" s="17">
        <v>0.21499072540413799</v>
      </c>
      <c r="AT14" s="17">
        <v>0.12452073672252199</v>
      </c>
      <c r="AU14" s="17">
        <v>0.10656136594799399</v>
      </c>
      <c r="AV14" s="17"/>
      <c r="AW14" s="17">
        <v>0.13682575948124101</v>
      </c>
      <c r="AX14" s="17">
        <v>0.15000099703082301</v>
      </c>
      <c r="AY14" s="17">
        <v>0.19849437944724799</v>
      </c>
      <c r="AZ14" s="17">
        <v>0.174697113549592</v>
      </c>
      <c r="BA14" s="17">
        <v>0.194189382937445</v>
      </c>
      <c r="BB14" s="17"/>
      <c r="BC14" s="17">
        <v>9.7748515882403894E-2</v>
      </c>
      <c r="BD14" s="17">
        <v>0.16953976277841401</v>
      </c>
      <c r="BE14" s="17">
        <v>0.17510846483890799</v>
      </c>
      <c r="BF14" s="17">
        <v>0.16735303724063899</v>
      </c>
      <c r="BG14" s="17">
        <v>0.19339547056070699</v>
      </c>
      <c r="BH14" s="17"/>
      <c r="BI14" s="17">
        <v>0.15133328956895101</v>
      </c>
      <c r="BJ14" s="17"/>
      <c r="BK14" s="17">
        <v>0.200426264047779</v>
      </c>
      <c r="BL14" s="17">
        <v>0.14320729227318901</v>
      </c>
      <c r="BM14" s="17">
        <v>0.161164132275435</v>
      </c>
      <c r="BN14" s="17">
        <v>0.21774121631343399</v>
      </c>
      <c r="BO14" s="17"/>
      <c r="BP14" s="17">
        <v>5.0244094282420999E-2</v>
      </c>
      <c r="BQ14" s="17">
        <v>0.21788897356167</v>
      </c>
      <c r="BR14" s="17">
        <v>0.17920794504479801</v>
      </c>
      <c r="BS14" s="17">
        <v>7.0888227330829695E-2</v>
      </c>
      <c r="BT14" s="17">
        <v>0.23426537477383599</v>
      </c>
      <c r="BU14" s="17"/>
      <c r="BV14" s="17">
        <v>9.0869394324777406E-2</v>
      </c>
      <c r="BW14" s="17">
        <v>0.186235696952084</v>
      </c>
      <c r="BX14" s="17">
        <v>0.20732806871249901</v>
      </c>
      <c r="BY14" s="17">
        <v>9.3462461970104396E-2</v>
      </c>
      <c r="BZ14" s="17">
        <v>0.31802267398133</v>
      </c>
      <c r="CA14" s="17"/>
      <c r="CB14" s="17">
        <v>9.8176305663940103E-2</v>
      </c>
      <c r="CC14" s="17">
        <v>0.20315405678637</v>
      </c>
      <c r="CD14" s="17"/>
      <c r="CE14" s="17">
        <v>0.18312293011429301</v>
      </c>
      <c r="CF14" s="17"/>
      <c r="CG14" s="17">
        <v>0.13341654106214501</v>
      </c>
    </row>
    <row r="15" spans="2:85" x14ac:dyDescent="0.35">
      <c r="B15" s="18" t="s">
        <v>192</v>
      </c>
      <c r="C15" s="17">
        <v>0.124661301713927</v>
      </c>
      <c r="D15" s="17">
        <v>0.113437561564491</v>
      </c>
      <c r="E15" s="17">
        <v>0.13597772225947399</v>
      </c>
      <c r="F15" s="17"/>
      <c r="G15" s="17">
        <v>0.174367646024052</v>
      </c>
      <c r="H15" s="17">
        <v>0.14238036781649299</v>
      </c>
      <c r="I15" s="17">
        <v>0.119904474096173</v>
      </c>
      <c r="J15" s="17">
        <v>0.13862792004889599</v>
      </c>
      <c r="K15" s="17">
        <v>0.11352870334863201</v>
      </c>
      <c r="L15" s="17">
        <v>7.7266814997445601E-2</v>
      </c>
      <c r="M15" s="17"/>
      <c r="N15" s="17">
        <v>0.10792061649332001</v>
      </c>
      <c r="O15" s="17">
        <v>0.112402166541356</v>
      </c>
      <c r="P15" s="17">
        <v>0.140886830105343</v>
      </c>
      <c r="Q15" s="17">
        <v>0.142209567760924</v>
      </c>
      <c r="R15" s="17"/>
      <c r="S15" s="17">
        <v>0.197434787328892</v>
      </c>
      <c r="T15" s="17">
        <v>0.15050994259513401</v>
      </c>
      <c r="U15" s="17">
        <v>8.2502119611519695E-2</v>
      </c>
      <c r="V15" s="17">
        <v>0.12524202647170701</v>
      </c>
      <c r="W15" s="17">
        <v>0.15120592415147299</v>
      </c>
      <c r="X15" s="17">
        <v>0.12802671755898401</v>
      </c>
      <c r="Y15" s="17">
        <v>0.13607090651041201</v>
      </c>
      <c r="Z15" s="17">
        <v>7.9254972494496395E-2</v>
      </c>
      <c r="AA15" s="17">
        <v>0.124375150572413</v>
      </c>
      <c r="AB15" s="17">
        <v>6.26528760035929E-2</v>
      </c>
      <c r="AC15" s="17">
        <v>6.6462506515980804E-2</v>
      </c>
      <c r="AD15" s="17">
        <v>2.6222596622603699E-2</v>
      </c>
      <c r="AE15" s="17"/>
      <c r="AF15" s="17">
        <v>0.30291130654260701</v>
      </c>
      <c r="AG15" s="17">
        <v>0.13173783136880801</v>
      </c>
      <c r="AH15" s="17">
        <v>0.148825869223912</v>
      </c>
      <c r="AI15" s="17">
        <v>0.14768908005374201</v>
      </c>
      <c r="AJ15" s="17">
        <v>8.9811426356208895E-2</v>
      </c>
      <c r="AK15" s="17">
        <v>8.9140913855138296E-2</v>
      </c>
      <c r="AL15" s="17">
        <v>9.5808042343293404E-2</v>
      </c>
      <c r="AM15" s="17">
        <v>0.11809086122321601</v>
      </c>
      <c r="AN15" s="17">
        <v>0.162968499941507</v>
      </c>
      <c r="AO15" s="17">
        <v>0.110448033364847</v>
      </c>
      <c r="AP15" s="17">
        <v>0.106715086359288</v>
      </c>
      <c r="AQ15" s="17">
        <v>0.12746787447288699</v>
      </c>
      <c r="AR15" s="17">
        <v>9.6209900159107103E-2</v>
      </c>
      <c r="AS15" s="17">
        <v>0.122047355696611</v>
      </c>
      <c r="AT15" s="17">
        <v>0.18332326779074501</v>
      </c>
      <c r="AU15" s="17">
        <v>0.15455904654490099</v>
      </c>
      <c r="AV15" s="17"/>
      <c r="AW15" s="17">
        <v>0.11632766644992899</v>
      </c>
      <c r="AX15" s="17">
        <v>0.15211040332669901</v>
      </c>
      <c r="AY15" s="17">
        <v>0.108022577871214</v>
      </c>
      <c r="AZ15" s="17">
        <v>0.144450169725274</v>
      </c>
      <c r="BA15" s="17">
        <v>4.88509251945035E-2</v>
      </c>
      <c r="BB15" s="17"/>
      <c r="BC15" s="17">
        <v>0.18158687956244501</v>
      </c>
      <c r="BD15" s="17">
        <v>0.13763257330953799</v>
      </c>
      <c r="BE15" s="17">
        <v>9.8678658364840799E-2</v>
      </c>
      <c r="BF15" s="17">
        <v>0.119129770296346</v>
      </c>
      <c r="BG15" s="17">
        <v>0.110821088325599</v>
      </c>
      <c r="BH15" s="17"/>
      <c r="BI15" s="17">
        <v>0.118119702991814</v>
      </c>
      <c r="BJ15" s="17"/>
      <c r="BK15" s="17">
        <v>0.105006604745777</v>
      </c>
      <c r="BL15" s="17">
        <v>0.12225484721489099</v>
      </c>
      <c r="BM15" s="17">
        <v>0.13002651664267101</v>
      </c>
      <c r="BN15" s="17">
        <v>0.18696353297957599</v>
      </c>
      <c r="BO15" s="17"/>
      <c r="BP15" s="17">
        <v>0.12543180644712501</v>
      </c>
      <c r="BQ15" s="17">
        <v>0.119137544529065</v>
      </c>
      <c r="BR15" s="17">
        <v>8.43946424751887E-2</v>
      </c>
      <c r="BS15" s="17">
        <v>0.14165947267764101</v>
      </c>
      <c r="BT15" s="17">
        <v>0.121930586398224</v>
      </c>
      <c r="BU15" s="17"/>
      <c r="BV15" s="17">
        <v>0.133772972164762</v>
      </c>
      <c r="BW15" s="17">
        <v>0.13015199247302001</v>
      </c>
      <c r="BX15" s="17">
        <v>9.9961953861696096E-2</v>
      </c>
      <c r="BY15" s="17">
        <v>0.13121678481164201</v>
      </c>
      <c r="BZ15" s="17">
        <v>0.108996679378927</v>
      </c>
      <c r="CA15" s="17"/>
      <c r="CB15" s="17">
        <v>0.138543396947787</v>
      </c>
      <c r="CC15" s="17">
        <v>0.116530703746745</v>
      </c>
      <c r="CD15" s="17"/>
      <c r="CE15" s="17">
        <v>0.12863317052333501</v>
      </c>
      <c r="CF15" s="17"/>
      <c r="CG15" s="17">
        <v>0.16993416638952599</v>
      </c>
    </row>
    <row r="16" spans="2:85" ht="29" x14ac:dyDescent="0.35">
      <c r="B16" s="18" t="s">
        <v>188</v>
      </c>
      <c r="C16" s="17">
        <v>0.108820727896858</v>
      </c>
      <c r="D16" s="17">
        <v>0.114207887965246</v>
      </c>
      <c r="E16" s="17">
        <v>0.103320503508546</v>
      </c>
      <c r="F16" s="17"/>
      <c r="G16" s="17">
        <v>0.176291576469813</v>
      </c>
      <c r="H16" s="17">
        <v>0.11006117857771699</v>
      </c>
      <c r="I16" s="17">
        <v>7.7959236790431805E-2</v>
      </c>
      <c r="J16" s="17">
        <v>8.24817499198435E-2</v>
      </c>
      <c r="K16" s="17">
        <v>0.100420855170042</v>
      </c>
      <c r="L16" s="17">
        <v>0.11515560941270001</v>
      </c>
      <c r="M16" s="17"/>
      <c r="N16" s="17">
        <v>0.136766953880537</v>
      </c>
      <c r="O16" s="17">
        <v>0.121731052883712</v>
      </c>
      <c r="P16" s="17">
        <v>8.7136425402210393E-2</v>
      </c>
      <c r="Q16" s="17">
        <v>8.1904028334194995E-2</v>
      </c>
      <c r="R16" s="17"/>
      <c r="S16" s="17">
        <v>0.13401460510142199</v>
      </c>
      <c r="T16" s="17">
        <v>0.11571744704018901</v>
      </c>
      <c r="U16" s="17">
        <v>0.118751956255576</v>
      </c>
      <c r="V16" s="17">
        <v>9.8318517922610593E-2</v>
      </c>
      <c r="W16" s="17">
        <v>0.111093525583962</v>
      </c>
      <c r="X16" s="17">
        <v>0.12863795003269601</v>
      </c>
      <c r="Y16" s="17">
        <v>8.8831155807930898E-2</v>
      </c>
      <c r="Z16" s="17">
        <v>9.0023014819231705E-3</v>
      </c>
      <c r="AA16" s="17">
        <v>0.112594065821155</v>
      </c>
      <c r="AB16" s="17">
        <v>0.12809653786129399</v>
      </c>
      <c r="AC16" s="17">
        <v>8.9050291304951804E-2</v>
      </c>
      <c r="AD16" s="17">
        <v>4.8765046800030402E-2</v>
      </c>
      <c r="AE16" s="17"/>
      <c r="AF16" s="17">
        <v>0.127335408557885</v>
      </c>
      <c r="AG16" s="17">
        <v>3.6170440493333102E-2</v>
      </c>
      <c r="AH16" s="17">
        <v>9.6010657420520701E-2</v>
      </c>
      <c r="AI16" s="17">
        <v>0.167317081523225</v>
      </c>
      <c r="AJ16" s="17">
        <v>7.5604504196281994E-2</v>
      </c>
      <c r="AK16" s="17">
        <v>0.11162165269336601</v>
      </c>
      <c r="AL16" s="17">
        <v>7.3499528952867405E-2</v>
      </c>
      <c r="AM16" s="17">
        <v>0.103530554969649</v>
      </c>
      <c r="AN16" s="17">
        <v>0.127138162909953</v>
      </c>
      <c r="AO16" s="17">
        <v>0.135695720426799</v>
      </c>
      <c r="AP16" s="17">
        <v>0.100868948861112</v>
      </c>
      <c r="AQ16" s="17">
        <v>7.7833673551254104E-2</v>
      </c>
      <c r="AR16" s="17">
        <v>0.108418239696386</v>
      </c>
      <c r="AS16" s="17">
        <v>0.13006346723168699</v>
      </c>
      <c r="AT16" s="17">
        <v>0.23302892778256901</v>
      </c>
      <c r="AU16" s="17">
        <v>0.14925959994346999</v>
      </c>
      <c r="AV16" s="17"/>
      <c r="AW16" s="17">
        <v>9.5106640338684004E-2</v>
      </c>
      <c r="AX16" s="17">
        <v>7.7943299460437904E-2</v>
      </c>
      <c r="AY16" s="17">
        <v>0.121286031601241</v>
      </c>
      <c r="AZ16" s="17">
        <v>0.189934179508218</v>
      </c>
      <c r="BA16" s="17">
        <v>0.17152814027008501</v>
      </c>
      <c r="BB16" s="17"/>
      <c r="BC16" s="17">
        <v>0.20473008244602101</v>
      </c>
      <c r="BD16" s="17">
        <v>0.12301026026175101</v>
      </c>
      <c r="BE16" s="17">
        <v>8.6924673653250295E-2</v>
      </c>
      <c r="BF16" s="17">
        <v>7.6966414822248697E-2</v>
      </c>
      <c r="BG16" s="17">
        <v>2.5550894405032901E-2</v>
      </c>
      <c r="BH16" s="17"/>
      <c r="BI16" s="17">
        <v>0.113539968048954</v>
      </c>
      <c r="BJ16" s="17"/>
      <c r="BK16" s="17">
        <v>0.100637751716215</v>
      </c>
      <c r="BL16" s="17">
        <v>0.12613658174877901</v>
      </c>
      <c r="BM16" s="17">
        <v>0.100482963695638</v>
      </c>
      <c r="BN16" s="17">
        <v>0.15344976081313</v>
      </c>
      <c r="BO16" s="17"/>
      <c r="BP16" s="17">
        <v>7.8313888677761206E-2</v>
      </c>
      <c r="BQ16" s="17">
        <v>0.127333857774481</v>
      </c>
      <c r="BR16" s="17">
        <v>0.162536930980167</v>
      </c>
      <c r="BS16" s="17">
        <v>4.7511005793290699E-2</v>
      </c>
      <c r="BT16" s="17">
        <v>0.245853702366712</v>
      </c>
      <c r="BU16" s="17"/>
      <c r="BV16" s="17">
        <v>7.60254552979759E-2</v>
      </c>
      <c r="BW16" s="17">
        <v>0.15297759254771801</v>
      </c>
      <c r="BX16" s="17">
        <v>0.13556202657661401</v>
      </c>
      <c r="BY16" s="17">
        <v>3.5460392887020999E-2</v>
      </c>
      <c r="BZ16" s="17">
        <v>0.247989970565787</v>
      </c>
      <c r="CA16" s="17"/>
      <c r="CB16" s="17">
        <v>6.9408437637487899E-2</v>
      </c>
      <c r="CC16" s="17">
        <v>0.13190409403623399</v>
      </c>
      <c r="CD16" s="17"/>
      <c r="CE16" s="17">
        <v>0.151762249835701</v>
      </c>
      <c r="CF16" s="17"/>
      <c r="CG16" s="17">
        <v>9.6616864639720607E-2</v>
      </c>
    </row>
    <row r="17" spans="2:85" ht="43.5" x14ac:dyDescent="0.35">
      <c r="B17" s="18" t="s">
        <v>191</v>
      </c>
      <c r="C17" s="17">
        <v>0.106521163535592</v>
      </c>
      <c r="D17" s="17">
        <v>9.8509732728949806E-2</v>
      </c>
      <c r="E17" s="17">
        <v>0.11465076054098</v>
      </c>
      <c r="F17" s="17"/>
      <c r="G17" s="17">
        <v>0.19734148763662501</v>
      </c>
      <c r="H17" s="17">
        <v>0.145631142339122</v>
      </c>
      <c r="I17" s="17">
        <v>0.14055420662443499</v>
      </c>
      <c r="J17" s="17">
        <v>9.1903991185334905E-2</v>
      </c>
      <c r="K17" s="17">
        <v>5.6480775407843603E-2</v>
      </c>
      <c r="L17" s="17">
        <v>3.2267645579768203E-2</v>
      </c>
      <c r="M17" s="17"/>
      <c r="N17" s="17">
        <v>6.5824211041384501E-2</v>
      </c>
      <c r="O17" s="17">
        <v>8.0406014634649095E-2</v>
      </c>
      <c r="P17" s="17">
        <v>0.12649459750058401</v>
      </c>
      <c r="Q17" s="17">
        <v>0.157648384972981</v>
      </c>
      <c r="R17" s="17"/>
      <c r="S17" s="17">
        <v>0.11901541001298301</v>
      </c>
      <c r="T17" s="17">
        <v>7.9961608574224796E-2</v>
      </c>
      <c r="U17" s="17">
        <v>9.2301591729053306E-2</v>
      </c>
      <c r="V17" s="17">
        <v>7.1321288354068105E-2</v>
      </c>
      <c r="W17" s="17">
        <v>9.6132675288569003E-2</v>
      </c>
      <c r="X17" s="17">
        <v>0.11824050278018</v>
      </c>
      <c r="Y17" s="17">
        <v>8.3177438785296903E-2</v>
      </c>
      <c r="Z17" s="17">
        <v>0.14836022138125399</v>
      </c>
      <c r="AA17" s="17">
        <v>0.120464176983066</v>
      </c>
      <c r="AB17" s="17">
        <v>7.3321491147503803E-2</v>
      </c>
      <c r="AC17" s="17">
        <v>0.13105190752788001</v>
      </c>
      <c r="AD17" s="17">
        <v>0.31040485977682702</v>
      </c>
      <c r="AE17" s="17"/>
      <c r="AF17" s="17">
        <v>0.16080726166509701</v>
      </c>
      <c r="AG17" s="17">
        <v>0.32979515531051401</v>
      </c>
      <c r="AH17" s="17">
        <v>0.185529607191078</v>
      </c>
      <c r="AI17" s="17">
        <v>6.6084403596759697E-2</v>
      </c>
      <c r="AJ17" s="17">
        <v>0.18313468465537</v>
      </c>
      <c r="AK17" s="17">
        <v>7.1164953236677098E-2</v>
      </c>
      <c r="AL17" s="17">
        <v>0.10274218360220699</v>
      </c>
      <c r="AM17" s="17">
        <v>8.0977505940723796E-2</v>
      </c>
      <c r="AN17" s="17">
        <v>7.7764396104995304E-2</v>
      </c>
      <c r="AO17" s="17">
        <v>6.1137021299781699E-2</v>
      </c>
      <c r="AP17" s="17">
        <v>8.0447217678671301E-2</v>
      </c>
      <c r="AQ17" s="17">
        <v>5.2607182192389197E-2</v>
      </c>
      <c r="AR17" s="17">
        <v>6.1930640418521303E-2</v>
      </c>
      <c r="AS17" s="17">
        <v>7.9994228259435599E-2</v>
      </c>
      <c r="AT17" s="17">
        <v>4.4940276954283299E-2</v>
      </c>
      <c r="AU17" s="17">
        <v>0.116146370968256</v>
      </c>
      <c r="AV17" s="17"/>
      <c r="AW17" s="17">
        <v>0.104597341633846</v>
      </c>
      <c r="AX17" s="17">
        <v>0.15119647055111499</v>
      </c>
      <c r="AY17" s="17">
        <v>7.9851377966801002E-2</v>
      </c>
      <c r="AZ17" s="17">
        <v>0.115629682185796</v>
      </c>
      <c r="BA17" s="17">
        <v>7.0285524622501705E-2</v>
      </c>
      <c r="BB17" s="17"/>
      <c r="BC17" s="17">
        <v>0.12361286839333401</v>
      </c>
      <c r="BD17" s="17">
        <v>6.5016155329526398E-2</v>
      </c>
      <c r="BE17" s="17">
        <v>0.112610853073235</v>
      </c>
      <c r="BF17" s="17">
        <v>0.155460888263073</v>
      </c>
      <c r="BG17" s="17">
        <v>0.217482436768479</v>
      </c>
      <c r="BH17" s="17"/>
      <c r="BI17" s="17">
        <v>9.7699399729268901E-2</v>
      </c>
      <c r="BJ17" s="17"/>
      <c r="BK17" s="17">
        <v>0.15117643736853201</v>
      </c>
      <c r="BL17" s="17">
        <v>7.3694621616111303E-2</v>
      </c>
      <c r="BM17" s="17">
        <v>0.104551894108758</v>
      </c>
      <c r="BN17" s="17">
        <v>0.20857920022599399</v>
      </c>
      <c r="BO17" s="17"/>
      <c r="BP17" s="17">
        <v>5.7857262389090502E-2</v>
      </c>
      <c r="BQ17" s="17">
        <v>0.111958850389061</v>
      </c>
      <c r="BR17" s="17">
        <v>9.3895666382664097E-2</v>
      </c>
      <c r="BS17" s="17">
        <v>6.0901686626968002E-2</v>
      </c>
      <c r="BT17" s="17">
        <v>0.153652856896524</v>
      </c>
      <c r="BU17" s="17"/>
      <c r="BV17" s="17">
        <v>6.1921207055674797E-2</v>
      </c>
      <c r="BW17" s="17">
        <v>0.12792855520729501</v>
      </c>
      <c r="BX17" s="17">
        <v>9.3885981972337093E-2</v>
      </c>
      <c r="BY17" s="17">
        <v>5.6509647585884802E-2</v>
      </c>
      <c r="BZ17" s="17">
        <v>0.18251755268306299</v>
      </c>
      <c r="CA17" s="17"/>
      <c r="CB17" s="17">
        <v>6.7766800322190707E-2</v>
      </c>
      <c r="CC17" s="17">
        <v>0.12921918868627699</v>
      </c>
      <c r="CD17" s="17"/>
      <c r="CE17" s="17">
        <v>0.124485822206058</v>
      </c>
      <c r="CF17" s="17"/>
      <c r="CG17" s="17">
        <v>0.10122284977280201</v>
      </c>
    </row>
    <row r="18" spans="2:85" x14ac:dyDescent="0.35">
      <c r="B18" s="18" t="s">
        <v>193</v>
      </c>
      <c r="C18" s="17">
        <v>9.2823091016138004E-2</v>
      </c>
      <c r="D18" s="17">
        <v>9.3774479038783595E-2</v>
      </c>
      <c r="E18" s="17">
        <v>9.2170452330017194E-2</v>
      </c>
      <c r="F18" s="17"/>
      <c r="G18" s="17">
        <v>0.185610202749386</v>
      </c>
      <c r="H18" s="17">
        <v>0.12487899690675799</v>
      </c>
      <c r="I18" s="17">
        <v>9.0193045709388603E-2</v>
      </c>
      <c r="J18" s="17">
        <v>9.7920790909983901E-2</v>
      </c>
      <c r="K18" s="17">
        <v>4.9049721233175102E-2</v>
      </c>
      <c r="L18" s="17">
        <v>3.2553813581317398E-2</v>
      </c>
      <c r="M18" s="17"/>
      <c r="N18" s="17">
        <v>0.101532215285006</v>
      </c>
      <c r="O18" s="17">
        <v>9.3037026603475806E-2</v>
      </c>
      <c r="P18" s="17">
        <v>0.114932593797448</v>
      </c>
      <c r="Q18" s="17">
        <v>6.3082678704378004E-2</v>
      </c>
      <c r="R18" s="17"/>
      <c r="S18" s="17">
        <v>0.106604727817113</v>
      </c>
      <c r="T18" s="17">
        <v>0.10653886269815201</v>
      </c>
      <c r="U18" s="17">
        <v>7.7087460845149405E-2</v>
      </c>
      <c r="V18" s="17">
        <v>6.9237146404380501E-2</v>
      </c>
      <c r="W18" s="17">
        <v>5.3541210461875002E-2</v>
      </c>
      <c r="X18" s="17">
        <v>0.130688422597319</v>
      </c>
      <c r="Y18" s="17">
        <v>0.110589310101184</v>
      </c>
      <c r="Z18" s="17">
        <v>0.103351164457387</v>
      </c>
      <c r="AA18" s="17">
        <v>6.8059355720294007E-2</v>
      </c>
      <c r="AB18" s="17">
        <v>9.0183603664264297E-2</v>
      </c>
      <c r="AC18" s="17">
        <v>9.0572916487415694E-2</v>
      </c>
      <c r="AD18" s="17">
        <v>0.10108057760675</v>
      </c>
      <c r="AE18" s="17"/>
      <c r="AF18" s="17">
        <v>7.5271137090613893E-2</v>
      </c>
      <c r="AG18" s="17">
        <v>9.0598620580625705E-2</v>
      </c>
      <c r="AH18" s="17">
        <v>9.0914818571483605E-2</v>
      </c>
      <c r="AI18" s="17">
        <v>5.6123538394696998E-2</v>
      </c>
      <c r="AJ18" s="17">
        <v>0.14544077591775101</v>
      </c>
      <c r="AK18" s="17">
        <v>9.9582024405374697E-2</v>
      </c>
      <c r="AL18" s="17">
        <v>8.54049096520237E-2</v>
      </c>
      <c r="AM18" s="17">
        <v>0.10083581929815701</v>
      </c>
      <c r="AN18" s="17">
        <v>8.6625777944026303E-2</v>
      </c>
      <c r="AO18" s="17">
        <v>6.6411066031760002E-2</v>
      </c>
      <c r="AP18" s="17">
        <v>7.7636277615989305E-2</v>
      </c>
      <c r="AQ18" s="17">
        <v>8.4808761562544605E-2</v>
      </c>
      <c r="AR18" s="17">
        <v>0.16364908496806599</v>
      </c>
      <c r="AS18" s="17">
        <v>4.1386444966398303E-2</v>
      </c>
      <c r="AT18" s="17">
        <v>4.59380182494422E-2</v>
      </c>
      <c r="AU18" s="17">
        <v>0.115310165820365</v>
      </c>
      <c r="AV18" s="17"/>
      <c r="AW18" s="17">
        <v>7.0825051766051902E-2</v>
      </c>
      <c r="AX18" s="17">
        <v>8.4989136265406995E-2</v>
      </c>
      <c r="AY18" s="17">
        <v>0.122881355366407</v>
      </c>
      <c r="AZ18" s="17">
        <v>0.118555747742185</v>
      </c>
      <c r="BA18" s="17">
        <v>0.139674141850546</v>
      </c>
      <c r="BB18" s="17"/>
      <c r="BC18" s="17">
        <v>9.1854308619851596E-2</v>
      </c>
      <c r="BD18" s="17">
        <v>9.1404890608584005E-2</v>
      </c>
      <c r="BE18" s="17">
        <v>8.1135228378669697E-2</v>
      </c>
      <c r="BF18" s="17">
        <v>0.107674251994065</v>
      </c>
      <c r="BG18" s="17">
        <v>0.17485618320259</v>
      </c>
      <c r="BH18" s="17"/>
      <c r="BI18" s="17">
        <v>9.2617579589882704E-2</v>
      </c>
      <c r="BJ18" s="17"/>
      <c r="BK18" s="17">
        <v>8.9810800103911806E-2</v>
      </c>
      <c r="BL18" s="17">
        <v>5.9435481243891898E-2</v>
      </c>
      <c r="BM18" s="17">
        <v>0.112630808048566</v>
      </c>
      <c r="BN18" s="17">
        <v>7.0353941778986795E-2</v>
      </c>
      <c r="BO18" s="17"/>
      <c r="BP18" s="17">
        <v>7.9657344053277193E-2</v>
      </c>
      <c r="BQ18" s="17">
        <v>9.5958083158925997E-2</v>
      </c>
      <c r="BR18" s="17">
        <v>8.6799672184406804E-2</v>
      </c>
      <c r="BS18" s="17">
        <v>9.1944636497343704E-2</v>
      </c>
      <c r="BT18" s="17">
        <v>0.118222807874676</v>
      </c>
      <c r="BU18" s="17"/>
      <c r="BV18" s="17">
        <v>9.0194183792221203E-2</v>
      </c>
      <c r="BW18" s="17">
        <v>0.11840087746117101</v>
      </c>
      <c r="BX18" s="17">
        <v>9.4972976458054706E-2</v>
      </c>
      <c r="BY18" s="17">
        <v>8.3066288196588706E-2</v>
      </c>
      <c r="BZ18" s="17">
        <v>0.113606937862058</v>
      </c>
      <c r="CA18" s="17"/>
      <c r="CB18" s="17">
        <v>9.4811412922376798E-2</v>
      </c>
      <c r="CC18" s="17">
        <v>9.1658551674155903E-2</v>
      </c>
      <c r="CD18" s="17"/>
      <c r="CE18" s="17">
        <v>0.11571166480951101</v>
      </c>
      <c r="CF18" s="17"/>
      <c r="CG18" s="17">
        <v>0.105135946849208</v>
      </c>
    </row>
    <row r="19" spans="2:85" ht="29" x14ac:dyDescent="0.35">
      <c r="B19" s="18" t="s">
        <v>190</v>
      </c>
      <c r="C19" s="17">
        <v>8.9184497170449697E-2</v>
      </c>
      <c r="D19" s="17">
        <v>7.1963332060282895E-2</v>
      </c>
      <c r="E19" s="17">
        <v>0.10624511723405</v>
      </c>
      <c r="F19" s="17"/>
      <c r="G19" s="17">
        <v>7.3974182291749804E-2</v>
      </c>
      <c r="H19" s="17">
        <v>9.3093999156083906E-2</v>
      </c>
      <c r="I19" s="17">
        <v>9.2137496564418803E-2</v>
      </c>
      <c r="J19" s="17">
        <v>7.1093155914397299E-2</v>
      </c>
      <c r="K19" s="17">
        <v>7.2047557603619694E-2</v>
      </c>
      <c r="L19" s="17">
        <v>0.119878731692333</v>
      </c>
      <c r="M19" s="17"/>
      <c r="N19" s="17">
        <v>0.103055416767684</v>
      </c>
      <c r="O19" s="17">
        <v>8.1789923622890101E-2</v>
      </c>
      <c r="P19" s="17">
        <v>6.8614960713632503E-2</v>
      </c>
      <c r="Q19" s="17">
        <v>0.100708928554261</v>
      </c>
      <c r="R19" s="17"/>
      <c r="S19" s="17">
        <v>0.11447243970781899</v>
      </c>
      <c r="T19" s="17">
        <v>8.5146586876406499E-2</v>
      </c>
      <c r="U19" s="17">
        <v>8.7363201611285302E-2</v>
      </c>
      <c r="V19" s="17">
        <v>5.5876283384551299E-2</v>
      </c>
      <c r="W19" s="17">
        <v>0.13309669066650401</v>
      </c>
      <c r="X19" s="17">
        <v>7.7537054030578006E-2</v>
      </c>
      <c r="Y19" s="17">
        <v>0.102962829240454</v>
      </c>
      <c r="Z19" s="17">
        <v>9.9830994829549602E-2</v>
      </c>
      <c r="AA19" s="17">
        <v>6.10455794099279E-2</v>
      </c>
      <c r="AB19" s="17">
        <v>0.10543217657171799</v>
      </c>
      <c r="AC19" s="17">
        <v>5.4432870492338997E-2</v>
      </c>
      <c r="AD19" s="17">
        <v>8.7469668612114804E-2</v>
      </c>
      <c r="AE19" s="17"/>
      <c r="AF19" s="17">
        <v>9.72094206608769E-2</v>
      </c>
      <c r="AG19" s="17">
        <v>7.7878136173217496E-2</v>
      </c>
      <c r="AH19" s="17">
        <v>9.0791138748716194E-2</v>
      </c>
      <c r="AI19" s="17">
        <v>0.16746345003430099</v>
      </c>
      <c r="AJ19" s="17">
        <v>8.8347785233809803E-2</v>
      </c>
      <c r="AK19" s="17">
        <v>5.6335418980980198E-2</v>
      </c>
      <c r="AL19" s="17">
        <v>0.111624299194724</v>
      </c>
      <c r="AM19" s="17">
        <v>9.9647520397343994E-2</v>
      </c>
      <c r="AN19" s="17">
        <v>6.8280000966734797E-2</v>
      </c>
      <c r="AO19" s="17">
        <v>4.6764806990778597E-2</v>
      </c>
      <c r="AP19" s="17">
        <v>8.7263791031221005E-2</v>
      </c>
      <c r="AQ19" s="17">
        <v>5.5980428842901803E-2</v>
      </c>
      <c r="AR19" s="17">
        <v>9.8477770123162597E-2</v>
      </c>
      <c r="AS19" s="17">
        <v>8.1792255812066894E-2</v>
      </c>
      <c r="AT19" s="17">
        <v>7.3247979219140905E-2</v>
      </c>
      <c r="AU19" s="17">
        <v>0.119150244185058</v>
      </c>
      <c r="AV19" s="17"/>
      <c r="AW19" s="17">
        <v>7.7565232877212495E-2</v>
      </c>
      <c r="AX19" s="17">
        <v>5.36790918432654E-2</v>
      </c>
      <c r="AY19" s="17">
        <v>0.117396347607022</v>
      </c>
      <c r="AZ19" s="17">
        <v>0.116889363098597</v>
      </c>
      <c r="BA19" s="17">
        <v>0.16378470557967501</v>
      </c>
      <c r="BB19" s="17"/>
      <c r="BC19" s="17">
        <v>0.188035807047819</v>
      </c>
      <c r="BD19" s="17">
        <v>6.51397306279375E-2</v>
      </c>
      <c r="BE19" s="17">
        <v>7.8109621852455097E-2</v>
      </c>
      <c r="BF19" s="17">
        <v>0.100082386157514</v>
      </c>
      <c r="BG19" s="17">
        <v>0.102396548100235</v>
      </c>
      <c r="BH19" s="17"/>
      <c r="BI19" s="17">
        <v>9.2089212252027403E-2</v>
      </c>
      <c r="BJ19" s="17"/>
      <c r="BK19" s="17">
        <v>7.7423052044808996E-2</v>
      </c>
      <c r="BL19" s="17">
        <v>8.90209321089072E-2</v>
      </c>
      <c r="BM19" s="17">
        <v>9.2164587562345607E-2</v>
      </c>
      <c r="BN19" s="17">
        <v>0.11572370767225899</v>
      </c>
      <c r="BO19" s="17"/>
      <c r="BP19" s="17">
        <v>6.6896033961121107E-2</v>
      </c>
      <c r="BQ19" s="17">
        <v>9.7461868889664599E-2</v>
      </c>
      <c r="BR19" s="17">
        <v>0.12387913163486799</v>
      </c>
      <c r="BS19" s="17">
        <v>8.4830700807287399E-2</v>
      </c>
      <c r="BT19" s="17">
        <v>8.8456175037504498E-2</v>
      </c>
      <c r="BU19" s="17"/>
      <c r="BV19" s="17">
        <v>7.3570520864383301E-2</v>
      </c>
      <c r="BW19" s="17">
        <v>0.111930059788391</v>
      </c>
      <c r="BX19" s="17">
        <v>0.105041349220984</v>
      </c>
      <c r="BY19" s="17">
        <v>6.20390779754098E-2</v>
      </c>
      <c r="BZ19" s="17">
        <v>8.03771464389402E-2</v>
      </c>
      <c r="CA19" s="17"/>
      <c r="CB19" s="17">
        <v>5.8458676545575398E-2</v>
      </c>
      <c r="CC19" s="17">
        <v>0.107180288908234</v>
      </c>
      <c r="CD19" s="17"/>
      <c r="CE19" s="17">
        <v>0.119624672850425</v>
      </c>
      <c r="CF19" s="17"/>
      <c r="CG19" s="17">
        <v>6.8666683968850395E-2</v>
      </c>
    </row>
    <row r="20" spans="2:85" ht="29" x14ac:dyDescent="0.35">
      <c r="B20" s="18" t="s">
        <v>200</v>
      </c>
      <c r="C20" s="17">
        <v>7.4101708039328001E-2</v>
      </c>
      <c r="D20" s="17">
        <v>8.6918874417490605E-2</v>
      </c>
      <c r="E20" s="17">
        <v>6.1820623315638E-2</v>
      </c>
      <c r="F20" s="17"/>
      <c r="G20" s="17">
        <v>3.2931136291977803E-2</v>
      </c>
      <c r="H20" s="17">
        <v>3.2734079993101899E-2</v>
      </c>
      <c r="I20" s="17">
        <v>8.9653529692353504E-2</v>
      </c>
      <c r="J20" s="17">
        <v>6.3856831404314904E-2</v>
      </c>
      <c r="K20" s="17">
        <v>8.0604790561936396E-2</v>
      </c>
      <c r="L20" s="17">
        <v>0.12636991161554001</v>
      </c>
      <c r="M20" s="17"/>
      <c r="N20" s="17">
        <v>9.3454734553834101E-2</v>
      </c>
      <c r="O20" s="17">
        <v>7.7859224358273693E-2</v>
      </c>
      <c r="P20" s="17">
        <v>5.81451206553176E-2</v>
      </c>
      <c r="Q20" s="17">
        <v>6.2499647424188801E-2</v>
      </c>
      <c r="R20" s="17"/>
      <c r="S20" s="17">
        <v>7.5297057609539697E-2</v>
      </c>
      <c r="T20" s="17">
        <v>8.6892850901451393E-2</v>
      </c>
      <c r="U20" s="17">
        <v>8.1899368369591302E-2</v>
      </c>
      <c r="V20" s="17">
        <v>6.1262319641199998E-2</v>
      </c>
      <c r="W20" s="17">
        <v>5.9329364857499602E-2</v>
      </c>
      <c r="X20" s="17">
        <v>7.5127863962365496E-2</v>
      </c>
      <c r="Y20" s="17">
        <v>6.0755942021791701E-2</v>
      </c>
      <c r="Z20" s="17">
        <v>8.7134702162792399E-2</v>
      </c>
      <c r="AA20" s="17">
        <v>6.9530733911610104E-2</v>
      </c>
      <c r="AB20" s="17">
        <v>7.9485912149238294E-2</v>
      </c>
      <c r="AC20" s="17">
        <v>6.9926543349549994E-2</v>
      </c>
      <c r="AD20" s="17">
        <v>8.7818693728624705E-2</v>
      </c>
      <c r="AE20" s="17"/>
      <c r="AF20" s="17">
        <v>4.4140430644495902E-2</v>
      </c>
      <c r="AG20" s="17">
        <v>4.2911940772245E-2</v>
      </c>
      <c r="AH20" s="17">
        <v>5.9813791288421098E-2</v>
      </c>
      <c r="AI20" s="17">
        <v>4.2659832146115503E-2</v>
      </c>
      <c r="AJ20" s="17">
        <v>0.11012461840627399</v>
      </c>
      <c r="AK20" s="17">
        <v>5.8108508381146298E-2</v>
      </c>
      <c r="AL20" s="17">
        <v>7.0285466866021898E-2</v>
      </c>
      <c r="AM20" s="17">
        <v>4.5114103175963302E-2</v>
      </c>
      <c r="AN20" s="17">
        <v>0.111597595072071</v>
      </c>
      <c r="AO20" s="17">
        <v>0.13527866736518601</v>
      </c>
      <c r="AP20" s="17">
        <v>6.6785792216070103E-2</v>
      </c>
      <c r="AQ20" s="17">
        <v>8.5675514228367597E-2</v>
      </c>
      <c r="AR20" s="17">
        <v>5.5612967601482301E-2</v>
      </c>
      <c r="AS20" s="17">
        <v>0.124814801403727</v>
      </c>
      <c r="AT20" s="17">
        <v>0.113299866276434</v>
      </c>
      <c r="AU20" s="17">
        <v>7.79517607493114E-2</v>
      </c>
      <c r="AV20" s="17"/>
      <c r="AW20" s="17">
        <v>5.2039180633398303E-2</v>
      </c>
      <c r="AX20" s="17">
        <v>6.5893917796899903E-2</v>
      </c>
      <c r="AY20" s="17">
        <v>8.7828473646741095E-2</v>
      </c>
      <c r="AZ20" s="17">
        <v>8.44697940777E-2</v>
      </c>
      <c r="BA20" s="17">
        <v>7.1068363266841697E-2</v>
      </c>
      <c r="BB20" s="17"/>
      <c r="BC20" s="17">
        <v>0.103162216955759</v>
      </c>
      <c r="BD20" s="17">
        <v>7.84422125108553E-2</v>
      </c>
      <c r="BE20" s="17">
        <v>7.2569494781213495E-2</v>
      </c>
      <c r="BF20" s="17">
        <v>4.5590102732197199E-2</v>
      </c>
      <c r="BG20" s="17">
        <v>7.4237114863965198E-2</v>
      </c>
      <c r="BH20" s="17"/>
      <c r="BI20" s="17">
        <v>7.4666499327144503E-2</v>
      </c>
      <c r="BJ20" s="17"/>
      <c r="BK20" s="17">
        <v>6.4718411583564006E-2</v>
      </c>
      <c r="BL20" s="17">
        <v>9.31792682706412E-2</v>
      </c>
      <c r="BM20" s="17">
        <v>6.7638170295743705E-2</v>
      </c>
      <c r="BN20" s="17">
        <v>6.14707794720111E-2</v>
      </c>
      <c r="BO20" s="17"/>
      <c r="BP20" s="17">
        <v>0.14709445425227</v>
      </c>
      <c r="BQ20" s="17">
        <v>6.7390933034451803E-2</v>
      </c>
      <c r="BR20" s="17">
        <v>3.3642978498720201E-2</v>
      </c>
      <c r="BS20" s="17">
        <v>7.8533504322327502E-2</v>
      </c>
      <c r="BT20" s="17">
        <v>7.1169148075593894E-2</v>
      </c>
      <c r="BU20" s="17"/>
      <c r="BV20" s="17">
        <v>0.13189026164742401</v>
      </c>
      <c r="BW20" s="17">
        <v>7.0044508223782304E-2</v>
      </c>
      <c r="BX20" s="17">
        <v>4.9795516685649799E-2</v>
      </c>
      <c r="BY20" s="17">
        <v>8.1863735343901997E-2</v>
      </c>
      <c r="BZ20" s="17">
        <v>2.93277413894696E-2</v>
      </c>
      <c r="CA20" s="17"/>
      <c r="CB20" s="17">
        <v>9.0501669580164396E-2</v>
      </c>
      <c r="CC20" s="17">
        <v>6.4496422113859794E-2</v>
      </c>
      <c r="CD20" s="17"/>
      <c r="CE20" s="17">
        <v>7.2184285335832696E-2</v>
      </c>
      <c r="CF20" s="17"/>
      <c r="CG20" s="17">
        <v>9.1655979413628103E-2</v>
      </c>
    </row>
    <row r="21" spans="2:85" ht="29" x14ac:dyDescent="0.35">
      <c r="B21" s="18" t="s">
        <v>201</v>
      </c>
      <c r="C21" s="17">
        <v>6.6969233584306204E-2</v>
      </c>
      <c r="D21" s="17">
        <v>6.62744138876111E-2</v>
      </c>
      <c r="E21" s="17">
        <v>6.7845503569034196E-2</v>
      </c>
      <c r="F21" s="17"/>
      <c r="G21" s="17">
        <v>7.3395239633191806E-2</v>
      </c>
      <c r="H21" s="17">
        <v>8.9539992656678599E-2</v>
      </c>
      <c r="I21" s="17">
        <v>8.3306053475573003E-2</v>
      </c>
      <c r="J21" s="17">
        <v>4.4783674034323297E-2</v>
      </c>
      <c r="K21" s="17">
        <v>6.7229199111119603E-2</v>
      </c>
      <c r="L21" s="17">
        <v>4.8946096946411999E-2</v>
      </c>
      <c r="M21" s="17"/>
      <c r="N21" s="17">
        <v>7.1046247578208294E-2</v>
      </c>
      <c r="O21" s="17">
        <v>6.6607179554343601E-2</v>
      </c>
      <c r="P21" s="17">
        <v>7.7545165516641604E-2</v>
      </c>
      <c r="Q21" s="17">
        <v>5.4171528430272398E-2</v>
      </c>
      <c r="R21" s="17"/>
      <c r="S21" s="17">
        <v>9.5859564500773306E-2</v>
      </c>
      <c r="T21" s="17">
        <v>7.4384486799178806E-2</v>
      </c>
      <c r="U21" s="17">
        <v>4.4194555590518603E-2</v>
      </c>
      <c r="V21" s="17">
        <v>5.0186871079008197E-2</v>
      </c>
      <c r="W21" s="17">
        <v>6.3931345069141998E-2</v>
      </c>
      <c r="X21" s="17">
        <v>9.4449916625328895E-2</v>
      </c>
      <c r="Y21" s="17">
        <v>7.5376420252923598E-2</v>
      </c>
      <c r="Z21" s="17">
        <v>8.0788779407334796E-2</v>
      </c>
      <c r="AA21" s="17">
        <v>2.4586109152244299E-2</v>
      </c>
      <c r="AB21" s="17">
        <v>7.8722307626493598E-2</v>
      </c>
      <c r="AC21" s="17">
        <v>4.4108545885266699E-2</v>
      </c>
      <c r="AD21" s="17">
        <v>5.33834565070107E-2</v>
      </c>
      <c r="AE21" s="17"/>
      <c r="AF21" s="17">
        <v>6.7756163902078906E-2</v>
      </c>
      <c r="AG21" s="17">
        <v>6.7897049705225601E-2</v>
      </c>
      <c r="AH21" s="17">
        <v>3.8010037282540203E-2</v>
      </c>
      <c r="AI21" s="17">
        <v>3.7080268851661199E-2</v>
      </c>
      <c r="AJ21" s="17">
        <v>4.99134939908892E-2</v>
      </c>
      <c r="AK21" s="17">
        <v>6.3229201767169604E-2</v>
      </c>
      <c r="AL21" s="17">
        <v>5.4112127540592601E-2</v>
      </c>
      <c r="AM21" s="17">
        <v>7.5235749191511797E-2</v>
      </c>
      <c r="AN21" s="17">
        <v>4.5255120489311997E-2</v>
      </c>
      <c r="AO21" s="17">
        <v>5.3902624629178199E-2</v>
      </c>
      <c r="AP21" s="17">
        <v>0.10298393410605799</v>
      </c>
      <c r="AQ21" s="17">
        <v>6.7664617271347302E-2</v>
      </c>
      <c r="AR21" s="17">
        <v>8.4108368493396798E-2</v>
      </c>
      <c r="AS21" s="17">
        <v>7.6487755527009205E-2</v>
      </c>
      <c r="AT21" s="17">
        <v>4.2566140102766402E-2</v>
      </c>
      <c r="AU21" s="17">
        <v>0.120534806147791</v>
      </c>
      <c r="AV21" s="17"/>
      <c r="AW21" s="17">
        <v>4.93101881887337E-2</v>
      </c>
      <c r="AX21" s="17">
        <v>7.3802774386170694E-2</v>
      </c>
      <c r="AY21" s="17">
        <v>7.71126814272554E-2</v>
      </c>
      <c r="AZ21" s="17">
        <v>7.8710448741196606E-2</v>
      </c>
      <c r="BA21" s="17">
        <v>4.0233166726882798E-2</v>
      </c>
      <c r="BB21" s="17"/>
      <c r="BC21" s="17">
        <v>7.5531818594525194E-2</v>
      </c>
      <c r="BD21" s="17">
        <v>8.6184481766857696E-2</v>
      </c>
      <c r="BE21" s="17">
        <v>4.2976256265049202E-2</v>
      </c>
      <c r="BF21" s="17">
        <v>6.9839594060453994E-2</v>
      </c>
      <c r="BG21" s="17">
        <v>8.3885471081672797E-2</v>
      </c>
      <c r="BH21" s="17"/>
      <c r="BI21" s="17">
        <v>7.0353809680504101E-2</v>
      </c>
      <c r="BJ21" s="17"/>
      <c r="BK21" s="17">
        <v>5.6244187535700201E-2</v>
      </c>
      <c r="BL21" s="17">
        <v>5.9405391699275098E-2</v>
      </c>
      <c r="BM21" s="17">
        <v>7.5759182490353905E-2</v>
      </c>
      <c r="BN21" s="17">
        <v>4.0932041801939399E-2</v>
      </c>
      <c r="BO21" s="17"/>
      <c r="BP21" s="17">
        <v>6.2666096603617494E-2</v>
      </c>
      <c r="BQ21" s="17">
        <v>6.5837035691641496E-2</v>
      </c>
      <c r="BR21" s="17">
        <v>0.108781996845408</v>
      </c>
      <c r="BS21" s="17">
        <v>4.8539127176285897E-2</v>
      </c>
      <c r="BT21" s="17">
        <v>7.3821065512106404E-2</v>
      </c>
      <c r="BU21" s="17"/>
      <c r="BV21" s="17">
        <v>6.1346126918151098E-2</v>
      </c>
      <c r="BW21" s="17">
        <v>8.6947178397503003E-2</v>
      </c>
      <c r="BX21" s="17">
        <v>9.49622228362237E-2</v>
      </c>
      <c r="BY21" s="17">
        <v>4.5649122972594797E-2</v>
      </c>
      <c r="BZ21" s="17">
        <v>7.22714715593894E-2</v>
      </c>
      <c r="CA21" s="17"/>
      <c r="CB21" s="17">
        <v>6.7344048331634307E-2</v>
      </c>
      <c r="CC21" s="17">
        <v>6.6749708507481895E-2</v>
      </c>
      <c r="CD21" s="17"/>
      <c r="CE21" s="17">
        <v>8.5483303721841097E-2</v>
      </c>
      <c r="CF21" s="17"/>
      <c r="CG21" s="17">
        <v>8.4750708863494895E-2</v>
      </c>
    </row>
    <row r="22" spans="2:85" ht="29" x14ac:dyDescent="0.35">
      <c r="B22" s="18" t="s">
        <v>197</v>
      </c>
      <c r="C22" s="17">
        <v>6.5602090763768106E-2</v>
      </c>
      <c r="D22" s="17">
        <v>7.1997132662528704E-2</v>
      </c>
      <c r="E22" s="17">
        <v>5.9559424771834998E-2</v>
      </c>
      <c r="F22" s="17"/>
      <c r="G22" s="17">
        <v>9.61087054303532E-2</v>
      </c>
      <c r="H22" s="17">
        <v>9.7461887592214899E-2</v>
      </c>
      <c r="I22" s="17">
        <v>6.5727796650597803E-2</v>
      </c>
      <c r="J22" s="17">
        <v>4.38314413697002E-2</v>
      </c>
      <c r="K22" s="17">
        <v>4.2530380121093003E-2</v>
      </c>
      <c r="L22" s="17">
        <v>5.2518931849790097E-2</v>
      </c>
      <c r="M22" s="17"/>
      <c r="N22" s="17">
        <v>6.1423677975716802E-2</v>
      </c>
      <c r="O22" s="17">
        <v>7.3773842539358994E-2</v>
      </c>
      <c r="P22" s="17">
        <v>8.1026438738158194E-2</v>
      </c>
      <c r="Q22" s="17">
        <v>4.8567545236895701E-2</v>
      </c>
      <c r="R22" s="17"/>
      <c r="S22" s="17">
        <v>9.5100803054839894E-2</v>
      </c>
      <c r="T22" s="17">
        <v>8.6200786036706806E-2</v>
      </c>
      <c r="U22" s="17">
        <v>4.4986347905374501E-2</v>
      </c>
      <c r="V22" s="17">
        <v>5.9553851898245802E-2</v>
      </c>
      <c r="W22" s="17">
        <v>9.7825552546195002E-2</v>
      </c>
      <c r="X22" s="17">
        <v>6.3184462176617495E-2</v>
      </c>
      <c r="Y22" s="17">
        <v>2.8980039204854501E-2</v>
      </c>
      <c r="Z22" s="17">
        <v>6.7674417845791202E-2</v>
      </c>
      <c r="AA22" s="17">
        <v>3.9202633211631199E-2</v>
      </c>
      <c r="AB22" s="17">
        <v>7.1544538692396395E-2</v>
      </c>
      <c r="AC22" s="17">
        <v>6.0099120439214802E-2</v>
      </c>
      <c r="AD22" s="17">
        <v>2.68531943066273E-2</v>
      </c>
      <c r="AE22" s="17"/>
      <c r="AF22" s="17">
        <v>6.7480194395112506E-2</v>
      </c>
      <c r="AG22" s="17">
        <v>1.45436927337414E-2</v>
      </c>
      <c r="AH22" s="17">
        <v>6.1149886062101901E-2</v>
      </c>
      <c r="AI22" s="17">
        <v>3.9671240383887897E-2</v>
      </c>
      <c r="AJ22" s="17">
        <v>3.3632846099905099E-2</v>
      </c>
      <c r="AK22" s="17">
        <v>0.119442024083026</v>
      </c>
      <c r="AL22" s="17">
        <v>7.1614663487304497E-2</v>
      </c>
      <c r="AM22" s="17">
        <v>7.01540283712907E-2</v>
      </c>
      <c r="AN22" s="17">
        <v>7.8568787504961296E-2</v>
      </c>
      <c r="AO22" s="17">
        <v>7.1034129268158303E-2</v>
      </c>
      <c r="AP22" s="17">
        <v>6.1155781049698599E-2</v>
      </c>
      <c r="AQ22" s="17">
        <v>3.7727884136092703E-2</v>
      </c>
      <c r="AR22" s="17">
        <v>8.7765601045140806E-2</v>
      </c>
      <c r="AS22" s="17">
        <v>5.9690161580574601E-2</v>
      </c>
      <c r="AT22" s="17">
        <v>3.8799208246694701E-2</v>
      </c>
      <c r="AU22" s="17">
        <v>9.0084104768451495E-2</v>
      </c>
      <c r="AV22" s="17"/>
      <c r="AW22" s="17">
        <v>5.4376540751452297E-2</v>
      </c>
      <c r="AX22" s="17">
        <v>6.1502225572586403E-2</v>
      </c>
      <c r="AY22" s="17">
        <v>7.3610614470198704E-2</v>
      </c>
      <c r="AZ22" s="17">
        <v>6.4113057878189605E-2</v>
      </c>
      <c r="BA22" s="17">
        <v>8.77622077728967E-2</v>
      </c>
      <c r="BB22" s="17"/>
      <c r="BC22" s="17">
        <v>0.11214886722325799</v>
      </c>
      <c r="BD22" s="17">
        <v>7.0195886572487098E-2</v>
      </c>
      <c r="BE22" s="17">
        <v>6.1568203071857397E-2</v>
      </c>
      <c r="BF22" s="17">
        <v>2.7914527230120601E-2</v>
      </c>
      <c r="BG22" s="17">
        <v>7.3828723016269596E-2</v>
      </c>
      <c r="BH22" s="17"/>
      <c r="BI22" s="17">
        <v>6.5755211259927601E-2</v>
      </c>
      <c r="BJ22" s="17"/>
      <c r="BK22" s="17">
        <v>7.5221082614261803E-2</v>
      </c>
      <c r="BL22" s="17">
        <v>5.8009776839011602E-2</v>
      </c>
      <c r="BM22" s="17">
        <v>6.8375424771003904E-2</v>
      </c>
      <c r="BN22" s="17">
        <v>1.8126789058081901E-2</v>
      </c>
      <c r="BO22" s="17"/>
      <c r="BP22" s="17">
        <v>5.4562555817896499E-2</v>
      </c>
      <c r="BQ22" s="17">
        <v>5.9102884996661699E-2</v>
      </c>
      <c r="BR22" s="17">
        <v>0.120121016218333</v>
      </c>
      <c r="BS22" s="17">
        <v>6.9799979575456902E-2</v>
      </c>
      <c r="BT22" s="17">
        <v>7.2342473049661002E-2</v>
      </c>
      <c r="BU22" s="17"/>
      <c r="BV22" s="17">
        <v>6.1578774834306002E-2</v>
      </c>
      <c r="BW22" s="17">
        <v>7.4049863149407993E-2</v>
      </c>
      <c r="BX22" s="17">
        <v>9.4191058383954904E-2</v>
      </c>
      <c r="BY22" s="17">
        <v>5.4830555821293502E-2</v>
      </c>
      <c r="BZ22" s="17">
        <v>5.8387993798418102E-2</v>
      </c>
      <c r="CA22" s="17"/>
      <c r="CB22" s="17">
        <v>7.0446073720312294E-2</v>
      </c>
      <c r="CC22" s="17">
        <v>6.2765020615777295E-2</v>
      </c>
      <c r="CD22" s="17"/>
      <c r="CE22" s="17">
        <v>6.7982034941034802E-2</v>
      </c>
      <c r="CF22" s="17"/>
      <c r="CG22" s="17">
        <v>4.8345919638016502E-2</v>
      </c>
    </row>
    <row r="23" spans="2:85" ht="43.5" x14ac:dyDescent="0.35">
      <c r="B23" s="18" t="s">
        <v>199</v>
      </c>
      <c r="C23" s="17">
        <v>6.1914187377961498E-2</v>
      </c>
      <c r="D23" s="17">
        <v>7.2478276575026201E-2</v>
      </c>
      <c r="E23" s="17">
        <v>5.1794430870840201E-2</v>
      </c>
      <c r="F23" s="17"/>
      <c r="G23" s="17">
        <v>8.5107530172189999E-2</v>
      </c>
      <c r="H23" s="17">
        <v>6.8170635331169696E-2</v>
      </c>
      <c r="I23" s="17">
        <v>6.3902030401161103E-2</v>
      </c>
      <c r="J23" s="17">
        <v>6.47232349171004E-2</v>
      </c>
      <c r="K23" s="17">
        <v>4.9006652800735399E-2</v>
      </c>
      <c r="L23" s="17">
        <v>4.6198814985972801E-2</v>
      </c>
      <c r="M23" s="17"/>
      <c r="N23" s="17">
        <v>5.1810056122031697E-2</v>
      </c>
      <c r="O23" s="17">
        <v>3.6087117234540597E-2</v>
      </c>
      <c r="P23" s="17">
        <v>8.43239300243349E-2</v>
      </c>
      <c r="Q23" s="17">
        <v>8.0461542053738497E-2</v>
      </c>
      <c r="R23" s="17"/>
      <c r="S23" s="17">
        <v>6.6903030686404699E-2</v>
      </c>
      <c r="T23" s="17">
        <v>4.9939057965053803E-2</v>
      </c>
      <c r="U23" s="17">
        <v>7.9748031547176607E-2</v>
      </c>
      <c r="V23" s="17">
        <v>5.1360647812657201E-2</v>
      </c>
      <c r="W23" s="17">
        <v>4.7735477649326299E-2</v>
      </c>
      <c r="X23" s="17">
        <v>6.2973000650209596E-2</v>
      </c>
      <c r="Y23" s="17">
        <v>8.5844621704603094E-2</v>
      </c>
      <c r="Z23" s="17">
        <v>4.7435327634205902E-2</v>
      </c>
      <c r="AA23" s="17">
        <v>5.5699089409496999E-2</v>
      </c>
      <c r="AB23" s="17">
        <v>6.4152976699209802E-2</v>
      </c>
      <c r="AC23" s="17">
        <v>5.4436820780849597E-2</v>
      </c>
      <c r="AD23" s="17">
        <v>8.8704115302598197E-2</v>
      </c>
      <c r="AE23" s="17"/>
      <c r="AF23" s="17">
        <v>0.17466309677812999</v>
      </c>
      <c r="AG23" s="17">
        <v>6.95110591450636E-2</v>
      </c>
      <c r="AH23" s="17">
        <v>5.4163723452706598E-2</v>
      </c>
      <c r="AI23" s="17">
        <v>8.8673013150489297E-2</v>
      </c>
      <c r="AJ23" s="17">
        <v>4.4556349406111903E-2</v>
      </c>
      <c r="AK23" s="17">
        <v>7.3911284958884896E-2</v>
      </c>
      <c r="AL23" s="17">
        <v>5.8847743104112997E-2</v>
      </c>
      <c r="AM23" s="17">
        <v>3.1147311978535899E-2</v>
      </c>
      <c r="AN23" s="17">
        <v>9.2926872558508594E-2</v>
      </c>
      <c r="AO23" s="17">
        <v>7.4623327780777807E-2</v>
      </c>
      <c r="AP23" s="17">
        <v>5.0999784008488702E-2</v>
      </c>
      <c r="AQ23" s="17">
        <v>2.4173113830392199E-2</v>
      </c>
      <c r="AR23" s="17">
        <v>5.1718106183469101E-2</v>
      </c>
      <c r="AS23" s="17">
        <v>2.8643915103486701E-2</v>
      </c>
      <c r="AT23" s="17">
        <v>4.5917913686627801E-2</v>
      </c>
      <c r="AU23" s="17">
        <v>9.3845825564192201E-2</v>
      </c>
      <c r="AV23" s="17"/>
      <c r="AW23" s="17">
        <v>6.7199400157876496E-2</v>
      </c>
      <c r="AX23" s="17">
        <v>6.1416574932838898E-2</v>
      </c>
      <c r="AY23" s="17">
        <v>5.4920762124409099E-2</v>
      </c>
      <c r="AZ23" s="17">
        <v>4.94301770811858E-2</v>
      </c>
      <c r="BA23" s="17">
        <v>8.7983692170342701E-2</v>
      </c>
      <c r="BB23" s="17"/>
      <c r="BC23" s="17">
        <v>6.2312844759590001E-2</v>
      </c>
      <c r="BD23" s="17">
        <v>6.9140041298832999E-2</v>
      </c>
      <c r="BE23" s="17">
        <v>6.48269277434603E-2</v>
      </c>
      <c r="BF23" s="17">
        <v>4.4825129895501102E-2</v>
      </c>
      <c r="BG23" s="17">
        <v>2.53170137468226E-2</v>
      </c>
      <c r="BH23" s="17"/>
      <c r="BI23" s="17">
        <v>6.7437150995510994E-2</v>
      </c>
      <c r="BJ23" s="17"/>
      <c r="BK23" s="17">
        <v>3.44115141604961E-2</v>
      </c>
      <c r="BL23" s="17">
        <v>7.0623329488162301E-2</v>
      </c>
      <c r="BM23" s="17">
        <v>6.6085315010732698E-2</v>
      </c>
      <c r="BN23" s="17">
        <v>7.4962930525129604E-2</v>
      </c>
      <c r="BO23" s="17"/>
      <c r="BP23" s="17">
        <v>7.2826175090337994E-2</v>
      </c>
      <c r="BQ23" s="17">
        <v>5.9156284520578299E-2</v>
      </c>
      <c r="BR23" s="17">
        <v>3.6171100347596699E-2</v>
      </c>
      <c r="BS23" s="17">
        <v>0.110665069740393</v>
      </c>
      <c r="BT23" s="17">
        <v>6.2877854656706894E-2</v>
      </c>
      <c r="BU23" s="17"/>
      <c r="BV23" s="17">
        <v>6.73275672236857E-2</v>
      </c>
      <c r="BW23" s="17">
        <v>6.2212100001505302E-2</v>
      </c>
      <c r="BX23" s="17">
        <v>4.3833275369783202E-2</v>
      </c>
      <c r="BY23" s="17">
        <v>8.4287082291499199E-2</v>
      </c>
      <c r="BZ23" s="17">
        <v>3.8534151328553597E-2</v>
      </c>
      <c r="CA23" s="17"/>
      <c r="CB23" s="17">
        <v>9.2610066996247006E-2</v>
      </c>
      <c r="CC23" s="17">
        <v>4.3935931774543399E-2</v>
      </c>
      <c r="CD23" s="17"/>
      <c r="CE23" s="17">
        <v>6.62422315636087E-2</v>
      </c>
      <c r="CF23" s="17"/>
      <c r="CG23" s="17">
        <v>8.6926588894592996E-2</v>
      </c>
    </row>
    <row r="24" spans="2:85" ht="29" x14ac:dyDescent="0.35">
      <c r="B24" s="18" t="s">
        <v>195</v>
      </c>
      <c r="C24" s="17">
        <v>5.9604269649579301E-2</v>
      </c>
      <c r="D24" s="17">
        <v>6.1058683993512802E-2</v>
      </c>
      <c r="E24" s="17">
        <v>5.83625083811748E-2</v>
      </c>
      <c r="F24" s="17"/>
      <c r="G24" s="17">
        <v>4.2393738981495101E-2</v>
      </c>
      <c r="H24" s="17">
        <v>6.3541709734554905E-2</v>
      </c>
      <c r="I24" s="17">
        <v>5.9206716747192301E-2</v>
      </c>
      <c r="J24" s="17">
        <v>5.7485982518808397E-2</v>
      </c>
      <c r="K24" s="17">
        <v>8.1995374672701293E-2</v>
      </c>
      <c r="L24" s="17">
        <v>5.4858303244605701E-2</v>
      </c>
      <c r="M24" s="17"/>
      <c r="N24" s="17">
        <v>8.3980754758814696E-2</v>
      </c>
      <c r="O24" s="17">
        <v>6.0594992680782903E-2</v>
      </c>
      <c r="P24" s="17">
        <v>5.6803132911463099E-2</v>
      </c>
      <c r="Q24" s="17">
        <v>3.5189148265892298E-2</v>
      </c>
      <c r="R24" s="17"/>
      <c r="S24" s="17">
        <v>6.7625318279933094E-2</v>
      </c>
      <c r="T24" s="17">
        <v>4.4625101109061399E-2</v>
      </c>
      <c r="U24" s="17">
        <v>6.8345096861059801E-2</v>
      </c>
      <c r="V24" s="17">
        <v>8.5316359462916602E-2</v>
      </c>
      <c r="W24" s="17">
        <v>6.9396654164090896E-2</v>
      </c>
      <c r="X24" s="17">
        <v>4.7836541963298798E-2</v>
      </c>
      <c r="Y24" s="17">
        <v>5.6661921668501501E-2</v>
      </c>
      <c r="Z24" s="17">
        <v>5.0884836710400602E-2</v>
      </c>
      <c r="AA24" s="17">
        <v>7.0012614783554694E-2</v>
      </c>
      <c r="AB24" s="17">
        <v>6.2808721211110502E-2</v>
      </c>
      <c r="AC24" s="17">
        <v>4.2055952809863302E-2</v>
      </c>
      <c r="AD24" s="17">
        <v>0</v>
      </c>
      <c r="AE24" s="17"/>
      <c r="AF24" s="17">
        <v>0.12190955492569901</v>
      </c>
      <c r="AG24" s="17">
        <v>2.0315813449367798E-2</v>
      </c>
      <c r="AH24" s="17">
        <v>4.3662058885173098E-2</v>
      </c>
      <c r="AI24" s="17">
        <v>5.5284379066136001E-2</v>
      </c>
      <c r="AJ24" s="17">
        <v>3.0435880099639E-2</v>
      </c>
      <c r="AK24" s="17">
        <v>3.6065579296541701E-2</v>
      </c>
      <c r="AL24" s="17">
        <v>6.8191900934958805E-2</v>
      </c>
      <c r="AM24" s="17">
        <v>7.6552035132259194E-2</v>
      </c>
      <c r="AN24" s="17">
        <v>2.83644148778531E-2</v>
      </c>
      <c r="AO24" s="17">
        <v>3.6972932016813703E-2</v>
      </c>
      <c r="AP24" s="17">
        <v>6.5732774338611605E-2</v>
      </c>
      <c r="AQ24" s="17">
        <v>0.112775644510466</v>
      </c>
      <c r="AR24" s="17">
        <v>6.75026464406321E-2</v>
      </c>
      <c r="AS24" s="17">
        <v>6.0532855262675198E-2</v>
      </c>
      <c r="AT24" s="17">
        <v>5.04861902646941E-2</v>
      </c>
      <c r="AU24" s="17">
        <v>0.119559558990586</v>
      </c>
      <c r="AV24" s="17"/>
      <c r="AW24" s="17">
        <v>4.6238366270646501E-2</v>
      </c>
      <c r="AX24" s="17">
        <v>4.8373383367471198E-2</v>
      </c>
      <c r="AY24" s="17">
        <v>6.5177494010673104E-2</v>
      </c>
      <c r="AZ24" s="17">
        <v>9.81762698380199E-2</v>
      </c>
      <c r="BA24" s="17">
        <v>9.7866784940116303E-2</v>
      </c>
      <c r="BB24" s="17"/>
      <c r="BC24" s="17">
        <v>6.4673870785078399E-2</v>
      </c>
      <c r="BD24" s="17">
        <v>8.3041114663268703E-2</v>
      </c>
      <c r="BE24" s="17">
        <v>4.9242141498857903E-2</v>
      </c>
      <c r="BF24" s="17">
        <v>3.02512222838161E-2</v>
      </c>
      <c r="BG24" s="17">
        <v>3.2800041013713602E-2</v>
      </c>
      <c r="BH24" s="17"/>
      <c r="BI24" s="17">
        <v>6.4454685961042493E-2</v>
      </c>
      <c r="BJ24" s="17"/>
      <c r="BK24" s="17">
        <v>6.1242801657890901E-2</v>
      </c>
      <c r="BL24" s="17">
        <v>6.1747307204768599E-2</v>
      </c>
      <c r="BM24" s="17">
        <v>5.9630380531185002E-2</v>
      </c>
      <c r="BN24" s="17">
        <v>1.84532603031459E-2</v>
      </c>
      <c r="BO24" s="17"/>
      <c r="BP24" s="17">
        <v>7.3184140247387397E-2</v>
      </c>
      <c r="BQ24" s="17">
        <v>5.9115504004089402E-2</v>
      </c>
      <c r="BR24" s="17">
        <v>4.6645408375192002E-2</v>
      </c>
      <c r="BS24" s="17">
        <v>8.0849461256216906E-2</v>
      </c>
      <c r="BT24" s="17">
        <v>5.9045423235368898E-2</v>
      </c>
      <c r="BU24" s="17"/>
      <c r="BV24" s="17">
        <v>7.0078736609198305E-2</v>
      </c>
      <c r="BW24" s="17">
        <v>5.6501820430021402E-2</v>
      </c>
      <c r="BX24" s="17">
        <v>5.84873150761306E-2</v>
      </c>
      <c r="BY24" s="17">
        <v>7.2454356549220694E-2</v>
      </c>
      <c r="BZ24" s="17">
        <v>3.50538113803101E-2</v>
      </c>
      <c r="CA24" s="17"/>
      <c r="CB24" s="17">
        <v>7.0087744145470393E-2</v>
      </c>
      <c r="CC24" s="17">
        <v>5.3464208297932303E-2</v>
      </c>
      <c r="CD24" s="17"/>
      <c r="CE24" s="17">
        <v>6.22991431473447E-2</v>
      </c>
      <c r="CF24" s="17"/>
      <c r="CG24" s="17">
        <v>6.3677372855221001E-2</v>
      </c>
    </row>
    <row r="25" spans="2:85" ht="29" x14ac:dyDescent="0.35">
      <c r="B25" s="18" t="s">
        <v>196</v>
      </c>
      <c r="C25" s="17">
        <v>5.6835069293556598E-2</v>
      </c>
      <c r="D25" s="17">
        <v>7.0898691756009505E-2</v>
      </c>
      <c r="E25" s="17">
        <v>4.3287086821225701E-2</v>
      </c>
      <c r="F25" s="17"/>
      <c r="G25" s="17">
        <v>0.13270805616940701</v>
      </c>
      <c r="H25" s="17">
        <v>8.8935874998543205E-2</v>
      </c>
      <c r="I25" s="17">
        <v>5.8460726267069399E-2</v>
      </c>
      <c r="J25" s="17">
        <v>3.9490350151443698E-2</v>
      </c>
      <c r="K25" s="17">
        <v>2.36315687643113E-2</v>
      </c>
      <c r="L25" s="17">
        <v>1.5443284947784399E-2</v>
      </c>
      <c r="M25" s="17"/>
      <c r="N25" s="17">
        <v>6.0895901917091697E-2</v>
      </c>
      <c r="O25" s="17">
        <v>6.3976964381800394E-2</v>
      </c>
      <c r="P25" s="17">
        <v>5.1897277549454501E-2</v>
      </c>
      <c r="Q25" s="17">
        <v>4.98217364575234E-2</v>
      </c>
      <c r="R25" s="17"/>
      <c r="S25" s="17">
        <v>8.3057321068987E-2</v>
      </c>
      <c r="T25" s="17">
        <v>6.6932971880110603E-2</v>
      </c>
      <c r="U25" s="17">
        <v>1.6795020056698799E-2</v>
      </c>
      <c r="V25" s="17">
        <v>2.92626818867836E-2</v>
      </c>
      <c r="W25" s="17">
        <v>1.7263738676968701E-2</v>
      </c>
      <c r="X25" s="17">
        <v>8.2417589255213405E-2</v>
      </c>
      <c r="Y25" s="17">
        <v>3.3690305699145003E-2</v>
      </c>
      <c r="Z25" s="17">
        <v>0.119957070557909</v>
      </c>
      <c r="AA25" s="17">
        <v>5.3349795523506598E-2</v>
      </c>
      <c r="AB25" s="17">
        <v>7.0167185424731202E-2</v>
      </c>
      <c r="AC25" s="17">
        <v>1.7974964936001099E-2</v>
      </c>
      <c r="AD25" s="17">
        <v>0.110466802791664</v>
      </c>
      <c r="AE25" s="17"/>
      <c r="AF25" s="17">
        <v>0</v>
      </c>
      <c r="AG25" s="17">
        <v>1.4891114093759801E-2</v>
      </c>
      <c r="AH25" s="17">
        <v>5.8789202088674997E-2</v>
      </c>
      <c r="AI25" s="17">
        <v>0.11578849387673699</v>
      </c>
      <c r="AJ25" s="17">
        <v>6.9097251131682094E-2</v>
      </c>
      <c r="AK25" s="17">
        <v>4.9770761680073598E-2</v>
      </c>
      <c r="AL25" s="17">
        <v>4.4366210032916797E-2</v>
      </c>
      <c r="AM25" s="17">
        <v>3.0829798532198999E-2</v>
      </c>
      <c r="AN25" s="17">
        <v>3.7154822040379801E-2</v>
      </c>
      <c r="AO25" s="17">
        <v>7.8532412215644998E-2</v>
      </c>
      <c r="AP25" s="17">
        <v>2.6537418578578002E-2</v>
      </c>
      <c r="AQ25" s="17">
        <v>3.6635864146710502E-2</v>
      </c>
      <c r="AR25" s="17">
        <v>8.1740493047550697E-2</v>
      </c>
      <c r="AS25" s="17">
        <v>5.5855319639193199E-2</v>
      </c>
      <c r="AT25" s="17">
        <v>0.16430011299230399</v>
      </c>
      <c r="AU25" s="17">
        <v>7.0233829542399498E-2</v>
      </c>
      <c r="AV25" s="17"/>
      <c r="AW25" s="17">
        <v>3.4953048457079798E-2</v>
      </c>
      <c r="AX25" s="17">
        <v>4.3883101120655799E-2</v>
      </c>
      <c r="AY25" s="17">
        <v>7.1963572593610997E-2</v>
      </c>
      <c r="AZ25" s="17">
        <v>0.106438833643183</v>
      </c>
      <c r="BA25" s="17">
        <v>0.102585941277767</v>
      </c>
      <c r="BB25" s="17"/>
      <c r="BC25" s="17">
        <v>0.13652312929261301</v>
      </c>
      <c r="BD25" s="17">
        <v>5.2380859195444801E-2</v>
      </c>
      <c r="BE25" s="17">
        <v>5.0245644270215502E-2</v>
      </c>
      <c r="BF25" s="17">
        <v>3.0783740377110201E-2</v>
      </c>
      <c r="BG25" s="17">
        <v>3.2800041013713602E-2</v>
      </c>
      <c r="BH25" s="17"/>
      <c r="BI25" s="17">
        <v>5.5554249079907497E-2</v>
      </c>
      <c r="BJ25" s="17"/>
      <c r="BK25" s="17">
        <v>6.7745669201399003E-2</v>
      </c>
      <c r="BL25" s="17">
        <v>4.3984966595231399E-2</v>
      </c>
      <c r="BM25" s="17">
        <v>6.0377258330007101E-2</v>
      </c>
      <c r="BN25" s="17">
        <v>4.74300135586425E-2</v>
      </c>
      <c r="BO25" s="17"/>
      <c r="BP25" s="17">
        <v>4.1645473553261703E-2</v>
      </c>
      <c r="BQ25" s="17">
        <v>6.8151755458720695E-2</v>
      </c>
      <c r="BR25" s="17">
        <v>5.6341251841790799E-2</v>
      </c>
      <c r="BS25" s="17">
        <v>4.4672694781372001E-2</v>
      </c>
      <c r="BT25" s="17">
        <v>9.2733918142874003E-2</v>
      </c>
      <c r="BU25" s="17"/>
      <c r="BV25" s="17">
        <v>3.6523056577379698E-2</v>
      </c>
      <c r="BW25" s="17">
        <v>9.4832558663069805E-2</v>
      </c>
      <c r="BX25" s="17">
        <v>3.5129815659640601E-2</v>
      </c>
      <c r="BY25" s="17">
        <v>3.6072012753403299E-2</v>
      </c>
      <c r="BZ25" s="17">
        <v>0.11747734412442</v>
      </c>
      <c r="CA25" s="17"/>
      <c r="CB25" s="17">
        <v>6.12818286183942E-2</v>
      </c>
      <c r="CC25" s="17">
        <v>5.4230648871566402E-2</v>
      </c>
      <c r="CD25" s="17"/>
      <c r="CE25" s="17">
        <v>9.6592840596420801E-2</v>
      </c>
      <c r="CF25" s="17"/>
      <c r="CG25" s="17">
        <v>9.5717564911569103E-2</v>
      </c>
    </row>
    <row r="26" spans="2:85" ht="29" x14ac:dyDescent="0.35">
      <c r="B26" s="18" t="s">
        <v>198</v>
      </c>
      <c r="C26" s="17">
        <v>4.9571860978198497E-2</v>
      </c>
      <c r="D26" s="17">
        <v>6.7306252229574703E-2</v>
      </c>
      <c r="E26" s="17">
        <v>3.1853435033625199E-2</v>
      </c>
      <c r="F26" s="17"/>
      <c r="G26" s="17">
        <v>8.3732502034232104E-2</v>
      </c>
      <c r="H26" s="17">
        <v>5.2264263939036E-2</v>
      </c>
      <c r="I26" s="17">
        <v>5.3938577439826198E-2</v>
      </c>
      <c r="J26" s="17">
        <v>4.3651277809425001E-2</v>
      </c>
      <c r="K26" s="17">
        <v>2.74706744520468E-2</v>
      </c>
      <c r="L26" s="17">
        <v>4.0801434791531102E-2</v>
      </c>
      <c r="M26" s="17"/>
      <c r="N26" s="17">
        <v>6.1381002431189803E-2</v>
      </c>
      <c r="O26" s="17">
        <v>4.97896577089793E-2</v>
      </c>
      <c r="P26" s="17">
        <v>4.3790264599337103E-2</v>
      </c>
      <c r="Q26" s="17">
        <v>4.2075859310179299E-2</v>
      </c>
      <c r="R26" s="17"/>
      <c r="S26" s="17">
        <v>6.6505790528298303E-2</v>
      </c>
      <c r="T26" s="17">
        <v>3.1981983695231898E-2</v>
      </c>
      <c r="U26" s="17">
        <v>6.5103153950698003E-2</v>
      </c>
      <c r="V26" s="17">
        <v>7.0411828320929404E-2</v>
      </c>
      <c r="W26" s="17">
        <v>3.8817179734415702E-2</v>
      </c>
      <c r="X26" s="17">
        <v>3.3201850232976199E-2</v>
      </c>
      <c r="Y26" s="17">
        <v>3.5985355773921403E-2</v>
      </c>
      <c r="Z26" s="17">
        <v>8.73726090761862E-2</v>
      </c>
      <c r="AA26" s="17">
        <v>4.2967645697005598E-2</v>
      </c>
      <c r="AB26" s="17">
        <v>2.7013617671023799E-2</v>
      </c>
      <c r="AC26" s="17">
        <v>5.8543078598541499E-2</v>
      </c>
      <c r="AD26" s="17">
        <v>8.0357621094727702E-2</v>
      </c>
      <c r="AE26" s="17"/>
      <c r="AF26" s="17">
        <v>3.5607201668742303E-2</v>
      </c>
      <c r="AG26" s="17">
        <v>1.54205631187105E-2</v>
      </c>
      <c r="AH26" s="17">
        <v>5.4699815518358799E-2</v>
      </c>
      <c r="AI26" s="17">
        <v>3.3507052481704498E-2</v>
      </c>
      <c r="AJ26" s="17">
        <v>3.6482697047286503E-2</v>
      </c>
      <c r="AK26" s="17">
        <v>3.0439552925210799E-2</v>
      </c>
      <c r="AL26" s="17">
        <v>6.6045405562668497E-2</v>
      </c>
      <c r="AM26" s="17">
        <v>3.08763189166553E-2</v>
      </c>
      <c r="AN26" s="17">
        <v>9.54344068116392E-2</v>
      </c>
      <c r="AO26" s="17">
        <v>8.5829750131288199E-2</v>
      </c>
      <c r="AP26" s="17">
        <v>5.26720019821088E-2</v>
      </c>
      <c r="AQ26" s="17">
        <v>2.2413748487694202E-2</v>
      </c>
      <c r="AR26" s="17">
        <v>5.2319853195152102E-2</v>
      </c>
      <c r="AS26" s="17">
        <v>7.2079403221502095E-2</v>
      </c>
      <c r="AT26" s="17">
        <v>3.8261586980652497E-2</v>
      </c>
      <c r="AU26" s="17">
        <v>8.7837370253563002E-2</v>
      </c>
      <c r="AV26" s="17"/>
      <c r="AW26" s="17">
        <v>3.8766238834371997E-2</v>
      </c>
      <c r="AX26" s="17">
        <v>4.7798529836695101E-2</v>
      </c>
      <c r="AY26" s="17">
        <v>5.9767088989340099E-2</v>
      </c>
      <c r="AZ26" s="17">
        <v>9.0301563418307806E-2</v>
      </c>
      <c r="BA26" s="17">
        <v>0</v>
      </c>
      <c r="BB26" s="17"/>
      <c r="BC26" s="17">
        <v>0.103526716591261</v>
      </c>
      <c r="BD26" s="17">
        <v>6.6773358715739903E-2</v>
      </c>
      <c r="BE26" s="17">
        <v>3.33769460656188E-2</v>
      </c>
      <c r="BF26" s="17">
        <v>9.2651680034610707E-3</v>
      </c>
      <c r="BG26" s="17">
        <v>4.3396255296802799E-2</v>
      </c>
      <c r="BH26" s="17"/>
      <c r="BI26" s="17">
        <v>4.9373625624945502E-2</v>
      </c>
      <c r="BJ26" s="17"/>
      <c r="BK26" s="17">
        <v>7.6630130076090805E-2</v>
      </c>
      <c r="BL26" s="17">
        <v>3.9696520168610597E-2</v>
      </c>
      <c r="BM26" s="17">
        <v>4.7710091603345703E-2</v>
      </c>
      <c r="BN26" s="17">
        <v>0</v>
      </c>
      <c r="BO26" s="17"/>
      <c r="BP26" s="17">
        <v>4.95092967549252E-2</v>
      </c>
      <c r="BQ26" s="17">
        <v>6.8950303720858794E-2</v>
      </c>
      <c r="BR26" s="17">
        <v>4.7933308269602001E-2</v>
      </c>
      <c r="BS26" s="17">
        <v>3.6572906425159299E-2</v>
      </c>
      <c r="BT26" s="17">
        <v>4.7354786013253498E-2</v>
      </c>
      <c r="BU26" s="17"/>
      <c r="BV26" s="17">
        <v>7.8609441380430106E-2</v>
      </c>
      <c r="BW26" s="17">
        <v>8.7751184241553898E-2</v>
      </c>
      <c r="BX26" s="17">
        <v>2.4021782277866301E-2</v>
      </c>
      <c r="BY26" s="17">
        <v>1.6883833115213E-2</v>
      </c>
      <c r="BZ26" s="17">
        <v>6.22421052320258E-2</v>
      </c>
      <c r="CA26" s="17"/>
      <c r="CB26" s="17">
        <v>4.6731390956676701E-2</v>
      </c>
      <c r="CC26" s="17">
        <v>5.1235494557551699E-2</v>
      </c>
      <c r="CD26" s="17"/>
      <c r="CE26" s="17">
        <v>9.0282061415859705E-2</v>
      </c>
      <c r="CF26" s="17"/>
      <c r="CG26" s="17">
        <v>6.6383553253313798E-2</v>
      </c>
    </row>
    <row r="27" spans="2:85" ht="29" x14ac:dyDescent="0.35">
      <c r="B27" s="18" t="s">
        <v>204</v>
      </c>
      <c r="C27" s="17">
        <v>4.5625267419304102E-2</v>
      </c>
      <c r="D27" s="17">
        <v>4.6924477357677401E-2</v>
      </c>
      <c r="E27" s="17">
        <v>4.4493425045165798E-2</v>
      </c>
      <c r="F27" s="17"/>
      <c r="G27" s="17">
        <v>6.1260486287728601E-2</v>
      </c>
      <c r="H27" s="17">
        <v>8.0288761215059401E-2</v>
      </c>
      <c r="I27" s="17">
        <v>5.8616588617783301E-2</v>
      </c>
      <c r="J27" s="17">
        <v>4.7421529520384802E-2</v>
      </c>
      <c r="K27" s="17">
        <v>2.2016275202581599E-2</v>
      </c>
      <c r="L27" s="17">
        <v>1.08899214178843E-2</v>
      </c>
      <c r="M27" s="17"/>
      <c r="N27" s="17">
        <v>4.4050853007454503E-2</v>
      </c>
      <c r="O27" s="17">
        <v>3.8184801029098797E-2</v>
      </c>
      <c r="P27" s="17">
        <v>6.0136531342188999E-2</v>
      </c>
      <c r="Q27" s="17">
        <v>4.2658809917130801E-2</v>
      </c>
      <c r="R27" s="17"/>
      <c r="S27" s="17">
        <v>3.9485041453754498E-2</v>
      </c>
      <c r="T27" s="17">
        <v>4.7974233373710699E-2</v>
      </c>
      <c r="U27" s="17">
        <v>5.0124555603908098E-2</v>
      </c>
      <c r="V27" s="17">
        <v>2.9331640565060501E-2</v>
      </c>
      <c r="W27" s="17">
        <v>6.04736741397605E-2</v>
      </c>
      <c r="X27" s="17">
        <v>6.1913700711078802E-2</v>
      </c>
      <c r="Y27" s="17">
        <v>4.2831215330310701E-2</v>
      </c>
      <c r="Z27" s="17">
        <v>0</v>
      </c>
      <c r="AA27" s="17">
        <v>5.9419553651158197E-2</v>
      </c>
      <c r="AB27" s="17">
        <v>5.5032291868885697E-2</v>
      </c>
      <c r="AC27" s="17">
        <v>4.9612262693865303E-2</v>
      </c>
      <c r="AD27" s="17">
        <v>0</v>
      </c>
      <c r="AE27" s="17"/>
      <c r="AF27" s="17">
        <v>0</v>
      </c>
      <c r="AG27" s="17">
        <v>4.1182272953486199E-2</v>
      </c>
      <c r="AH27" s="17">
        <v>7.8617743774599298E-3</v>
      </c>
      <c r="AI27" s="17">
        <v>6.5537760027594904E-3</v>
      </c>
      <c r="AJ27" s="17">
        <v>6.7476447740386594E-2</v>
      </c>
      <c r="AK27" s="17">
        <v>1.6806639105679502E-2</v>
      </c>
      <c r="AL27" s="17">
        <v>8.8881320719759002E-2</v>
      </c>
      <c r="AM27" s="17">
        <v>6.3485811256296903E-2</v>
      </c>
      <c r="AN27" s="17">
        <v>5.5420133310645998E-2</v>
      </c>
      <c r="AO27" s="17">
        <v>2.48934092216909E-2</v>
      </c>
      <c r="AP27" s="17">
        <v>4.5708898651603602E-2</v>
      </c>
      <c r="AQ27" s="17">
        <v>4.8611252523204897E-2</v>
      </c>
      <c r="AR27" s="17">
        <v>2.6129383704561599E-2</v>
      </c>
      <c r="AS27" s="17">
        <v>7.9656454917286901E-2</v>
      </c>
      <c r="AT27" s="17">
        <v>6.89886091042895E-2</v>
      </c>
      <c r="AU27" s="17">
        <v>8.5713466113381098E-2</v>
      </c>
      <c r="AV27" s="17"/>
      <c r="AW27" s="17">
        <v>2.3410013060849499E-2</v>
      </c>
      <c r="AX27" s="17">
        <v>5.1403564627043902E-2</v>
      </c>
      <c r="AY27" s="17">
        <v>4.7790998739752497E-2</v>
      </c>
      <c r="AZ27" s="17">
        <v>7.3803733640043306E-2</v>
      </c>
      <c r="BA27" s="17">
        <v>5.3378476760147002E-2</v>
      </c>
      <c r="BB27" s="17"/>
      <c r="BC27" s="17">
        <v>6.9834006785971195E-2</v>
      </c>
      <c r="BD27" s="17">
        <v>4.19248974424659E-2</v>
      </c>
      <c r="BE27" s="17">
        <v>4.3283201766179703E-2</v>
      </c>
      <c r="BF27" s="17">
        <v>4.7191380622006403E-2</v>
      </c>
      <c r="BG27" s="17">
        <v>2.6132855689518401E-2</v>
      </c>
      <c r="BH27" s="17"/>
      <c r="BI27" s="17">
        <v>4.6306210545916701E-2</v>
      </c>
      <c r="BJ27" s="17"/>
      <c r="BK27" s="17">
        <v>4.60103034657625E-2</v>
      </c>
      <c r="BL27" s="17">
        <v>3.48844277158009E-2</v>
      </c>
      <c r="BM27" s="17">
        <v>5.3149628520531303E-2</v>
      </c>
      <c r="BN27" s="17">
        <v>0</v>
      </c>
      <c r="BO27" s="17"/>
      <c r="BP27" s="17">
        <v>4.26486291278187E-2</v>
      </c>
      <c r="BQ27" s="17">
        <v>4.1956010960834199E-2</v>
      </c>
      <c r="BR27" s="17">
        <v>3.0860450106896899E-2</v>
      </c>
      <c r="BS27" s="17">
        <v>3.11667964956189E-2</v>
      </c>
      <c r="BT27" s="17">
        <v>9.5750824479411495E-2</v>
      </c>
      <c r="BU27" s="17"/>
      <c r="BV27" s="17">
        <v>5.33088152245813E-2</v>
      </c>
      <c r="BW27" s="17">
        <v>3.9149147748578902E-2</v>
      </c>
      <c r="BX27" s="17">
        <v>2.66837067268311E-2</v>
      </c>
      <c r="BY27" s="17">
        <v>3.5398138761581703E-2</v>
      </c>
      <c r="BZ27" s="17">
        <v>8.6686826198574402E-2</v>
      </c>
      <c r="CA27" s="17"/>
      <c r="CB27" s="17">
        <v>5.02952842041254E-2</v>
      </c>
      <c r="CC27" s="17">
        <v>4.2890087438348101E-2</v>
      </c>
      <c r="CD27" s="17"/>
      <c r="CE27" s="17">
        <v>4.0117751281874899E-2</v>
      </c>
      <c r="CF27" s="17"/>
      <c r="CG27" s="17">
        <v>5.3775268765690498E-2</v>
      </c>
    </row>
    <row r="28" spans="2:85" ht="43.5" x14ac:dyDescent="0.35">
      <c r="B28" s="18" t="s">
        <v>194</v>
      </c>
      <c r="C28" s="17">
        <v>4.4255874107210401E-2</v>
      </c>
      <c r="D28" s="17">
        <v>4.9118052529001401E-2</v>
      </c>
      <c r="E28" s="17">
        <v>3.9644937415515502E-2</v>
      </c>
      <c r="F28" s="17"/>
      <c r="G28" s="17">
        <v>8.2028482748220902E-2</v>
      </c>
      <c r="H28" s="17">
        <v>5.4501356838923702E-2</v>
      </c>
      <c r="I28" s="17">
        <v>4.1656489436475701E-2</v>
      </c>
      <c r="J28" s="17">
        <v>3.5726365286253801E-2</v>
      </c>
      <c r="K28" s="17">
        <v>3.2366263012991503E-2</v>
      </c>
      <c r="L28" s="17">
        <v>2.7884610859357901E-2</v>
      </c>
      <c r="M28" s="17"/>
      <c r="N28" s="17">
        <v>3.4708818515716298E-2</v>
      </c>
      <c r="O28" s="17">
        <v>3.0795059329121102E-2</v>
      </c>
      <c r="P28" s="17">
        <v>6.7158337467874404E-2</v>
      </c>
      <c r="Q28" s="17">
        <v>4.87658207507101E-2</v>
      </c>
      <c r="R28" s="17"/>
      <c r="S28" s="17">
        <v>5.3018362662388199E-2</v>
      </c>
      <c r="T28" s="17">
        <v>3.6412177988874202E-2</v>
      </c>
      <c r="U28" s="17">
        <v>3.5466210469295698E-2</v>
      </c>
      <c r="V28" s="17">
        <v>5.8135333570157002E-2</v>
      </c>
      <c r="W28" s="17">
        <v>4.6121286022269302E-2</v>
      </c>
      <c r="X28" s="17">
        <v>3.76052788264465E-2</v>
      </c>
      <c r="Y28" s="17">
        <v>4.6776770413296503E-2</v>
      </c>
      <c r="Z28" s="17">
        <v>2.5403493219238599E-2</v>
      </c>
      <c r="AA28" s="17">
        <v>2.2551913007383899E-2</v>
      </c>
      <c r="AB28" s="17">
        <v>8.3840213379533401E-2</v>
      </c>
      <c r="AC28" s="17">
        <v>2.10922483517152E-2</v>
      </c>
      <c r="AD28" s="17">
        <v>5.2320144260301703E-2</v>
      </c>
      <c r="AE28" s="17"/>
      <c r="AF28" s="17">
        <v>0</v>
      </c>
      <c r="AG28" s="17">
        <v>3.82936715599074E-2</v>
      </c>
      <c r="AH28" s="17">
        <v>4.7166546788391703E-2</v>
      </c>
      <c r="AI28" s="17">
        <v>2.0254346266589899E-2</v>
      </c>
      <c r="AJ28" s="17">
        <v>5.7436109169255303E-2</v>
      </c>
      <c r="AK28" s="17">
        <v>6.2427078481803899E-2</v>
      </c>
      <c r="AL28" s="17">
        <v>4.8439626475538997E-2</v>
      </c>
      <c r="AM28" s="17">
        <v>2.9834985821727601E-2</v>
      </c>
      <c r="AN28" s="17">
        <v>4.2467091087557397E-2</v>
      </c>
      <c r="AO28" s="17">
        <v>6.90026226869669E-2</v>
      </c>
      <c r="AP28" s="17">
        <v>3.0204146372625699E-2</v>
      </c>
      <c r="AQ28" s="17">
        <v>4.6565970064379403E-2</v>
      </c>
      <c r="AR28" s="17">
        <v>1.8128690879866401E-2</v>
      </c>
      <c r="AS28" s="17">
        <v>3.8576772770964697E-2</v>
      </c>
      <c r="AT28" s="17">
        <v>0.14840406450450999</v>
      </c>
      <c r="AU28" s="17">
        <v>4.0989521988980898E-2</v>
      </c>
      <c r="AV28" s="17"/>
      <c r="AW28" s="17">
        <v>4.28348309465739E-2</v>
      </c>
      <c r="AX28" s="17">
        <v>4.1804822613450601E-2</v>
      </c>
      <c r="AY28" s="17">
        <v>6.1534900521526603E-2</v>
      </c>
      <c r="AZ28" s="17">
        <v>2.9500428823667501E-2</v>
      </c>
      <c r="BA28" s="17">
        <v>5.3572470289581502E-2</v>
      </c>
      <c r="BB28" s="17"/>
      <c r="BC28" s="17">
        <v>7.8683458638487094E-2</v>
      </c>
      <c r="BD28" s="17">
        <v>5.1664072323402199E-2</v>
      </c>
      <c r="BE28" s="17">
        <v>3.5703477041979202E-2</v>
      </c>
      <c r="BF28" s="17">
        <v>3.2163074280952997E-2</v>
      </c>
      <c r="BG28" s="17">
        <v>0</v>
      </c>
      <c r="BH28" s="17"/>
      <c r="BI28" s="17">
        <v>5.0285790856338802E-2</v>
      </c>
      <c r="BJ28" s="17"/>
      <c r="BK28" s="17">
        <v>4.8852398640959499E-2</v>
      </c>
      <c r="BL28" s="17">
        <v>5.7785203249789502E-2</v>
      </c>
      <c r="BM28" s="17">
        <v>3.6510999902250603E-2</v>
      </c>
      <c r="BN28" s="17">
        <v>1.9285222596230198E-2</v>
      </c>
      <c r="BO28" s="17"/>
      <c r="BP28" s="17">
        <v>4.7460018537476299E-2</v>
      </c>
      <c r="BQ28" s="17">
        <v>5.24466828401072E-2</v>
      </c>
      <c r="BR28" s="17">
        <v>3.8345103343942998E-2</v>
      </c>
      <c r="BS28" s="17">
        <v>3.4496048015387699E-2</v>
      </c>
      <c r="BT28" s="17">
        <v>8.7351796082576205E-2</v>
      </c>
      <c r="BU28" s="17"/>
      <c r="BV28" s="17">
        <v>4.4123683826211103E-2</v>
      </c>
      <c r="BW28" s="17">
        <v>6.3474966811691902E-2</v>
      </c>
      <c r="BX28" s="17">
        <v>3.6954473176397003E-2</v>
      </c>
      <c r="BY28" s="17">
        <v>3.4361016494212901E-2</v>
      </c>
      <c r="BZ28" s="17">
        <v>5.8069047780553801E-2</v>
      </c>
      <c r="CA28" s="17"/>
      <c r="CB28" s="17">
        <v>4.5799692088900702E-2</v>
      </c>
      <c r="CC28" s="17">
        <v>4.3351676064178897E-2</v>
      </c>
      <c r="CD28" s="17"/>
      <c r="CE28" s="17">
        <v>6.6779749638950003E-2</v>
      </c>
      <c r="CF28" s="17"/>
      <c r="CG28" s="17">
        <v>8.0077583364183205E-2</v>
      </c>
    </row>
    <row r="29" spans="2:85" ht="43.5" x14ac:dyDescent="0.35">
      <c r="B29" s="18" t="s">
        <v>202</v>
      </c>
      <c r="C29" s="17">
        <v>4.1623635640500103E-2</v>
      </c>
      <c r="D29" s="17">
        <v>4.2518014095789002E-2</v>
      </c>
      <c r="E29" s="17">
        <v>3.9496285814174498E-2</v>
      </c>
      <c r="F29" s="17"/>
      <c r="G29" s="17">
        <v>8.5714740430067701E-2</v>
      </c>
      <c r="H29" s="17">
        <v>5.17037380190149E-2</v>
      </c>
      <c r="I29" s="17">
        <v>3.5882572179258401E-2</v>
      </c>
      <c r="J29" s="17">
        <v>3.2755504656714098E-2</v>
      </c>
      <c r="K29" s="17">
        <v>2.0633025078093899E-2</v>
      </c>
      <c r="L29" s="17">
        <v>3.01209787428895E-2</v>
      </c>
      <c r="M29" s="17"/>
      <c r="N29" s="17">
        <v>5.9718552644074503E-2</v>
      </c>
      <c r="O29" s="17">
        <v>2.70283413266281E-2</v>
      </c>
      <c r="P29" s="17">
        <v>4.2121324876773003E-2</v>
      </c>
      <c r="Q29" s="17">
        <v>3.3894464387842799E-2</v>
      </c>
      <c r="R29" s="17"/>
      <c r="S29" s="17">
        <v>7.49118932542511E-2</v>
      </c>
      <c r="T29" s="17">
        <v>2.9346464045655399E-2</v>
      </c>
      <c r="U29" s="17">
        <v>4.27483467769166E-2</v>
      </c>
      <c r="V29" s="17">
        <v>4.1702736754372798E-2</v>
      </c>
      <c r="W29" s="17">
        <v>3.6423454630797901E-2</v>
      </c>
      <c r="X29" s="17">
        <v>3.93641528482273E-2</v>
      </c>
      <c r="Y29" s="17">
        <v>3.4196125761217902E-2</v>
      </c>
      <c r="Z29" s="17">
        <v>0</v>
      </c>
      <c r="AA29" s="17">
        <v>2.1150870239651998E-2</v>
      </c>
      <c r="AB29" s="17">
        <v>6.1431080525918003E-2</v>
      </c>
      <c r="AC29" s="17">
        <v>1.6427611592830502E-2</v>
      </c>
      <c r="AD29" s="17">
        <v>8.8003036688092104E-2</v>
      </c>
      <c r="AE29" s="17"/>
      <c r="AF29" s="17">
        <v>0</v>
      </c>
      <c r="AG29" s="17">
        <v>5.5550148889899002E-2</v>
      </c>
      <c r="AH29" s="17">
        <v>2.4764753465059498E-2</v>
      </c>
      <c r="AI29" s="17">
        <v>5.8173937273551198E-2</v>
      </c>
      <c r="AJ29" s="17">
        <v>2.9676737567164699E-2</v>
      </c>
      <c r="AK29" s="17">
        <v>3.2995591040912597E-2</v>
      </c>
      <c r="AL29" s="17">
        <v>3.4742209374708601E-2</v>
      </c>
      <c r="AM29" s="17">
        <v>4.0664885251463202E-2</v>
      </c>
      <c r="AN29" s="17">
        <v>3.9876498917327897E-2</v>
      </c>
      <c r="AO29" s="17">
        <v>3.4405988838104598E-2</v>
      </c>
      <c r="AP29" s="17">
        <v>4.3227105421312799E-2</v>
      </c>
      <c r="AQ29" s="17">
        <v>4.4202894472126303E-2</v>
      </c>
      <c r="AR29" s="17">
        <v>5.1463644770832997E-2</v>
      </c>
      <c r="AS29" s="17">
        <v>2.1075575668216301E-2</v>
      </c>
      <c r="AT29" s="17">
        <v>4.87384943935638E-2</v>
      </c>
      <c r="AU29" s="17">
        <v>9.7747177625682899E-2</v>
      </c>
      <c r="AV29" s="17"/>
      <c r="AW29" s="17">
        <v>2.4910163755516499E-2</v>
      </c>
      <c r="AX29" s="17">
        <v>2.9427118863634999E-2</v>
      </c>
      <c r="AY29" s="17">
        <v>5.4504320778970203E-2</v>
      </c>
      <c r="AZ29" s="17">
        <v>6.6054689547887693E-2</v>
      </c>
      <c r="BA29" s="17">
        <v>3.4608725702976302E-2</v>
      </c>
      <c r="BB29" s="17"/>
      <c r="BC29" s="17">
        <v>9.6486727178677095E-2</v>
      </c>
      <c r="BD29" s="17">
        <v>4.2706012969396002E-2</v>
      </c>
      <c r="BE29" s="17">
        <v>3.0870724574216701E-2</v>
      </c>
      <c r="BF29" s="17">
        <v>3.4933428584624199E-2</v>
      </c>
      <c r="BG29" s="17">
        <v>0</v>
      </c>
      <c r="BH29" s="17"/>
      <c r="BI29" s="17">
        <v>4.60403825797338E-2</v>
      </c>
      <c r="BJ29" s="17"/>
      <c r="BK29" s="17">
        <v>4.2299690631585403E-2</v>
      </c>
      <c r="BL29" s="17">
        <v>2.8040334577485199E-2</v>
      </c>
      <c r="BM29" s="17">
        <v>4.8839560155584001E-2</v>
      </c>
      <c r="BN29" s="17">
        <v>3.7112242373158598E-2</v>
      </c>
      <c r="BO29" s="17"/>
      <c r="BP29" s="17">
        <v>3.8496514086094599E-2</v>
      </c>
      <c r="BQ29" s="17">
        <v>6.2132909242878197E-2</v>
      </c>
      <c r="BR29" s="17">
        <v>4.2590813010381701E-2</v>
      </c>
      <c r="BS29" s="17">
        <v>1.4716342365073401E-2</v>
      </c>
      <c r="BT29" s="17">
        <v>5.8066040868338803E-2</v>
      </c>
      <c r="BU29" s="17"/>
      <c r="BV29" s="17">
        <v>4.0621957571376301E-2</v>
      </c>
      <c r="BW29" s="17">
        <v>9.0012078627431796E-2</v>
      </c>
      <c r="BX29" s="17">
        <v>6.1209614484822199E-2</v>
      </c>
      <c r="BY29" s="17">
        <v>1.3083509024660701E-2</v>
      </c>
      <c r="BZ29" s="17">
        <v>4.5866426620567502E-2</v>
      </c>
      <c r="CA29" s="17"/>
      <c r="CB29" s="17">
        <v>3.4601815640539997E-2</v>
      </c>
      <c r="CC29" s="17">
        <v>4.5736242163926501E-2</v>
      </c>
      <c r="CD29" s="17"/>
      <c r="CE29" s="17">
        <v>8.2101735652343105E-2</v>
      </c>
      <c r="CF29" s="17"/>
      <c r="CG29" s="17">
        <v>7.2331793600417194E-2</v>
      </c>
    </row>
    <row r="30" spans="2:85" x14ac:dyDescent="0.35">
      <c r="B30" s="18" t="s">
        <v>140</v>
      </c>
      <c r="C30" s="17">
        <v>8.6345794101980993E-3</v>
      </c>
      <c r="D30" s="17">
        <v>7.6868166574444001E-3</v>
      </c>
      <c r="E30" s="17">
        <v>8.5662482627049692E-3</v>
      </c>
      <c r="F30" s="17"/>
      <c r="G30" s="17">
        <v>1.2476461397562E-2</v>
      </c>
      <c r="H30" s="17">
        <v>2.5196581593088501E-3</v>
      </c>
      <c r="I30" s="17">
        <v>2.4537116862267502E-2</v>
      </c>
      <c r="J30" s="17">
        <v>2.78446754159135E-3</v>
      </c>
      <c r="K30" s="17">
        <v>1.04741113891077E-2</v>
      </c>
      <c r="L30" s="17">
        <v>1.66397660336622E-3</v>
      </c>
      <c r="M30" s="17"/>
      <c r="N30" s="17">
        <v>1.3110456960687999E-2</v>
      </c>
      <c r="O30" s="17">
        <v>5.9477179788325098E-3</v>
      </c>
      <c r="P30" s="17">
        <v>0</v>
      </c>
      <c r="Q30" s="17">
        <v>1.4262474060545101E-2</v>
      </c>
      <c r="R30" s="17"/>
      <c r="S30" s="17">
        <v>0</v>
      </c>
      <c r="T30" s="17">
        <v>6.0318531405992503E-3</v>
      </c>
      <c r="U30" s="17">
        <v>2.1718109322659E-2</v>
      </c>
      <c r="V30" s="17">
        <v>5.2482729757482903E-3</v>
      </c>
      <c r="W30" s="17">
        <v>7.9007577074640296E-3</v>
      </c>
      <c r="X30" s="17">
        <v>0</v>
      </c>
      <c r="Y30" s="17">
        <v>5.9351948545231696E-3</v>
      </c>
      <c r="Z30" s="17">
        <v>1.2767812284517399E-2</v>
      </c>
      <c r="AA30" s="17">
        <v>1.31329763968683E-2</v>
      </c>
      <c r="AB30" s="17">
        <v>2.4652933410148702E-2</v>
      </c>
      <c r="AC30" s="17">
        <v>8.6326317866820407E-3</v>
      </c>
      <c r="AD30" s="17">
        <v>0</v>
      </c>
      <c r="AE30" s="17"/>
      <c r="AF30" s="17">
        <v>4.4140430644495902E-2</v>
      </c>
      <c r="AG30" s="17">
        <v>1.1891417192127199E-2</v>
      </c>
      <c r="AH30" s="17">
        <v>2.0012322428180102E-2</v>
      </c>
      <c r="AI30" s="17">
        <v>0</v>
      </c>
      <c r="AJ30" s="17">
        <v>0</v>
      </c>
      <c r="AK30" s="17">
        <v>0</v>
      </c>
      <c r="AL30" s="17">
        <v>4.6216840658712798E-3</v>
      </c>
      <c r="AM30" s="17">
        <v>1.32642161686988E-2</v>
      </c>
      <c r="AN30" s="17">
        <v>8.2024887264647399E-3</v>
      </c>
      <c r="AO30" s="17">
        <v>0</v>
      </c>
      <c r="AP30" s="17">
        <v>1.9834171083213399E-2</v>
      </c>
      <c r="AQ30" s="17">
        <v>0</v>
      </c>
      <c r="AR30" s="17">
        <v>0</v>
      </c>
      <c r="AS30" s="17">
        <v>2.06242042976338E-2</v>
      </c>
      <c r="AT30" s="17">
        <v>0</v>
      </c>
      <c r="AU30" s="17">
        <v>7.3217295393536398E-3</v>
      </c>
      <c r="AV30" s="17"/>
      <c r="AW30" s="17">
        <v>1.6303953707356801E-2</v>
      </c>
      <c r="AX30" s="17">
        <v>7.9952239559035604E-3</v>
      </c>
      <c r="AY30" s="17">
        <v>4.06045663458314E-3</v>
      </c>
      <c r="AZ30" s="17">
        <v>4.04132363130806E-3</v>
      </c>
      <c r="BA30" s="17">
        <v>1.6139179416774799E-2</v>
      </c>
      <c r="BB30" s="17"/>
      <c r="BC30" s="17">
        <v>1.43141797838438E-2</v>
      </c>
      <c r="BD30" s="17">
        <v>3.7885523468943398E-3</v>
      </c>
      <c r="BE30" s="17">
        <v>1.0339034675539E-2</v>
      </c>
      <c r="BF30" s="17">
        <v>1.40792356844454E-2</v>
      </c>
      <c r="BG30" s="17">
        <v>0</v>
      </c>
      <c r="BH30" s="17"/>
      <c r="BI30" s="17">
        <v>6.0529806407923301E-3</v>
      </c>
      <c r="BJ30" s="17"/>
      <c r="BK30" s="17">
        <v>3.1056288660702698E-3</v>
      </c>
      <c r="BL30" s="17">
        <v>5.2611454718208602E-3</v>
      </c>
      <c r="BM30" s="17">
        <v>1.07692259305992E-2</v>
      </c>
      <c r="BN30" s="17">
        <v>4.55578633048562E-2</v>
      </c>
      <c r="BO30" s="17"/>
      <c r="BP30" s="17">
        <v>0</v>
      </c>
      <c r="BQ30" s="17">
        <v>4.1395337235714301E-3</v>
      </c>
      <c r="BR30" s="17">
        <v>1.32466869893848E-2</v>
      </c>
      <c r="BS30" s="17">
        <v>4.1325130045977397E-3</v>
      </c>
      <c r="BT30" s="17">
        <v>0</v>
      </c>
      <c r="BU30" s="17"/>
      <c r="BV30" s="17">
        <v>0</v>
      </c>
      <c r="BW30" s="17">
        <v>5.6685539369346599E-3</v>
      </c>
      <c r="BX30" s="17">
        <v>1.0219533870144499E-2</v>
      </c>
      <c r="BY30" s="17">
        <v>3.7707799326185802E-3</v>
      </c>
      <c r="BZ30" s="17">
        <v>4.3829561585313898E-3</v>
      </c>
      <c r="CA30" s="17"/>
      <c r="CB30" s="17">
        <v>3.74091541756347E-3</v>
      </c>
      <c r="CC30" s="17">
        <v>1.15007472213469E-2</v>
      </c>
      <c r="CD30" s="17"/>
      <c r="CE30" s="17">
        <v>2.5289246930664702E-3</v>
      </c>
      <c r="CF30" s="17"/>
      <c r="CG30" s="17">
        <v>0</v>
      </c>
    </row>
    <row r="31" spans="2:85" x14ac:dyDescent="0.35">
      <c r="B31" s="18" t="s">
        <v>141</v>
      </c>
      <c r="C31" s="19">
        <v>1.18375558768336E-2</v>
      </c>
      <c r="D31" s="19">
        <v>9.2677098666562995E-3</v>
      </c>
      <c r="E31" s="19">
        <v>1.43790818338933E-2</v>
      </c>
      <c r="F31" s="19"/>
      <c r="G31" s="19">
        <v>0</v>
      </c>
      <c r="H31" s="19">
        <v>7.4833232036835198E-3</v>
      </c>
      <c r="I31" s="19">
        <v>1.1136658935992401E-2</v>
      </c>
      <c r="J31" s="19">
        <v>7.2203264474700601E-3</v>
      </c>
      <c r="K31" s="19">
        <v>9.4957300225483703E-3</v>
      </c>
      <c r="L31" s="19">
        <v>2.9117648150069401E-2</v>
      </c>
      <c r="M31" s="19"/>
      <c r="N31" s="19">
        <v>8.8806745035669502E-3</v>
      </c>
      <c r="O31" s="19">
        <v>2.3740981819536801E-2</v>
      </c>
      <c r="P31" s="19">
        <v>4.2227658459677003E-3</v>
      </c>
      <c r="Q31" s="19">
        <v>9.4471404537269706E-3</v>
      </c>
      <c r="R31" s="19"/>
      <c r="S31" s="19">
        <v>3.1016095804826502E-3</v>
      </c>
      <c r="T31" s="19">
        <v>2.1193981889105901E-2</v>
      </c>
      <c r="U31" s="19">
        <v>3.01269269934085E-2</v>
      </c>
      <c r="V31" s="19">
        <v>5.6103313385269197E-3</v>
      </c>
      <c r="W31" s="19">
        <v>5.7437912037471501E-3</v>
      </c>
      <c r="X31" s="19">
        <v>8.3168351417039696E-3</v>
      </c>
      <c r="Y31" s="19">
        <v>0</v>
      </c>
      <c r="Z31" s="19">
        <v>1.3047877304381599E-2</v>
      </c>
      <c r="AA31" s="19">
        <v>1.1874206561951799E-2</v>
      </c>
      <c r="AB31" s="19">
        <v>1.22034987212372E-2</v>
      </c>
      <c r="AC31" s="19">
        <v>3.3084879613332903E-2</v>
      </c>
      <c r="AD31" s="19">
        <v>0</v>
      </c>
      <c r="AE31" s="19"/>
      <c r="AF31" s="19">
        <v>0</v>
      </c>
      <c r="AG31" s="19">
        <v>1.01177561131909E-2</v>
      </c>
      <c r="AH31" s="19">
        <v>5.8829685169242999E-3</v>
      </c>
      <c r="AI31" s="19">
        <v>4.1334784347718499E-2</v>
      </c>
      <c r="AJ31" s="19">
        <v>1.04872157764742E-2</v>
      </c>
      <c r="AK31" s="19">
        <v>3.8660077976814902E-3</v>
      </c>
      <c r="AL31" s="19">
        <v>4.3478449598090899E-3</v>
      </c>
      <c r="AM31" s="19">
        <v>1.12310772232677E-2</v>
      </c>
      <c r="AN31" s="19">
        <v>1.3089516849605401E-2</v>
      </c>
      <c r="AO31" s="19">
        <v>1.13140297054336E-2</v>
      </c>
      <c r="AP31" s="19">
        <v>3.2282408293845301E-2</v>
      </c>
      <c r="AQ31" s="19">
        <v>0</v>
      </c>
      <c r="AR31" s="19">
        <v>1.7513034522938498E-2</v>
      </c>
      <c r="AS31" s="19">
        <v>0</v>
      </c>
      <c r="AT31" s="19">
        <v>0</v>
      </c>
      <c r="AU31" s="19">
        <v>1.1572394777889501E-2</v>
      </c>
      <c r="AV31" s="19"/>
      <c r="AW31" s="19">
        <v>7.9297171635558904E-3</v>
      </c>
      <c r="AX31" s="19">
        <v>6.7148833353508804E-3</v>
      </c>
      <c r="AY31" s="19">
        <v>1.88618585489028E-2</v>
      </c>
      <c r="AZ31" s="19">
        <v>1.83032386929767E-2</v>
      </c>
      <c r="BA31" s="19">
        <v>0</v>
      </c>
      <c r="BB31" s="19"/>
      <c r="BC31" s="19">
        <v>4.8860545885880801E-3</v>
      </c>
      <c r="BD31" s="19">
        <v>1.45429657940474E-2</v>
      </c>
      <c r="BE31" s="19">
        <v>1.0453370916732201E-2</v>
      </c>
      <c r="BF31" s="19">
        <v>1.3825482862163299E-2</v>
      </c>
      <c r="BG31" s="19">
        <v>1.18017547550778E-2</v>
      </c>
      <c r="BH31" s="19"/>
      <c r="BI31" s="19">
        <v>1.3735116018672699E-2</v>
      </c>
      <c r="BJ31" s="19"/>
      <c r="BK31" s="19">
        <v>2.2283431155284499E-3</v>
      </c>
      <c r="BL31" s="19">
        <v>1.5425580256525E-2</v>
      </c>
      <c r="BM31" s="19">
        <v>1.1758079269875E-2</v>
      </c>
      <c r="BN31" s="19">
        <v>4.6036365951299701E-2</v>
      </c>
      <c r="BO31" s="19"/>
      <c r="BP31" s="19">
        <v>1.73482732764179E-2</v>
      </c>
      <c r="BQ31" s="19">
        <v>1.14971716459465E-2</v>
      </c>
      <c r="BR31" s="19">
        <v>4.4926106537112303E-3</v>
      </c>
      <c r="BS31" s="19">
        <v>1.54929250828519E-2</v>
      </c>
      <c r="BT31" s="19">
        <v>2.2001492373544901E-2</v>
      </c>
      <c r="BU31" s="19"/>
      <c r="BV31" s="19">
        <v>2.5776090642460898E-2</v>
      </c>
      <c r="BW31" s="19">
        <v>6.6552700252374801E-3</v>
      </c>
      <c r="BX31" s="19">
        <v>3.4659524134423901E-3</v>
      </c>
      <c r="BY31" s="19">
        <v>1.5231255594208799E-2</v>
      </c>
      <c r="BZ31" s="19">
        <v>6.8159348541672604E-3</v>
      </c>
      <c r="CA31" s="19"/>
      <c r="CB31" s="19">
        <v>1.33897204949556E-2</v>
      </c>
      <c r="CC31" s="19">
        <v>1.0928469296152699E-2</v>
      </c>
      <c r="CD31" s="19"/>
      <c r="CE31" s="19">
        <v>7.5755110825829301E-3</v>
      </c>
      <c r="CF31" s="19"/>
      <c r="CG31" s="19">
        <v>1.1051964503877999E-2</v>
      </c>
    </row>
    <row r="32" spans="2:85" x14ac:dyDescent="0.35">
      <c r="B32" s="16"/>
    </row>
    <row r="33" spans="2:2" x14ac:dyDescent="0.35">
      <c r="B33" t="s">
        <v>102</v>
      </c>
    </row>
    <row r="34" spans="2:2" x14ac:dyDescent="0.35">
      <c r="B34" t="s">
        <v>103</v>
      </c>
    </row>
    <row r="36" spans="2:2" x14ac:dyDescent="0.35">
      <c r="B36"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K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11" width="20.7265625" customWidth="1"/>
  </cols>
  <sheetData>
    <row r="2" spans="2:11" ht="40" customHeight="1" x14ac:dyDescent="0.35">
      <c r="D2" s="27" t="s">
        <v>221</v>
      </c>
      <c r="E2" s="23"/>
      <c r="F2" s="23"/>
      <c r="G2" s="23"/>
      <c r="H2" s="23"/>
      <c r="I2" s="23"/>
      <c r="J2" s="23"/>
      <c r="K2" s="23"/>
    </row>
    <row r="6" spans="2:11" ht="50" customHeight="1" x14ac:dyDescent="0.35">
      <c r="B6" s="20" t="s">
        <v>15</v>
      </c>
      <c r="C6" s="20" t="s">
        <v>208</v>
      </c>
      <c r="D6" s="20" t="s">
        <v>209</v>
      </c>
      <c r="E6" s="20" t="s">
        <v>210</v>
      </c>
      <c r="F6" s="20" t="s">
        <v>211</v>
      </c>
      <c r="G6" s="20" t="s">
        <v>212</v>
      </c>
      <c r="H6" s="20" t="s">
        <v>213</v>
      </c>
      <c r="I6" s="20" t="s">
        <v>214</v>
      </c>
      <c r="J6" s="20" t="s">
        <v>215</v>
      </c>
    </row>
    <row r="7" spans="2:11" x14ac:dyDescent="0.35">
      <c r="B7" s="18" t="s">
        <v>216</v>
      </c>
      <c r="C7" s="17">
        <v>4.3922815396352899E-2</v>
      </c>
      <c r="D7" s="17">
        <v>3.8286065746633E-2</v>
      </c>
      <c r="E7" s="17">
        <v>3.6400457969559E-2</v>
      </c>
      <c r="F7" s="17">
        <v>0</v>
      </c>
      <c r="G7" s="17">
        <v>4.0153116918053497E-2</v>
      </c>
      <c r="H7" s="17">
        <v>5.5310602063943198E-2</v>
      </c>
      <c r="I7" s="17">
        <v>5.0220454207505601E-2</v>
      </c>
      <c r="J7" s="17">
        <v>4.75164792463234E-2</v>
      </c>
    </row>
    <row r="8" spans="2:11" x14ac:dyDescent="0.35">
      <c r="B8" s="18" t="s">
        <v>217</v>
      </c>
      <c r="C8" s="17">
        <v>0.120441339735243</v>
      </c>
      <c r="D8" s="17">
        <v>8.7604896977848498E-2</v>
      </c>
      <c r="E8" s="17">
        <v>0.107706413758303</v>
      </c>
      <c r="F8" s="17">
        <v>1</v>
      </c>
      <c r="G8" s="17">
        <v>0.121826413652337</v>
      </c>
      <c r="H8" s="17">
        <v>0.19898394444656001</v>
      </c>
      <c r="I8" s="17">
        <v>0.16051738036379401</v>
      </c>
      <c r="J8" s="17">
        <v>0.102885696213703</v>
      </c>
    </row>
    <row r="9" spans="2:11" x14ac:dyDescent="0.35">
      <c r="B9" s="18" t="s">
        <v>218</v>
      </c>
      <c r="C9" s="17">
        <v>0.21512305815704699</v>
      </c>
      <c r="D9" s="17">
        <v>0.16093639070812499</v>
      </c>
      <c r="E9" s="17">
        <v>0.19398650497283901</v>
      </c>
      <c r="F9" s="17">
        <v>0</v>
      </c>
      <c r="G9" s="17">
        <v>0.27009050217962799</v>
      </c>
      <c r="H9" s="17">
        <v>0.337788514791179</v>
      </c>
      <c r="I9" s="17">
        <v>0.195911775404083</v>
      </c>
      <c r="J9" s="17">
        <v>0.19570906250630901</v>
      </c>
    </row>
    <row r="10" spans="2:11" x14ac:dyDescent="0.35">
      <c r="B10" s="18" t="s">
        <v>219</v>
      </c>
      <c r="C10" s="17">
        <v>0.27812642732194398</v>
      </c>
      <c r="D10" s="17">
        <v>0.30846377545325798</v>
      </c>
      <c r="E10" s="17">
        <v>0.31955308318380699</v>
      </c>
      <c r="F10" s="17">
        <v>0</v>
      </c>
      <c r="G10" s="17">
        <v>0.24953417006575301</v>
      </c>
      <c r="H10" s="17">
        <v>0.203255190558989</v>
      </c>
      <c r="I10" s="17">
        <v>0.29209522903143598</v>
      </c>
      <c r="J10" s="17">
        <v>0.181525027228811</v>
      </c>
    </row>
    <row r="11" spans="2:11" x14ac:dyDescent="0.35">
      <c r="B11" s="18" t="s">
        <v>220</v>
      </c>
      <c r="C11" s="17">
        <v>0.31955359411336098</v>
      </c>
      <c r="D11" s="17">
        <v>0.39142819563072001</v>
      </c>
      <c r="E11" s="17">
        <v>0.32793359363277902</v>
      </c>
      <c r="F11" s="17">
        <v>0</v>
      </c>
      <c r="G11" s="17">
        <v>0.25392899378501299</v>
      </c>
      <c r="H11" s="17">
        <v>0.14488018645341599</v>
      </c>
      <c r="I11" s="17">
        <v>0.268828306227894</v>
      </c>
      <c r="J11" s="17">
        <v>0.43043114615059602</v>
      </c>
    </row>
    <row r="12" spans="2:11" x14ac:dyDescent="0.35">
      <c r="B12" s="18" t="s">
        <v>140</v>
      </c>
      <c r="C12" s="17">
        <v>2.2832765276053001E-2</v>
      </c>
      <c r="D12" s="17">
        <v>1.32806754834165E-2</v>
      </c>
      <c r="E12" s="17">
        <v>1.4419946482713501E-2</v>
      </c>
      <c r="F12" s="17">
        <v>0</v>
      </c>
      <c r="G12" s="17">
        <v>6.4466803399215594E-2</v>
      </c>
      <c r="H12" s="17">
        <v>5.9781561685913101E-2</v>
      </c>
      <c r="I12" s="17">
        <v>3.2426854765287297E-2</v>
      </c>
      <c r="J12" s="17">
        <v>4.1932588654256801E-2</v>
      </c>
    </row>
    <row r="13" spans="2:11" x14ac:dyDescent="0.35">
      <c r="B13" s="16"/>
      <c r="C13" s="16"/>
      <c r="D13" s="16"/>
      <c r="E13" s="16"/>
      <c r="F13" s="16"/>
      <c r="G13" s="16"/>
      <c r="H13" s="16"/>
      <c r="I13" s="16"/>
      <c r="J13" s="16"/>
    </row>
    <row r="14" spans="2:11" x14ac:dyDescent="0.35">
      <c r="B14" t="s">
        <v>102</v>
      </c>
    </row>
    <row r="15" spans="2:11" x14ac:dyDescent="0.35">
      <c r="B15" t="s">
        <v>103</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4.3922815396352899E-2</v>
      </c>
      <c r="D9" s="17">
        <v>5.7808130189436202E-2</v>
      </c>
      <c r="E9" s="17">
        <v>3.0510448350853099E-2</v>
      </c>
      <c r="F9" s="17"/>
      <c r="G9" s="17">
        <v>7.3339386594362205E-2</v>
      </c>
      <c r="H9" s="17">
        <v>0.10225484581244999</v>
      </c>
      <c r="I9" s="17">
        <v>7.6171442062925504E-2</v>
      </c>
      <c r="J9" s="17">
        <v>1.7252767322070501E-2</v>
      </c>
      <c r="K9" s="17">
        <v>0</v>
      </c>
      <c r="L9" s="17">
        <v>1.9113192433083499E-3</v>
      </c>
      <c r="M9" s="17"/>
      <c r="N9" s="17">
        <v>7.4476485910569296E-2</v>
      </c>
      <c r="O9" s="17">
        <v>3.0135828961644798E-2</v>
      </c>
      <c r="P9" s="17">
        <v>2.7978265069380601E-2</v>
      </c>
      <c r="Q9" s="17">
        <v>3.9645903944002199E-2</v>
      </c>
      <c r="R9" s="17"/>
      <c r="S9" s="17">
        <v>0.13117499410370601</v>
      </c>
      <c r="T9" s="17">
        <v>1.5432182843647901E-2</v>
      </c>
      <c r="U9" s="17">
        <v>2.92516030357318E-2</v>
      </c>
      <c r="V9" s="17">
        <v>2.9065251913788701E-2</v>
      </c>
      <c r="W9" s="17">
        <v>2.50381532445299E-2</v>
      </c>
      <c r="X9" s="17">
        <v>5.7295294822542801E-2</v>
      </c>
      <c r="Y9" s="17">
        <v>2.2715950852606501E-2</v>
      </c>
      <c r="Z9" s="17">
        <v>3.8062522584088897E-2</v>
      </c>
      <c r="AA9" s="17">
        <v>3.3175346347547797E-2</v>
      </c>
      <c r="AB9" s="17">
        <v>1.9811662534224599E-2</v>
      </c>
      <c r="AC9" s="17">
        <v>2.12310664627295E-2</v>
      </c>
      <c r="AD9" s="17">
        <v>6.2153591963469597E-2</v>
      </c>
      <c r="AE9" s="17"/>
      <c r="AF9" s="17">
        <v>9.2525671779778398E-2</v>
      </c>
      <c r="AG9" s="17">
        <v>2.61670562978208E-2</v>
      </c>
      <c r="AH9" s="17">
        <v>7.02094630964118E-3</v>
      </c>
      <c r="AI9" s="17">
        <v>7.3655660718293395E-2</v>
      </c>
      <c r="AJ9" s="17">
        <v>5.1039474239940701E-2</v>
      </c>
      <c r="AK9" s="17">
        <v>2.7668239611456199E-2</v>
      </c>
      <c r="AL9" s="17">
        <v>4.5473520351237504E-3</v>
      </c>
      <c r="AM9" s="17">
        <v>2.71345599356707E-2</v>
      </c>
      <c r="AN9" s="17">
        <v>7.0595344489817798E-3</v>
      </c>
      <c r="AO9" s="17">
        <v>3.95062749408829E-2</v>
      </c>
      <c r="AP9" s="17">
        <v>5.1413233217992203E-2</v>
      </c>
      <c r="AQ9" s="17">
        <v>3.8008995848732303E-2</v>
      </c>
      <c r="AR9" s="17">
        <v>6.5012679880957394E-2</v>
      </c>
      <c r="AS9" s="17">
        <v>4.0182658245514501E-2</v>
      </c>
      <c r="AT9" s="17">
        <v>7.8326166093718896E-2</v>
      </c>
      <c r="AU9" s="17">
        <v>0.18278323088581599</v>
      </c>
      <c r="AV9" s="17"/>
      <c r="AW9" s="17">
        <v>2.84943521714001E-2</v>
      </c>
      <c r="AX9" s="17">
        <v>8.38964690399213E-3</v>
      </c>
      <c r="AY9" s="17">
        <v>6.08916944656719E-2</v>
      </c>
      <c r="AZ9" s="17">
        <v>0.11082908032651601</v>
      </c>
      <c r="BA9" s="17">
        <v>0.28616635902592602</v>
      </c>
      <c r="BB9" s="17"/>
      <c r="BC9" s="17">
        <v>0.20131414740179701</v>
      </c>
      <c r="BD9" s="17">
        <v>3.8903120398597099E-2</v>
      </c>
      <c r="BE9" s="17">
        <v>1.8212808410973801E-2</v>
      </c>
      <c r="BF9" s="17">
        <v>1.14916280113798E-2</v>
      </c>
      <c r="BG9" s="17">
        <v>1.26442227468907E-2</v>
      </c>
      <c r="BH9" s="17"/>
      <c r="BI9" s="17">
        <v>4.8601663406870603E-2</v>
      </c>
      <c r="BJ9" s="17"/>
      <c r="BK9" s="17">
        <v>4.6154379108886402E-2</v>
      </c>
      <c r="BL9" s="17">
        <v>1.1889921198229901E-2</v>
      </c>
      <c r="BM9" s="17">
        <v>6.1304410983881702E-2</v>
      </c>
      <c r="BN9" s="17">
        <v>1.9440578982535799E-2</v>
      </c>
      <c r="BO9" s="17"/>
      <c r="BP9" s="17">
        <v>5.2154779976629297E-2</v>
      </c>
      <c r="BQ9" s="17">
        <v>6.7967360852478703E-2</v>
      </c>
      <c r="BR9" s="17">
        <v>5.8951046386932198E-3</v>
      </c>
      <c r="BS9" s="17">
        <v>4.6723878780849298E-2</v>
      </c>
      <c r="BT9" s="17">
        <v>2.8509608915080999E-2</v>
      </c>
      <c r="BU9" s="17"/>
      <c r="BV9" s="17">
        <v>5.58852630241247E-2</v>
      </c>
      <c r="BW9" s="17">
        <v>0.11138697536440199</v>
      </c>
      <c r="BX9" s="17">
        <v>2.0747532457686301E-2</v>
      </c>
      <c r="BY9" s="17">
        <v>2.5829589627223801E-2</v>
      </c>
      <c r="BZ9" s="17">
        <v>2.0724291162107399E-2</v>
      </c>
      <c r="CA9" s="17"/>
      <c r="CB9" s="17">
        <v>7.8797270003037004E-2</v>
      </c>
      <c r="CC9" s="17">
        <v>2.3497212131500501E-2</v>
      </c>
      <c r="CD9" s="17"/>
      <c r="CE9" s="17">
        <v>0.118103903687723</v>
      </c>
      <c r="CF9" s="17"/>
      <c r="CG9" s="17">
        <v>0.13606425693427601</v>
      </c>
    </row>
    <row r="10" spans="2:85" x14ac:dyDescent="0.35">
      <c r="B10" s="18" t="s">
        <v>217</v>
      </c>
      <c r="C10" s="17">
        <v>0.120441339735243</v>
      </c>
      <c r="D10" s="17">
        <v>0.14733614778875101</v>
      </c>
      <c r="E10" s="17">
        <v>9.4567474887577302E-2</v>
      </c>
      <c r="F10" s="17"/>
      <c r="G10" s="17">
        <v>0.178267871902416</v>
      </c>
      <c r="H10" s="17">
        <v>0.19417755244597201</v>
      </c>
      <c r="I10" s="17">
        <v>0.16594821692130299</v>
      </c>
      <c r="J10" s="17">
        <v>9.0449314340823594E-2</v>
      </c>
      <c r="K10" s="17">
        <v>6.3865898891752204E-2</v>
      </c>
      <c r="L10" s="17">
        <v>4.7477455698122097E-2</v>
      </c>
      <c r="M10" s="17"/>
      <c r="N10" s="17">
        <v>0.16440624147535399</v>
      </c>
      <c r="O10" s="17">
        <v>9.1900287429061797E-2</v>
      </c>
      <c r="P10" s="17">
        <v>0.12775597852874401</v>
      </c>
      <c r="Q10" s="17">
        <v>9.7168588833951505E-2</v>
      </c>
      <c r="R10" s="17"/>
      <c r="S10" s="17">
        <v>0.19605515788033501</v>
      </c>
      <c r="T10" s="17">
        <v>8.9922304198656502E-2</v>
      </c>
      <c r="U10" s="17">
        <v>6.5979322164394699E-2</v>
      </c>
      <c r="V10" s="17">
        <v>9.0506411773606799E-2</v>
      </c>
      <c r="W10" s="17">
        <v>0.14949674296259699</v>
      </c>
      <c r="X10" s="17">
        <v>0.122339581077336</v>
      </c>
      <c r="Y10" s="17">
        <v>6.3726085416847295E-2</v>
      </c>
      <c r="Z10" s="17">
        <v>9.8814028652830996E-2</v>
      </c>
      <c r="AA10" s="17">
        <v>0.140320622593748</v>
      </c>
      <c r="AB10" s="17">
        <v>0.13527373851567501</v>
      </c>
      <c r="AC10" s="17">
        <v>8.1722326503914394E-2</v>
      </c>
      <c r="AD10" s="17">
        <v>0.187962375474198</v>
      </c>
      <c r="AE10" s="17"/>
      <c r="AF10" s="17">
        <v>3.7614328576970502E-2</v>
      </c>
      <c r="AG10" s="17">
        <v>0.117894285697955</v>
      </c>
      <c r="AH10" s="17">
        <v>6.9272559388787597E-2</v>
      </c>
      <c r="AI10" s="17">
        <v>8.5798884956197002E-2</v>
      </c>
      <c r="AJ10" s="17">
        <v>0.12212632413201201</v>
      </c>
      <c r="AK10" s="17">
        <v>0.106831263589514</v>
      </c>
      <c r="AL10" s="17">
        <v>9.6771542990167006E-2</v>
      </c>
      <c r="AM10" s="17">
        <v>0.121100140050645</v>
      </c>
      <c r="AN10" s="17">
        <v>7.0166853191732395E-2</v>
      </c>
      <c r="AO10" s="17">
        <v>0.139121742600265</v>
      </c>
      <c r="AP10" s="17">
        <v>0.126409044281349</v>
      </c>
      <c r="AQ10" s="17">
        <v>9.2239346616104695E-2</v>
      </c>
      <c r="AR10" s="17">
        <v>0.16182082175217599</v>
      </c>
      <c r="AS10" s="17">
        <v>9.0098195001288101E-2</v>
      </c>
      <c r="AT10" s="17">
        <v>0.279129672828065</v>
      </c>
      <c r="AU10" s="17">
        <v>0.280707839467777</v>
      </c>
      <c r="AV10" s="17"/>
      <c r="AW10" s="17">
        <v>5.9536962024879098E-2</v>
      </c>
      <c r="AX10" s="17">
        <v>0.121307013898906</v>
      </c>
      <c r="AY10" s="17">
        <v>0.16817591181491701</v>
      </c>
      <c r="AZ10" s="17">
        <v>0.165759639524972</v>
      </c>
      <c r="BA10" s="17">
        <v>0.24018624270473901</v>
      </c>
      <c r="BB10" s="17"/>
      <c r="BC10" s="17">
        <v>0.24992288759303999</v>
      </c>
      <c r="BD10" s="17">
        <v>0.15000482817687799</v>
      </c>
      <c r="BE10" s="17">
        <v>7.8731828965860895E-2</v>
      </c>
      <c r="BF10" s="17">
        <v>6.3097680119533595E-2</v>
      </c>
      <c r="BG10" s="17">
        <v>9.1723103552175902E-2</v>
      </c>
      <c r="BH10" s="17"/>
      <c r="BI10" s="17">
        <v>0.12533297716286201</v>
      </c>
      <c r="BJ10" s="17"/>
      <c r="BK10" s="17">
        <v>0.14627314149630999</v>
      </c>
      <c r="BL10" s="17">
        <v>9.9252514448794099E-2</v>
      </c>
      <c r="BM10" s="17">
        <v>0.12307335674151899</v>
      </c>
      <c r="BN10" s="17">
        <v>0.117704767897265</v>
      </c>
      <c r="BO10" s="17"/>
      <c r="BP10" s="17">
        <v>6.5070861463874599E-2</v>
      </c>
      <c r="BQ10" s="17">
        <v>0.206830986729788</v>
      </c>
      <c r="BR10" s="17">
        <v>0.122663444939439</v>
      </c>
      <c r="BS10" s="17">
        <v>5.8288346461545001E-2</v>
      </c>
      <c r="BT10" s="17">
        <v>9.0658801216699295E-2</v>
      </c>
      <c r="BU10" s="17"/>
      <c r="BV10" s="17">
        <v>6.76805039197199E-2</v>
      </c>
      <c r="BW10" s="17">
        <v>0.31878557048085399</v>
      </c>
      <c r="BX10" s="17">
        <v>0.106936855751259</v>
      </c>
      <c r="BY10" s="17">
        <v>4.5478809443369697E-2</v>
      </c>
      <c r="BZ10" s="17">
        <v>9.8952420076738601E-2</v>
      </c>
      <c r="CA10" s="17"/>
      <c r="CB10" s="17">
        <v>0.12652877007118701</v>
      </c>
      <c r="CC10" s="17">
        <v>0.116875995464006</v>
      </c>
      <c r="CD10" s="17"/>
      <c r="CE10" s="17">
        <v>0.31862076777160703</v>
      </c>
      <c r="CF10" s="17"/>
      <c r="CG10" s="17">
        <v>0.23041199049460101</v>
      </c>
    </row>
    <row r="11" spans="2:85" x14ac:dyDescent="0.35">
      <c r="B11" s="18" t="s">
        <v>218</v>
      </c>
      <c r="C11" s="17">
        <v>0.21512305815704699</v>
      </c>
      <c r="D11" s="17">
        <v>0.22559070493050001</v>
      </c>
      <c r="E11" s="17">
        <v>0.204533399063448</v>
      </c>
      <c r="F11" s="17"/>
      <c r="G11" s="17">
        <v>0.24883548441535</v>
      </c>
      <c r="H11" s="17">
        <v>0.24445062673836501</v>
      </c>
      <c r="I11" s="17">
        <v>0.21495226244770099</v>
      </c>
      <c r="J11" s="17">
        <v>0.21290131753774699</v>
      </c>
      <c r="K11" s="17">
        <v>0.157970832147735</v>
      </c>
      <c r="L11" s="17">
        <v>0.209165466063268</v>
      </c>
      <c r="M11" s="17"/>
      <c r="N11" s="17">
        <v>0.23291515458985201</v>
      </c>
      <c r="O11" s="17">
        <v>0.203477482516631</v>
      </c>
      <c r="P11" s="17">
        <v>0.221091295943913</v>
      </c>
      <c r="Q11" s="17">
        <v>0.19982885098490799</v>
      </c>
      <c r="R11" s="17"/>
      <c r="S11" s="17">
        <v>0.239359302567627</v>
      </c>
      <c r="T11" s="17">
        <v>0.20589714216788299</v>
      </c>
      <c r="U11" s="17">
        <v>0.23332903195498</v>
      </c>
      <c r="V11" s="17">
        <v>0.16316501850030199</v>
      </c>
      <c r="W11" s="17">
        <v>0.22949749933187799</v>
      </c>
      <c r="X11" s="17">
        <v>0.22709735460702599</v>
      </c>
      <c r="Y11" s="17">
        <v>0.21825727122089</v>
      </c>
      <c r="Z11" s="17">
        <v>0.179970743419267</v>
      </c>
      <c r="AA11" s="17">
        <v>0.18390273563885901</v>
      </c>
      <c r="AB11" s="17">
        <v>0.277467183189753</v>
      </c>
      <c r="AC11" s="17">
        <v>0.222551081583509</v>
      </c>
      <c r="AD11" s="17">
        <v>0.13295020811066599</v>
      </c>
      <c r="AE11" s="17"/>
      <c r="AF11" s="17">
        <v>7.7497862941107207E-2</v>
      </c>
      <c r="AG11" s="17">
        <v>0.206796306037942</v>
      </c>
      <c r="AH11" s="17">
        <v>0.19854030168432801</v>
      </c>
      <c r="AI11" s="17">
        <v>0.16933547969546101</v>
      </c>
      <c r="AJ11" s="17">
        <v>0.180144887412059</v>
      </c>
      <c r="AK11" s="17">
        <v>0.24218571007127601</v>
      </c>
      <c r="AL11" s="17">
        <v>0.25778227846616403</v>
      </c>
      <c r="AM11" s="17">
        <v>0.202701703526943</v>
      </c>
      <c r="AN11" s="17">
        <v>0.32498498162410799</v>
      </c>
      <c r="AO11" s="17">
        <v>0.22083071730304499</v>
      </c>
      <c r="AP11" s="17">
        <v>0.16988899795144199</v>
      </c>
      <c r="AQ11" s="17">
        <v>0.23952168304941701</v>
      </c>
      <c r="AR11" s="17">
        <v>0.213020659806434</v>
      </c>
      <c r="AS11" s="17">
        <v>0.19557667188358499</v>
      </c>
      <c r="AT11" s="17">
        <v>0.244521020664377</v>
      </c>
      <c r="AU11" s="17">
        <v>0.173377893148873</v>
      </c>
      <c r="AV11" s="17"/>
      <c r="AW11" s="17">
        <v>0.22100403701526899</v>
      </c>
      <c r="AX11" s="17">
        <v>0.19112275529654499</v>
      </c>
      <c r="AY11" s="17">
        <v>0.22616527320198701</v>
      </c>
      <c r="AZ11" s="17">
        <v>0.25810929837275498</v>
      </c>
      <c r="BA11" s="17">
        <v>0.19788617507265699</v>
      </c>
      <c r="BB11" s="17"/>
      <c r="BC11" s="17">
        <v>0.23852073120172099</v>
      </c>
      <c r="BD11" s="17">
        <v>0.241237597479531</v>
      </c>
      <c r="BE11" s="17">
        <v>0.206398356405992</v>
      </c>
      <c r="BF11" s="17">
        <v>0.18340993165811301</v>
      </c>
      <c r="BG11" s="17">
        <v>9.2838430736755101E-2</v>
      </c>
      <c r="BH11" s="17"/>
      <c r="BI11" s="17">
        <v>0.21794065400728699</v>
      </c>
      <c r="BJ11" s="17"/>
      <c r="BK11" s="17">
        <v>0.22878143463914299</v>
      </c>
      <c r="BL11" s="17">
        <v>0.21595499722159001</v>
      </c>
      <c r="BM11" s="17">
        <v>0.20996497785392701</v>
      </c>
      <c r="BN11" s="17">
        <v>0.21653118319762699</v>
      </c>
      <c r="BO11" s="17"/>
      <c r="BP11" s="17">
        <v>0.11998421325851399</v>
      </c>
      <c r="BQ11" s="17">
        <v>0.28370352297331503</v>
      </c>
      <c r="BR11" s="17">
        <v>0.26880740897892003</v>
      </c>
      <c r="BS11" s="17">
        <v>0.11690026037734701</v>
      </c>
      <c r="BT11" s="17">
        <v>0.274231813440312</v>
      </c>
      <c r="BU11" s="17"/>
      <c r="BV11" s="17">
        <v>0.16049207049441599</v>
      </c>
      <c r="BW11" s="17">
        <v>0.33843167247984102</v>
      </c>
      <c r="BX11" s="17">
        <v>0.254310156633693</v>
      </c>
      <c r="BY11" s="17">
        <v>9.7274122559649304E-2</v>
      </c>
      <c r="BZ11" s="17">
        <v>0.26120802646455499</v>
      </c>
      <c r="CA11" s="17"/>
      <c r="CB11" s="17">
        <v>0.127680091975969</v>
      </c>
      <c r="CC11" s="17">
        <v>0.26633748876707403</v>
      </c>
      <c r="CD11" s="17"/>
      <c r="CE11" s="17">
        <v>0.34618467076159998</v>
      </c>
      <c r="CF11" s="17"/>
      <c r="CG11" s="17">
        <v>0.117844997384722</v>
      </c>
    </row>
    <row r="12" spans="2:85" x14ac:dyDescent="0.35">
      <c r="B12" s="18" t="s">
        <v>219</v>
      </c>
      <c r="C12" s="17">
        <v>0.27812642732194398</v>
      </c>
      <c r="D12" s="17">
        <v>0.25588604419334199</v>
      </c>
      <c r="E12" s="17">
        <v>0.30064270079810501</v>
      </c>
      <c r="F12" s="17"/>
      <c r="G12" s="17">
        <v>0.26712918644766998</v>
      </c>
      <c r="H12" s="17">
        <v>0.267529709946637</v>
      </c>
      <c r="I12" s="17">
        <v>0.248918100310562</v>
      </c>
      <c r="J12" s="17">
        <v>0.30320270254217602</v>
      </c>
      <c r="K12" s="17">
        <v>0.29914166158515199</v>
      </c>
      <c r="L12" s="17">
        <v>0.28329594266616898</v>
      </c>
      <c r="M12" s="17"/>
      <c r="N12" s="17">
        <v>0.26970163833898902</v>
      </c>
      <c r="O12" s="17">
        <v>0.30079842936297002</v>
      </c>
      <c r="P12" s="17">
        <v>0.27821146855474499</v>
      </c>
      <c r="Q12" s="17">
        <v>0.26579649243457998</v>
      </c>
      <c r="R12" s="17"/>
      <c r="S12" s="17">
        <v>0.23900157975901701</v>
      </c>
      <c r="T12" s="17">
        <v>0.301560400034736</v>
      </c>
      <c r="U12" s="17">
        <v>0.28020103886515901</v>
      </c>
      <c r="V12" s="17">
        <v>0.30037300027180702</v>
      </c>
      <c r="W12" s="17">
        <v>0.20731645992370901</v>
      </c>
      <c r="X12" s="17">
        <v>0.29266001859159901</v>
      </c>
      <c r="Y12" s="17">
        <v>0.31548698081446702</v>
      </c>
      <c r="Z12" s="17">
        <v>0.367063403018489</v>
      </c>
      <c r="AA12" s="17">
        <v>0.27049038183941798</v>
      </c>
      <c r="AB12" s="17">
        <v>0.23511755037895599</v>
      </c>
      <c r="AC12" s="17">
        <v>0.28450394253344102</v>
      </c>
      <c r="AD12" s="17">
        <v>0.33739792396058899</v>
      </c>
      <c r="AE12" s="17"/>
      <c r="AF12" s="17">
        <v>0.495475443835244</v>
      </c>
      <c r="AG12" s="17">
        <v>0.25157369016838299</v>
      </c>
      <c r="AH12" s="17">
        <v>0.23916961641571</v>
      </c>
      <c r="AI12" s="17">
        <v>0.24172565447484001</v>
      </c>
      <c r="AJ12" s="17">
        <v>0.33866735456019198</v>
      </c>
      <c r="AK12" s="17">
        <v>0.30514689397729999</v>
      </c>
      <c r="AL12" s="17">
        <v>0.32066110004005899</v>
      </c>
      <c r="AM12" s="17">
        <v>0.23203648682143899</v>
      </c>
      <c r="AN12" s="17">
        <v>0.30877838923705297</v>
      </c>
      <c r="AO12" s="17">
        <v>0.244254749759137</v>
      </c>
      <c r="AP12" s="17">
        <v>0.305187580181841</v>
      </c>
      <c r="AQ12" s="17">
        <v>0.31921407176112299</v>
      </c>
      <c r="AR12" s="17">
        <v>0.26343986445510098</v>
      </c>
      <c r="AS12" s="17">
        <v>0.22678591358059799</v>
      </c>
      <c r="AT12" s="17">
        <v>0.23418157842408099</v>
      </c>
      <c r="AU12" s="17">
        <v>0.18497412785312001</v>
      </c>
      <c r="AV12" s="17"/>
      <c r="AW12" s="17">
        <v>0.27246776812491802</v>
      </c>
      <c r="AX12" s="17">
        <v>0.28378261323401699</v>
      </c>
      <c r="AY12" s="17">
        <v>0.28829002689042799</v>
      </c>
      <c r="AZ12" s="17">
        <v>0.238053466861264</v>
      </c>
      <c r="BA12" s="17">
        <v>0.186555592867129</v>
      </c>
      <c r="BB12" s="17"/>
      <c r="BC12" s="17">
        <v>0.14518425807108801</v>
      </c>
      <c r="BD12" s="17">
        <v>0.28421564850295</v>
      </c>
      <c r="BE12" s="17">
        <v>0.31762524098718398</v>
      </c>
      <c r="BF12" s="17">
        <v>0.28159475234603398</v>
      </c>
      <c r="BG12" s="17">
        <v>0.19355242707326201</v>
      </c>
      <c r="BH12" s="17"/>
      <c r="BI12" s="17">
        <v>0.27053213242692598</v>
      </c>
      <c r="BJ12" s="17"/>
      <c r="BK12" s="17">
        <v>0.27976753087543499</v>
      </c>
      <c r="BL12" s="17">
        <v>0.29289508445055201</v>
      </c>
      <c r="BM12" s="17">
        <v>0.27198465234307501</v>
      </c>
      <c r="BN12" s="17">
        <v>0.223219910791398</v>
      </c>
      <c r="BO12" s="17"/>
      <c r="BP12" s="17">
        <v>0.30973389051174199</v>
      </c>
      <c r="BQ12" s="17">
        <v>0.236798251494657</v>
      </c>
      <c r="BR12" s="17">
        <v>0.31873262730725899</v>
      </c>
      <c r="BS12" s="17">
        <v>0.24730561251996999</v>
      </c>
      <c r="BT12" s="17">
        <v>0.29120379542628799</v>
      </c>
      <c r="BU12" s="17"/>
      <c r="BV12" s="17">
        <v>0.34052319955809801</v>
      </c>
      <c r="BW12" s="17">
        <v>0.14714108281865801</v>
      </c>
      <c r="BX12" s="17">
        <v>0.33467365130050702</v>
      </c>
      <c r="BY12" s="17">
        <v>0.28538010176332701</v>
      </c>
      <c r="BZ12" s="17">
        <v>0.28456345987292703</v>
      </c>
      <c r="CA12" s="17"/>
      <c r="CB12" s="17">
        <v>0.25294997709800998</v>
      </c>
      <c r="CC12" s="17">
        <v>0.29287201086414</v>
      </c>
      <c r="CD12" s="17"/>
      <c r="CE12" s="17">
        <v>0.13504905884298099</v>
      </c>
      <c r="CF12" s="17"/>
      <c r="CG12" s="17">
        <v>0.223757463301369</v>
      </c>
    </row>
    <row r="13" spans="2:85" x14ac:dyDescent="0.35">
      <c r="B13" s="18" t="s">
        <v>220</v>
      </c>
      <c r="C13" s="17">
        <v>0.31955359411336098</v>
      </c>
      <c r="D13" s="17">
        <v>0.29723716029114799</v>
      </c>
      <c r="E13" s="17">
        <v>0.34031968263460299</v>
      </c>
      <c r="F13" s="17"/>
      <c r="G13" s="17">
        <v>0.21471540789865601</v>
      </c>
      <c r="H13" s="17">
        <v>0.168648903358806</v>
      </c>
      <c r="I13" s="17">
        <v>0.26261370261948302</v>
      </c>
      <c r="J13" s="17">
        <v>0.35106681198675599</v>
      </c>
      <c r="K13" s="17">
        <v>0.469081855316271</v>
      </c>
      <c r="L13" s="17">
        <v>0.43218619907818301</v>
      </c>
      <c r="M13" s="17"/>
      <c r="N13" s="17">
        <v>0.24213110672593899</v>
      </c>
      <c r="O13" s="17">
        <v>0.347970609987243</v>
      </c>
      <c r="P13" s="17">
        <v>0.32816622973195197</v>
      </c>
      <c r="Q13" s="17">
        <v>0.36525257029503999</v>
      </c>
      <c r="R13" s="17"/>
      <c r="S13" s="17">
        <v>0.174024207121035</v>
      </c>
      <c r="T13" s="17">
        <v>0.37053465962356302</v>
      </c>
      <c r="U13" s="17">
        <v>0.35467122180319999</v>
      </c>
      <c r="V13" s="17">
        <v>0.395382236455457</v>
      </c>
      <c r="W13" s="17">
        <v>0.37210596944260399</v>
      </c>
      <c r="X13" s="17">
        <v>0.289238975889831</v>
      </c>
      <c r="Y13" s="17">
        <v>0.33674945310466198</v>
      </c>
      <c r="Z13" s="17">
        <v>0.27765105693799003</v>
      </c>
      <c r="AA13" s="17">
        <v>0.351119183787587</v>
      </c>
      <c r="AB13" s="17">
        <v>0.31905018155001702</v>
      </c>
      <c r="AC13" s="17">
        <v>0.36526789485564598</v>
      </c>
      <c r="AD13" s="17">
        <v>0.244340916915462</v>
      </c>
      <c r="AE13" s="17"/>
      <c r="AF13" s="17">
        <v>0.22792205890154599</v>
      </c>
      <c r="AG13" s="17">
        <v>0.37477120035856698</v>
      </c>
      <c r="AH13" s="17">
        <v>0.44754250330913198</v>
      </c>
      <c r="AI13" s="17">
        <v>0.40909838642323498</v>
      </c>
      <c r="AJ13" s="17">
        <v>0.27773186959975599</v>
      </c>
      <c r="AK13" s="17">
        <v>0.31057677117024401</v>
      </c>
      <c r="AL13" s="17">
        <v>0.29001147971248697</v>
      </c>
      <c r="AM13" s="17">
        <v>0.40306146477875998</v>
      </c>
      <c r="AN13" s="17">
        <v>0.28901024149812499</v>
      </c>
      <c r="AO13" s="17">
        <v>0.32512018140763599</v>
      </c>
      <c r="AP13" s="17">
        <v>0.33884713462087601</v>
      </c>
      <c r="AQ13" s="17">
        <v>0.28117287412391601</v>
      </c>
      <c r="AR13" s="17">
        <v>0.277484762572764</v>
      </c>
      <c r="AS13" s="17">
        <v>0.400171979721548</v>
      </c>
      <c r="AT13" s="17">
        <v>0.16384156198975799</v>
      </c>
      <c r="AU13" s="17">
        <v>0.16591977440312899</v>
      </c>
      <c r="AV13" s="17"/>
      <c r="AW13" s="17">
        <v>0.389502124100717</v>
      </c>
      <c r="AX13" s="17">
        <v>0.36827658035140998</v>
      </c>
      <c r="AY13" s="17">
        <v>0.242239539289716</v>
      </c>
      <c r="AZ13" s="17">
        <v>0.201477587355917</v>
      </c>
      <c r="BA13" s="17">
        <v>8.9205630329549507E-2</v>
      </c>
      <c r="BB13" s="17"/>
      <c r="BC13" s="17">
        <v>0.147006312118972</v>
      </c>
      <c r="BD13" s="17">
        <v>0.27129859838800202</v>
      </c>
      <c r="BE13" s="17">
        <v>0.35609463695313698</v>
      </c>
      <c r="BF13" s="17">
        <v>0.42848807302400399</v>
      </c>
      <c r="BG13" s="17">
        <v>0.52049280228056305</v>
      </c>
      <c r="BH13" s="17"/>
      <c r="BI13" s="17">
        <v>0.321969077008671</v>
      </c>
      <c r="BJ13" s="17"/>
      <c r="BK13" s="17">
        <v>0.27976652681022401</v>
      </c>
      <c r="BL13" s="17">
        <v>0.36340926846493099</v>
      </c>
      <c r="BM13" s="17">
        <v>0.30764069801092903</v>
      </c>
      <c r="BN13" s="17">
        <v>0.36814391303265398</v>
      </c>
      <c r="BO13" s="17"/>
      <c r="BP13" s="17">
        <v>0.44174998147303601</v>
      </c>
      <c r="BQ13" s="17">
        <v>0.18581092716549399</v>
      </c>
      <c r="BR13" s="17">
        <v>0.26442811384043602</v>
      </c>
      <c r="BS13" s="17">
        <v>0.52725063820916795</v>
      </c>
      <c r="BT13" s="17">
        <v>0.29245062985721698</v>
      </c>
      <c r="BU13" s="17"/>
      <c r="BV13" s="17">
        <v>0.36734738988430599</v>
      </c>
      <c r="BW13" s="17">
        <v>6.3016089781640805E-2</v>
      </c>
      <c r="BX13" s="17">
        <v>0.26839277372761</v>
      </c>
      <c r="BY13" s="17">
        <v>0.53857342879518499</v>
      </c>
      <c r="BZ13" s="17">
        <v>0.31035324590979502</v>
      </c>
      <c r="CA13" s="17"/>
      <c r="CB13" s="17">
        <v>0.40783936668933701</v>
      </c>
      <c r="CC13" s="17">
        <v>0.267845540613873</v>
      </c>
      <c r="CD13" s="17"/>
      <c r="CE13" s="17">
        <v>6.6330000273923495E-2</v>
      </c>
      <c r="CF13" s="17"/>
      <c r="CG13" s="17">
        <v>0.287196865018851</v>
      </c>
    </row>
    <row r="14" spans="2:85" x14ac:dyDescent="0.35">
      <c r="B14" s="18" t="s">
        <v>140</v>
      </c>
      <c r="C14" s="19">
        <v>2.2832765276053001E-2</v>
      </c>
      <c r="D14" s="19">
        <v>1.6141812606823101E-2</v>
      </c>
      <c r="E14" s="19">
        <v>2.9426294265413201E-2</v>
      </c>
      <c r="F14" s="19"/>
      <c r="G14" s="19">
        <v>1.7712662741544701E-2</v>
      </c>
      <c r="H14" s="19">
        <v>2.29383616977702E-2</v>
      </c>
      <c r="I14" s="19">
        <v>3.1396275638026098E-2</v>
      </c>
      <c r="J14" s="19">
        <v>2.5127086270426799E-2</v>
      </c>
      <c r="K14" s="19">
        <v>9.9397520590903208E-3</v>
      </c>
      <c r="L14" s="19">
        <v>2.59636172509497E-2</v>
      </c>
      <c r="M14" s="19"/>
      <c r="N14" s="19">
        <v>1.6369372959296899E-2</v>
      </c>
      <c r="O14" s="19">
        <v>2.5717361742449499E-2</v>
      </c>
      <c r="P14" s="19">
        <v>1.67967621712664E-2</v>
      </c>
      <c r="Q14" s="19">
        <v>3.2307593507517801E-2</v>
      </c>
      <c r="R14" s="19"/>
      <c r="S14" s="19">
        <v>2.03847585682797E-2</v>
      </c>
      <c r="T14" s="19">
        <v>1.6653311131513599E-2</v>
      </c>
      <c r="U14" s="19">
        <v>3.6567782176534697E-2</v>
      </c>
      <c r="V14" s="19">
        <v>2.1508081085038201E-2</v>
      </c>
      <c r="W14" s="19">
        <v>1.6545175094682198E-2</v>
      </c>
      <c r="X14" s="19">
        <v>1.1368775011665E-2</v>
      </c>
      <c r="Y14" s="19">
        <v>4.30642585905276E-2</v>
      </c>
      <c r="Z14" s="19">
        <v>3.8438245387333703E-2</v>
      </c>
      <c r="AA14" s="19">
        <v>2.09917297928407E-2</v>
      </c>
      <c r="AB14" s="19">
        <v>1.3279683831375301E-2</v>
      </c>
      <c r="AC14" s="19">
        <v>2.4723688060760599E-2</v>
      </c>
      <c r="AD14" s="19">
        <v>3.5194983575615901E-2</v>
      </c>
      <c r="AE14" s="19"/>
      <c r="AF14" s="19">
        <v>6.89646339653536E-2</v>
      </c>
      <c r="AG14" s="19">
        <v>2.2797461439331999E-2</v>
      </c>
      <c r="AH14" s="19">
        <v>3.8454072892401797E-2</v>
      </c>
      <c r="AI14" s="19">
        <v>2.0385933731973799E-2</v>
      </c>
      <c r="AJ14" s="19">
        <v>3.02900900560392E-2</v>
      </c>
      <c r="AK14" s="19">
        <v>7.5911215802097996E-3</v>
      </c>
      <c r="AL14" s="19">
        <v>3.0226246755999001E-2</v>
      </c>
      <c r="AM14" s="19">
        <v>1.3965644886543E-2</v>
      </c>
      <c r="AN14" s="19">
        <v>0</v>
      </c>
      <c r="AO14" s="19">
        <v>3.1166333989035198E-2</v>
      </c>
      <c r="AP14" s="19">
        <v>8.2540097465002397E-3</v>
      </c>
      <c r="AQ14" s="19">
        <v>2.9843028600706999E-2</v>
      </c>
      <c r="AR14" s="19">
        <v>1.9221211532568099E-2</v>
      </c>
      <c r="AS14" s="19">
        <v>4.7184581567466702E-2</v>
      </c>
      <c r="AT14" s="19">
        <v>0</v>
      </c>
      <c r="AU14" s="19">
        <v>1.2237134241284E-2</v>
      </c>
      <c r="AV14" s="19"/>
      <c r="AW14" s="19">
        <v>2.89947565628173E-2</v>
      </c>
      <c r="AX14" s="19">
        <v>2.7121390315129501E-2</v>
      </c>
      <c r="AY14" s="19">
        <v>1.42375543372796E-2</v>
      </c>
      <c r="AZ14" s="19">
        <v>2.5770927558576601E-2</v>
      </c>
      <c r="BA14" s="19">
        <v>0</v>
      </c>
      <c r="BB14" s="19"/>
      <c r="BC14" s="19">
        <v>1.8051663613382299E-2</v>
      </c>
      <c r="BD14" s="19">
        <v>1.43402070540421E-2</v>
      </c>
      <c r="BE14" s="19">
        <v>2.29371282768525E-2</v>
      </c>
      <c r="BF14" s="19">
        <v>3.1917934840936302E-2</v>
      </c>
      <c r="BG14" s="19">
        <v>8.87490136103532E-2</v>
      </c>
      <c r="BH14" s="19"/>
      <c r="BI14" s="19">
        <v>1.56234959873831E-2</v>
      </c>
      <c r="BJ14" s="19"/>
      <c r="BK14" s="19">
        <v>1.9256987070001199E-2</v>
      </c>
      <c r="BL14" s="19">
        <v>1.6598214215903101E-2</v>
      </c>
      <c r="BM14" s="19">
        <v>2.6031904066669199E-2</v>
      </c>
      <c r="BN14" s="19">
        <v>5.4959646098520699E-2</v>
      </c>
      <c r="BO14" s="19"/>
      <c r="BP14" s="19">
        <v>1.13062733162044E-2</v>
      </c>
      <c r="BQ14" s="19">
        <v>1.8888950784266698E-2</v>
      </c>
      <c r="BR14" s="19">
        <v>1.9473300295252401E-2</v>
      </c>
      <c r="BS14" s="19">
        <v>3.5312636511206602E-3</v>
      </c>
      <c r="BT14" s="19">
        <v>2.2945351144403402E-2</v>
      </c>
      <c r="BU14" s="19"/>
      <c r="BV14" s="19">
        <v>8.0715731193353006E-3</v>
      </c>
      <c r="BW14" s="19">
        <v>2.1238609074604699E-2</v>
      </c>
      <c r="BX14" s="19">
        <v>1.4939030129244199E-2</v>
      </c>
      <c r="BY14" s="19">
        <v>7.4639478112453802E-3</v>
      </c>
      <c r="BZ14" s="19">
        <v>2.4198556513877301E-2</v>
      </c>
      <c r="CA14" s="19"/>
      <c r="CB14" s="19">
        <v>6.20452416245888E-3</v>
      </c>
      <c r="CC14" s="19">
        <v>3.2571752159405901E-2</v>
      </c>
      <c r="CD14" s="19"/>
      <c r="CE14" s="19">
        <v>1.5711598662165802E-2</v>
      </c>
      <c r="CF14" s="19"/>
      <c r="CG14" s="19">
        <v>4.7244268661803196E-3</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3.8286065746633E-2</v>
      </c>
      <c r="D9" s="17">
        <v>5.2116104763103799E-2</v>
      </c>
      <c r="E9" s="17">
        <v>2.4910894357419101E-2</v>
      </c>
      <c r="F9" s="17"/>
      <c r="G9" s="17">
        <v>9.2342467466393893E-2</v>
      </c>
      <c r="H9" s="17">
        <v>8.0365822331533998E-2</v>
      </c>
      <c r="I9" s="17">
        <v>4.9195364856528499E-2</v>
      </c>
      <c r="J9" s="17">
        <v>1.4734480295638499E-2</v>
      </c>
      <c r="K9" s="17">
        <v>0</v>
      </c>
      <c r="L9" s="17">
        <v>4.1618550322981597E-3</v>
      </c>
      <c r="M9" s="17"/>
      <c r="N9" s="17">
        <v>6.6761969190230794E-2</v>
      </c>
      <c r="O9" s="17">
        <v>2.38455290453711E-2</v>
      </c>
      <c r="P9" s="17">
        <v>2.5002409590069601E-2</v>
      </c>
      <c r="Q9" s="17">
        <v>3.4546154140608798E-2</v>
      </c>
      <c r="R9" s="17"/>
      <c r="S9" s="17">
        <v>0.104131046673916</v>
      </c>
      <c r="T9" s="17">
        <v>1.60567632072777E-2</v>
      </c>
      <c r="U9" s="17">
        <v>1.3848656948964901E-2</v>
      </c>
      <c r="V9" s="17">
        <v>3.4175407236289403E-2</v>
      </c>
      <c r="W9" s="17">
        <v>2.41806056357943E-2</v>
      </c>
      <c r="X9" s="17">
        <v>2.8347963612538302E-2</v>
      </c>
      <c r="Y9" s="17">
        <v>1.6840623915920599E-2</v>
      </c>
      <c r="Z9" s="17">
        <v>4.3513696511188499E-2</v>
      </c>
      <c r="AA9" s="17">
        <v>2.5290824288550499E-2</v>
      </c>
      <c r="AB9" s="17">
        <v>4.4596258790252898E-2</v>
      </c>
      <c r="AC9" s="17">
        <v>6.6153896448865199E-2</v>
      </c>
      <c r="AD9" s="17">
        <v>0</v>
      </c>
      <c r="AE9" s="17"/>
      <c r="AF9" s="17">
        <v>5.5639156079342202E-2</v>
      </c>
      <c r="AG9" s="17">
        <v>1.45436927337414E-2</v>
      </c>
      <c r="AH9" s="17">
        <v>0</v>
      </c>
      <c r="AI9" s="17">
        <v>5.7542132992842797E-2</v>
      </c>
      <c r="AJ9" s="17">
        <v>4.7499874918539603E-2</v>
      </c>
      <c r="AK9" s="17">
        <v>2.9328693967187399E-2</v>
      </c>
      <c r="AL9" s="17">
        <v>5.1319742862293398E-3</v>
      </c>
      <c r="AM9" s="17">
        <v>2.5071172225639201E-2</v>
      </c>
      <c r="AN9" s="17">
        <v>1.96036947898247E-2</v>
      </c>
      <c r="AO9" s="17">
        <v>3.19584793988692E-2</v>
      </c>
      <c r="AP9" s="17">
        <v>3.1460843577083397E-2</v>
      </c>
      <c r="AQ9" s="17">
        <v>2.2703281228408399E-2</v>
      </c>
      <c r="AR9" s="17">
        <v>4.1827568805071297E-2</v>
      </c>
      <c r="AS9" s="17">
        <v>3.9788642579210803E-2</v>
      </c>
      <c r="AT9" s="17">
        <v>8.2559400135543595E-2</v>
      </c>
      <c r="AU9" s="17">
        <v>0.18701308813113199</v>
      </c>
      <c r="AV9" s="17"/>
      <c r="AW9" s="17">
        <v>1.70379187579335E-2</v>
      </c>
      <c r="AX9" s="17">
        <v>1.6965456115008999E-2</v>
      </c>
      <c r="AY9" s="17">
        <v>5.05905771576678E-2</v>
      </c>
      <c r="AZ9" s="17">
        <v>0.10986445725331501</v>
      </c>
      <c r="BA9" s="17">
        <v>0.20320257913301101</v>
      </c>
      <c r="BB9" s="17"/>
      <c r="BC9" s="17">
        <v>0.18686129568686699</v>
      </c>
      <c r="BD9" s="17">
        <v>3.1341477012388701E-2</v>
      </c>
      <c r="BE9" s="17">
        <v>1.12876000398234E-2</v>
      </c>
      <c r="BF9" s="17">
        <v>9.1345732882305193E-3</v>
      </c>
      <c r="BG9" s="17">
        <v>5.5956799462030797E-2</v>
      </c>
      <c r="BH9" s="17"/>
      <c r="BI9" s="17">
        <v>3.9575284050633902E-2</v>
      </c>
      <c r="BJ9" s="17"/>
      <c r="BK9" s="17">
        <v>2.95256170640751E-2</v>
      </c>
      <c r="BL9" s="17">
        <v>1.39256317119746E-2</v>
      </c>
      <c r="BM9" s="17">
        <v>5.50776728464243E-2</v>
      </c>
      <c r="BN9" s="17">
        <v>1.9440578982535799E-2</v>
      </c>
      <c r="BO9" s="17"/>
      <c r="BP9" s="17">
        <v>4.1770748920355899E-2</v>
      </c>
      <c r="BQ9" s="17">
        <v>6.2669132275285006E-2</v>
      </c>
      <c r="BR9" s="17">
        <v>1.46862848863944E-2</v>
      </c>
      <c r="BS9" s="17">
        <v>2.69874421926561E-2</v>
      </c>
      <c r="BT9" s="17">
        <v>3.1453869248092403E-2</v>
      </c>
      <c r="BU9" s="17"/>
      <c r="BV9" s="17">
        <v>4.1417123110045501E-2</v>
      </c>
      <c r="BW9" s="17">
        <v>9.4190170761818098E-2</v>
      </c>
      <c r="BX9" s="17">
        <v>3.1995551951441999E-2</v>
      </c>
      <c r="BY9" s="17">
        <v>1.2983339971927599E-2</v>
      </c>
      <c r="BZ9" s="17">
        <v>3.6795312856462703E-2</v>
      </c>
      <c r="CA9" s="17"/>
      <c r="CB9" s="17">
        <v>5.9838764220308802E-2</v>
      </c>
      <c r="CC9" s="17">
        <v>2.5662875698926401E-2</v>
      </c>
      <c r="CD9" s="17"/>
      <c r="CE9" s="17">
        <v>9.7452115324993399E-2</v>
      </c>
      <c r="CF9" s="17"/>
      <c r="CG9" s="17">
        <v>0.119473541538099</v>
      </c>
    </row>
    <row r="10" spans="2:85" x14ac:dyDescent="0.35">
      <c r="B10" s="18" t="s">
        <v>217</v>
      </c>
      <c r="C10" s="17">
        <v>8.7604896977848498E-2</v>
      </c>
      <c r="D10" s="17">
        <v>0.11419152127174</v>
      </c>
      <c r="E10" s="17">
        <v>6.0915923817382603E-2</v>
      </c>
      <c r="F10" s="17"/>
      <c r="G10" s="17">
        <v>0.109732337844048</v>
      </c>
      <c r="H10" s="17">
        <v>0.16383423446773801</v>
      </c>
      <c r="I10" s="17">
        <v>0.13621420637429099</v>
      </c>
      <c r="J10" s="17">
        <v>4.2511970553019203E-2</v>
      </c>
      <c r="K10" s="17">
        <v>4.9447807542397297E-2</v>
      </c>
      <c r="L10" s="17">
        <v>3.36992894516168E-2</v>
      </c>
      <c r="M10" s="17"/>
      <c r="N10" s="17">
        <v>0.12572258634081501</v>
      </c>
      <c r="O10" s="17">
        <v>7.0395668275294407E-2</v>
      </c>
      <c r="P10" s="17">
        <v>9.3469341770639799E-2</v>
      </c>
      <c r="Q10" s="17">
        <v>5.9875518074667601E-2</v>
      </c>
      <c r="R10" s="17"/>
      <c r="S10" s="17">
        <v>0.15668143611420701</v>
      </c>
      <c r="T10" s="17">
        <v>7.9668313149381498E-2</v>
      </c>
      <c r="U10" s="17">
        <v>8.3140731832634804E-2</v>
      </c>
      <c r="V10" s="17">
        <v>4.79615246326544E-2</v>
      </c>
      <c r="W10" s="17">
        <v>7.0112374157301996E-2</v>
      </c>
      <c r="X10" s="17">
        <v>0.10369995173730399</v>
      </c>
      <c r="Y10" s="17">
        <v>7.3589322479320499E-2</v>
      </c>
      <c r="Z10" s="17">
        <v>9.4358231329378706E-2</v>
      </c>
      <c r="AA10" s="17">
        <v>6.1630798097449098E-2</v>
      </c>
      <c r="AB10" s="17">
        <v>5.6073619675070699E-2</v>
      </c>
      <c r="AC10" s="17">
        <v>7.2849393327070799E-2</v>
      </c>
      <c r="AD10" s="17">
        <v>0.166369098924846</v>
      </c>
      <c r="AE10" s="17"/>
      <c r="AF10" s="17">
        <v>8.6102236476207794E-2</v>
      </c>
      <c r="AG10" s="17">
        <v>7.4822564514267206E-2</v>
      </c>
      <c r="AH10" s="17">
        <v>3.0859261447096002E-2</v>
      </c>
      <c r="AI10" s="17">
        <v>4.8125486088179403E-2</v>
      </c>
      <c r="AJ10" s="17">
        <v>0.121176910871912</v>
      </c>
      <c r="AK10" s="17">
        <v>8.0184518310508796E-2</v>
      </c>
      <c r="AL10" s="17">
        <v>7.61630289211708E-2</v>
      </c>
      <c r="AM10" s="17">
        <v>8.6371898058583696E-2</v>
      </c>
      <c r="AN10" s="17">
        <v>7.2871278419058799E-2</v>
      </c>
      <c r="AO10" s="17">
        <v>0.13794538226970701</v>
      </c>
      <c r="AP10" s="17">
        <v>8.9962724399228797E-2</v>
      </c>
      <c r="AQ10" s="17">
        <v>6.6269388683558597E-2</v>
      </c>
      <c r="AR10" s="17">
        <v>0.12512352322371001</v>
      </c>
      <c r="AS10" s="17">
        <v>0.10886159925080401</v>
      </c>
      <c r="AT10" s="17">
        <v>0.15813598833099499</v>
      </c>
      <c r="AU10" s="17">
        <v>0.15762720908587699</v>
      </c>
      <c r="AV10" s="17"/>
      <c r="AW10" s="17">
        <v>5.3197306654318599E-2</v>
      </c>
      <c r="AX10" s="17">
        <v>5.8480570039936702E-2</v>
      </c>
      <c r="AY10" s="17">
        <v>0.121592960906723</v>
      </c>
      <c r="AZ10" s="17">
        <v>0.171320619320496</v>
      </c>
      <c r="BA10" s="17">
        <v>0.15010415653019701</v>
      </c>
      <c r="BB10" s="17"/>
      <c r="BC10" s="17">
        <v>0.22276186174926399</v>
      </c>
      <c r="BD10" s="17">
        <v>0.107773184391297</v>
      </c>
      <c r="BE10" s="17">
        <v>5.1832468087532203E-2</v>
      </c>
      <c r="BF10" s="17">
        <v>4.24193176138499E-2</v>
      </c>
      <c r="BG10" s="17">
        <v>2.3558906530095E-2</v>
      </c>
      <c r="BH10" s="17"/>
      <c r="BI10" s="17">
        <v>9.0448790960967695E-2</v>
      </c>
      <c r="BJ10" s="17"/>
      <c r="BK10" s="17">
        <v>0.121276696704214</v>
      </c>
      <c r="BL10" s="17">
        <v>6.7255177269437E-2</v>
      </c>
      <c r="BM10" s="17">
        <v>8.9812088346537894E-2</v>
      </c>
      <c r="BN10" s="17">
        <v>2.0736636345531401E-2</v>
      </c>
      <c r="BO10" s="17"/>
      <c r="BP10" s="17">
        <v>6.8439657311907404E-2</v>
      </c>
      <c r="BQ10" s="17">
        <v>0.13534015946570099</v>
      </c>
      <c r="BR10" s="17">
        <v>9.7970827327256899E-2</v>
      </c>
      <c r="BS10" s="17">
        <v>7.9470536088760396E-2</v>
      </c>
      <c r="BT10" s="17">
        <v>6.4606256897536102E-2</v>
      </c>
      <c r="BU10" s="17"/>
      <c r="BV10" s="17">
        <v>9.1352397899445395E-2</v>
      </c>
      <c r="BW10" s="17">
        <v>0.20626895640078199</v>
      </c>
      <c r="BX10" s="17">
        <v>4.8797661939791702E-2</v>
      </c>
      <c r="BY10" s="17">
        <v>5.7550477817266701E-2</v>
      </c>
      <c r="BZ10" s="17">
        <v>5.5990684326819098E-2</v>
      </c>
      <c r="CA10" s="17"/>
      <c r="CB10" s="17">
        <v>0.117709672256986</v>
      </c>
      <c r="CC10" s="17">
        <v>6.99728450027233E-2</v>
      </c>
      <c r="CD10" s="17"/>
      <c r="CE10" s="17">
        <v>0.20676797233373101</v>
      </c>
      <c r="CF10" s="17"/>
      <c r="CG10" s="17">
        <v>0.15623560176350301</v>
      </c>
    </row>
    <row r="11" spans="2:85" x14ac:dyDescent="0.35">
      <c r="B11" s="18" t="s">
        <v>218</v>
      </c>
      <c r="C11" s="17">
        <v>0.16093639070812499</v>
      </c>
      <c r="D11" s="17">
        <v>0.175903907143518</v>
      </c>
      <c r="E11" s="17">
        <v>0.14681553725735599</v>
      </c>
      <c r="F11" s="17"/>
      <c r="G11" s="17">
        <v>0.22800419626723201</v>
      </c>
      <c r="H11" s="17">
        <v>0.206356581681476</v>
      </c>
      <c r="I11" s="17">
        <v>0.15688893178542801</v>
      </c>
      <c r="J11" s="17">
        <v>0.150987950307053</v>
      </c>
      <c r="K11" s="17">
        <v>0.102515565087841</v>
      </c>
      <c r="L11" s="17">
        <v>0.13005233819313999</v>
      </c>
      <c r="M11" s="17"/>
      <c r="N11" s="17">
        <v>0.20234758080732301</v>
      </c>
      <c r="O11" s="17">
        <v>0.145172221768093</v>
      </c>
      <c r="P11" s="17">
        <v>0.149302253646796</v>
      </c>
      <c r="Q11" s="17">
        <v>0.14413257283825801</v>
      </c>
      <c r="R11" s="17"/>
      <c r="S11" s="17">
        <v>0.22807430234761999</v>
      </c>
      <c r="T11" s="17">
        <v>0.13762997237756799</v>
      </c>
      <c r="U11" s="17">
        <v>0.12529121728498899</v>
      </c>
      <c r="V11" s="17">
        <v>0.16113366814028399</v>
      </c>
      <c r="W11" s="17">
        <v>0.17622140065402001</v>
      </c>
      <c r="X11" s="17">
        <v>0.15227692655397401</v>
      </c>
      <c r="Y11" s="17">
        <v>9.1688099415070806E-2</v>
      </c>
      <c r="Z11" s="17">
        <v>7.1608455555663697E-2</v>
      </c>
      <c r="AA11" s="17">
        <v>0.16931934861640499</v>
      </c>
      <c r="AB11" s="17">
        <v>0.214276492795553</v>
      </c>
      <c r="AC11" s="17">
        <v>0.130946857439837</v>
      </c>
      <c r="AD11" s="17">
        <v>0.19524503149397099</v>
      </c>
      <c r="AE11" s="17"/>
      <c r="AF11" s="17">
        <v>0.24225054232687199</v>
      </c>
      <c r="AG11" s="17">
        <v>9.8561185165403103E-2</v>
      </c>
      <c r="AH11" s="17">
        <v>0.16007072444901899</v>
      </c>
      <c r="AI11" s="17">
        <v>0.13618515657590799</v>
      </c>
      <c r="AJ11" s="17">
        <v>0.100641144971997</v>
      </c>
      <c r="AK11" s="17">
        <v>0.108950016015953</v>
      </c>
      <c r="AL11" s="17">
        <v>0.217334175543168</v>
      </c>
      <c r="AM11" s="17">
        <v>0.15770015783094701</v>
      </c>
      <c r="AN11" s="17">
        <v>0.18151245855203699</v>
      </c>
      <c r="AO11" s="17">
        <v>0.16640887715299901</v>
      </c>
      <c r="AP11" s="17">
        <v>0.14216199093923401</v>
      </c>
      <c r="AQ11" s="17">
        <v>0.17721697391708799</v>
      </c>
      <c r="AR11" s="17">
        <v>0.22308526406217899</v>
      </c>
      <c r="AS11" s="17">
        <v>0.16994398251421</v>
      </c>
      <c r="AT11" s="17">
        <v>0.20190975055132401</v>
      </c>
      <c r="AU11" s="17">
        <v>0.26017534981316498</v>
      </c>
      <c r="AV11" s="17"/>
      <c r="AW11" s="17">
        <v>0.118774111032779</v>
      </c>
      <c r="AX11" s="17">
        <v>0.14285594669742999</v>
      </c>
      <c r="AY11" s="17">
        <v>0.210442349317571</v>
      </c>
      <c r="AZ11" s="17">
        <v>0.20022326674132901</v>
      </c>
      <c r="BA11" s="17">
        <v>0.19679329228950099</v>
      </c>
      <c r="BB11" s="17"/>
      <c r="BC11" s="17">
        <v>0.21024999577700601</v>
      </c>
      <c r="BD11" s="17">
        <v>0.22197864442968901</v>
      </c>
      <c r="BE11" s="17">
        <v>0.12409411473085399</v>
      </c>
      <c r="BF11" s="17">
        <v>8.6280503579533097E-2</v>
      </c>
      <c r="BG11" s="17">
        <v>7.4925304646028798E-2</v>
      </c>
      <c r="BH11" s="17"/>
      <c r="BI11" s="17">
        <v>0.164349687902033</v>
      </c>
      <c r="BJ11" s="17"/>
      <c r="BK11" s="17">
        <v>0.188731883174135</v>
      </c>
      <c r="BL11" s="17">
        <v>0.13930082460125101</v>
      </c>
      <c r="BM11" s="17">
        <v>0.16088262075602</v>
      </c>
      <c r="BN11" s="17">
        <v>0.21186472449545801</v>
      </c>
      <c r="BO11" s="17"/>
      <c r="BP11" s="17">
        <v>7.0855692441018803E-2</v>
      </c>
      <c r="BQ11" s="17">
        <v>0.227581699636696</v>
      </c>
      <c r="BR11" s="17">
        <v>0.20721194232565801</v>
      </c>
      <c r="BS11" s="17">
        <v>6.4496714627878093E-2</v>
      </c>
      <c r="BT11" s="17">
        <v>0.213593570573826</v>
      </c>
      <c r="BU11" s="17"/>
      <c r="BV11" s="17">
        <v>9.8914433387380499E-2</v>
      </c>
      <c r="BW11" s="17">
        <v>0.32549228790850798</v>
      </c>
      <c r="BX11" s="17">
        <v>0.16965411185745199</v>
      </c>
      <c r="BY11" s="17">
        <v>6.2414479807042803E-2</v>
      </c>
      <c r="BZ11" s="17">
        <v>0.16651825178791599</v>
      </c>
      <c r="CA11" s="17"/>
      <c r="CB11" s="17">
        <v>0.103987133256875</v>
      </c>
      <c r="CC11" s="17">
        <v>0.19429097508932999</v>
      </c>
      <c r="CD11" s="17"/>
      <c r="CE11" s="17">
        <v>0.32907322866579403</v>
      </c>
      <c r="CF11" s="17"/>
      <c r="CG11" s="17">
        <v>0.13337462131987901</v>
      </c>
    </row>
    <row r="12" spans="2:85" x14ac:dyDescent="0.35">
      <c r="B12" s="18" t="s">
        <v>219</v>
      </c>
      <c r="C12" s="17">
        <v>0.30846377545325798</v>
      </c>
      <c r="D12" s="17">
        <v>0.29443572505293097</v>
      </c>
      <c r="E12" s="17">
        <v>0.32306036506713698</v>
      </c>
      <c r="F12" s="17"/>
      <c r="G12" s="17">
        <v>0.27649134221737298</v>
      </c>
      <c r="H12" s="17">
        <v>0.27974959389286302</v>
      </c>
      <c r="I12" s="17">
        <v>0.29408458428179202</v>
      </c>
      <c r="J12" s="17">
        <v>0.30770971228597299</v>
      </c>
      <c r="K12" s="17">
        <v>0.29861088400491298</v>
      </c>
      <c r="L12" s="17">
        <v>0.37190031425572301</v>
      </c>
      <c r="M12" s="17"/>
      <c r="N12" s="17">
        <v>0.302352928690653</v>
      </c>
      <c r="O12" s="17">
        <v>0.31630313775804603</v>
      </c>
      <c r="P12" s="17">
        <v>0.30435377264652402</v>
      </c>
      <c r="Q12" s="17">
        <v>0.30833598892988601</v>
      </c>
      <c r="R12" s="17"/>
      <c r="S12" s="17">
        <v>0.23744324468089401</v>
      </c>
      <c r="T12" s="17">
        <v>0.31191586009871403</v>
      </c>
      <c r="U12" s="17">
        <v>0.32255355954769399</v>
      </c>
      <c r="V12" s="17">
        <v>0.35468825978187202</v>
      </c>
      <c r="W12" s="17">
        <v>0.29236761675609102</v>
      </c>
      <c r="X12" s="17">
        <v>0.29465011070602198</v>
      </c>
      <c r="Y12" s="17">
        <v>0.40553117905858399</v>
      </c>
      <c r="Z12" s="17">
        <v>0.32117031529555001</v>
      </c>
      <c r="AA12" s="17">
        <v>0.28227253219398102</v>
      </c>
      <c r="AB12" s="17">
        <v>0.28614117835179997</v>
      </c>
      <c r="AC12" s="17">
        <v>0.35550449401833401</v>
      </c>
      <c r="AD12" s="17">
        <v>0.33750300240387399</v>
      </c>
      <c r="AE12" s="17"/>
      <c r="AF12" s="17">
        <v>0.27855106068438201</v>
      </c>
      <c r="AG12" s="17">
        <v>0.26819373667408097</v>
      </c>
      <c r="AH12" s="17">
        <v>0.30018823469599198</v>
      </c>
      <c r="AI12" s="17">
        <v>0.30145797591555001</v>
      </c>
      <c r="AJ12" s="17">
        <v>0.29919149337581102</v>
      </c>
      <c r="AK12" s="17">
        <v>0.34948270459946101</v>
      </c>
      <c r="AL12" s="17">
        <v>0.32051597151052102</v>
      </c>
      <c r="AM12" s="17">
        <v>0.26792386425289799</v>
      </c>
      <c r="AN12" s="17">
        <v>0.36056374330368601</v>
      </c>
      <c r="AO12" s="17">
        <v>0.308003030235593</v>
      </c>
      <c r="AP12" s="17">
        <v>0.31887100436110699</v>
      </c>
      <c r="AQ12" s="17">
        <v>0.34179821985947201</v>
      </c>
      <c r="AR12" s="17">
        <v>0.29487174525751098</v>
      </c>
      <c r="AS12" s="17">
        <v>0.20310280262531</v>
      </c>
      <c r="AT12" s="17">
        <v>0.34203030542405999</v>
      </c>
      <c r="AU12" s="17">
        <v>0.24882270242909901</v>
      </c>
      <c r="AV12" s="17"/>
      <c r="AW12" s="17">
        <v>0.338267799469879</v>
      </c>
      <c r="AX12" s="17">
        <v>0.31936144945532302</v>
      </c>
      <c r="AY12" s="17">
        <v>0.29150142960258102</v>
      </c>
      <c r="AZ12" s="17">
        <v>0.27196625901495303</v>
      </c>
      <c r="BA12" s="17">
        <v>0.32813641457533999</v>
      </c>
      <c r="BB12" s="17"/>
      <c r="BC12" s="17">
        <v>0.183575127453693</v>
      </c>
      <c r="BD12" s="17">
        <v>0.32494177909397598</v>
      </c>
      <c r="BE12" s="17">
        <v>0.35251765281217801</v>
      </c>
      <c r="BF12" s="17">
        <v>0.26757874495044398</v>
      </c>
      <c r="BG12" s="17">
        <v>0.228851655202784</v>
      </c>
      <c r="BH12" s="17"/>
      <c r="BI12" s="17">
        <v>0.30315714656824999</v>
      </c>
      <c r="BJ12" s="17"/>
      <c r="BK12" s="17">
        <v>0.29468477957398298</v>
      </c>
      <c r="BL12" s="17">
        <v>0.33895973952173097</v>
      </c>
      <c r="BM12" s="17">
        <v>0.29849002944601</v>
      </c>
      <c r="BN12" s="17">
        <v>0.26984868087220798</v>
      </c>
      <c r="BO12" s="17"/>
      <c r="BP12" s="17">
        <v>0.34290098969548299</v>
      </c>
      <c r="BQ12" s="17">
        <v>0.28490964288213499</v>
      </c>
      <c r="BR12" s="17">
        <v>0.36224440646608003</v>
      </c>
      <c r="BS12" s="17">
        <v>0.248660172204272</v>
      </c>
      <c r="BT12" s="17">
        <v>0.34717464501456502</v>
      </c>
      <c r="BU12" s="17"/>
      <c r="BV12" s="17">
        <v>0.36411938170324898</v>
      </c>
      <c r="BW12" s="17">
        <v>0.24981266238997399</v>
      </c>
      <c r="BX12" s="17">
        <v>0.40918260283803498</v>
      </c>
      <c r="BY12" s="17">
        <v>0.23764346679201601</v>
      </c>
      <c r="BZ12" s="17">
        <v>0.32961729041732102</v>
      </c>
      <c r="CA12" s="17"/>
      <c r="CB12" s="17">
        <v>0.221862211698833</v>
      </c>
      <c r="CC12" s="17">
        <v>0.35918540546334199</v>
      </c>
      <c r="CD12" s="17"/>
      <c r="CE12" s="17">
        <v>0.244641060723816</v>
      </c>
      <c r="CF12" s="17"/>
      <c r="CG12" s="17">
        <v>0.179162627782017</v>
      </c>
    </row>
    <row r="13" spans="2:85" x14ac:dyDescent="0.35">
      <c r="B13" s="18" t="s">
        <v>220</v>
      </c>
      <c r="C13" s="17">
        <v>0.39142819563072001</v>
      </c>
      <c r="D13" s="17">
        <v>0.35405493878819</v>
      </c>
      <c r="E13" s="17">
        <v>0.427092645883827</v>
      </c>
      <c r="F13" s="17"/>
      <c r="G13" s="17">
        <v>0.27547865571011398</v>
      </c>
      <c r="H13" s="17">
        <v>0.26715329125242498</v>
      </c>
      <c r="I13" s="17">
        <v>0.34187889367388302</v>
      </c>
      <c r="J13" s="17">
        <v>0.46917118561598897</v>
      </c>
      <c r="K13" s="17">
        <v>0.53795352830156495</v>
      </c>
      <c r="L13" s="17">
        <v>0.44823211789954998</v>
      </c>
      <c r="M13" s="17"/>
      <c r="N13" s="17">
        <v>0.29467716476212102</v>
      </c>
      <c r="O13" s="17">
        <v>0.43128840185614598</v>
      </c>
      <c r="P13" s="17">
        <v>0.411782123752579</v>
      </c>
      <c r="Q13" s="17">
        <v>0.43634374021572803</v>
      </c>
      <c r="R13" s="17"/>
      <c r="S13" s="17">
        <v>0.25386256829026699</v>
      </c>
      <c r="T13" s="17">
        <v>0.44820307832281697</v>
      </c>
      <c r="U13" s="17">
        <v>0.432966493674171</v>
      </c>
      <c r="V13" s="17">
        <v>0.391450070610256</v>
      </c>
      <c r="W13" s="17">
        <v>0.40900292097250202</v>
      </c>
      <c r="X13" s="17">
        <v>0.41214132744051502</v>
      </c>
      <c r="Y13" s="17">
        <v>0.40143305051911798</v>
      </c>
      <c r="Z13" s="17">
        <v>0.44398590693892498</v>
      </c>
      <c r="AA13" s="17">
        <v>0.45219997177555099</v>
      </c>
      <c r="AB13" s="17">
        <v>0.39200270566644102</v>
      </c>
      <c r="AC13" s="17">
        <v>0.36177978304939401</v>
      </c>
      <c r="AD13" s="17">
        <v>0.300882867177309</v>
      </c>
      <c r="AE13" s="17"/>
      <c r="AF13" s="17">
        <v>0.30409957213658501</v>
      </c>
      <c r="AG13" s="17">
        <v>0.52107524742022404</v>
      </c>
      <c r="AH13" s="17">
        <v>0.47964716509886302</v>
      </c>
      <c r="AI13" s="17">
        <v>0.44339409727383</v>
      </c>
      <c r="AJ13" s="17">
        <v>0.42623409510809401</v>
      </c>
      <c r="AK13" s="17">
        <v>0.42467222817165001</v>
      </c>
      <c r="AL13" s="17">
        <v>0.38085484973891198</v>
      </c>
      <c r="AM13" s="17">
        <v>0.43875572384084599</v>
      </c>
      <c r="AN13" s="17">
        <v>0.35909809799162901</v>
      </c>
      <c r="AO13" s="17">
        <v>0.32451789695379601</v>
      </c>
      <c r="AP13" s="17">
        <v>0.41754343672334598</v>
      </c>
      <c r="AQ13" s="17">
        <v>0.37626216266592999</v>
      </c>
      <c r="AR13" s="17">
        <v>0.29587068711896097</v>
      </c>
      <c r="AS13" s="17">
        <v>0.47830297303046498</v>
      </c>
      <c r="AT13" s="17">
        <v>0.21536455555807801</v>
      </c>
      <c r="AU13" s="17">
        <v>0.141446245838796</v>
      </c>
      <c r="AV13" s="17"/>
      <c r="AW13" s="17">
        <v>0.453254824976005</v>
      </c>
      <c r="AX13" s="17">
        <v>0.45224025981599297</v>
      </c>
      <c r="AY13" s="17">
        <v>0.314617272388793</v>
      </c>
      <c r="AZ13" s="17">
        <v>0.23541589483911901</v>
      </c>
      <c r="BA13" s="17">
        <v>0.121763557471952</v>
      </c>
      <c r="BB13" s="17"/>
      <c r="BC13" s="17">
        <v>0.17933641117464399</v>
      </c>
      <c r="BD13" s="17">
        <v>0.304207633202348</v>
      </c>
      <c r="BE13" s="17">
        <v>0.44397742836822701</v>
      </c>
      <c r="BF13" s="17">
        <v>0.582984874357242</v>
      </c>
      <c r="BG13" s="17">
        <v>0.60405478407880797</v>
      </c>
      <c r="BH13" s="17"/>
      <c r="BI13" s="17">
        <v>0.39241753675291202</v>
      </c>
      <c r="BJ13" s="17"/>
      <c r="BK13" s="17">
        <v>0.35895203391500302</v>
      </c>
      <c r="BL13" s="17">
        <v>0.42990749797653899</v>
      </c>
      <c r="BM13" s="17">
        <v>0.38143489477639397</v>
      </c>
      <c r="BN13" s="17">
        <v>0.40340431954141398</v>
      </c>
      <c r="BO13" s="17"/>
      <c r="BP13" s="17">
        <v>0.46864974710646001</v>
      </c>
      <c r="BQ13" s="17">
        <v>0.27042839797123402</v>
      </c>
      <c r="BR13" s="17">
        <v>0.31074925018291999</v>
      </c>
      <c r="BS13" s="17">
        <v>0.58038513488643295</v>
      </c>
      <c r="BT13" s="17">
        <v>0.32678524940456</v>
      </c>
      <c r="BU13" s="17"/>
      <c r="BV13" s="17">
        <v>0.40419666389988002</v>
      </c>
      <c r="BW13" s="17">
        <v>0.10955530114916801</v>
      </c>
      <c r="BX13" s="17">
        <v>0.328120243083941</v>
      </c>
      <c r="BY13" s="17">
        <v>0.62399980936472099</v>
      </c>
      <c r="BZ13" s="17">
        <v>0.39563005918933503</v>
      </c>
      <c r="CA13" s="17"/>
      <c r="CB13" s="17">
        <v>0.49212570746072098</v>
      </c>
      <c r="CC13" s="17">
        <v>0.33245071628103001</v>
      </c>
      <c r="CD13" s="17"/>
      <c r="CE13" s="17">
        <v>0.105355074827319</v>
      </c>
      <c r="CF13" s="17"/>
      <c r="CG13" s="17">
        <v>0.40733814464341001</v>
      </c>
    </row>
    <row r="14" spans="2:85" x14ac:dyDescent="0.35">
      <c r="B14" s="18" t="s">
        <v>140</v>
      </c>
      <c r="C14" s="19">
        <v>1.32806754834165E-2</v>
      </c>
      <c r="D14" s="19">
        <v>9.2978029805176193E-3</v>
      </c>
      <c r="E14" s="19">
        <v>1.7204633616879E-2</v>
      </c>
      <c r="F14" s="19"/>
      <c r="G14" s="19">
        <v>1.7951000494838901E-2</v>
      </c>
      <c r="H14" s="19">
        <v>2.5404763739640102E-3</v>
      </c>
      <c r="I14" s="19">
        <v>2.1738019028077399E-2</v>
      </c>
      <c r="J14" s="19">
        <v>1.48847009423273E-2</v>
      </c>
      <c r="K14" s="19">
        <v>1.1472215063283E-2</v>
      </c>
      <c r="L14" s="19">
        <v>1.19540851676718E-2</v>
      </c>
      <c r="M14" s="19"/>
      <c r="N14" s="19">
        <v>8.1377702088565596E-3</v>
      </c>
      <c r="O14" s="19">
        <v>1.2995041297049301E-2</v>
      </c>
      <c r="P14" s="19">
        <v>1.6090098593391802E-2</v>
      </c>
      <c r="Q14" s="19">
        <v>1.6766025800852201E-2</v>
      </c>
      <c r="R14" s="19"/>
      <c r="S14" s="19">
        <v>1.9807401893095399E-2</v>
      </c>
      <c r="T14" s="19">
        <v>6.5260128442411903E-3</v>
      </c>
      <c r="U14" s="19">
        <v>2.21993407115465E-2</v>
      </c>
      <c r="V14" s="19">
        <v>1.0591069598643201E-2</v>
      </c>
      <c r="W14" s="19">
        <v>2.8115081824290501E-2</v>
      </c>
      <c r="X14" s="19">
        <v>8.8837199496471699E-3</v>
      </c>
      <c r="Y14" s="19">
        <v>1.09177246119856E-2</v>
      </c>
      <c r="Z14" s="19">
        <v>2.53633943692942E-2</v>
      </c>
      <c r="AA14" s="19">
        <v>9.2865250280636507E-3</v>
      </c>
      <c r="AB14" s="19">
        <v>6.9097447208828697E-3</v>
      </c>
      <c r="AC14" s="19">
        <v>1.27655757164995E-2</v>
      </c>
      <c r="AD14" s="19">
        <v>0</v>
      </c>
      <c r="AE14" s="19"/>
      <c r="AF14" s="19">
        <v>3.3357432296611297E-2</v>
      </c>
      <c r="AG14" s="19">
        <v>2.2803573492283E-2</v>
      </c>
      <c r="AH14" s="19">
        <v>2.9234614309029801E-2</v>
      </c>
      <c r="AI14" s="19">
        <v>1.32951511536897E-2</v>
      </c>
      <c r="AJ14" s="19">
        <v>5.2564807536470103E-3</v>
      </c>
      <c r="AK14" s="19">
        <v>7.3818389352406999E-3</v>
      </c>
      <c r="AL14" s="19">
        <v>0</v>
      </c>
      <c r="AM14" s="19">
        <v>2.4177183791085601E-2</v>
      </c>
      <c r="AN14" s="19">
        <v>6.3507269437640401E-3</v>
      </c>
      <c r="AO14" s="19">
        <v>3.1166333989035198E-2</v>
      </c>
      <c r="AP14" s="19">
        <v>0</v>
      </c>
      <c r="AQ14" s="19">
        <v>1.57499736455427E-2</v>
      </c>
      <c r="AR14" s="19">
        <v>1.9221211532568099E-2</v>
      </c>
      <c r="AS14" s="19">
        <v>0</v>
      </c>
      <c r="AT14" s="19">
        <v>0</v>
      </c>
      <c r="AU14" s="19">
        <v>4.9154047019303298E-3</v>
      </c>
      <c r="AV14" s="19"/>
      <c r="AW14" s="19">
        <v>1.94680391090859E-2</v>
      </c>
      <c r="AX14" s="19">
        <v>1.00963178763087E-2</v>
      </c>
      <c r="AY14" s="19">
        <v>1.1255410626664001E-2</v>
      </c>
      <c r="AZ14" s="19">
        <v>1.12095028307885E-2</v>
      </c>
      <c r="BA14" s="19">
        <v>0</v>
      </c>
      <c r="BB14" s="19"/>
      <c r="BC14" s="19">
        <v>1.72153081585249E-2</v>
      </c>
      <c r="BD14" s="19">
        <v>9.7572818703018094E-3</v>
      </c>
      <c r="BE14" s="19">
        <v>1.6290735961384601E-2</v>
      </c>
      <c r="BF14" s="19">
        <v>1.16019862107001E-2</v>
      </c>
      <c r="BG14" s="19">
        <v>1.2652550080253001E-2</v>
      </c>
      <c r="BH14" s="19"/>
      <c r="BI14" s="19">
        <v>1.0051553765203799E-2</v>
      </c>
      <c r="BJ14" s="19"/>
      <c r="BK14" s="19">
        <v>6.82898956858912E-3</v>
      </c>
      <c r="BL14" s="19">
        <v>1.0651128919068199E-2</v>
      </c>
      <c r="BM14" s="19">
        <v>1.4302693828613801E-2</v>
      </c>
      <c r="BN14" s="19">
        <v>7.4705059762852702E-2</v>
      </c>
      <c r="BO14" s="19"/>
      <c r="BP14" s="19">
        <v>7.3831645247746398E-3</v>
      </c>
      <c r="BQ14" s="19">
        <v>1.90709677689491E-2</v>
      </c>
      <c r="BR14" s="19">
        <v>7.1372888116896498E-3</v>
      </c>
      <c r="BS14" s="19">
        <v>0</v>
      </c>
      <c r="BT14" s="19">
        <v>1.6386408861420201E-2</v>
      </c>
      <c r="BU14" s="19"/>
      <c r="BV14" s="19">
        <v>0</v>
      </c>
      <c r="BW14" s="19">
        <v>1.4680621389749701E-2</v>
      </c>
      <c r="BX14" s="19">
        <v>1.22498283293383E-2</v>
      </c>
      <c r="BY14" s="19">
        <v>5.4084262470260698E-3</v>
      </c>
      <c r="BZ14" s="19">
        <v>1.54484014221455E-2</v>
      </c>
      <c r="CA14" s="19"/>
      <c r="CB14" s="19">
        <v>4.4765111062761501E-3</v>
      </c>
      <c r="CC14" s="19">
        <v>1.8437182464648198E-2</v>
      </c>
      <c r="CD14" s="19"/>
      <c r="CE14" s="19">
        <v>1.6710548124346601E-2</v>
      </c>
      <c r="CF14" s="19"/>
      <c r="CG14" s="19">
        <v>4.4154629530928496E-3</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3.6400457969559E-2</v>
      </c>
      <c r="D9" s="17">
        <v>4.5357160958307399E-2</v>
      </c>
      <c r="E9" s="17">
        <v>2.7772755405472901E-2</v>
      </c>
      <c r="F9" s="17"/>
      <c r="G9" s="17">
        <v>6.9072524627490597E-2</v>
      </c>
      <c r="H9" s="17">
        <v>8.3361988295245298E-2</v>
      </c>
      <c r="I9" s="17">
        <v>4.5657278992094298E-2</v>
      </c>
      <c r="J9" s="17">
        <v>2.35449387584209E-2</v>
      </c>
      <c r="K9" s="17">
        <v>0</v>
      </c>
      <c r="L9" s="17">
        <v>3.8781649256209401E-3</v>
      </c>
      <c r="M9" s="17"/>
      <c r="N9" s="17">
        <v>6.2272042460139503E-2</v>
      </c>
      <c r="O9" s="17">
        <v>2.3836643502824301E-2</v>
      </c>
      <c r="P9" s="17">
        <v>1.51187599108567E-2</v>
      </c>
      <c r="Q9" s="17">
        <v>4.0544611720550502E-2</v>
      </c>
      <c r="R9" s="17"/>
      <c r="S9" s="17">
        <v>9.9411201286072698E-2</v>
      </c>
      <c r="T9" s="17">
        <v>1.4450150925837501E-2</v>
      </c>
      <c r="U9" s="17">
        <v>1.3848656948964901E-2</v>
      </c>
      <c r="V9" s="17">
        <v>2.3519158895311601E-2</v>
      </c>
      <c r="W9" s="17">
        <v>3.3064794498105801E-2</v>
      </c>
      <c r="X9" s="17">
        <v>3.9003378305241601E-2</v>
      </c>
      <c r="Y9" s="17">
        <v>1.89777811724684E-2</v>
      </c>
      <c r="Z9" s="17">
        <v>4.3513696511188499E-2</v>
      </c>
      <c r="AA9" s="17">
        <v>3.7277654612486499E-2</v>
      </c>
      <c r="AB9" s="17">
        <v>2.2969437292957501E-2</v>
      </c>
      <c r="AC9" s="17">
        <v>2.12310664627295E-2</v>
      </c>
      <c r="AD9" s="17">
        <v>3.5662631289045101E-2</v>
      </c>
      <c r="AE9" s="17"/>
      <c r="AF9" s="17">
        <v>9.2525671779778398E-2</v>
      </c>
      <c r="AG9" s="17">
        <v>2.61670562978208E-2</v>
      </c>
      <c r="AH9" s="17">
        <v>0</v>
      </c>
      <c r="AI9" s="17">
        <v>8.7947661496180704E-2</v>
      </c>
      <c r="AJ9" s="17">
        <v>4.54806804468069E-2</v>
      </c>
      <c r="AK9" s="17">
        <v>2.6498007203502E-2</v>
      </c>
      <c r="AL9" s="17">
        <v>1.84190282605948E-2</v>
      </c>
      <c r="AM9" s="17">
        <v>1.0095583377427299E-2</v>
      </c>
      <c r="AN9" s="17">
        <v>7.0595344489817798E-3</v>
      </c>
      <c r="AO9" s="17">
        <v>3.19584793988692E-2</v>
      </c>
      <c r="AP9" s="17">
        <v>3.8248989759138603E-2</v>
      </c>
      <c r="AQ9" s="17">
        <v>1.5100055773464301E-2</v>
      </c>
      <c r="AR9" s="17">
        <v>7.6694304595500501E-2</v>
      </c>
      <c r="AS9" s="17">
        <v>2.0044684741552798E-2</v>
      </c>
      <c r="AT9" s="17">
        <v>6.3038467486529706E-2</v>
      </c>
      <c r="AU9" s="17">
        <v>0.116910393575553</v>
      </c>
      <c r="AV9" s="17"/>
      <c r="AW9" s="17">
        <v>1.21375987702318E-2</v>
      </c>
      <c r="AX9" s="17">
        <v>9.9044613454391198E-3</v>
      </c>
      <c r="AY9" s="17">
        <v>5.6819382639691801E-2</v>
      </c>
      <c r="AZ9" s="17">
        <v>0.103394421655734</v>
      </c>
      <c r="BA9" s="17">
        <v>0.16738610349430999</v>
      </c>
      <c r="BB9" s="17"/>
      <c r="BC9" s="17">
        <v>0.17566426868558899</v>
      </c>
      <c r="BD9" s="17">
        <v>2.8367581045220799E-2</v>
      </c>
      <c r="BE9" s="17">
        <v>1.2108185123129001E-2</v>
      </c>
      <c r="BF9" s="17">
        <v>1.9605675520561101E-2</v>
      </c>
      <c r="BG9" s="17">
        <v>1.2560544165228E-2</v>
      </c>
      <c r="BH9" s="17"/>
      <c r="BI9" s="17">
        <v>3.8116741492603502E-2</v>
      </c>
      <c r="BJ9" s="17"/>
      <c r="BK9" s="17">
        <v>4.3616765001468903E-2</v>
      </c>
      <c r="BL9" s="17">
        <v>1.24052161533116E-2</v>
      </c>
      <c r="BM9" s="17">
        <v>4.7473223862488E-2</v>
      </c>
      <c r="BN9" s="17">
        <v>1.9440578982535799E-2</v>
      </c>
      <c r="BO9" s="17"/>
      <c r="BP9" s="17">
        <v>3.9203288186839602E-2</v>
      </c>
      <c r="BQ9" s="17">
        <v>5.37141170085828E-2</v>
      </c>
      <c r="BR9" s="17">
        <v>4.1308225264188897E-2</v>
      </c>
      <c r="BS9" s="17">
        <v>3.5342913382840402E-2</v>
      </c>
      <c r="BT9" s="17">
        <v>1.9043830031322699E-2</v>
      </c>
      <c r="BU9" s="17"/>
      <c r="BV9" s="17">
        <v>2.46310610697432E-2</v>
      </c>
      <c r="BW9" s="17">
        <v>9.8168811380421397E-2</v>
      </c>
      <c r="BX9" s="17">
        <v>1.20644305377249E-2</v>
      </c>
      <c r="BY9" s="17">
        <v>2.4718253009046301E-2</v>
      </c>
      <c r="BZ9" s="17">
        <v>1.16236381856106E-2</v>
      </c>
      <c r="CA9" s="17"/>
      <c r="CB9" s="17">
        <v>6.5214856104332503E-2</v>
      </c>
      <c r="CC9" s="17">
        <v>1.9524166390117701E-2</v>
      </c>
      <c r="CD9" s="17"/>
      <c r="CE9" s="17">
        <v>9.4933675229081901E-2</v>
      </c>
      <c r="CF9" s="17"/>
      <c r="CG9" s="17">
        <v>0.11771823768666199</v>
      </c>
    </row>
    <row r="10" spans="2:85" x14ac:dyDescent="0.35">
      <c r="B10" s="18" t="s">
        <v>217</v>
      </c>
      <c r="C10" s="17">
        <v>0.107706413758303</v>
      </c>
      <c r="D10" s="17">
        <v>0.13117654228942099</v>
      </c>
      <c r="E10" s="17">
        <v>8.5134940629795194E-2</v>
      </c>
      <c r="F10" s="17"/>
      <c r="G10" s="17">
        <v>0.16999762519143799</v>
      </c>
      <c r="H10" s="17">
        <v>0.138631315748727</v>
      </c>
      <c r="I10" s="17">
        <v>0.143282633852723</v>
      </c>
      <c r="J10" s="17">
        <v>8.5219000957319102E-2</v>
      </c>
      <c r="K10" s="17">
        <v>6.2369920969359102E-2</v>
      </c>
      <c r="L10" s="17">
        <v>6.1016614567630301E-2</v>
      </c>
      <c r="M10" s="17"/>
      <c r="N10" s="17">
        <v>0.13588035840072701</v>
      </c>
      <c r="O10" s="17">
        <v>0.11001144352315299</v>
      </c>
      <c r="P10" s="17">
        <v>0.12428960380201499</v>
      </c>
      <c r="Q10" s="17">
        <v>6.1149766660640301E-2</v>
      </c>
      <c r="R10" s="17"/>
      <c r="S10" s="17">
        <v>0.16901399982917101</v>
      </c>
      <c r="T10" s="17">
        <v>8.8703848396822396E-2</v>
      </c>
      <c r="U10" s="17">
        <v>0.101545563635729</v>
      </c>
      <c r="V10" s="17">
        <v>7.7531438019511803E-2</v>
      </c>
      <c r="W10" s="17">
        <v>0.11983062916793701</v>
      </c>
      <c r="X10" s="17">
        <v>0.107362619775922</v>
      </c>
      <c r="Y10" s="17">
        <v>9.1033184754345006E-2</v>
      </c>
      <c r="Z10" s="17">
        <v>4.35764529349821E-2</v>
      </c>
      <c r="AA10" s="17">
        <v>9.2612659209682202E-2</v>
      </c>
      <c r="AB10" s="17">
        <v>0.123060166565715</v>
      </c>
      <c r="AC10" s="17">
        <v>8.0478551421488506E-2</v>
      </c>
      <c r="AD10" s="17">
        <v>0.16808739498623901</v>
      </c>
      <c r="AE10" s="17"/>
      <c r="AF10" s="17">
        <v>3.7614328576970502E-2</v>
      </c>
      <c r="AG10" s="17">
        <v>3.6121313570322798E-2</v>
      </c>
      <c r="AH10" s="17">
        <v>7.1427042663800303E-2</v>
      </c>
      <c r="AI10" s="17">
        <v>6.7162474236481598E-2</v>
      </c>
      <c r="AJ10" s="17">
        <v>0.11828632748126799</v>
      </c>
      <c r="AK10" s="17">
        <v>0.12632157208761</v>
      </c>
      <c r="AL10" s="17">
        <v>9.4132180442229693E-2</v>
      </c>
      <c r="AM10" s="17">
        <v>0.122655744672447</v>
      </c>
      <c r="AN10" s="17">
        <v>9.9424555715277599E-2</v>
      </c>
      <c r="AO10" s="17">
        <v>0.128773424516688</v>
      </c>
      <c r="AP10" s="17">
        <v>8.2655806648135793E-2</v>
      </c>
      <c r="AQ10" s="17">
        <v>8.9917379976228104E-2</v>
      </c>
      <c r="AR10" s="17">
        <v>0.133738049592004</v>
      </c>
      <c r="AS10" s="17">
        <v>8.9925299207067794E-2</v>
      </c>
      <c r="AT10" s="17">
        <v>0.11875177710681099</v>
      </c>
      <c r="AU10" s="17">
        <v>0.26713303641029501</v>
      </c>
      <c r="AV10" s="17"/>
      <c r="AW10" s="17">
        <v>7.6659979762800798E-2</v>
      </c>
      <c r="AX10" s="17">
        <v>7.8694217194178503E-2</v>
      </c>
      <c r="AY10" s="17">
        <v>0.13745879356115301</v>
      </c>
      <c r="AZ10" s="17">
        <v>0.15962230926426199</v>
      </c>
      <c r="BA10" s="17">
        <v>0.23894442638895899</v>
      </c>
      <c r="BB10" s="17"/>
      <c r="BC10" s="17">
        <v>0.24627223773746301</v>
      </c>
      <c r="BD10" s="17">
        <v>0.13801112004086399</v>
      </c>
      <c r="BE10" s="17">
        <v>6.8834862880165798E-2</v>
      </c>
      <c r="BF10" s="17">
        <v>4.9808115292004899E-2</v>
      </c>
      <c r="BG10" s="17">
        <v>1.3077032488087699E-2</v>
      </c>
      <c r="BH10" s="17"/>
      <c r="BI10" s="17">
        <v>0.11042167427229101</v>
      </c>
      <c r="BJ10" s="17"/>
      <c r="BK10" s="17">
        <v>0.14593446425807199</v>
      </c>
      <c r="BL10" s="17">
        <v>8.1259931502245294E-2</v>
      </c>
      <c r="BM10" s="17">
        <v>0.112524416147742</v>
      </c>
      <c r="BN10" s="17">
        <v>1.9271274252323101E-2</v>
      </c>
      <c r="BO10" s="17"/>
      <c r="BP10" s="17">
        <v>6.7211668472952193E-2</v>
      </c>
      <c r="BQ10" s="17">
        <v>0.18404884371875799</v>
      </c>
      <c r="BR10" s="17">
        <v>7.7657351954029299E-2</v>
      </c>
      <c r="BS10" s="17">
        <v>6.5291285886417694E-2</v>
      </c>
      <c r="BT10" s="17">
        <v>0.117598641435782</v>
      </c>
      <c r="BU10" s="17"/>
      <c r="BV10" s="17">
        <v>9.5950978526776906E-2</v>
      </c>
      <c r="BW10" s="17">
        <v>0.26309345542078499</v>
      </c>
      <c r="BX10" s="17">
        <v>8.4955569150954799E-2</v>
      </c>
      <c r="BY10" s="17">
        <v>4.68603652503621E-2</v>
      </c>
      <c r="BZ10" s="17">
        <v>0.106059341860407</v>
      </c>
      <c r="CA10" s="17"/>
      <c r="CB10" s="17">
        <v>0.101939184501344</v>
      </c>
      <c r="CC10" s="17">
        <v>0.111084219606986</v>
      </c>
      <c r="CD10" s="17"/>
      <c r="CE10" s="17">
        <v>0.26351244826930798</v>
      </c>
      <c r="CF10" s="17"/>
      <c r="CG10" s="17">
        <v>0.15599219390317001</v>
      </c>
    </row>
    <row r="11" spans="2:85" x14ac:dyDescent="0.35">
      <c r="B11" s="18" t="s">
        <v>218</v>
      </c>
      <c r="C11" s="17">
        <v>0.19398650497283901</v>
      </c>
      <c r="D11" s="17">
        <v>0.206855874934428</v>
      </c>
      <c r="E11" s="17">
        <v>0.18099171705386799</v>
      </c>
      <c r="F11" s="17"/>
      <c r="G11" s="17">
        <v>0.223878960708949</v>
      </c>
      <c r="H11" s="17">
        <v>0.26172782999832001</v>
      </c>
      <c r="I11" s="17">
        <v>0.208472073587818</v>
      </c>
      <c r="J11" s="17">
        <v>0.15048258385386201</v>
      </c>
      <c r="K11" s="17">
        <v>0.14331445972748899</v>
      </c>
      <c r="L11" s="17">
        <v>0.17663592630039801</v>
      </c>
      <c r="M11" s="17"/>
      <c r="N11" s="17">
        <v>0.227168365914201</v>
      </c>
      <c r="O11" s="17">
        <v>0.17214020538101099</v>
      </c>
      <c r="P11" s="17">
        <v>0.200138777305713</v>
      </c>
      <c r="Q11" s="17">
        <v>0.173747349586094</v>
      </c>
      <c r="R11" s="17"/>
      <c r="S11" s="17">
        <v>0.24091069138576099</v>
      </c>
      <c r="T11" s="17">
        <v>0.21440671768452499</v>
      </c>
      <c r="U11" s="17">
        <v>0.20823948022140801</v>
      </c>
      <c r="V11" s="17">
        <v>0.15762083053981699</v>
      </c>
      <c r="W11" s="17">
        <v>0.17790960376294501</v>
      </c>
      <c r="X11" s="17">
        <v>0.149348998508301</v>
      </c>
      <c r="Y11" s="17">
        <v>0.186310825459235</v>
      </c>
      <c r="Z11" s="17">
        <v>0.169139960982818</v>
      </c>
      <c r="AA11" s="17">
        <v>0.165693750411748</v>
      </c>
      <c r="AB11" s="17">
        <v>0.25658958282476702</v>
      </c>
      <c r="AC11" s="17">
        <v>0.15810232754231801</v>
      </c>
      <c r="AD11" s="17">
        <v>0.15727345344308499</v>
      </c>
      <c r="AE11" s="17"/>
      <c r="AF11" s="17">
        <v>0.23565563953642599</v>
      </c>
      <c r="AG11" s="17">
        <v>0.14264452695979399</v>
      </c>
      <c r="AH11" s="17">
        <v>0.14688445174800399</v>
      </c>
      <c r="AI11" s="17">
        <v>0.110812572585731</v>
      </c>
      <c r="AJ11" s="17">
        <v>0.128137456108085</v>
      </c>
      <c r="AK11" s="17">
        <v>0.19298148964455</v>
      </c>
      <c r="AL11" s="17">
        <v>0.22467548930122699</v>
      </c>
      <c r="AM11" s="17">
        <v>0.18685164253088499</v>
      </c>
      <c r="AN11" s="17">
        <v>0.28283748719615998</v>
      </c>
      <c r="AO11" s="17">
        <v>0.189198797553639</v>
      </c>
      <c r="AP11" s="17">
        <v>0.16715914145647601</v>
      </c>
      <c r="AQ11" s="17">
        <v>0.188719754336966</v>
      </c>
      <c r="AR11" s="17">
        <v>0.22984741341968901</v>
      </c>
      <c r="AS11" s="17">
        <v>0.15449168208900699</v>
      </c>
      <c r="AT11" s="17">
        <v>0.38777195816632398</v>
      </c>
      <c r="AU11" s="17">
        <v>0.28297180135502797</v>
      </c>
      <c r="AV11" s="17"/>
      <c r="AW11" s="17">
        <v>0.15685441425024299</v>
      </c>
      <c r="AX11" s="17">
        <v>0.168815581433088</v>
      </c>
      <c r="AY11" s="17">
        <v>0.22269542641038401</v>
      </c>
      <c r="AZ11" s="17">
        <v>0.24905509091204101</v>
      </c>
      <c r="BA11" s="17">
        <v>0.206683962697497</v>
      </c>
      <c r="BB11" s="17"/>
      <c r="BC11" s="17">
        <v>0.230810460564289</v>
      </c>
      <c r="BD11" s="17">
        <v>0.24940125913467601</v>
      </c>
      <c r="BE11" s="17">
        <v>0.16392329502995401</v>
      </c>
      <c r="BF11" s="17">
        <v>0.13187496012481301</v>
      </c>
      <c r="BG11" s="17">
        <v>7.9916932875224098E-2</v>
      </c>
      <c r="BH11" s="17"/>
      <c r="BI11" s="17">
        <v>0.202861668948289</v>
      </c>
      <c r="BJ11" s="17"/>
      <c r="BK11" s="17">
        <v>0.21073361335576399</v>
      </c>
      <c r="BL11" s="17">
        <v>0.19206634808553999</v>
      </c>
      <c r="BM11" s="17">
        <v>0.18569902901831301</v>
      </c>
      <c r="BN11" s="17">
        <v>0.27979900739961699</v>
      </c>
      <c r="BO11" s="17"/>
      <c r="BP11" s="17">
        <v>0.16339710487224199</v>
      </c>
      <c r="BQ11" s="17">
        <v>0.22160735662691899</v>
      </c>
      <c r="BR11" s="17">
        <v>0.29468605136230103</v>
      </c>
      <c r="BS11" s="17">
        <v>9.8685896033599799E-2</v>
      </c>
      <c r="BT11" s="17">
        <v>0.24315981116260599</v>
      </c>
      <c r="BU11" s="17"/>
      <c r="BV11" s="17">
        <v>0.16094015375807999</v>
      </c>
      <c r="BW11" s="17">
        <v>0.30157880786823299</v>
      </c>
      <c r="BX11" s="17">
        <v>0.244342022829521</v>
      </c>
      <c r="BY11" s="17">
        <v>9.6910502773481705E-2</v>
      </c>
      <c r="BZ11" s="17">
        <v>0.188833848478733</v>
      </c>
      <c r="CA11" s="17"/>
      <c r="CB11" s="17">
        <v>0.14217441035403</v>
      </c>
      <c r="CC11" s="17">
        <v>0.22433230681949901</v>
      </c>
      <c r="CD11" s="17"/>
      <c r="CE11" s="17">
        <v>0.30764791144815501</v>
      </c>
      <c r="CF11" s="17"/>
      <c r="CG11" s="17">
        <v>0.123153586765768</v>
      </c>
    </row>
    <row r="12" spans="2:85" x14ac:dyDescent="0.35">
      <c r="B12" s="18" t="s">
        <v>219</v>
      </c>
      <c r="C12" s="17">
        <v>0.31955308318380699</v>
      </c>
      <c r="D12" s="17">
        <v>0.29607238981945899</v>
      </c>
      <c r="E12" s="17">
        <v>0.34340190727157399</v>
      </c>
      <c r="F12" s="17"/>
      <c r="G12" s="17">
        <v>0.306134952373733</v>
      </c>
      <c r="H12" s="17">
        <v>0.29139430279592099</v>
      </c>
      <c r="I12" s="17">
        <v>0.29026175032475199</v>
      </c>
      <c r="J12" s="17">
        <v>0.34923688291758997</v>
      </c>
      <c r="K12" s="17">
        <v>0.30793853020959999</v>
      </c>
      <c r="L12" s="17">
        <v>0.358791534152747</v>
      </c>
      <c r="M12" s="17"/>
      <c r="N12" s="17">
        <v>0.333797445891513</v>
      </c>
      <c r="O12" s="17">
        <v>0.318684350318031</v>
      </c>
      <c r="P12" s="17">
        <v>0.29643442437234202</v>
      </c>
      <c r="Q12" s="17">
        <v>0.32657521068832301</v>
      </c>
      <c r="R12" s="17"/>
      <c r="S12" s="17">
        <v>0.25217136979678201</v>
      </c>
      <c r="T12" s="17">
        <v>0.30966254423754802</v>
      </c>
      <c r="U12" s="17">
        <v>0.30700050857884598</v>
      </c>
      <c r="V12" s="17">
        <v>0.36421537444243202</v>
      </c>
      <c r="W12" s="17">
        <v>0.32574576145475398</v>
      </c>
      <c r="X12" s="17">
        <v>0.35365833390347301</v>
      </c>
      <c r="Y12" s="17">
        <v>0.39482361493017498</v>
      </c>
      <c r="Z12" s="17">
        <v>0.30392588949618898</v>
      </c>
      <c r="AA12" s="17">
        <v>0.30754111959052499</v>
      </c>
      <c r="AB12" s="17">
        <v>0.32461523314052398</v>
      </c>
      <c r="AC12" s="17">
        <v>0.32396934818886602</v>
      </c>
      <c r="AD12" s="17">
        <v>0.30178851345275698</v>
      </c>
      <c r="AE12" s="17"/>
      <c r="AF12" s="17">
        <v>0.29473616463466701</v>
      </c>
      <c r="AG12" s="17">
        <v>0.34657511187533502</v>
      </c>
      <c r="AH12" s="17">
        <v>0.33784741051593498</v>
      </c>
      <c r="AI12" s="17">
        <v>0.37277190936809601</v>
      </c>
      <c r="AJ12" s="17">
        <v>0.38534609749084903</v>
      </c>
      <c r="AK12" s="17">
        <v>0.32142988738446898</v>
      </c>
      <c r="AL12" s="17">
        <v>0.31389273747052199</v>
      </c>
      <c r="AM12" s="17">
        <v>0.28865886103793598</v>
      </c>
      <c r="AN12" s="17">
        <v>0.25222299283899602</v>
      </c>
      <c r="AO12" s="17">
        <v>0.34798898591114902</v>
      </c>
      <c r="AP12" s="17">
        <v>0.30976116469736897</v>
      </c>
      <c r="AQ12" s="17">
        <v>0.35264186899251898</v>
      </c>
      <c r="AR12" s="17">
        <v>0.32398728790473103</v>
      </c>
      <c r="AS12" s="17">
        <v>0.414839218369494</v>
      </c>
      <c r="AT12" s="17">
        <v>0.28335913230096199</v>
      </c>
      <c r="AU12" s="17">
        <v>0.22955923185631</v>
      </c>
      <c r="AV12" s="17"/>
      <c r="AW12" s="17">
        <v>0.324107329350106</v>
      </c>
      <c r="AX12" s="17">
        <v>0.35818816329377001</v>
      </c>
      <c r="AY12" s="17">
        <v>0.31851991050467499</v>
      </c>
      <c r="AZ12" s="17">
        <v>0.227049682876897</v>
      </c>
      <c r="BA12" s="17">
        <v>0.27687103478147301</v>
      </c>
      <c r="BB12" s="17"/>
      <c r="BC12" s="17">
        <v>0.18792131253711999</v>
      </c>
      <c r="BD12" s="17">
        <v>0.32030797466837901</v>
      </c>
      <c r="BE12" s="17">
        <v>0.367024617602281</v>
      </c>
      <c r="BF12" s="17">
        <v>0.29323476676170002</v>
      </c>
      <c r="BG12" s="17">
        <v>0.32961837691668999</v>
      </c>
      <c r="BH12" s="17"/>
      <c r="BI12" s="17">
        <v>0.30987692282788498</v>
      </c>
      <c r="BJ12" s="17"/>
      <c r="BK12" s="17">
        <v>0.32577160595558702</v>
      </c>
      <c r="BL12" s="17">
        <v>0.32188141485306798</v>
      </c>
      <c r="BM12" s="17">
        <v>0.31625820277848699</v>
      </c>
      <c r="BN12" s="17">
        <v>0.31793196296730902</v>
      </c>
      <c r="BO12" s="17"/>
      <c r="BP12" s="17">
        <v>0.31042107222610399</v>
      </c>
      <c r="BQ12" s="17">
        <v>0.31033104454148303</v>
      </c>
      <c r="BR12" s="17">
        <v>0.29759169240653499</v>
      </c>
      <c r="BS12" s="17">
        <v>0.289816721728616</v>
      </c>
      <c r="BT12" s="17">
        <v>0.36127721746783797</v>
      </c>
      <c r="BU12" s="17"/>
      <c r="BV12" s="17">
        <v>0.35334021804107901</v>
      </c>
      <c r="BW12" s="17">
        <v>0.249175001442452</v>
      </c>
      <c r="BX12" s="17">
        <v>0.373994778913952</v>
      </c>
      <c r="BY12" s="17">
        <v>0.28311550752848202</v>
      </c>
      <c r="BZ12" s="17">
        <v>0.3462994754216</v>
      </c>
      <c r="CA12" s="17"/>
      <c r="CB12" s="17">
        <v>0.27084670024086599</v>
      </c>
      <c r="CC12" s="17">
        <v>0.34807990218867901</v>
      </c>
      <c r="CD12" s="17"/>
      <c r="CE12" s="17">
        <v>0.244787369017791</v>
      </c>
      <c r="CF12" s="17"/>
      <c r="CG12" s="17">
        <v>0.23348748735344299</v>
      </c>
    </row>
    <row r="13" spans="2:85" x14ac:dyDescent="0.35">
      <c r="B13" s="18" t="s">
        <v>220</v>
      </c>
      <c r="C13" s="17">
        <v>0.32793359363277902</v>
      </c>
      <c r="D13" s="17">
        <v>0.311202397936435</v>
      </c>
      <c r="E13" s="17">
        <v>0.34327714044084001</v>
      </c>
      <c r="F13" s="17"/>
      <c r="G13" s="17">
        <v>0.20244953046083</v>
      </c>
      <c r="H13" s="17">
        <v>0.221360550377694</v>
      </c>
      <c r="I13" s="17">
        <v>0.28683884578553298</v>
      </c>
      <c r="J13" s="17">
        <v>0.38150644503829401</v>
      </c>
      <c r="K13" s="17">
        <v>0.47751903686445701</v>
      </c>
      <c r="L13" s="17">
        <v>0.38739438817315203</v>
      </c>
      <c r="M13" s="17"/>
      <c r="N13" s="17">
        <v>0.23596398580696401</v>
      </c>
      <c r="O13" s="17">
        <v>0.35498947829815902</v>
      </c>
      <c r="P13" s="17">
        <v>0.34804853077015502</v>
      </c>
      <c r="Q13" s="17">
        <v>0.38070405100438998</v>
      </c>
      <c r="R13" s="17"/>
      <c r="S13" s="17">
        <v>0.21565611204160301</v>
      </c>
      <c r="T13" s="17">
        <v>0.35604929775928201</v>
      </c>
      <c r="U13" s="17">
        <v>0.34201058745146401</v>
      </c>
      <c r="V13" s="17">
        <v>0.36123888067916399</v>
      </c>
      <c r="W13" s="17">
        <v>0.33146037807553602</v>
      </c>
      <c r="X13" s="17">
        <v>0.34417337140115001</v>
      </c>
      <c r="Y13" s="17">
        <v>0.29583954975399601</v>
      </c>
      <c r="Z13" s="17">
        <v>0.42707618779030498</v>
      </c>
      <c r="AA13" s="17">
        <v>0.38775692717864801</v>
      </c>
      <c r="AB13" s="17">
        <v>0.27276558017603703</v>
      </c>
      <c r="AC13" s="17">
        <v>0.41621870638459801</v>
      </c>
      <c r="AD13" s="17">
        <v>0.28842296002884399</v>
      </c>
      <c r="AE13" s="17"/>
      <c r="AF13" s="17">
        <v>0.30611076317554597</v>
      </c>
      <c r="AG13" s="17">
        <v>0.425907991115761</v>
      </c>
      <c r="AH13" s="17">
        <v>0.42002641270926599</v>
      </c>
      <c r="AI13" s="17">
        <v>0.34801023115982099</v>
      </c>
      <c r="AJ13" s="17">
        <v>0.31031143159673202</v>
      </c>
      <c r="AK13" s="17">
        <v>0.325262243292821</v>
      </c>
      <c r="AL13" s="17">
        <v>0.34386655292763701</v>
      </c>
      <c r="AM13" s="17">
        <v>0.37602997522107801</v>
      </c>
      <c r="AN13" s="17">
        <v>0.35845542980058398</v>
      </c>
      <c r="AO13" s="17">
        <v>0.28397408187213502</v>
      </c>
      <c r="AP13" s="17">
        <v>0.40217489743888102</v>
      </c>
      <c r="AQ13" s="17">
        <v>0.33057635996585699</v>
      </c>
      <c r="AR13" s="17">
        <v>0.21651173295550699</v>
      </c>
      <c r="AS13" s="17">
        <v>0.320699115592878</v>
      </c>
      <c r="AT13" s="17">
        <v>0.14707866493937399</v>
      </c>
      <c r="AU13" s="17">
        <v>0.103425536802813</v>
      </c>
      <c r="AV13" s="17"/>
      <c r="AW13" s="17">
        <v>0.41173564452184203</v>
      </c>
      <c r="AX13" s="17">
        <v>0.37180586477191302</v>
      </c>
      <c r="AY13" s="17">
        <v>0.25088037674994401</v>
      </c>
      <c r="AZ13" s="17">
        <v>0.24821981394697801</v>
      </c>
      <c r="BA13" s="17">
        <v>0.110114472637761</v>
      </c>
      <c r="BB13" s="17"/>
      <c r="BC13" s="17">
        <v>0.14054467515312799</v>
      </c>
      <c r="BD13" s="17">
        <v>0.25587716964200002</v>
      </c>
      <c r="BE13" s="17">
        <v>0.371358465761502</v>
      </c>
      <c r="BF13" s="17">
        <v>0.48399717060210101</v>
      </c>
      <c r="BG13" s="17">
        <v>0.55217456347451699</v>
      </c>
      <c r="BH13" s="17"/>
      <c r="BI13" s="17">
        <v>0.32862780583492102</v>
      </c>
      <c r="BJ13" s="17"/>
      <c r="BK13" s="17">
        <v>0.26656992819667003</v>
      </c>
      <c r="BL13" s="17">
        <v>0.38115291657940997</v>
      </c>
      <c r="BM13" s="17">
        <v>0.32122568616741198</v>
      </c>
      <c r="BN13" s="17">
        <v>0.308597530299694</v>
      </c>
      <c r="BO13" s="17"/>
      <c r="BP13" s="17">
        <v>0.41223380655470099</v>
      </c>
      <c r="BQ13" s="17">
        <v>0.21559234145282499</v>
      </c>
      <c r="BR13" s="17">
        <v>0.27514010235525699</v>
      </c>
      <c r="BS13" s="17">
        <v>0.51086318296852595</v>
      </c>
      <c r="BT13" s="17">
        <v>0.24162071252040301</v>
      </c>
      <c r="BU13" s="17"/>
      <c r="BV13" s="17">
        <v>0.362152044220931</v>
      </c>
      <c r="BW13" s="17">
        <v>7.5739978897552407E-2</v>
      </c>
      <c r="BX13" s="17">
        <v>0.27413830278068302</v>
      </c>
      <c r="BY13" s="17">
        <v>0.54098939835971105</v>
      </c>
      <c r="BZ13" s="17">
        <v>0.31557267902074099</v>
      </c>
      <c r="CA13" s="17"/>
      <c r="CB13" s="17">
        <v>0.413589028113863</v>
      </c>
      <c r="CC13" s="17">
        <v>0.27776610164126703</v>
      </c>
      <c r="CD13" s="17"/>
      <c r="CE13" s="17">
        <v>7.51816497331457E-2</v>
      </c>
      <c r="CF13" s="17"/>
      <c r="CG13" s="17">
        <v>0.35842513664185799</v>
      </c>
    </row>
    <row r="14" spans="2:85" x14ac:dyDescent="0.35">
      <c r="B14" s="18" t="s">
        <v>140</v>
      </c>
      <c r="C14" s="19">
        <v>1.4419946482713501E-2</v>
      </c>
      <c r="D14" s="19">
        <v>9.3356340619486604E-3</v>
      </c>
      <c r="E14" s="19">
        <v>1.9421539198451201E-2</v>
      </c>
      <c r="F14" s="19"/>
      <c r="G14" s="19">
        <v>2.8466406637558599E-2</v>
      </c>
      <c r="H14" s="19">
        <v>3.52401278409393E-3</v>
      </c>
      <c r="I14" s="19">
        <v>2.5487417457079199E-2</v>
      </c>
      <c r="J14" s="19">
        <v>1.00101484745141E-2</v>
      </c>
      <c r="K14" s="19">
        <v>8.8580522290936398E-3</v>
      </c>
      <c r="L14" s="19">
        <v>1.22833718804521E-2</v>
      </c>
      <c r="M14" s="19"/>
      <c r="N14" s="19">
        <v>4.9178015264553197E-3</v>
      </c>
      <c r="O14" s="19">
        <v>2.03378789768217E-2</v>
      </c>
      <c r="P14" s="19">
        <v>1.59699038389172E-2</v>
      </c>
      <c r="Q14" s="19">
        <v>1.72790103400021E-2</v>
      </c>
      <c r="R14" s="19"/>
      <c r="S14" s="19">
        <v>2.2836625660609899E-2</v>
      </c>
      <c r="T14" s="19">
        <v>1.6727440995984302E-2</v>
      </c>
      <c r="U14" s="19">
        <v>2.7355203163587499E-2</v>
      </c>
      <c r="V14" s="19">
        <v>1.5874317423763599E-2</v>
      </c>
      <c r="W14" s="19">
        <v>1.1988833040723E-2</v>
      </c>
      <c r="X14" s="19">
        <v>6.4532981059110799E-3</v>
      </c>
      <c r="Y14" s="19">
        <v>1.301504392978E-2</v>
      </c>
      <c r="Z14" s="19">
        <v>1.2767812284517399E-2</v>
      </c>
      <c r="AA14" s="19">
        <v>9.1178889969097399E-3</v>
      </c>
      <c r="AB14" s="19">
        <v>0</v>
      </c>
      <c r="AC14" s="19">
        <v>0</v>
      </c>
      <c r="AD14" s="19">
        <v>4.8765046800030402E-2</v>
      </c>
      <c r="AE14" s="19"/>
      <c r="AF14" s="19">
        <v>3.3357432296611297E-2</v>
      </c>
      <c r="AG14" s="19">
        <v>2.25840001809661E-2</v>
      </c>
      <c r="AH14" s="19">
        <v>2.3814682362994301E-2</v>
      </c>
      <c r="AI14" s="19">
        <v>1.32951511536897E-2</v>
      </c>
      <c r="AJ14" s="19">
        <v>1.24380068762589E-2</v>
      </c>
      <c r="AK14" s="19">
        <v>7.5068003870473396E-3</v>
      </c>
      <c r="AL14" s="19">
        <v>5.0140115977900298E-3</v>
      </c>
      <c r="AM14" s="19">
        <v>1.5708193160226602E-2</v>
      </c>
      <c r="AN14" s="19">
        <v>0</v>
      </c>
      <c r="AO14" s="19">
        <v>1.8106230747520598E-2</v>
      </c>
      <c r="AP14" s="19">
        <v>0</v>
      </c>
      <c r="AQ14" s="19">
        <v>2.30445809549653E-2</v>
      </c>
      <c r="AR14" s="19">
        <v>1.9221211532568099E-2</v>
      </c>
      <c r="AS14" s="19">
        <v>0</v>
      </c>
      <c r="AT14" s="19">
        <v>0</v>
      </c>
      <c r="AU14" s="19">
        <v>0</v>
      </c>
      <c r="AV14" s="19"/>
      <c r="AW14" s="19">
        <v>1.85050333447765E-2</v>
      </c>
      <c r="AX14" s="19">
        <v>1.2591711961610901E-2</v>
      </c>
      <c r="AY14" s="19">
        <v>1.3626110134152301E-2</v>
      </c>
      <c r="AZ14" s="19">
        <v>1.2658681344088599E-2</v>
      </c>
      <c r="BA14" s="19">
        <v>0</v>
      </c>
      <c r="BB14" s="19"/>
      <c r="BC14" s="19">
        <v>1.8787045322411201E-2</v>
      </c>
      <c r="BD14" s="19">
        <v>8.0348954688596198E-3</v>
      </c>
      <c r="BE14" s="19">
        <v>1.6750573602967798E-2</v>
      </c>
      <c r="BF14" s="19">
        <v>2.14793116988189E-2</v>
      </c>
      <c r="BG14" s="19">
        <v>1.2652550080253001E-2</v>
      </c>
      <c r="BH14" s="19"/>
      <c r="BI14" s="19">
        <v>1.00951866240105E-2</v>
      </c>
      <c r="BJ14" s="19"/>
      <c r="BK14" s="19">
        <v>7.3736232324387004E-3</v>
      </c>
      <c r="BL14" s="19">
        <v>1.12341728264252E-2</v>
      </c>
      <c r="BM14" s="19">
        <v>1.6819442025558198E-2</v>
      </c>
      <c r="BN14" s="19">
        <v>5.4959646098520699E-2</v>
      </c>
      <c r="BO14" s="19"/>
      <c r="BP14" s="19">
        <v>7.5330596871605897E-3</v>
      </c>
      <c r="BQ14" s="19">
        <v>1.4706296651432801E-2</v>
      </c>
      <c r="BR14" s="19">
        <v>1.36165766576892E-2</v>
      </c>
      <c r="BS14" s="19">
        <v>0</v>
      </c>
      <c r="BT14" s="19">
        <v>1.7299787382048699E-2</v>
      </c>
      <c r="BU14" s="19"/>
      <c r="BV14" s="19">
        <v>2.9855443833887601E-3</v>
      </c>
      <c r="BW14" s="19">
        <v>1.22439449905566E-2</v>
      </c>
      <c r="BX14" s="19">
        <v>1.05048957871644E-2</v>
      </c>
      <c r="BY14" s="19">
        <v>7.4059730789164703E-3</v>
      </c>
      <c r="BZ14" s="19">
        <v>3.1611017032908598E-2</v>
      </c>
      <c r="CA14" s="19"/>
      <c r="CB14" s="19">
        <v>6.23582068556436E-3</v>
      </c>
      <c r="CC14" s="19">
        <v>1.9213303353452098E-2</v>
      </c>
      <c r="CD14" s="19"/>
      <c r="CE14" s="19">
        <v>1.39369463025187E-2</v>
      </c>
      <c r="CF14" s="19"/>
      <c r="CG14" s="19">
        <v>1.1223357649099401E-2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v>0</v>
      </c>
      <c r="AC9" s="17">
        <v>0</v>
      </c>
      <c r="AD9" s="17">
        <v>0</v>
      </c>
      <c r="AE9" s="17"/>
      <c r="AF9" s="17">
        <v>0</v>
      </c>
      <c r="AG9" s="17">
        <v>0</v>
      </c>
      <c r="AH9" s="17">
        <v>0</v>
      </c>
      <c r="AI9" s="17">
        <v>0</v>
      </c>
      <c r="AJ9" s="17">
        <v>0</v>
      </c>
      <c r="AK9" s="17">
        <v>0</v>
      </c>
      <c r="AL9" s="17">
        <v>0</v>
      </c>
      <c r="AM9" s="17">
        <v>0</v>
      </c>
      <c r="AN9" s="17">
        <v>0</v>
      </c>
      <c r="AO9" s="17">
        <v>0</v>
      </c>
      <c r="AP9" s="17">
        <v>0</v>
      </c>
      <c r="AQ9" s="17">
        <v>0</v>
      </c>
      <c r="AR9" s="17">
        <v>0</v>
      </c>
      <c r="AS9" s="17">
        <v>0</v>
      </c>
      <c r="AT9" s="17">
        <v>0</v>
      </c>
      <c r="AU9" s="17">
        <v>0</v>
      </c>
      <c r="AV9" s="17"/>
      <c r="AW9" s="17">
        <v>0</v>
      </c>
      <c r="AX9" s="17">
        <v>0</v>
      </c>
      <c r="AY9" s="17">
        <v>0</v>
      </c>
      <c r="AZ9" s="17">
        <v>0</v>
      </c>
      <c r="BA9" s="17">
        <v>0</v>
      </c>
      <c r="BB9" s="17"/>
      <c r="BC9" s="17">
        <v>0</v>
      </c>
      <c r="BD9" s="17">
        <v>0</v>
      </c>
      <c r="BE9" s="17">
        <v>0</v>
      </c>
      <c r="BF9" s="17">
        <v>0</v>
      </c>
      <c r="BG9" s="17">
        <v>0</v>
      </c>
      <c r="BH9" s="17"/>
      <c r="BI9" s="17">
        <v>0</v>
      </c>
      <c r="BJ9" s="17"/>
      <c r="BK9" s="17">
        <v>0</v>
      </c>
      <c r="BL9" s="17">
        <v>0</v>
      </c>
      <c r="BM9" s="17">
        <v>0</v>
      </c>
      <c r="BN9" s="17">
        <v>0</v>
      </c>
      <c r="BO9" s="17"/>
      <c r="BP9" s="17">
        <v>0</v>
      </c>
      <c r="BQ9" s="17">
        <v>0</v>
      </c>
      <c r="BR9" s="17">
        <v>0</v>
      </c>
      <c r="BS9" s="17">
        <v>0</v>
      </c>
      <c r="BT9" s="17">
        <v>0</v>
      </c>
      <c r="BU9" s="17"/>
      <c r="BV9" s="17">
        <v>0</v>
      </c>
      <c r="BW9" s="17">
        <v>0</v>
      </c>
      <c r="BX9" s="17">
        <v>0</v>
      </c>
      <c r="BY9" s="17">
        <v>0</v>
      </c>
      <c r="BZ9" s="17">
        <v>0</v>
      </c>
      <c r="CA9" s="17"/>
      <c r="CB9" s="17">
        <v>0</v>
      </c>
      <c r="CC9" s="17">
        <v>0</v>
      </c>
      <c r="CD9" s="17"/>
      <c r="CE9" s="17">
        <v>0</v>
      </c>
      <c r="CF9" s="17"/>
      <c r="CG9" s="17">
        <v>0</v>
      </c>
    </row>
    <row r="10" spans="2:85" x14ac:dyDescent="0.35">
      <c r="B10" s="18" t="s">
        <v>217</v>
      </c>
      <c r="C10" s="17">
        <v>1</v>
      </c>
      <c r="D10" s="17">
        <v>1</v>
      </c>
      <c r="E10" s="17">
        <v>1</v>
      </c>
      <c r="F10" s="17"/>
      <c r="G10" s="17">
        <v>1</v>
      </c>
      <c r="H10" s="17">
        <v>1</v>
      </c>
      <c r="I10" s="17">
        <v>1</v>
      </c>
      <c r="J10" s="17">
        <v>1</v>
      </c>
      <c r="K10" s="17">
        <v>1</v>
      </c>
      <c r="L10" s="17">
        <v>1</v>
      </c>
      <c r="M10" s="17"/>
      <c r="N10" s="17">
        <v>1</v>
      </c>
      <c r="O10" s="17">
        <v>1</v>
      </c>
      <c r="P10" s="17">
        <v>1</v>
      </c>
      <c r="Q10" s="17">
        <v>1</v>
      </c>
      <c r="R10" s="17"/>
      <c r="S10" s="17">
        <v>1</v>
      </c>
      <c r="T10" s="17">
        <v>1</v>
      </c>
      <c r="U10" s="17">
        <v>1</v>
      </c>
      <c r="V10" s="17">
        <v>1</v>
      </c>
      <c r="W10" s="17">
        <v>1</v>
      </c>
      <c r="X10" s="17">
        <v>1</v>
      </c>
      <c r="Y10" s="17">
        <v>1</v>
      </c>
      <c r="Z10" s="17">
        <v>1</v>
      </c>
      <c r="AA10" s="17">
        <v>1</v>
      </c>
      <c r="AB10" s="17">
        <v>1</v>
      </c>
      <c r="AC10" s="17">
        <v>1</v>
      </c>
      <c r="AD10" s="17">
        <v>1</v>
      </c>
      <c r="AE10" s="17"/>
      <c r="AF10" s="17">
        <v>1</v>
      </c>
      <c r="AG10" s="17">
        <v>1</v>
      </c>
      <c r="AH10" s="17">
        <v>1</v>
      </c>
      <c r="AI10" s="17">
        <v>1</v>
      </c>
      <c r="AJ10" s="17">
        <v>1</v>
      </c>
      <c r="AK10" s="17">
        <v>1</v>
      </c>
      <c r="AL10" s="17">
        <v>1</v>
      </c>
      <c r="AM10" s="17">
        <v>1</v>
      </c>
      <c r="AN10" s="17">
        <v>1</v>
      </c>
      <c r="AO10" s="17">
        <v>1</v>
      </c>
      <c r="AP10" s="17">
        <v>1</v>
      </c>
      <c r="AQ10" s="17">
        <v>1</v>
      </c>
      <c r="AR10" s="17">
        <v>1</v>
      </c>
      <c r="AS10" s="17">
        <v>1</v>
      </c>
      <c r="AT10" s="17">
        <v>1</v>
      </c>
      <c r="AU10" s="17">
        <v>1</v>
      </c>
      <c r="AV10" s="17"/>
      <c r="AW10" s="17">
        <v>1</v>
      </c>
      <c r="AX10" s="17">
        <v>1</v>
      </c>
      <c r="AY10" s="17">
        <v>1</v>
      </c>
      <c r="AZ10" s="17">
        <v>1</v>
      </c>
      <c r="BA10" s="17">
        <v>1</v>
      </c>
      <c r="BB10" s="17"/>
      <c r="BC10" s="17">
        <v>1</v>
      </c>
      <c r="BD10" s="17">
        <v>1</v>
      </c>
      <c r="BE10" s="17">
        <v>1</v>
      </c>
      <c r="BF10" s="17">
        <v>1</v>
      </c>
      <c r="BG10" s="17">
        <v>1</v>
      </c>
      <c r="BH10" s="17"/>
      <c r="BI10" s="17">
        <v>1</v>
      </c>
      <c r="BJ10" s="17"/>
      <c r="BK10" s="17">
        <v>1</v>
      </c>
      <c r="BL10" s="17">
        <v>1</v>
      </c>
      <c r="BM10" s="17">
        <v>1</v>
      </c>
      <c r="BN10" s="17">
        <v>1</v>
      </c>
      <c r="BO10" s="17"/>
      <c r="BP10" s="17">
        <v>1</v>
      </c>
      <c r="BQ10" s="17">
        <v>1</v>
      </c>
      <c r="BR10" s="17">
        <v>1</v>
      </c>
      <c r="BS10" s="17">
        <v>1</v>
      </c>
      <c r="BT10" s="17">
        <v>1</v>
      </c>
      <c r="BU10" s="17"/>
      <c r="BV10" s="17">
        <v>1</v>
      </c>
      <c r="BW10" s="17">
        <v>1</v>
      </c>
      <c r="BX10" s="17">
        <v>1</v>
      </c>
      <c r="BY10" s="17">
        <v>1</v>
      </c>
      <c r="BZ10" s="17">
        <v>1</v>
      </c>
      <c r="CA10" s="17"/>
      <c r="CB10" s="17">
        <v>1</v>
      </c>
      <c r="CC10" s="17">
        <v>1</v>
      </c>
      <c r="CD10" s="17"/>
      <c r="CE10" s="17">
        <v>1</v>
      </c>
      <c r="CF10" s="17"/>
      <c r="CG10" s="17">
        <v>1</v>
      </c>
    </row>
    <row r="11" spans="2:85" x14ac:dyDescent="0.35">
      <c r="B11" s="18" t="s">
        <v>218</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v>0</v>
      </c>
      <c r="W11" s="17">
        <v>0</v>
      </c>
      <c r="X11" s="17">
        <v>0</v>
      </c>
      <c r="Y11" s="17">
        <v>0</v>
      </c>
      <c r="Z11" s="17">
        <v>0</v>
      </c>
      <c r="AA11" s="17">
        <v>0</v>
      </c>
      <c r="AB11" s="17">
        <v>0</v>
      </c>
      <c r="AC11" s="17">
        <v>0</v>
      </c>
      <c r="AD11" s="17">
        <v>0</v>
      </c>
      <c r="AE11" s="17"/>
      <c r="AF11" s="17">
        <v>0</v>
      </c>
      <c r="AG11" s="17">
        <v>0</v>
      </c>
      <c r="AH11" s="17">
        <v>0</v>
      </c>
      <c r="AI11" s="17">
        <v>0</v>
      </c>
      <c r="AJ11" s="17">
        <v>0</v>
      </c>
      <c r="AK11" s="17">
        <v>0</v>
      </c>
      <c r="AL11" s="17">
        <v>0</v>
      </c>
      <c r="AM11" s="17">
        <v>0</v>
      </c>
      <c r="AN11" s="17">
        <v>0</v>
      </c>
      <c r="AO11" s="17">
        <v>0</v>
      </c>
      <c r="AP11" s="17">
        <v>0</v>
      </c>
      <c r="AQ11" s="17">
        <v>0</v>
      </c>
      <c r="AR11" s="17">
        <v>0</v>
      </c>
      <c r="AS11" s="17">
        <v>0</v>
      </c>
      <c r="AT11" s="17">
        <v>0</v>
      </c>
      <c r="AU11" s="17">
        <v>0</v>
      </c>
      <c r="AV11" s="17"/>
      <c r="AW11" s="17">
        <v>0</v>
      </c>
      <c r="AX11" s="17">
        <v>0</v>
      </c>
      <c r="AY11" s="17">
        <v>0</v>
      </c>
      <c r="AZ11" s="17">
        <v>0</v>
      </c>
      <c r="BA11" s="17">
        <v>0</v>
      </c>
      <c r="BB11" s="17"/>
      <c r="BC11" s="17">
        <v>0</v>
      </c>
      <c r="BD11" s="17">
        <v>0</v>
      </c>
      <c r="BE11" s="17">
        <v>0</v>
      </c>
      <c r="BF11" s="17">
        <v>0</v>
      </c>
      <c r="BG11" s="17">
        <v>0</v>
      </c>
      <c r="BH11" s="17"/>
      <c r="BI11" s="17">
        <v>0</v>
      </c>
      <c r="BJ11" s="17"/>
      <c r="BK11" s="17">
        <v>0</v>
      </c>
      <c r="BL11" s="17">
        <v>0</v>
      </c>
      <c r="BM11" s="17">
        <v>0</v>
      </c>
      <c r="BN11" s="17">
        <v>0</v>
      </c>
      <c r="BO11" s="17"/>
      <c r="BP11" s="17">
        <v>0</v>
      </c>
      <c r="BQ11" s="17">
        <v>0</v>
      </c>
      <c r="BR11" s="17">
        <v>0</v>
      </c>
      <c r="BS11" s="17">
        <v>0</v>
      </c>
      <c r="BT11" s="17">
        <v>0</v>
      </c>
      <c r="BU11" s="17"/>
      <c r="BV11" s="17">
        <v>0</v>
      </c>
      <c r="BW11" s="17">
        <v>0</v>
      </c>
      <c r="BX11" s="17">
        <v>0</v>
      </c>
      <c r="BY11" s="17">
        <v>0</v>
      </c>
      <c r="BZ11" s="17">
        <v>0</v>
      </c>
      <c r="CA11" s="17"/>
      <c r="CB11" s="17">
        <v>0</v>
      </c>
      <c r="CC11" s="17">
        <v>0</v>
      </c>
      <c r="CD11" s="17"/>
      <c r="CE11" s="17">
        <v>0</v>
      </c>
      <c r="CF11" s="17"/>
      <c r="CG11" s="17">
        <v>0</v>
      </c>
    </row>
    <row r="12" spans="2:85" x14ac:dyDescent="0.35">
      <c r="B12" s="18" t="s">
        <v>219</v>
      </c>
      <c r="C12" s="17">
        <v>0</v>
      </c>
      <c r="D12" s="17">
        <v>0</v>
      </c>
      <c r="E12" s="17">
        <v>0</v>
      </c>
      <c r="F12" s="17"/>
      <c r="G12" s="17">
        <v>0</v>
      </c>
      <c r="H12" s="17">
        <v>0</v>
      </c>
      <c r="I12" s="17">
        <v>0</v>
      </c>
      <c r="J12" s="17">
        <v>0</v>
      </c>
      <c r="K12" s="17">
        <v>0</v>
      </c>
      <c r="L12" s="17">
        <v>0</v>
      </c>
      <c r="M12" s="17"/>
      <c r="N12" s="17">
        <v>0</v>
      </c>
      <c r="O12" s="17">
        <v>0</v>
      </c>
      <c r="P12" s="17">
        <v>0</v>
      </c>
      <c r="Q12" s="17">
        <v>0</v>
      </c>
      <c r="R12" s="17"/>
      <c r="S12" s="17">
        <v>0</v>
      </c>
      <c r="T12" s="17">
        <v>0</v>
      </c>
      <c r="U12" s="17">
        <v>0</v>
      </c>
      <c r="V12" s="17">
        <v>0</v>
      </c>
      <c r="W12" s="17">
        <v>0</v>
      </c>
      <c r="X12" s="17">
        <v>0</v>
      </c>
      <c r="Y12" s="17">
        <v>0</v>
      </c>
      <c r="Z12" s="17">
        <v>0</v>
      </c>
      <c r="AA12" s="17">
        <v>0</v>
      </c>
      <c r="AB12" s="17">
        <v>0</v>
      </c>
      <c r="AC12" s="17">
        <v>0</v>
      </c>
      <c r="AD12" s="17">
        <v>0</v>
      </c>
      <c r="AE12" s="17"/>
      <c r="AF12" s="17">
        <v>0</v>
      </c>
      <c r="AG12" s="17">
        <v>0</v>
      </c>
      <c r="AH12" s="17">
        <v>0</v>
      </c>
      <c r="AI12" s="17">
        <v>0</v>
      </c>
      <c r="AJ12" s="17">
        <v>0</v>
      </c>
      <c r="AK12" s="17">
        <v>0</v>
      </c>
      <c r="AL12" s="17">
        <v>0</v>
      </c>
      <c r="AM12" s="17">
        <v>0</v>
      </c>
      <c r="AN12" s="17">
        <v>0</v>
      </c>
      <c r="AO12" s="17">
        <v>0</v>
      </c>
      <c r="AP12" s="17">
        <v>0</v>
      </c>
      <c r="AQ12" s="17">
        <v>0</v>
      </c>
      <c r="AR12" s="17">
        <v>0</v>
      </c>
      <c r="AS12" s="17">
        <v>0</v>
      </c>
      <c r="AT12" s="17">
        <v>0</v>
      </c>
      <c r="AU12" s="17">
        <v>0</v>
      </c>
      <c r="AV12" s="17"/>
      <c r="AW12" s="17">
        <v>0</v>
      </c>
      <c r="AX12" s="17">
        <v>0</v>
      </c>
      <c r="AY12" s="17">
        <v>0</v>
      </c>
      <c r="AZ12" s="17">
        <v>0</v>
      </c>
      <c r="BA12" s="17">
        <v>0</v>
      </c>
      <c r="BB12" s="17"/>
      <c r="BC12" s="17">
        <v>0</v>
      </c>
      <c r="BD12" s="17">
        <v>0</v>
      </c>
      <c r="BE12" s="17">
        <v>0</v>
      </c>
      <c r="BF12" s="17">
        <v>0</v>
      </c>
      <c r="BG12" s="17">
        <v>0</v>
      </c>
      <c r="BH12" s="17"/>
      <c r="BI12" s="17">
        <v>0</v>
      </c>
      <c r="BJ12" s="17"/>
      <c r="BK12" s="17">
        <v>0</v>
      </c>
      <c r="BL12" s="17">
        <v>0</v>
      </c>
      <c r="BM12" s="17">
        <v>0</v>
      </c>
      <c r="BN12" s="17">
        <v>0</v>
      </c>
      <c r="BO12" s="17"/>
      <c r="BP12" s="17">
        <v>0</v>
      </c>
      <c r="BQ12" s="17">
        <v>0</v>
      </c>
      <c r="BR12" s="17">
        <v>0</v>
      </c>
      <c r="BS12" s="17">
        <v>0</v>
      </c>
      <c r="BT12" s="17">
        <v>0</v>
      </c>
      <c r="BU12" s="17"/>
      <c r="BV12" s="17">
        <v>0</v>
      </c>
      <c r="BW12" s="17">
        <v>0</v>
      </c>
      <c r="BX12" s="17">
        <v>0</v>
      </c>
      <c r="BY12" s="17">
        <v>0</v>
      </c>
      <c r="BZ12" s="17">
        <v>0</v>
      </c>
      <c r="CA12" s="17"/>
      <c r="CB12" s="17">
        <v>0</v>
      </c>
      <c r="CC12" s="17">
        <v>0</v>
      </c>
      <c r="CD12" s="17"/>
      <c r="CE12" s="17">
        <v>0</v>
      </c>
      <c r="CF12" s="17"/>
      <c r="CG12" s="17">
        <v>0</v>
      </c>
    </row>
    <row r="13" spans="2:85" x14ac:dyDescent="0.35">
      <c r="B13" s="18" t="s">
        <v>220</v>
      </c>
      <c r="C13" s="17">
        <v>0</v>
      </c>
      <c r="D13" s="17">
        <v>0</v>
      </c>
      <c r="E13" s="17">
        <v>0</v>
      </c>
      <c r="F13" s="17"/>
      <c r="G13" s="17">
        <v>0</v>
      </c>
      <c r="H13" s="17">
        <v>0</v>
      </c>
      <c r="I13" s="17">
        <v>0</v>
      </c>
      <c r="J13" s="17">
        <v>0</v>
      </c>
      <c r="K13" s="17">
        <v>0</v>
      </c>
      <c r="L13" s="17">
        <v>0</v>
      </c>
      <c r="M13" s="17"/>
      <c r="N13" s="17">
        <v>0</v>
      </c>
      <c r="O13" s="17">
        <v>0</v>
      </c>
      <c r="P13" s="17">
        <v>0</v>
      </c>
      <c r="Q13" s="17">
        <v>0</v>
      </c>
      <c r="R13" s="17"/>
      <c r="S13" s="17">
        <v>0</v>
      </c>
      <c r="T13" s="17">
        <v>0</v>
      </c>
      <c r="U13" s="17">
        <v>0</v>
      </c>
      <c r="V13" s="17">
        <v>0</v>
      </c>
      <c r="W13" s="17">
        <v>0</v>
      </c>
      <c r="X13" s="17">
        <v>0</v>
      </c>
      <c r="Y13" s="17">
        <v>0</v>
      </c>
      <c r="Z13" s="17">
        <v>0</v>
      </c>
      <c r="AA13" s="17">
        <v>0</v>
      </c>
      <c r="AB13" s="17">
        <v>0</v>
      </c>
      <c r="AC13" s="17">
        <v>0</v>
      </c>
      <c r="AD13" s="17">
        <v>0</v>
      </c>
      <c r="AE13" s="17"/>
      <c r="AF13" s="17">
        <v>0</v>
      </c>
      <c r="AG13" s="17">
        <v>0</v>
      </c>
      <c r="AH13" s="17">
        <v>0</v>
      </c>
      <c r="AI13" s="17">
        <v>0</v>
      </c>
      <c r="AJ13" s="17">
        <v>0</v>
      </c>
      <c r="AK13" s="17">
        <v>0</v>
      </c>
      <c r="AL13" s="17">
        <v>0</v>
      </c>
      <c r="AM13" s="17">
        <v>0</v>
      </c>
      <c r="AN13" s="17">
        <v>0</v>
      </c>
      <c r="AO13" s="17">
        <v>0</v>
      </c>
      <c r="AP13" s="17">
        <v>0</v>
      </c>
      <c r="AQ13" s="17">
        <v>0</v>
      </c>
      <c r="AR13" s="17">
        <v>0</v>
      </c>
      <c r="AS13" s="17">
        <v>0</v>
      </c>
      <c r="AT13" s="17">
        <v>0</v>
      </c>
      <c r="AU13" s="17">
        <v>0</v>
      </c>
      <c r="AV13" s="17"/>
      <c r="AW13" s="17">
        <v>0</v>
      </c>
      <c r="AX13" s="17">
        <v>0</v>
      </c>
      <c r="AY13" s="17">
        <v>0</v>
      </c>
      <c r="AZ13" s="17">
        <v>0</v>
      </c>
      <c r="BA13" s="17">
        <v>0</v>
      </c>
      <c r="BB13" s="17"/>
      <c r="BC13" s="17">
        <v>0</v>
      </c>
      <c r="BD13" s="17">
        <v>0</v>
      </c>
      <c r="BE13" s="17">
        <v>0</v>
      </c>
      <c r="BF13" s="17">
        <v>0</v>
      </c>
      <c r="BG13" s="17">
        <v>0</v>
      </c>
      <c r="BH13" s="17"/>
      <c r="BI13" s="17">
        <v>0</v>
      </c>
      <c r="BJ13" s="17"/>
      <c r="BK13" s="17">
        <v>0</v>
      </c>
      <c r="BL13" s="17">
        <v>0</v>
      </c>
      <c r="BM13" s="17">
        <v>0</v>
      </c>
      <c r="BN13" s="17">
        <v>0</v>
      </c>
      <c r="BO13" s="17"/>
      <c r="BP13" s="17">
        <v>0</v>
      </c>
      <c r="BQ13" s="17">
        <v>0</v>
      </c>
      <c r="BR13" s="17">
        <v>0</v>
      </c>
      <c r="BS13" s="17">
        <v>0</v>
      </c>
      <c r="BT13" s="17">
        <v>0</v>
      </c>
      <c r="BU13" s="17"/>
      <c r="BV13" s="17">
        <v>0</v>
      </c>
      <c r="BW13" s="17">
        <v>0</v>
      </c>
      <c r="BX13" s="17">
        <v>0</v>
      </c>
      <c r="BY13" s="17">
        <v>0</v>
      </c>
      <c r="BZ13" s="17">
        <v>0</v>
      </c>
      <c r="CA13" s="17"/>
      <c r="CB13" s="17">
        <v>0</v>
      </c>
      <c r="CC13" s="17">
        <v>0</v>
      </c>
      <c r="CD13" s="17"/>
      <c r="CE13" s="17">
        <v>0</v>
      </c>
      <c r="CF13" s="17"/>
      <c r="CG13" s="17">
        <v>0</v>
      </c>
    </row>
    <row r="14" spans="2:85" x14ac:dyDescent="0.35">
      <c r="B14" s="18" t="s">
        <v>140</v>
      </c>
      <c r="C14" s="19">
        <v>0</v>
      </c>
      <c r="D14" s="19">
        <v>0</v>
      </c>
      <c r="E14" s="19">
        <v>0</v>
      </c>
      <c r="F14" s="19"/>
      <c r="G14" s="19">
        <v>0</v>
      </c>
      <c r="H14" s="19">
        <v>0</v>
      </c>
      <c r="I14" s="19">
        <v>0</v>
      </c>
      <c r="J14" s="19">
        <v>0</v>
      </c>
      <c r="K14" s="19">
        <v>0</v>
      </c>
      <c r="L14" s="19">
        <v>0</v>
      </c>
      <c r="M14" s="19"/>
      <c r="N14" s="19">
        <v>0</v>
      </c>
      <c r="O14" s="19">
        <v>0</v>
      </c>
      <c r="P14" s="19">
        <v>0</v>
      </c>
      <c r="Q14" s="19">
        <v>0</v>
      </c>
      <c r="R14" s="19"/>
      <c r="S14" s="19">
        <v>0</v>
      </c>
      <c r="T14" s="19">
        <v>0</v>
      </c>
      <c r="U14" s="19">
        <v>0</v>
      </c>
      <c r="V14" s="19">
        <v>0</v>
      </c>
      <c r="W14" s="19">
        <v>0</v>
      </c>
      <c r="X14" s="19">
        <v>0</v>
      </c>
      <c r="Y14" s="19">
        <v>0</v>
      </c>
      <c r="Z14" s="19">
        <v>0</v>
      </c>
      <c r="AA14" s="19">
        <v>0</v>
      </c>
      <c r="AB14" s="19">
        <v>0</v>
      </c>
      <c r="AC14" s="19">
        <v>0</v>
      </c>
      <c r="AD14" s="19">
        <v>0</v>
      </c>
      <c r="AE14" s="19"/>
      <c r="AF14" s="19">
        <v>0</v>
      </c>
      <c r="AG14" s="19">
        <v>0</v>
      </c>
      <c r="AH14" s="19">
        <v>0</v>
      </c>
      <c r="AI14" s="19">
        <v>0</v>
      </c>
      <c r="AJ14" s="19">
        <v>0</v>
      </c>
      <c r="AK14" s="19">
        <v>0</v>
      </c>
      <c r="AL14" s="19">
        <v>0</v>
      </c>
      <c r="AM14" s="19">
        <v>0</v>
      </c>
      <c r="AN14" s="19">
        <v>0</v>
      </c>
      <c r="AO14" s="19">
        <v>0</v>
      </c>
      <c r="AP14" s="19">
        <v>0</v>
      </c>
      <c r="AQ14" s="19">
        <v>0</v>
      </c>
      <c r="AR14" s="19">
        <v>0</v>
      </c>
      <c r="AS14" s="19">
        <v>0</v>
      </c>
      <c r="AT14" s="19">
        <v>0</v>
      </c>
      <c r="AU14" s="19">
        <v>0</v>
      </c>
      <c r="AV14" s="19"/>
      <c r="AW14" s="19">
        <v>0</v>
      </c>
      <c r="AX14" s="19">
        <v>0</v>
      </c>
      <c r="AY14" s="19">
        <v>0</v>
      </c>
      <c r="AZ14" s="19">
        <v>0</v>
      </c>
      <c r="BA14" s="19">
        <v>0</v>
      </c>
      <c r="BB14" s="19"/>
      <c r="BC14" s="19">
        <v>0</v>
      </c>
      <c r="BD14" s="19">
        <v>0</v>
      </c>
      <c r="BE14" s="19">
        <v>0</v>
      </c>
      <c r="BF14" s="19">
        <v>0</v>
      </c>
      <c r="BG14" s="19">
        <v>0</v>
      </c>
      <c r="BH14" s="19"/>
      <c r="BI14" s="19">
        <v>0</v>
      </c>
      <c r="BJ14" s="19"/>
      <c r="BK14" s="19">
        <v>0</v>
      </c>
      <c r="BL14" s="19">
        <v>0</v>
      </c>
      <c r="BM14" s="19">
        <v>0</v>
      </c>
      <c r="BN14" s="19">
        <v>0</v>
      </c>
      <c r="BO14" s="19"/>
      <c r="BP14" s="19">
        <v>0</v>
      </c>
      <c r="BQ14" s="19">
        <v>0</v>
      </c>
      <c r="BR14" s="19">
        <v>0</v>
      </c>
      <c r="BS14" s="19">
        <v>0</v>
      </c>
      <c r="BT14" s="19">
        <v>0</v>
      </c>
      <c r="BU14" s="19"/>
      <c r="BV14" s="19">
        <v>0</v>
      </c>
      <c r="BW14" s="19">
        <v>0</v>
      </c>
      <c r="BX14" s="19">
        <v>0</v>
      </c>
      <c r="BY14" s="19">
        <v>0</v>
      </c>
      <c r="BZ14" s="19">
        <v>0</v>
      </c>
      <c r="CA14" s="19"/>
      <c r="CB14" s="19">
        <v>0</v>
      </c>
      <c r="CC14" s="19">
        <v>0</v>
      </c>
      <c r="CD14" s="19"/>
      <c r="CE14" s="19">
        <v>0</v>
      </c>
      <c r="CF14" s="19"/>
      <c r="CG14" s="19">
        <v>0</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4.0153116918053497E-2</v>
      </c>
      <c r="D9" s="17">
        <v>4.9967499345545299E-2</v>
      </c>
      <c r="E9" s="17">
        <v>3.07000312885044E-2</v>
      </c>
      <c r="F9" s="17"/>
      <c r="G9" s="17">
        <v>8.1292120390429295E-2</v>
      </c>
      <c r="H9" s="17">
        <v>9.3026812595168207E-2</v>
      </c>
      <c r="I9" s="17">
        <v>4.9836973558994503E-2</v>
      </c>
      <c r="J9" s="17">
        <v>2.1758399503807199E-2</v>
      </c>
      <c r="K9" s="17">
        <v>0</v>
      </c>
      <c r="L9" s="17">
        <v>3.8781649256209401E-3</v>
      </c>
      <c r="M9" s="17"/>
      <c r="N9" s="17">
        <v>6.6494052152697797E-2</v>
      </c>
      <c r="O9" s="17">
        <v>2.46288240164594E-2</v>
      </c>
      <c r="P9" s="17">
        <v>3.8217920269601101E-2</v>
      </c>
      <c r="Q9" s="17">
        <v>2.98743694682779E-2</v>
      </c>
      <c r="R9" s="17"/>
      <c r="S9" s="17">
        <v>9.5917912433767294E-2</v>
      </c>
      <c r="T9" s="17">
        <v>1.4200184196714E-2</v>
      </c>
      <c r="U9" s="17">
        <v>2.80212614117967E-2</v>
      </c>
      <c r="V9" s="17">
        <v>3.9767692847270698E-2</v>
      </c>
      <c r="W9" s="17">
        <v>2.2222456287940801E-2</v>
      </c>
      <c r="X9" s="17">
        <v>4.4397441420381399E-2</v>
      </c>
      <c r="Y9" s="17">
        <v>2.8373016840851001E-2</v>
      </c>
      <c r="Z9" s="17">
        <v>3.8478344237278098E-2</v>
      </c>
      <c r="AA9" s="17">
        <v>4.52887546324112E-2</v>
      </c>
      <c r="AB9" s="17">
        <v>3.39745192751063E-2</v>
      </c>
      <c r="AC9" s="17">
        <v>3.3170833700430002E-2</v>
      </c>
      <c r="AD9" s="17">
        <v>0</v>
      </c>
      <c r="AE9" s="17"/>
      <c r="AF9" s="17">
        <v>5.5639156079342202E-2</v>
      </c>
      <c r="AG9" s="17">
        <v>1.1623363564079401E-2</v>
      </c>
      <c r="AH9" s="17">
        <v>0</v>
      </c>
      <c r="AI9" s="17">
        <v>6.4193892741927105E-2</v>
      </c>
      <c r="AJ9" s="17">
        <v>5.2024920645109503E-2</v>
      </c>
      <c r="AK9" s="17">
        <v>2.1565841477336901E-2</v>
      </c>
      <c r="AL9" s="17">
        <v>3.8392350903750698E-2</v>
      </c>
      <c r="AM9" s="17">
        <v>2.5170431696565999E-2</v>
      </c>
      <c r="AN9" s="17">
        <v>2.394209123777E-2</v>
      </c>
      <c r="AO9" s="17">
        <v>3.5140705389638899E-2</v>
      </c>
      <c r="AP9" s="17">
        <v>1.6566684708800301E-2</v>
      </c>
      <c r="AQ9" s="17">
        <v>1.46169637000724E-2</v>
      </c>
      <c r="AR9" s="17">
        <v>6.7984782569200597E-2</v>
      </c>
      <c r="AS9" s="17">
        <v>4.8688599845039503E-2</v>
      </c>
      <c r="AT9" s="17">
        <v>8.2852232441496906E-2</v>
      </c>
      <c r="AU9" s="17">
        <v>0.16831196631652101</v>
      </c>
      <c r="AV9" s="17"/>
      <c r="AW9" s="17">
        <v>1.45107951566831E-2</v>
      </c>
      <c r="AX9" s="17">
        <v>1.9217047752052199E-2</v>
      </c>
      <c r="AY9" s="17">
        <v>4.9561715612365199E-2</v>
      </c>
      <c r="AZ9" s="17">
        <v>0.103513702051057</v>
      </c>
      <c r="BA9" s="17">
        <v>0.18195371964620499</v>
      </c>
      <c r="BB9" s="17"/>
      <c r="BC9" s="17">
        <v>0.16376574203578201</v>
      </c>
      <c r="BD9" s="17">
        <v>4.20207763463082E-2</v>
      </c>
      <c r="BE9" s="17">
        <v>1.5690141113659399E-2</v>
      </c>
      <c r="BF9" s="17">
        <v>1.47086044818948E-2</v>
      </c>
      <c r="BG9" s="17">
        <v>0</v>
      </c>
      <c r="BH9" s="17"/>
      <c r="BI9" s="17">
        <v>4.3798938112171601E-2</v>
      </c>
      <c r="BJ9" s="17"/>
      <c r="BK9" s="17">
        <v>5.2955023780754201E-2</v>
      </c>
      <c r="BL9" s="17">
        <v>1.3391525468232499E-2</v>
      </c>
      <c r="BM9" s="17">
        <v>5.0958038232988202E-2</v>
      </c>
      <c r="BN9" s="17">
        <v>1.9440578982535799E-2</v>
      </c>
      <c r="BO9" s="17"/>
      <c r="BP9" s="17">
        <v>4.3018754365456303E-2</v>
      </c>
      <c r="BQ9" s="17">
        <v>6.6053939571622394E-2</v>
      </c>
      <c r="BR9" s="17">
        <v>3.6829583442249403E-2</v>
      </c>
      <c r="BS9" s="17">
        <v>1.8073059244143801E-2</v>
      </c>
      <c r="BT9" s="17">
        <v>1.8952021461271101E-2</v>
      </c>
      <c r="BU9" s="17"/>
      <c r="BV9" s="17">
        <v>3.1386765524321299E-2</v>
      </c>
      <c r="BW9" s="17">
        <v>0.117376392154997</v>
      </c>
      <c r="BX9" s="17">
        <v>4.2940584010604597E-2</v>
      </c>
      <c r="BY9" s="17">
        <v>1.22082416689504E-2</v>
      </c>
      <c r="BZ9" s="17">
        <v>2.29583407990782E-2</v>
      </c>
      <c r="CA9" s="17"/>
      <c r="CB9" s="17">
        <v>6.7078632835820995E-2</v>
      </c>
      <c r="CC9" s="17">
        <v>2.4383123894782501E-2</v>
      </c>
      <c r="CD9" s="17"/>
      <c r="CE9" s="17">
        <v>0.110670723939737</v>
      </c>
      <c r="CF9" s="17"/>
      <c r="CG9" s="17">
        <v>0.14428155071648299</v>
      </c>
    </row>
    <row r="10" spans="2:85" x14ac:dyDescent="0.35">
      <c r="B10" s="18" t="s">
        <v>217</v>
      </c>
      <c r="C10" s="17">
        <v>0.121826413652337</v>
      </c>
      <c r="D10" s="17">
        <v>0.15694778011159799</v>
      </c>
      <c r="E10" s="17">
        <v>8.7933131791293598E-2</v>
      </c>
      <c r="F10" s="17"/>
      <c r="G10" s="17">
        <v>0.132147571531222</v>
      </c>
      <c r="H10" s="17">
        <v>0.21243252336591201</v>
      </c>
      <c r="I10" s="17">
        <v>0.140502057683632</v>
      </c>
      <c r="J10" s="17">
        <v>9.6381077272632606E-2</v>
      </c>
      <c r="K10" s="17">
        <v>8.4230582619249303E-2</v>
      </c>
      <c r="L10" s="17">
        <v>7.20326199626935E-2</v>
      </c>
      <c r="M10" s="17"/>
      <c r="N10" s="17">
        <v>0.184289975100597</v>
      </c>
      <c r="O10" s="17">
        <v>0.125066982128621</v>
      </c>
      <c r="P10" s="17">
        <v>0.102011610477852</v>
      </c>
      <c r="Q10" s="17">
        <v>6.9407214175646201E-2</v>
      </c>
      <c r="R10" s="17"/>
      <c r="S10" s="17">
        <v>0.227496229516545</v>
      </c>
      <c r="T10" s="17">
        <v>8.5568317180402295E-2</v>
      </c>
      <c r="U10" s="17">
        <v>9.9868160004930595E-2</v>
      </c>
      <c r="V10" s="17">
        <v>9.0478468066715098E-2</v>
      </c>
      <c r="W10" s="17">
        <v>0.11735266624812001</v>
      </c>
      <c r="X10" s="17">
        <v>0.12881584321412001</v>
      </c>
      <c r="Y10" s="17">
        <v>9.1937280255297099E-2</v>
      </c>
      <c r="Z10" s="17">
        <v>0.14347348864759699</v>
      </c>
      <c r="AA10" s="17">
        <v>0.12871446976689299</v>
      </c>
      <c r="AB10" s="17">
        <v>8.8597057072320698E-2</v>
      </c>
      <c r="AC10" s="17">
        <v>8.4794369078876997E-2</v>
      </c>
      <c r="AD10" s="17">
        <v>0.115174814838277</v>
      </c>
      <c r="AE10" s="17"/>
      <c r="AF10" s="17">
        <v>3.7614328576970502E-2</v>
      </c>
      <c r="AG10" s="17">
        <v>0.121723305970248</v>
      </c>
      <c r="AH10" s="17">
        <v>6.3450907777781798E-2</v>
      </c>
      <c r="AI10" s="17">
        <v>6.1896707282640101E-2</v>
      </c>
      <c r="AJ10" s="17">
        <v>0.108078512021721</v>
      </c>
      <c r="AK10" s="17">
        <v>9.6333000232991794E-2</v>
      </c>
      <c r="AL10" s="17">
        <v>0.114160832023034</v>
      </c>
      <c r="AM10" s="17">
        <v>0.10592965738586101</v>
      </c>
      <c r="AN10" s="17">
        <v>9.3335152334139998E-2</v>
      </c>
      <c r="AO10" s="17">
        <v>0.15532164720546801</v>
      </c>
      <c r="AP10" s="17">
        <v>0.147789844118629</v>
      </c>
      <c r="AQ10" s="17">
        <v>0.15577272523128199</v>
      </c>
      <c r="AR10" s="17">
        <v>0.16577581385083501</v>
      </c>
      <c r="AS10" s="17">
        <v>0.14228236007749501</v>
      </c>
      <c r="AT10" s="17">
        <v>0.25946415812377399</v>
      </c>
      <c r="AU10" s="17">
        <v>0.255631869503603</v>
      </c>
      <c r="AV10" s="17"/>
      <c r="AW10" s="17">
        <v>5.7330089445893302E-2</v>
      </c>
      <c r="AX10" s="17">
        <v>7.9873271430132495E-2</v>
      </c>
      <c r="AY10" s="17">
        <v>0.180940233998829</v>
      </c>
      <c r="AZ10" s="17">
        <v>0.21406178755998401</v>
      </c>
      <c r="BA10" s="17">
        <v>0.33488036457798098</v>
      </c>
      <c r="BB10" s="17"/>
      <c r="BC10" s="17">
        <v>0.28179356699470098</v>
      </c>
      <c r="BD10" s="17">
        <v>0.14225563023258</v>
      </c>
      <c r="BE10" s="17">
        <v>8.9490256739593099E-2</v>
      </c>
      <c r="BF10" s="17">
        <v>4.0537154657524402E-2</v>
      </c>
      <c r="BG10" s="17">
        <v>9.3789706582084797E-2</v>
      </c>
      <c r="BH10" s="17"/>
      <c r="BI10" s="17">
        <v>0.13040049145763399</v>
      </c>
      <c r="BJ10" s="17"/>
      <c r="BK10" s="17">
        <v>0.14415221132412001</v>
      </c>
      <c r="BL10" s="17">
        <v>0.112795913111211</v>
      </c>
      <c r="BM10" s="17">
        <v>0.12175956405208201</v>
      </c>
      <c r="BN10" s="17">
        <v>5.7179001218028699E-2</v>
      </c>
      <c r="BO10" s="17"/>
      <c r="BP10" s="17">
        <v>7.7349482724548696E-2</v>
      </c>
      <c r="BQ10" s="17">
        <v>0.21188914619053401</v>
      </c>
      <c r="BR10" s="17">
        <v>0.118073657431036</v>
      </c>
      <c r="BS10" s="17">
        <v>6.0713241814254797E-2</v>
      </c>
      <c r="BT10" s="17">
        <v>0.102359374268364</v>
      </c>
      <c r="BU10" s="17"/>
      <c r="BV10" s="17">
        <v>0.101982642592297</v>
      </c>
      <c r="BW10" s="17">
        <v>0.27901885548958399</v>
      </c>
      <c r="BX10" s="17">
        <v>0.14588345285455401</v>
      </c>
      <c r="BY10" s="17">
        <v>5.2444326753478099E-2</v>
      </c>
      <c r="BZ10" s="17">
        <v>8.8430036408714593E-2</v>
      </c>
      <c r="CA10" s="17"/>
      <c r="CB10" s="17">
        <v>0.116423047531307</v>
      </c>
      <c r="CC10" s="17">
        <v>0.12499110866843501</v>
      </c>
      <c r="CD10" s="17"/>
      <c r="CE10" s="17">
        <v>0.29594581828658401</v>
      </c>
      <c r="CF10" s="17"/>
      <c r="CG10" s="17">
        <v>0.19794028320926399</v>
      </c>
    </row>
    <row r="11" spans="2:85" x14ac:dyDescent="0.35">
      <c r="B11" s="18" t="s">
        <v>218</v>
      </c>
      <c r="C11" s="17">
        <v>0.27009050217962799</v>
      </c>
      <c r="D11" s="17">
        <v>0.25562345424590299</v>
      </c>
      <c r="E11" s="17">
        <v>0.28398314914600797</v>
      </c>
      <c r="F11" s="17"/>
      <c r="G11" s="17">
        <v>0.25798464398035897</v>
      </c>
      <c r="H11" s="17">
        <v>0.26223362768299802</v>
      </c>
      <c r="I11" s="17">
        <v>0.310131986173806</v>
      </c>
      <c r="J11" s="17">
        <v>0.26633152999194298</v>
      </c>
      <c r="K11" s="17">
        <v>0.26727587112658602</v>
      </c>
      <c r="L11" s="17">
        <v>0.256929834940263</v>
      </c>
      <c r="M11" s="17"/>
      <c r="N11" s="17">
        <v>0.30599510830521798</v>
      </c>
      <c r="O11" s="17">
        <v>0.269339981923154</v>
      </c>
      <c r="P11" s="17">
        <v>0.232391068808773</v>
      </c>
      <c r="Q11" s="17">
        <v>0.266032006643387</v>
      </c>
      <c r="R11" s="17"/>
      <c r="S11" s="17">
        <v>0.24489707634680999</v>
      </c>
      <c r="T11" s="17">
        <v>0.28801685047926201</v>
      </c>
      <c r="U11" s="17">
        <v>0.294436847728685</v>
      </c>
      <c r="V11" s="17">
        <v>0.22477691031529601</v>
      </c>
      <c r="W11" s="17">
        <v>0.286288631624385</v>
      </c>
      <c r="X11" s="17">
        <v>0.32961497074312701</v>
      </c>
      <c r="Y11" s="17">
        <v>0.25948497050903602</v>
      </c>
      <c r="Z11" s="17">
        <v>0.217719169912344</v>
      </c>
      <c r="AA11" s="17">
        <v>0.23113621454987399</v>
      </c>
      <c r="AB11" s="17">
        <v>0.31435430310701501</v>
      </c>
      <c r="AC11" s="17">
        <v>0.28946808372023503</v>
      </c>
      <c r="AD11" s="17">
        <v>0.24038729968115299</v>
      </c>
      <c r="AE11" s="17"/>
      <c r="AF11" s="17">
        <v>0.19567489641065899</v>
      </c>
      <c r="AG11" s="17">
        <v>0.215835441527227</v>
      </c>
      <c r="AH11" s="17">
        <v>0.26847002851280399</v>
      </c>
      <c r="AI11" s="17">
        <v>0.270835357099942</v>
      </c>
      <c r="AJ11" s="17">
        <v>0.25041264755111797</v>
      </c>
      <c r="AK11" s="17">
        <v>0.27124163517503302</v>
      </c>
      <c r="AL11" s="17">
        <v>0.27306983603718799</v>
      </c>
      <c r="AM11" s="17">
        <v>0.24309968757082501</v>
      </c>
      <c r="AN11" s="17">
        <v>0.35937441314249902</v>
      </c>
      <c r="AO11" s="17">
        <v>0.32649425186068698</v>
      </c>
      <c r="AP11" s="17">
        <v>0.24721780793749101</v>
      </c>
      <c r="AQ11" s="17">
        <v>0.27791801049422299</v>
      </c>
      <c r="AR11" s="17">
        <v>0.27497631644196602</v>
      </c>
      <c r="AS11" s="17">
        <v>0.19051289231455201</v>
      </c>
      <c r="AT11" s="17">
        <v>0.34600316425537297</v>
      </c>
      <c r="AU11" s="17">
        <v>0.24447281723655001</v>
      </c>
      <c r="AV11" s="17"/>
      <c r="AW11" s="17">
        <v>0.26912656250391498</v>
      </c>
      <c r="AX11" s="17">
        <v>0.29108492658388302</v>
      </c>
      <c r="AY11" s="17">
        <v>0.28111067108326898</v>
      </c>
      <c r="AZ11" s="17">
        <v>0.27142825954240501</v>
      </c>
      <c r="BA11" s="17">
        <v>0.24788809706078399</v>
      </c>
      <c r="BB11" s="17"/>
      <c r="BC11" s="17">
        <v>0.18717275578433401</v>
      </c>
      <c r="BD11" s="17">
        <v>0.285528263886351</v>
      </c>
      <c r="BE11" s="17">
        <v>0.28652502665116703</v>
      </c>
      <c r="BF11" s="17">
        <v>0.26794346675431202</v>
      </c>
      <c r="BG11" s="17">
        <v>0.201130676343106</v>
      </c>
      <c r="BH11" s="17"/>
      <c r="BI11" s="17">
        <v>0.26806289060153299</v>
      </c>
      <c r="BJ11" s="17"/>
      <c r="BK11" s="17">
        <v>0.28456657558031501</v>
      </c>
      <c r="BL11" s="17">
        <v>0.255244341340778</v>
      </c>
      <c r="BM11" s="17">
        <v>0.27364907285888002</v>
      </c>
      <c r="BN11" s="17">
        <v>0.25675826847708699</v>
      </c>
      <c r="BO11" s="17"/>
      <c r="BP11" s="17">
        <v>0.25251131285708101</v>
      </c>
      <c r="BQ11" s="17">
        <v>0.309261773232965</v>
      </c>
      <c r="BR11" s="17">
        <v>0.35149812377891299</v>
      </c>
      <c r="BS11" s="17">
        <v>0.15168882744944701</v>
      </c>
      <c r="BT11" s="17">
        <v>0.26807701504563303</v>
      </c>
      <c r="BU11" s="17"/>
      <c r="BV11" s="17">
        <v>0.30870996118562599</v>
      </c>
      <c r="BW11" s="17">
        <v>0.33280612537384302</v>
      </c>
      <c r="BX11" s="17">
        <v>0.34116886158516702</v>
      </c>
      <c r="BY11" s="17">
        <v>0.150852838260398</v>
      </c>
      <c r="BZ11" s="17">
        <v>0.31874748283263399</v>
      </c>
      <c r="CA11" s="17"/>
      <c r="CB11" s="17">
        <v>0.18438607098698701</v>
      </c>
      <c r="CC11" s="17">
        <v>0.32028669103257801</v>
      </c>
      <c r="CD11" s="17"/>
      <c r="CE11" s="17">
        <v>0.33418636978358301</v>
      </c>
      <c r="CF11" s="17"/>
      <c r="CG11" s="17">
        <v>0.15725357881976201</v>
      </c>
    </row>
    <row r="12" spans="2:85" x14ac:dyDescent="0.35">
      <c r="B12" s="18" t="s">
        <v>219</v>
      </c>
      <c r="C12" s="17">
        <v>0.24953417006575301</v>
      </c>
      <c r="D12" s="17">
        <v>0.24865231600236401</v>
      </c>
      <c r="E12" s="17">
        <v>0.25113425844554899</v>
      </c>
      <c r="F12" s="17"/>
      <c r="G12" s="17">
        <v>0.29008982736447197</v>
      </c>
      <c r="H12" s="17">
        <v>0.246841981825974</v>
      </c>
      <c r="I12" s="17">
        <v>0.21061686974716001</v>
      </c>
      <c r="J12" s="17">
        <v>0.24447518484005601</v>
      </c>
      <c r="K12" s="17">
        <v>0.224345129018197</v>
      </c>
      <c r="L12" s="17">
        <v>0.27741765524630002</v>
      </c>
      <c r="M12" s="17"/>
      <c r="N12" s="17">
        <v>0.220518770728417</v>
      </c>
      <c r="O12" s="17">
        <v>0.25547246872004797</v>
      </c>
      <c r="P12" s="17">
        <v>0.293772377175338</v>
      </c>
      <c r="Q12" s="17">
        <v>0.23307324675125801</v>
      </c>
      <c r="R12" s="17"/>
      <c r="S12" s="17">
        <v>0.18350336387809299</v>
      </c>
      <c r="T12" s="17">
        <v>0.28178716137412102</v>
      </c>
      <c r="U12" s="17">
        <v>0.23406194177070799</v>
      </c>
      <c r="V12" s="17">
        <v>0.25718988926083902</v>
      </c>
      <c r="W12" s="17">
        <v>0.217044139852167</v>
      </c>
      <c r="X12" s="17">
        <v>0.25616529766096402</v>
      </c>
      <c r="Y12" s="17">
        <v>0.32520105630358598</v>
      </c>
      <c r="Z12" s="17">
        <v>0.319697138811179</v>
      </c>
      <c r="AA12" s="17">
        <v>0.26354117655063503</v>
      </c>
      <c r="AB12" s="17">
        <v>0.23051387697789399</v>
      </c>
      <c r="AC12" s="17">
        <v>0.28713395309930101</v>
      </c>
      <c r="AD12" s="17">
        <v>0.13993911510054</v>
      </c>
      <c r="AE12" s="17"/>
      <c r="AF12" s="17">
        <v>0.37420858895884701</v>
      </c>
      <c r="AG12" s="17">
        <v>0.19970091997408801</v>
      </c>
      <c r="AH12" s="17">
        <v>0.22153987510155801</v>
      </c>
      <c r="AI12" s="17">
        <v>0.20398629769863399</v>
      </c>
      <c r="AJ12" s="17">
        <v>0.27983656436774301</v>
      </c>
      <c r="AK12" s="17">
        <v>0.25171829105284099</v>
      </c>
      <c r="AL12" s="17">
        <v>0.26145306065045798</v>
      </c>
      <c r="AM12" s="17">
        <v>0.29075362336148503</v>
      </c>
      <c r="AN12" s="17">
        <v>0.25226934608933699</v>
      </c>
      <c r="AO12" s="17">
        <v>0.22392024395225399</v>
      </c>
      <c r="AP12" s="17">
        <v>0.28764406395204301</v>
      </c>
      <c r="AQ12" s="17">
        <v>0.25574442379597101</v>
      </c>
      <c r="AR12" s="17">
        <v>0.24049401423146599</v>
      </c>
      <c r="AS12" s="17">
        <v>0.32927359027956599</v>
      </c>
      <c r="AT12" s="17">
        <v>0.188887106398652</v>
      </c>
      <c r="AU12" s="17">
        <v>0.17929412755915899</v>
      </c>
      <c r="AV12" s="17"/>
      <c r="AW12" s="17">
        <v>0.24003628268338101</v>
      </c>
      <c r="AX12" s="17">
        <v>0.28715214198183497</v>
      </c>
      <c r="AY12" s="17">
        <v>0.23178024223024099</v>
      </c>
      <c r="AZ12" s="17">
        <v>0.21399689987605799</v>
      </c>
      <c r="BA12" s="17">
        <v>8.8140854110757394E-2</v>
      </c>
      <c r="BB12" s="17"/>
      <c r="BC12" s="17">
        <v>0.17748115632011599</v>
      </c>
      <c r="BD12" s="17">
        <v>0.26728138991994399</v>
      </c>
      <c r="BE12" s="17">
        <v>0.24239655037011101</v>
      </c>
      <c r="BF12" s="17">
        <v>0.28528664977990498</v>
      </c>
      <c r="BG12" s="17">
        <v>0.21487271200741601</v>
      </c>
      <c r="BH12" s="17"/>
      <c r="BI12" s="17">
        <v>0.25215337342726102</v>
      </c>
      <c r="BJ12" s="17"/>
      <c r="BK12" s="17">
        <v>0.26266355983850298</v>
      </c>
      <c r="BL12" s="17">
        <v>0.24992923220594199</v>
      </c>
      <c r="BM12" s="17">
        <v>0.24542665775894201</v>
      </c>
      <c r="BN12" s="17">
        <v>0.23578693765357001</v>
      </c>
      <c r="BO12" s="17"/>
      <c r="BP12" s="17">
        <v>0.26998202214696199</v>
      </c>
      <c r="BQ12" s="17">
        <v>0.21487262946159</v>
      </c>
      <c r="BR12" s="17">
        <v>0.27573173701818499</v>
      </c>
      <c r="BS12" s="17">
        <v>0.24299099506721999</v>
      </c>
      <c r="BT12" s="17">
        <v>0.26891379000862697</v>
      </c>
      <c r="BU12" s="17"/>
      <c r="BV12" s="17">
        <v>0.26868095489260801</v>
      </c>
      <c r="BW12" s="17">
        <v>0.17447573617586301</v>
      </c>
      <c r="BX12" s="17">
        <v>0.27595843597937098</v>
      </c>
      <c r="BY12" s="17">
        <v>0.27903090659156199</v>
      </c>
      <c r="BZ12" s="17">
        <v>0.23135680430754099</v>
      </c>
      <c r="CA12" s="17"/>
      <c r="CB12" s="17">
        <v>0.236133630261812</v>
      </c>
      <c r="CC12" s="17">
        <v>0.25738272605486001</v>
      </c>
      <c r="CD12" s="17"/>
      <c r="CE12" s="17">
        <v>0.15882115902084201</v>
      </c>
      <c r="CF12" s="17"/>
      <c r="CG12" s="17">
        <v>0.24993366629402</v>
      </c>
    </row>
    <row r="13" spans="2:85" x14ac:dyDescent="0.35">
      <c r="B13" s="18" t="s">
        <v>220</v>
      </c>
      <c r="C13" s="17">
        <v>0.25392899378501299</v>
      </c>
      <c r="D13" s="17">
        <v>0.22642799594949301</v>
      </c>
      <c r="E13" s="17">
        <v>0.279557078617163</v>
      </c>
      <c r="F13" s="17"/>
      <c r="G13" s="17">
        <v>0.15186441698997499</v>
      </c>
      <c r="H13" s="17">
        <v>0.159339471988239</v>
      </c>
      <c r="I13" s="17">
        <v>0.226448448593006</v>
      </c>
      <c r="J13" s="17">
        <v>0.29445260302728099</v>
      </c>
      <c r="K13" s="17">
        <v>0.37419544846455099</v>
      </c>
      <c r="L13" s="17">
        <v>0.30730976610767102</v>
      </c>
      <c r="M13" s="17"/>
      <c r="N13" s="17">
        <v>0.169432730656074</v>
      </c>
      <c r="O13" s="17">
        <v>0.25587727288529299</v>
      </c>
      <c r="P13" s="17">
        <v>0.26548434527086201</v>
      </c>
      <c r="Q13" s="17">
        <v>0.33310813281627699</v>
      </c>
      <c r="R13" s="17"/>
      <c r="S13" s="17">
        <v>0.19315043948983801</v>
      </c>
      <c r="T13" s="17">
        <v>0.26677557158496201</v>
      </c>
      <c r="U13" s="17">
        <v>0.27855330233936598</v>
      </c>
      <c r="V13" s="17">
        <v>0.30434138843310399</v>
      </c>
      <c r="W13" s="17">
        <v>0.31288187023534503</v>
      </c>
      <c r="X13" s="17">
        <v>0.208904367656148</v>
      </c>
      <c r="Y13" s="17">
        <v>0.214424228880877</v>
      </c>
      <c r="Z13" s="17">
        <v>0.25100349612932699</v>
      </c>
      <c r="AA13" s="17">
        <v>0.25054703099200198</v>
      </c>
      <c r="AB13" s="17">
        <v>0.25906084281442698</v>
      </c>
      <c r="AC13" s="17">
        <v>0.254676292597663</v>
      </c>
      <c r="AD13" s="17">
        <v>0.367640418503485</v>
      </c>
      <c r="AE13" s="17"/>
      <c r="AF13" s="17">
        <v>0.197852188148021</v>
      </c>
      <c r="AG13" s="17">
        <v>0.34903972124635702</v>
      </c>
      <c r="AH13" s="17">
        <v>0.37530956045929897</v>
      </c>
      <c r="AI13" s="17">
        <v>0.33197562271194497</v>
      </c>
      <c r="AJ13" s="17">
        <v>0.24137227716573301</v>
      </c>
      <c r="AK13" s="17">
        <v>0.27746166491201701</v>
      </c>
      <c r="AL13" s="17">
        <v>0.26885240560699603</v>
      </c>
      <c r="AM13" s="17">
        <v>0.28822743506544801</v>
      </c>
      <c r="AN13" s="17">
        <v>0.197094492071241</v>
      </c>
      <c r="AO13" s="17">
        <v>0.209280005457498</v>
      </c>
      <c r="AP13" s="17">
        <v>0.24942273099341</v>
      </c>
      <c r="AQ13" s="17">
        <v>0.25045126367409698</v>
      </c>
      <c r="AR13" s="17">
        <v>0.183404809680316</v>
      </c>
      <c r="AS13" s="17">
        <v>0.20770702196165999</v>
      </c>
      <c r="AT13" s="17">
        <v>6.2405343847427401E-2</v>
      </c>
      <c r="AU13" s="17">
        <v>0.13046947700929401</v>
      </c>
      <c r="AV13" s="17"/>
      <c r="AW13" s="17">
        <v>0.334246960135963</v>
      </c>
      <c r="AX13" s="17">
        <v>0.25689043655263</v>
      </c>
      <c r="AY13" s="17">
        <v>0.19427466999794499</v>
      </c>
      <c r="AZ13" s="17">
        <v>0.16194679341343701</v>
      </c>
      <c r="BA13" s="17">
        <v>0.147136964604273</v>
      </c>
      <c r="BB13" s="17"/>
      <c r="BC13" s="17">
        <v>9.0057853170561697E-2</v>
      </c>
      <c r="BD13" s="17">
        <v>0.21939505697370301</v>
      </c>
      <c r="BE13" s="17">
        <v>0.29841787037106898</v>
      </c>
      <c r="BF13" s="17">
        <v>0.31120765526924898</v>
      </c>
      <c r="BG13" s="17">
        <v>0.41657839094961202</v>
      </c>
      <c r="BH13" s="17"/>
      <c r="BI13" s="17">
        <v>0.24950512627413199</v>
      </c>
      <c r="BJ13" s="17"/>
      <c r="BK13" s="17">
        <v>0.21285941958997801</v>
      </c>
      <c r="BL13" s="17">
        <v>0.27304368078365598</v>
      </c>
      <c r="BM13" s="17">
        <v>0.258538676421807</v>
      </c>
      <c r="BN13" s="17">
        <v>0.23427549516909499</v>
      </c>
      <c r="BO13" s="17"/>
      <c r="BP13" s="17">
        <v>0.318878372091631</v>
      </c>
      <c r="BQ13" s="17">
        <v>0.141861128232457</v>
      </c>
      <c r="BR13" s="17">
        <v>0.14157572485526801</v>
      </c>
      <c r="BS13" s="17">
        <v>0.489475543637376</v>
      </c>
      <c r="BT13" s="17">
        <v>0.20332986366515701</v>
      </c>
      <c r="BU13" s="17"/>
      <c r="BV13" s="17">
        <v>0.242121104138246</v>
      </c>
      <c r="BW13" s="17">
        <v>5.2639218335137697E-2</v>
      </c>
      <c r="BX13" s="17">
        <v>0.14946032101279999</v>
      </c>
      <c r="BY13" s="17">
        <v>0.46787977016833299</v>
      </c>
      <c r="BZ13" s="17">
        <v>0.23744265114067201</v>
      </c>
      <c r="CA13" s="17"/>
      <c r="CB13" s="17">
        <v>0.36039746299762998</v>
      </c>
      <c r="CC13" s="17">
        <v>0.19157152506244099</v>
      </c>
      <c r="CD13" s="17"/>
      <c r="CE13" s="17">
        <v>5.4575438935451998E-2</v>
      </c>
      <c r="CF13" s="17"/>
      <c r="CG13" s="17">
        <v>0.22524876771404401</v>
      </c>
    </row>
    <row r="14" spans="2:85" x14ac:dyDescent="0.35">
      <c r="B14" s="18" t="s">
        <v>140</v>
      </c>
      <c r="C14" s="19">
        <v>6.4466803399215594E-2</v>
      </c>
      <c r="D14" s="19">
        <v>6.2380954345096502E-2</v>
      </c>
      <c r="E14" s="19">
        <v>6.6692350711482204E-2</v>
      </c>
      <c r="F14" s="19"/>
      <c r="G14" s="19">
        <v>8.6621419743542302E-2</v>
      </c>
      <c r="H14" s="19">
        <v>2.6125582541709599E-2</v>
      </c>
      <c r="I14" s="19">
        <v>6.2463664243402398E-2</v>
      </c>
      <c r="J14" s="19">
        <v>7.6601205364280597E-2</v>
      </c>
      <c r="K14" s="19">
        <v>4.99529687714165E-2</v>
      </c>
      <c r="L14" s="19">
        <v>8.2431958817451301E-2</v>
      </c>
      <c r="M14" s="19"/>
      <c r="N14" s="19">
        <v>5.3269363056995901E-2</v>
      </c>
      <c r="O14" s="19">
        <v>6.9614470326424704E-2</v>
      </c>
      <c r="P14" s="19">
        <v>6.8122677997574599E-2</v>
      </c>
      <c r="Q14" s="19">
        <v>6.8505030145153203E-2</v>
      </c>
      <c r="R14" s="19"/>
      <c r="S14" s="19">
        <v>5.5034978334947103E-2</v>
      </c>
      <c r="T14" s="19">
        <v>6.3651915184538499E-2</v>
      </c>
      <c r="U14" s="19">
        <v>6.5058486744514907E-2</v>
      </c>
      <c r="V14" s="19">
        <v>8.3445651076774999E-2</v>
      </c>
      <c r="W14" s="19">
        <v>4.4210235752042699E-2</v>
      </c>
      <c r="X14" s="19">
        <v>3.2102079305259497E-2</v>
      </c>
      <c r="Y14" s="19">
        <v>8.0579447210353206E-2</v>
      </c>
      <c r="Z14" s="19">
        <v>2.96283622622758E-2</v>
      </c>
      <c r="AA14" s="19">
        <v>8.07723535081845E-2</v>
      </c>
      <c r="AB14" s="19">
        <v>7.3499400753237604E-2</v>
      </c>
      <c r="AC14" s="19">
        <v>5.0756467803494E-2</v>
      </c>
      <c r="AD14" s="19">
        <v>0.13685835187654499</v>
      </c>
      <c r="AE14" s="19"/>
      <c r="AF14" s="19">
        <v>0.13901084182616</v>
      </c>
      <c r="AG14" s="19">
        <v>0.102077247718001</v>
      </c>
      <c r="AH14" s="19">
        <v>7.1229628148556795E-2</v>
      </c>
      <c r="AI14" s="19">
        <v>6.7112122464911397E-2</v>
      </c>
      <c r="AJ14" s="19">
        <v>6.8275078248575705E-2</v>
      </c>
      <c r="AK14" s="19">
        <v>8.1679567149779794E-2</v>
      </c>
      <c r="AL14" s="19">
        <v>4.4071514778573101E-2</v>
      </c>
      <c r="AM14" s="19">
        <v>4.6819164919815401E-2</v>
      </c>
      <c r="AN14" s="19">
        <v>7.3984505125013394E-2</v>
      </c>
      <c r="AO14" s="19">
        <v>4.9843146134454702E-2</v>
      </c>
      <c r="AP14" s="19">
        <v>5.1358868289627997E-2</v>
      </c>
      <c r="AQ14" s="19">
        <v>4.5496613104355398E-2</v>
      </c>
      <c r="AR14" s="19">
        <v>6.7364263226216803E-2</v>
      </c>
      <c r="AS14" s="19">
        <v>8.1535535521688504E-2</v>
      </c>
      <c r="AT14" s="19">
        <v>6.0387994933277199E-2</v>
      </c>
      <c r="AU14" s="19">
        <v>2.1819742374873299E-2</v>
      </c>
      <c r="AV14" s="19"/>
      <c r="AW14" s="19">
        <v>8.47493100741641E-2</v>
      </c>
      <c r="AX14" s="19">
        <v>6.5782175699467094E-2</v>
      </c>
      <c r="AY14" s="19">
        <v>6.2332467077351503E-2</v>
      </c>
      <c r="AZ14" s="19">
        <v>3.5052557557059501E-2</v>
      </c>
      <c r="BA14" s="19">
        <v>0</v>
      </c>
      <c r="BB14" s="19"/>
      <c r="BC14" s="19">
        <v>9.9728925694505602E-2</v>
      </c>
      <c r="BD14" s="19">
        <v>4.3518882641113699E-2</v>
      </c>
      <c r="BE14" s="19">
        <v>6.7480154754400001E-2</v>
      </c>
      <c r="BF14" s="19">
        <v>8.03164690571153E-2</v>
      </c>
      <c r="BG14" s="19">
        <v>7.3628514117780999E-2</v>
      </c>
      <c r="BH14" s="19"/>
      <c r="BI14" s="19">
        <v>5.6079180127268501E-2</v>
      </c>
      <c r="BJ14" s="19"/>
      <c r="BK14" s="19">
        <v>4.2803209886329997E-2</v>
      </c>
      <c r="BL14" s="19">
        <v>9.5595307090181394E-2</v>
      </c>
      <c r="BM14" s="19">
        <v>4.96679906753002E-2</v>
      </c>
      <c r="BN14" s="19">
        <v>0.19655971849968301</v>
      </c>
      <c r="BO14" s="19"/>
      <c r="BP14" s="19">
        <v>3.8260055814320598E-2</v>
      </c>
      <c r="BQ14" s="19">
        <v>5.6061383310831402E-2</v>
      </c>
      <c r="BR14" s="19">
        <v>7.6291173474348606E-2</v>
      </c>
      <c r="BS14" s="19">
        <v>3.7058332787558303E-2</v>
      </c>
      <c r="BT14" s="19">
        <v>0.13836793555094801</v>
      </c>
      <c r="BU14" s="19"/>
      <c r="BV14" s="19">
        <v>4.7118571666901803E-2</v>
      </c>
      <c r="BW14" s="19">
        <v>4.3683672470575301E-2</v>
      </c>
      <c r="BX14" s="19">
        <v>4.4588344557502699E-2</v>
      </c>
      <c r="BY14" s="19">
        <v>3.7583916557278101E-2</v>
      </c>
      <c r="BZ14" s="19">
        <v>0.10106468451136</v>
      </c>
      <c r="CA14" s="19"/>
      <c r="CB14" s="19">
        <v>3.5581155386442402E-2</v>
      </c>
      <c r="CC14" s="19">
        <v>8.1384825286903995E-2</v>
      </c>
      <c r="CD14" s="19"/>
      <c r="CE14" s="19">
        <v>4.5800490033801398E-2</v>
      </c>
      <c r="CF14" s="19"/>
      <c r="CG14" s="19">
        <v>2.5342153246426601E-2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5.5310602063943198E-2</v>
      </c>
      <c r="D9" s="17">
        <v>6.5683968192068995E-2</v>
      </c>
      <c r="E9" s="17">
        <v>4.5357278454518202E-2</v>
      </c>
      <c r="F9" s="17"/>
      <c r="G9" s="17">
        <v>9.3241417900271295E-2</v>
      </c>
      <c r="H9" s="17">
        <v>0.11270771671313499</v>
      </c>
      <c r="I9" s="17">
        <v>7.74374419817834E-2</v>
      </c>
      <c r="J9" s="17">
        <v>3.1788530805153301E-2</v>
      </c>
      <c r="K9" s="17">
        <v>1.01765841715124E-2</v>
      </c>
      <c r="L9" s="17">
        <v>1.4885625278307399E-2</v>
      </c>
      <c r="M9" s="17"/>
      <c r="N9" s="17">
        <v>6.9312779320571602E-2</v>
      </c>
      <c r="O9" s="17">
        <v>4.3783578670294102E-2</v>
      </c>
      <c r="P9" s="17">
        <v>5.1078880363790102E-2</v>
      </c>
      <c r="Q9" s="17">
        <v>5.30819653363983E-2</v>
      </c>
      <c r="R9" s="17"/>
      <c r="S9" s="17">
        <v>0.11995539482181899</v>
      </c>
      <c r="T9" s="17">
        <v>2.3211791654397001E-2</v>
      </c>
      <c r="U9" s="17">
        <v>4.6069075292624197E-2</v>
      </c>
      <c r="V9" s="17">
        <v>5.0319056475151398E-2</v>
      </c>
      <c r="W9" s="17">
        <v>4.4320783981920103E-2</v>
      </c>
      <c r="X9" s="17">
        <v>7.4654078170297997E-2</v>
      </c>
      <c r="Y9" s="17">
        <v>4.6375550900817401E-2</v>
      </c>
      <c r="Z9" s="17">
        <v>2.5403493219238599E-2</v>
      </c>
      <c r="AA9" s="17">
        <v>5.7487570073616899E-2</v>
      </c>
      <c r="AB9" s="17">
        <v>5.9456520090730797E-2</v>
      </c>
      <c r="AC9" s="17">
        <v>2.12310664627295E-2</v>
      </c>
      <c r="AD9" s="17">
        <v>0</v>
      </c>
      <c r="AE9" s="17"/>
      <c r="AF9" s="17">
        <v>9.2525671779778398E-2</v>
      </c>
      <c r="AG9" s="17">
        <v>4.0554853782254603E-2</v>
      </c>
      <c r="AH9" s="17">
        <v>2.38784692485083E-2</v>
      </c>
      <c r="AI9" s="17">
        <v>8.96001800282136E-2</v>
      </c>
      <c r="AJ9" s="17">
        <v>5.8994710507850198E-2</v>
      </c>
      <c r="AK9" s="17">
        <v>2.8887760107424901E-2</v>
      </c>
      <c r="AL9" s="17">
        <v>3.6968920928123497E-2</v>
      </c>
      <c r="AM9" s="17">
        <v>4.9202595597954799E-2</v>
      </c>
      <c r="AN9" s="17">
        <v>3.0067280232444302E-2</v>
      </c>
      <c r="AO9" s="17">
        <v>1.04825005131432E-2</v>
      </c>
      <c r="AP9" s="17">
        <v>4.1929306507278198E-2</v>
      </c>
      <c r="AQ9" s="17">
        <v>5.64489148107713E-2</v>
      </c>
      <c r="AR9" s="17">
        <v>5.30596933659567E-2</v>
      </c>
      <c r="AS9" s="17">
        <v>0.101718517126844</v>
      </c>
      <c r="AT9" s="17">
        <v>0.118557883187049</v>
      </c>
      <c r="AU9" s="17">
        <v>0.19111668802137199</v>
      </c>
      <c r="AV9" s="17"/>
      <c r="AW9" s="17">
        <v>2.98250682405076E-2</v>
      </c>
      <c r="AX9" s="17">
        <v>5.66759602680263E-2</v>
      </c>
      <c r="AY9" s="17">
        <v>4.90510766839388E-2</v>
      </c>
      <c r="AZ9" s="17">
        <v>0.12998294740898</v>
      </c>
      <c r="BA9" s="17">
        <v>0.23136073464066401</v>
      </c>
      <c r="BB9" s="17"/>
      <c r="BC9" s="17">
        <v>0.196044486635858</v>
      </c>
      <c r="BD9" s="17">
        <v>5.8135171407200502E-2</v>
      </c>
      <c r="BE9" s="17">
        <v>2.3829897629224502E-2</v>
      </c>
      <c r="BF9" s="17">
        <v>2.5209489561711498E-2</v>
      </c>
      <c r="BG9" s="17">
        <v>4.6783509739737099E-2</v>
      </c>
      <c r="BH9" s="17"/>
      <c r="BI9" s="17">
        <v>6.0910600039734197E-2</v>
      </c>
      <c r="BJ9" s="17"/>
      <c r="BK9" s="17">
        <v>6.5240001731264805E-2</v>
      </c>
      <c r="BL9" s="17">
        <v>2.19290842888193E-2</v>
      </c>
      <c r="BM9" s="17">
        <v>6.9708370897131194E-2</v>
      </c>
      <c r="BN9" s="17">
        <v>5.6552821355694401E-2</v>
      </c>
      <c r="BO9" s="17"/>
      <c r="BP9" s="17">
        <v>5.4373421314394599E-2</v>
      </c>
      <c r="BQ9" s="17">
        <v>8.3789053551275805E-2</v>
      </c>
      <c r="BR9" s="17">
        <v>4.4922917976004402E-2</v>
      </c>
      <c r="BS9" s="17">
        <v>5.7528937441421901E-2</v>
      </c>
      <c r="BT9" s="17">
        <v>3.63397177143851E-2</v>
      </c>
      <c r="BU9" s="17"/>
      <c r="BV9" s="17">
        <v>5.1754685701741202E-2</v>
      </c>
      <c r="BW9" s="17">
        <v>0.13077163709874101</v>
      </c>
      <c r="BX9" s="17">
        <v>4.8953813585073301E-2</v>
      </c>
      <c r="BY9" s="17">
        <v>3.1700187909758398E-2</v>
      </c>
      <c r="BZ9" s="17">
        <v>3.2751915149236498E-2</v>
      </c>
      <c r="CA9" s="17"/>
      <c r="CB9" s="17">
        <v>8.3729389115331995E-2</v>
      </c>
      <c r="CC9" s="17">
        <v>3.8666015757818098E-2</v>
      </c>
      <c r="CD9" s="17"/>
      <c r="CE9" s="17">
        <v>0.12784574484798</v>
      </c>
      <c r="CF9" s="17"/>
      <c r="CG9" s="17">
        <v>0.16784061031308101</v>
      </c>
    </row>
    <row r="10" spans="2:85" x14ac:dyDescent="0.35">
      <c r="B10" s="18" t="s">
        <v>217</v>
      </c>
      <c r="C10" s="17">
        <v>0.19898394444656001</v>
      </c>
      <c r="D10" s="17">
        <v>0.197041436285007</v>
      </c>
      <c r="E10" s="17">
        <v>0.200450293069419</v>
      </c>
      <c r="F10" s="17"/>
      <c r="G10" s="17">
        <v>0.27167834390932699</v>
      </c>
      <c r="H10" s="17">
        <v>0.27664462401069201</v>
      </c>
      <c r="I10" s="17">
        <v>0.24459909840630201</v>
      </c>
      <c r="J10" s="17">
        <v>0.153853090737953</v>
      </c>
      <c r="K10" s="17">
        <v>0.12821320991080301</v>
      </c>
      <c r="L10" s="17">
        <v>0.13469391812149101</v>
      </c>
      <c r="M10" s="17"/>
      <c r="N10" s="17">
        <v>0.231928120414056</v>
      </c>
      <c r="O10" s="17">
        <v>0.18018589892683401</v>
      </c>
      <c r="P10" s="17">
        <v>0.226733760680634</v>
      </c>
      <c r="Q10" s="17">
        <v>0.16012623501176701</v>
      </c>
      <c r="R10" s="17"/>
      <c r="S10" s="17">
        <v>0.221311526745429</v>
      </c>
      <c r="T10" s="17">
        <v>0.184464294088724</v>
      </c>
      <c r="U10" s="17">
        <v>0.13186272695698301</v>
      </c>
      <c r="V10" s="17">
        <v>0.16192428299495201</v>
      </c>
      <c r="W10" s="17">
        <v>0.244811991552876</v>
      </c>
      <c r="X10" s="17">
        <v>0.17706789102043999</v>
      </c>
      <c r="Y10" s="17">
        <v>0.18127195264453699</v>
      </c>
      <c r="Z10" s="17">
        <v>0.16808503316932799</v>
      </c>
      <c r="AA10" s="17">
        <v>0.245946842988124</v>
      </c>
      <c r="AB10" s="17">
        <v>0.23095493550136101</v>
      </c>
      <c r="AC10" s="17">
        <v>0.19160361513379801</v>
      </c>
      <c r="AD10" s="17">
        <v>0.238066535796086</v>
      </c>
      <c r="AE10" s="17"/>
      <c r="AF10" s="17">
        <v>0.14073911581462201</v>
      </c>
      <c r="AG10" s="17">
        <v>0.15481458396447401</v>
      </c>
      <c r="AH10" s="17">
        <v>0.115109149533796</v>
      </c>
      <c r="AI10" s="17">
        <v>0.143560778162901</v>
      </c>
      <c r="AJ10" s="17">
        <v>0.208491931879419</v>
      </c>
      <c r="AK10" s="17">
        <v>0.22601021334181201</v>
      </c>
      <c r="AL10" s="17">
        <v>0.181099485104215</v>
      </c>
      <c r="AM10" s="17">
        <v>0.21728926690578301</v>
      </c>
      <c r="AN10" s="17">
        <v>0.21222983218861699</v>
      </c>
      <c r="AO10" s="17">
        <v>0.26727254284389901</v>
      </c>
      <c r="AP10" s="17">
        <v>0.18406480748147</v>
      </c>
      <c r="AQ10" s="17">
        <v>0.192608371711293</v>
      </c>
      <c r="AR10" s="17">
        <v>0.22008456335156701</v>
      </c>
      <c r="AS10" s="17">
        <v>0.17914316502069599</v>
      </c>
      <c r="AT10" s="17">
        <v>0.25335951321493699</v>
      </c>
      <c r="AU10" s="17">
        <v>0.26338280393999902</v>
      </c>
      <c r="AV10" s="17"/>
      <c r="AW10" s="17">
        <v>0.20063803349717099</v>
      </c>
      <c r="AX10" s="17">
        <v>0.185545783931408</v>
      </c>
      <c r="AY10" s="17">
        <v>0.22747121554730401</v>
      </c>
      <c r="AZ10" s="17">
        <v>0.20346107375410999</v>
      </c>
      <c r="BA10" s="17">
        <v>0.25002316327332602</v>
      </c>
      <c r="BB10" s="17"/>
      <c r="BC10" s="17">
        <v>0.27070841321960598</v>
      </c>
      <c r="BD10" s="17">
        <v>0.23683739772531301</v>
      </c>
      <c r="BE10" s="17">
        <v>0.172767151882012</v>
      </c>
      <c r="BF10" s="17">
        <v>0.134588191694135</v>
      </c>
      <c r="BG10" s="17">
        <v>0.12838418248104799</v>
      </c>
      <c r="BH10" s="17"/>
      <c r="BI10" s="17">
        <v>0.215403064930655</v>
      </c>
      <c r="BJ10" s="17"/>
      <c r="BK10" s="17">
        <v>0.224244316884878</v>
      </c>
      <c r="BL10" s="17">
        <v>0.21569663411613901</v>
      </c>
      <c r="BM10" s="17">
        <v>0.186347104752598</v>
      </c>
      <c r="BN10" s="17">
        <v>8.2390573328934597E-2</v>
      </c>
      <c r="BO10" s="17"/>
      <c r="BP10" s="17">
        <v>0.160248344295878</v>
      </c>
      <c r="BQ10" s="17">
        <v>0.24412979471098101</v>
      </c>
      <c r="BR10" s="17">
        <v>0.152201810674334</v>
      </c>
      <c r="BS10" s="17">
        <v>0.120854702499661</v>
      </c>
      <c r="BT10" s="17">
        <v>0.273578056945944</v>
      </c>
      <c r="BU10" s="17"/>
      <c r="BV10" s="17">
        <v>0.18356852423827599</v>
      </c>
      <c r="BW10" s="17">
        <v>0.317862354758435</v>
      </c>
      <c r="BX10" s="17">
        <v>0.13089403887874901</v>
      </c>
      <c r="BY10" s="17">
        <v>0.11430226050553099</v>
      </c>
      <c r="BZ10" s="17">
        <v>0.24703418833695701</v>
      </c>
      <c r="CA10" s="17"/>
      <c r="CB10" s="17">
        <v>0.17650710892432001</v>
      </c>
      <c r="CC10" s="17">
        <v>0.21214839189683299</v>
      </c>
      <c r="CD10" s="17"/>
      <c r="CE10" s="17">
        <v>0.32048662623254498</v>
      </c>
      <c r="CF10" s="17"/>
      <c r="CG10" s="17">
        <v>0.20087060356688899</v>
      </c>
    </row>
    <row r="11" spans="2:85" x14ac:dyDescent="0.35">
      <c r="B11" s="18" t="s">
        <v>218</v>
      </c>
      <c r="C11" s="17">
        <v>0.337788514791179</v>
      </c>
      <c r="D11" s="17">
        <v>0.32146785780084902</v>
      </c>
      <c r="E11" s="17">
        <v>0.35470809189792402</v>
      </c>
      <c r="F11" s="17"/>
      <c r="G11" s="17">
        <v>0.41338563953020602</v>
      </c>
      <c r="H11" s="17">
        <v>0.34888212661082202</v>
      </c>
      <c r="I11" s="17">
        <v>0.32223874157061699</v>
      </c>
      <c r="J11" s="17">
        <v>0.35171005668854799</v>
      </c>
      <c r="K11" s="17">
        <v>0.30996182632172598</v>
      </c>
      <c r="L11" s="17">
        <v>0.29859583173476101</v>
      </c>
      <c r="M11" s="17"/>
      <c r="N11" s="17">
        <v>0.33489017274045202</v>
      </c>
      <c r="O11" s="17">
        <v>0.31964188746266398</v>
      </c>
      <c r="P11" s="17">
        <v>0.350996472299827</v>
      </c>
      <c r="Q11" s="17">
        <v>0.35087052213833803</v>
      </c>
      <c r="R11" s="17"/>
      <c r="S11" s="17">
        <v>0.361164710434696</v>
      </c>
      <c r="T11" s="17">
        <v>0.38946335133413801</v>
      </c>
      <c r="U11" s="17">
        <v>0.36552364927789799</v>
      </c>
      <c r="V11" s="17">
        <v>0.33730446146524401</v>
      </c>
      <c r="W11" s="17">
        <v>0.32716138095154101</v>
      </c>
      <c r="X11" s="17">
        <v>0.38768156956382899</v>
      </c>
      <c r="Y11" s="17">
        <v>0.294522103595308</v>
      </c>
      <c r="Z11" s="17">
        <v>0.34784502084756802</v>
      </c>
      <c r="AA11" s="17">
        <v>0.25485636051219801</v>
      </c>
      <c r="AB11" s="17">
        <v>0.29179279299907801</v>
      </c>
      <c r="AC11" s="17">
        <v>0.33398889468888898</v>
      </c>
      <c r="AD11" s="17">
        <v>0.35909781660836299</v>
      </c>
      <c r="AE11" s="17"/>
      <c r="AF11" s="17">
        <v>0.27697052501099201</v>
      </c>
      <c r="AG11" s="17">
        <v>0.32550099923363701</v>
      </c>
      <c r="AH11" s="17">
        <v>0.32664280960792202</v>
      </c>
      <c r="AI11" s="17">
        <v>0.33580240564559199</v>
      </c>
      <c r="AJ11" s="17">
        <v>0.32108403153550602</v>
      </c>
      <c r="AK11" s="17">
        <v>0.30610097798320202</v>
      </c>
      <c r="AL11" s="17">
        <v>0.363531762384248</v>
      </c>
      <c r="AM11" s="17">
        <v>0.39349293893082399</v>
      </c>
      <c r="AN11" s="17">
        <v>0.39203457363687899</v>
      </c>
      <c r="AO11" s="17">
        <v>0.22844900552688399</v>
      </c>
      <c r="AP11" s="17">
        <v>0.342776257964435</v>
      </c>
      <c r="AQ11" s="17">
        <v>0.34423577795612498</v>
      </c>
      <c r="AR11" s="17">
        <v>0.38642651921496701</v>
      </c>
      <c r="AS11" s="17">
        <v>0.31542517144056198</v>
      </c>
      <c r="AT11" s="17">
        <v>0.30267457011468302</v>
      </c>
      <c r="AU11" s="17">
        <v>0.33795431717792801</v>
      </c>
      <c r="AV11" s="17"/>
      <c r="AW11" s="17">
        <v>0.34139176285449702</v>
      </c>
      <c r="AX11" s="17">
        <v>0.30289196540024399</v>
      </c>
      <c r="AY11" s="17">
        <v>0.36468586715673901</v>
      </c>
      <c r="AZ11" s="17">
        <v>0.351697549383996</v>
      </c>
      <c r="BA11" s="17">
        <v>0.28683421269104298</v>
      </c>
      <c r="BB11" s="17"/>
      <c r="BC11" s="17">
        <v>0.323870874600447</v>
      </c>
      <c r="BD11" s="17">
        <v>0.32854424844130298</v>
      </c>
      <c r="BE11" s="17">
        <v>0.36992042500174499</v>
      </c>
      <c r="BF11" s="17">
        <v>0.31234323037960798</v>
      </c>
      <c r="BG11" s="17">
        <v>0.239908630783319</v>
      </c>
      <c r="BH11" s="17"/>
      <c r="BI11" s="17">
        <v>0.33186359709084101</v>
      </c>
      <c r="BJ11" s="17"/>
      <c r="BK11" s="17">
        <v>0.34631251739998198</v>
      </c>
      <c r="BL11" s="17">
        <v>0.31691473534449399</v>
      </c>
      <c r="BM11" s="17">
        <v>0.34163723880367203</v>
      </c>
      <c r="BN11" s="17">
        <v>0.44244178310284299</v>
      </c>
      <c r="BO11" s="17"/>
      <c r="BP11" s="17">
        <v>0.30295913548689102</v>
      </c>
      <c r="BQ11" s="17">
        <v>0.336643761151251</v>
      </c>
      <c r="BR11" s="17">
        <v>0.40702332498615301</v>
      </c>
      <c r="BS11" s="17">
        <v>0.32409443067305799</v>
      </c>
      <c r="BT11" s="17">
        <v>0.31460105145216199</v>
      </c>
      <c r="BU11" s="17"/>
      <c r="BV11" s="17">
        <v>0.34546136901586699</v>
      </c>
      <c r="BW11" s="17">
        <v>0.33036623404544302</v>
      </c>
      <c r="BX11" s="17">
        <v>0.44389338766560499</v>
      </c>
      <c r="BY11" s="17">
        <v>0.32014174773340298</v>
      </c>
      <c r="BZ11" s="17">
        <v>0.35691008642951899</v>
      </c>
      <c r="CA11" s="17"/>
      <c r="CB11" s="17">
        <v>0.28568883958042701</v>
      </c>
      <c r="CC11" s="17">
        <v>0.36830274958235298</v>
      </c>
      <c r="CD11" s="17"/>
      <c r="CE11" s="17">
        <v>0.32492939007659</v>
      </c>
      <c r="CF11" s="17"/>
      <c r="CG11" s="17">
        <v>0.24621526024433299</v>
      </c>
    </row>
    <row r="12" spans="2:85" x14ac:dyDescent="0.35">
      <c r="B12" s="18" t="s">
        <v>219</v>
      </c>
      <c r="C12" s="17">
        <v>0.203255190558989</v>
      </c>
      <c r="D12" s="17">
        <v>0.21296055430055799</v>
      </c>
      <c r="E12" s="17">
        <v>0.19439211557208599</v>
      </c>
      <c r="F12" s="17"/>
      <c r="G12" s="17">
        <v>0.13452348367891601</v>
      </c>
      <c r="H12" s="17">
        <v>0.164948986839411</v>
      </c>
      <c r="I12" s="17">
        <v>0.16821927755552901</v>
      </c>
      <c r="J12" s="17">
        <v>0.191477280245757</v>
      </c>
      <c r="K12" s="17">
        <v>0.28904590945577902</v>
      </c>
      <c r="L12" s="17">
        <v>0.260511419818163</v>
      </c>
      <c r="M12" s="17"/>
      <c r="N12" s="17">
        <v>0.211591046885442</v>
      </c>
      <c r="O12" s="17">
        <v>0.21441776671262699</v>
      </c>
      <c r="P12" s="17">
        <v>0.18376175558284699</v>
      </c>
      <c r="Q12" s="17">
        <v>0.1999960652601</v>
      </c>
      <c r="R12" s="17"/>
      <c r="S12" s="17">
        <v>0.13991898568923999</v>
      </c>
      <c r="T12" s="17">
        <v>0.19867828454029299</v>
      </c>
      <c r="U12" s="17">
        <v>0.211821507999845</v>
      </c>
      <c r="V12" s="17">
        <v>0.250186227889797</v>
      </c>
      <c r="W12" s="17">
        <v>0.19188462970119399</v>
      </c>
      <c r="X12" s="17">
        <v>0.17711279662840301</v>
      </c>
      <c r="Y12" s="17">
        <v>0.23942345448987301</v>
      </c>
      <c r="Z12" s="17">
        <v>0.27703955000788699</v>
      </c>
      <c r="AA12" s="17">
        <v>0.21577185502923699</v>
      </c>
      <c r="AB12" s="17">
        <v>0.19597844214670801</v>
      </c>
      <c r="AC12" s="17">
        <v>0.21730245162188599</v>
      </c>
      <c r="AD12" s="17">
        <v>0.21798603871472699</v>
      </c>
      <c r="AE12" s="17"/>
      <c r="AF12" s="17">
        <v>0.16104583999826599</v>
      </c>
      <c r="AG12" s="17">
        <v>0.23415324625228601</v>
      </c>
      <c r="AH12" s="17">
        <v>0.22819009886394701</v>
      </c>
      <c r="AI12" s="17">
        <v>0.185848379031852</v>
      </c>
      <c r="AJ12" s="17">
        <v>0.19040034712218301</v>
      </c>
      <c r="AK12" s="17">
        <v>0.24615505932378301</v>
      </c>
      <c r="AL12" s="17">
        <v>0.22748796719411399</v>
      </c>
      <c r="AM12" s="17">
        <v>0.12674688871394399</v>
      </c>
      <c r="AN12" s="17">
        <v>0.21896346222589899</v>
      </c>
      <c r="AO12" s="17">
        <v>0.28375256462251702</v>
      </c>
      <c r="AP12" s="17">
        <v>0.17972315657433299</v>
      </c>
      <c r="AQ12" s="17">
        <v>0.20128687679292001</v>
      </c>
      <c r="AR12" s="17">
        <v>0.185390401706786</v>
      </c>
      <c r="AS12" s="17">
        <v>0.21372584522173699</v>
      </c>
      <c r="AT12" s="17">
        <v>0.262818035013614</v>
      </c>
      <c r="AU12" s="17">
        <v>0.130372153151742</v>
      </c>
      <c r="AV12" s="17"/>
      <c r="AW12" s="17">
        <v>0.18663563086415699</v>
      </c>
      <c r="AX12" s="17">
        <v>0.23730776534622999</v>
      </c>
      <c r="AY12" s="17">
        <v>0.18360092552283999</v>
      </c>
      <c r="AZ12" s="17">
        <v>0.180739357577715</v>
      </c>
      <c r="BA12" s="17">
        <v>0.115587538630596</v>
      </c>
      <c r="BB12" s="17"/>
      <c r="BC12" s="17">
        <v>9.8104162852525004E-2</v>
      </c>
      <c r="BD12" s="17">
        <v>0.20676680613057899</v>
      </c>
      <c r="BE12" s="17">
        <v>0.207548595701877</v>
      </c>
      <c r="BF12" s="17">
        <v>0.25426873055413801</v>
      </c>
      <c r="BG12" s="17">
        <v>0.23646617646318599</v>
      </c>
      <c r="BH12" s="17"/>
      <c r="BI12" s="17">
        <v>0.20138443352012</v>
      </c>
      <c r="BJ12" s="17"/>
      <c r="BK12" s="17">
        <v>0.214008062749171</v>
      </c>
      <c r="BL12" s="17">
        <v>0.21276110996466599</v>
      </c>
      <c r="BM12" s="17">
        <v>0.198830354862188</v>
      </c>
      <c r="BN12" s="17">
        <v>0.100509211831006</v>
      </c>
      <c r="BO12" s="17"/>
      <c r="BP12" s="17">
        <v>0.197491392354331</v>
      </c>
      <c r="BQ12" s="17">
        <v>0.193756358973346</v>
      </c>
      <c r="BR12" s="17">
        <v>0.200251209299209</v>
      </c>
      <c r="BS12" s="17">
        <v>0.217358974763327</v>
      </c>
      <c r="BT12" s="17">
        <v>0.26441386573846998</v>
      </c>
      <c r="BU12" s="17"/>
      <c r="BV12" s="17">
        <v>0.20685012501104899</v>
      </c>
      <c r="BW12" s="17">
        <v>0.159987978347504</v>
      </c>
      <c r="BX12" s="17">
        <v>0.183554841091643</v>
      </c>
      <c r="BY12" s="17">
        <v>0.23373315713020701</v>
      </c>
      <c r="BZ12" s="17">
        <v>0.17395306731447199</v>
      </c>
      <c r="CA12" s="17"/>
      <c r="CB12" s="17">
        <v>0.209893572935447</v>
      </c>
      <c r="CC12" s="17">
        <v>0.199367159440763</v>
      </c>
      <c r="CD12" s="17"/>
      <c r="CE12" s="17">
        <v>0.16348798763860001</v>
      </c>
      <c r="CF12" s="17"/>
      <c r="CG12" s="17">
        <v>0.20362326647871101</v>
      </c>
    </row>
    <row r="13" spans="2:85" x14ac:dyDescent="0.35">
      <c r="B13" s="18" t="s">
        <v>220</v>
      </c>
      <c r="C13" s="17">
        <v>0.14488018645341599</v>
      </c>
      <c r="D13" s="17">
        <v>0.15769679715854901</v>
      </c>
      <c r="E13" s="17">
        <v>0.13086232691524499</v>
      </c>
      <c r="F13" s="17"/>
      <c r="G13" s="17">
        <v>7.50647915281141E-2</v>
      </c>
      <c r="H13" s="17">
        <v>6.9655903545188705E-2</v>
      </c>
      <c r="I13" s="17">
        <v>0.13350381888077101</v>
      </c>
      <c r="J13" s="17">
        <v>0.191141720591362</v>
      </c>
      <c r="K13" s="17">
        <v>0.19005698288459</v>
      </c>
      <c r="L13" s="17">
        <v>0.19370745666320799</v>
      </c>
      <c r="M13" s="17"/>
      <c r="N13" s="17">
        <v>9.9400856230550394E-2</v>
      </c>
      <c r="O13" s="17">
        <v>0.17745646069743901</v>
      </c>
      <c r="P13" s="17">
        <v>0.14683431245411399</v>
      </c>
      <c r="Q13" s="17">
        <v>0.15764461096490701</v>
      </c>
      <c r="R13" s="17"/>
      <c r="S13" s="17">
        <v>0.116419222558329</v>
      </c>
      <c r="T13" s="17">
        <v>0.13413056260411901</v>
      </c>
      <c r="U13" s="17">
        <v>0.162949252798888</v>
      </c>
      <c r="V13" s="17">
        <v>0.12765006835475801</v>
      </c>
      <c r="W13" s="17">
        <v>0.132837189743575</v>
      </c>
      <c r="X13" s="17">
        <v>0.14099983483281101</v>
      </c>
      <c r="Y13" s="17">
        <v>0.139863125053236</v>
      </c>
      <c r="Z13" s="17">
        <v>0.127081825702409</v>
      </c>
      <c r="AA13" s="17">
        <v>0.186627278624203</v>
      </c>
      <c r="AB13" s="17">
        <v>0.17767569701916899</v>
      </c>
      <c r="AC13" s="17">
        <v>0.177066605250363</v>
      </c>
      <c r="AD13" s="17">
        <v>9.8667482147052496E-2</v>
      </c>
      <c r="AE13" s="17"/>
      <c r="AF13" s="17">
        <v>0.22307262579165299</v>
      </c>
      <c r="AG13" s="17">
        <v>0.16491653750433799</v>
      </c>
      <c r="AH13" s="17">
        <v>0.18332734823546201</v>
      </c>
      <c r="AI13" s="17">
        <v>0.19127411207356501</v>
      </c>
      <c r="AJ13" s="17">
        <v>0.13872343748188701</v>
      </c>
      <c r="AK13" s="17">
        <v>0.15578254330518901</v>
      </c>
      <c r="AL13" s="17">
        <v>0.144888296131432</v>
      </c>
      <c r="AM13" s="17">
        <v>0.15485276396262801</v>
      </c>
      <c r="AN13" s="17">
        <v>9.0009589833711406E-2</v>
      </c>
      <c r="AO13" s="17">
        <v>0.13496405677366499</v>
      </c>
      <c r="AP13" s="17">
        <v>0.190465853633455</v>
      </c>
      <c r="AQ13" s="17">
        <v>0.15538891046303499</v>
      </c>
      <c r="AR13" s="17">
        <v>0.11219171078929401</v>
      </c>
      <c r="AS13" s="17">
        <v>0.142802719622695</v>
      </c>
      <c r="AT13" s="17">
        <v>6.2589998469717495E-2</v>
      </c>
      <c r="AU13" s="17">
        <v>6.9442218658264498E-2</v>
      </c>
      <c r="AV13" s="17"/>
      <c r="AW13" s="17">
        <v>0.15343881312961599</v>
      </c>
      <c r="AX13" s="17">
        <v>0.164361149434018</v>
      </c>
      <c r="AY13" s="17">
        <v>0.126475931972022</v>
      </c>
      <c r="AZ13" s="17">
        <v>0.105240678827176</v>
      </c>
      <c r="BA13" s="17">
        <v>9.5278353963994006E-2</v>
      </c>
      <c r="BB13" s="17"/>
      <c r="BC13" s="17">
        <v>7.9914510636712496E-2</v>
      </c>
      <c r="BD13" s="17">
        <v>0.126470905834772</v>
      </c>
      <c r="BE13" s="17">
        <v>0.14941794615332199</v>
      </c>
      <c r="BF13" s="17">
        <v>0.20268576880720801</v>
      </c>
      <c r="BG13" s="17">
        <v>0.251391114074622</v>
      </c>
      <c r="BH13" s="17"/>
      <c r="BI13" s="17">
        <v>0.141139792958071</v>
      </c>
      <c r="BJ13" s="17"/>
      <c r="BK13" s="17">
        <v>0.10455599423608899</v>
      </c>
      <c r="BL13" s="17">
        <v>0.15606226848235499</v>
      </c>
      <c r="BM13" s="17">
        <v>0.14781830885514299</v>
      </c>
      <c r="BN13" s="17">
        <v>0.259799818426178</v>
      </c>
      <c r="BO13" s="17"/>
      <c r="BP13" s="17">
        <v>0.23019252582534899</v>
      </c>
      <c r="BQ13" s="17">
        <v>8.9784105543840503E-2</v>
      </c>
      <c r="BR13" s="17">
        <v>0.104713230957428</v>
      </c>
      <c r="BS13" s="17">
        <v>0.23818642945566301</v>
      </c>
      <c r="BT13" s="17">
        <v>7.05440313338212E-2</v>
      </c>
      <c r="BU13" s="17"/>
      <c r="BV13" s="17">
        <v>0.16482609984913599</v>
      </c>
      <c r="BW13" s="17">
        <v>2.3640778765734699E-2</v>
      </c>
      <c r="BX13" s="17">
        <v>0.11395920342908999</v>
      </c>
      <c r="BY13" s="17">
        <v>0.253871042424961</v>
      </c>
      <c r="BZ13" s="17">
        <v>0.14208344389515001</v>
      </c>
      <c r="CA13" s="17"/>
      <c r="CB13" s="17">
        <v>0.203878315318546</v>
      </c>
      <c r="CC13" s="17">
        <v>0.110325599516971</v>
      </c>
      <c r="CD13" s="17"/>
      <c r="CE13" s="17">
        <v>2.6909649174501199E-2</v>
      </c>
      <c r="CF13" s="17"/>
      <c r="CG13" s="17">
        <v>0.15725667351756401</v>
      </c>
    </row>
    <row r="14" spans="2:85" x14ac:dyDescent="0.35">
      <c r="B14" s="18" t="s">
        <v>140</v>
      </c>
      <c r="C14" s="19">
        <v>5.9781561685913101E-2</v>
      </c>
      <c r="D14" s="19">
        <v>4.5149386262967703E-2</v>
      </c>
      <c r="E14" s="19">
        <v>7.4229894090808005E-2</v>
      </c>
      <c r="F14" s="19"/>
      <c r="G14" s="19">
        <v>1.21063234531648E-2</v>
      </c>
      <c r="H14" s="19">
        <v>2.7160642280751001E-2</v>
      </c>
      <c r="I14" s="19">
        <v>5.4001621604997899E-2</v>
      </c>
      <c r="J14" s="19">
        <v>8.0029320931226805E-2</v>
      </c>
      <c r="K14" s="19">
        <v>7.2545487255589194E-2</v>
      </c>
      <c r="L14" s="19">
        <v>9.7605748384070407E-2</v>
      </c>
      <c r="M14" s="19"/>
      <c r="N14" s="19">
        <v>5.28770244089279E-2</v>
      </c>
      <c r="O14" s="19">
        <v>6.4514407530141801E-2</v>
      </c>
      <c r="P14" s="19">
        <v>4.05948186187872E-2</v>
      </c>
      <c r="Q14" s="19">
        <v>7.8280601288489904E-2</v>
      </c>
      <c r="R14" s="19"/>
      <c r="S14" s="19">
        <v>4.12301597504873E-2</v>
      </c>
      <c r="T14" s="19">
        <v>7.0051715778328999E-2</v>
      </c>
      <c r="U14" s="19">
        <v>8.1773787673762102E-2</v>
      </c>
      <c r="V14" s="19">
        <v>7.2615902820096806E-2</v>
      </c>
      <c r="W14" s="19">
        <v>5.8984024068894601E-2</v>
      </c>
      <c r="X14" s="19">
        <v>4.2483829784219301E-2</v>
      </c>
      <c r="Y14" s="19">
        <v>9.8543813316229703E-2</v>
      </c>
      <c r="Z14" s="19">
        <v>5.45450770535688E-2</v>
      </c>
      <c r="AA14" s="19">
        <v>3.9310092772620701E-2</v>
      </c>
      <c r="AB14" s="19">
        <v>4.4141612242953397E-2</v>
      </c>
      <c r="AC14" s="19">
        <v>5.8807366842334702E-2</v>
      </c>
      <c r="AD14" s="19">
        <v>8.6182126733772194E-2</v>
      </c>
      <c r="AE14" s="19"/>
      <c r="AF14" s="19">
        <v>0.10564622160468801</v>
      </c>
      <c r="AG14" s="19">
        <v>8.0059779263009903E-2</v>
      </c>
      <c r="AH14" s="19">
        <v>0.12285212451036499</v>
      </c>
      <c r="AI14" s="19">
        <v>5.39141450578755E-2</v>
      </c>
      <c r="AJ14" s="19">
        <v>8.2305541473156399E-2</v>
      </c>
      <c r="AK14" s="19">
        <v>3.7063445938589103E-2</v>
      </c>
      <c r="AL14" s="19">
        <v>4.6023568257866902E-2</v>
      </c>
      <c r="AM14" s="19">
        <v>5.8415545888865897E-2</v>
      </c>
      <c r="AN14" s="19">
        <v>5.6695261882449097E-2</v>
      </c>
      <c r="AO14" s="19">
        <v>7.5079329719893104E-2</v>
      </c>
      <c r="AP14" s="19">
        <v>6.1040617839028602E-2</v>
      </c>
      <c r="AQ14" s="19">
        <v>5.0031148265856001E-2</v>
      </c>
      <c r="AR14" s="19">
        <v>4.2847111571430098E-2</v>
      </c>
      <c r="AS14" s="19">
        <v>4.7184581567466702E-2</v>
      </c>
      <c r="AT14" s="19">
        <v>0</v>
      </c>
      <c r="AU14" s="19">
        <v>7.7318190506944096E-3</v>
      </c>
      <c r="AV14" s="19"/>
      <c r="AW14" s="19">
        <v>8.8070691414052604E-2</v>
      </c>
      <c r="AX14" s="19">
        <v>5.3217375620073698E-2</v>
      </c>
      <c r="AY14" s="19">
        <v>4.8714983117156697E-2</v>
      </c>
      <c r="AZ14" s="19">
        <v>2.8878393048023199E-2</v>
      </c>
      <c r="BA14" s="19">
        <v>2.0915996800377101E-2</v>
      </c>
      <c r="BB14" s="19"/>
      <c r="BC14" s="19">
        <v>3.1357552054850697E-2</v>
      </c>
      <c r="BD14" s="19">
        <v>4.3245470460832602E-2</v>
      </c>
      <c r="BE14" s="19">
        <v>7.6515983631819995E-2</v>
      </c>
      <c r="BF14" s="19">
        <v>7.09045890031995E-2</v>
      </c>
      <c r="BG14" s="19">
        <v>9.7066386458088502E-2</v>
      </c>
      <c r="BH14" s="19"/>
      <c r="BI14" s="19">
        <v>4.9298511460578398E-2</v>
      </c>
      <c r="BJ14" s="19"/>
      <c r="BK14" s="19">
        <v>4.5639106998615599E-2</v>
      </c>
      <c r="BL14" s="19">
        <v>7.6636167803526403E-2</v>
      </c>
      <c r="BM14" s="19">
        <v>5.5658621829267597E-2</v>
      </c>
      <c r="BN14" s="19">
        <v>5.8305791955343397E-2</v>
      </c>
      <c r="BO14" s="19"/>
      <c r="BP14" s="19">
        <v>5.4735180723156002E-2</v>
      </c>
      <c r="BQ14" s="19">
        <v>5.1896926069305099E-2</v>
      </c>
      <c r="BR14" s="19">
        <v>9.0887506106871699E-2</v>
      </c>
      <c r="BS14" s="19">
        <v>4.19765251668687E-2</v>
      </c>
      <c r="BT14" s="19">
        <v>4.0523276815217099E-2</v>
      </c>
      <c r="BU14" s="19"/>
      <c r="BV14" s="19">
        <v>4.75391961839308E-2</v>
      </c>
      <c r="BW14" s="19">
        <v>3.73710169841414E-2</v>
      </c>
      <c r="BX14" s="19">
        <v>7.8744715349840094E-2</v>
      </c>
      <c r="BY14" s="19">
        <v>4.6251604296139198E-2</v>
      </c>
      <c r="BZ14" s="19">
        <v>4.7267298874664701E-2</v>
      </c>
      <c r="CA14" s="19"/>
      <c r="CB14" s="19">
        <v>4.0302774125928302E-2</v>
      </c>
      <c r="CC14" s="19">
        <v>7.1190083805262205E-2</v>
      </c>
      <c r="CD14" s="19"/>
      <c r="CE14" s="19">
        <v>3.6340602029782898E-2</v>
      </c>
      <c r="CF14" s="19"/>
      <c r="CG14" s="19">
        <v>2.41935858794219E-2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5.0220454207505601E-2</v>
      </c>
      <c r="D9" s="17">
        <v>7.34777035641003E-2</v>
      </c>
      <c r="E9" s="17">
        <v>2.7686130530457001E-2</v>
      </c>
      <c r="F9" s="17"/>
      <c r="G9" s="17">
        <v>8.5087305073724806E-2</v>
      </c>
      <c r="H9" s="17">
        <v>8.9287317972903693E-2</v>
      </c>
      <c r="I9" s="17">
        <v>6.9904584910396694E-2</v>
      </c>
      <c r="J9" s="17">
        <v>3.0823593308789199E-2</v>
      </c>
      <c r="K9" s="17">
        <v>1.49257584936553E-2</v>
      </c>
      <c r="L9" s="17">
        <v>1.8766136850889601E-2</v>
      </c>
      <c r="M9" s="17"/>
      <c r="N9" s="17">
        <v>7.7899605228554894E-2</v>
      </c>
      <c r="O9" s="17">
        <v>3.2885589575811301E-2</v>
      </c>
      <c r="P9" s="17">
        <v>5.0352023514752799E-2</v>
      </c>
      <c r="Q9" s="17">
        <v>3.86412129650167E-2</v>
      </c>
      <c r="R9" s="17"/>
      <c r="S9" s="17">
        <v>0.107002027577015</v>
      </c>
      <c r="T9" s="17">
        <v>2.7485124303784299E-2</v>
      </c>
      <c r="U9" s="17">
        <v>2.8299440678789499E-2</v>
      </c>
      <c r="V9" s="17">
        <v>3.9197237348105297E-2</v>
      </c>
      <c r="W9" s="17">
        <v>4.5781168545617597E-2</v>
      </c>
      <c r="X9" s="17">
        <v>5.7521502058580698E-2</v>
      </c>
      <c r="Y9" s="17">
        <v>2.75059175453112E-2</v>
      </c>
      <c r="Z9" s="17">
        <v>5.6089955538204499E-2</v>
      </c>
      <c r="AA9" s="17">
        <v>4.4665661727513503E-2</v>
      </c>
      <c r="AB9" s="17">
        <v>4.1458047771359502E-2</v>
      </c>
      <c r="AC9" s="17">
        <v>5.1202198961806902E-2</v>
      </c>
      <c r="AD9" s="17">
        <v>6.1661809008057997E-2</v>
      </c>
      <c r="AE9" s="17"/>
      <c r="AF9" s="17">
        <v>9.2525671779778398E-2</v>
      </c>
      <c r="AG9" s="17">
        <v>4.9030596719560601E-2</v>
      </c>
      <c r="AH9" s="17">
        <v>1.29620762320064E-2</v>
      </c>
      <c r="AI9" s="17">
        <v>7.3677975463882203E-2</v>
      </c>
      <c r="AJ9" s="17">
        <v>4.9934875964231303E-2</v>
      </c>
      <c r="AK9" s="17">
        <v>2.5446460836773498E-2</v>
      </c>
      <c r="AL9" s="17">
        <v>2.4951377324599799E-2</v>
      </c>
      <c r="AM9" s="17">
        <v>2.55824769348044E-2</v>
      </c>
      <c r="AN9" s="17">
        <v>4.9767896028877802E-2</v>
      </c>
      <c r="AO9" s="17">
        <v>7.9185907255377594E-2</v>
      </c>
      <c r="AP9" s="17">
        <v>6.3329563600515101E-2</v>
      </c>
      <c r="AQ9" s="17">
        <v>4.4681504229986201E-2</v>
      </c>
      <c r="AR9" s="17">
        <v>5.7304386151451801E-2</v>
      </c>
      <c r="AS9" s="17">
        <v>2.0044684741552798E-2</v>
      </c>
      <c r="AT9" s="17">
        <v>3.1284272629820899E-2</v>
      </c>
      <c r="AU9" s="17">
        <v>0.16405733701766101</v>
      </c>
      <c r="AV9" s="17"/>
      <c r="AW9" s="17">
        <v>2.7794629098390099E-2</v>
      </c>
      <c r="AX9" s="17">
        <v>2.5142690670241299E-2</v>
      </c>
      <c r="AY9" s="17">
        <v>5.9464549661168702E-2</v>
      </c>
      <c r="AZ9" s="17">
        <v>0.11542365794765699</v>
      </c>
      <c r="BA9" s="17">
        <v>0.18303498975874199</v>
      </c>
      <c r="BB9" s="17"/>
      <c r="BC9" s="17">
        <v>0.18487002811025</v>
      </c>
      <c r="BD9" s="17">
        <v>4.8083284406599099E-2</v>
      </c>
      <c r="BE9" s="17">
        <v>2.85142826699155E-2</v>
      </c>
      <c r="BF9" s="17">
        <v>1.34867423810053E-2</v>
      </c>
      <c r="BG9" s="17">
        <v>3.6119450695322998E-2</v>
      </c>
      <c r="BH9" s="17"/>
      <c r="BI9" s="17">
        <v>5.3014462195995801E-2</v>
      </c>
      <c r="BJ9" s="17"/>
      <c r="BK9" s="17">
        <v>5.9156553681239302E-2</v>
      </c>
      <c r="BL9" s="17">
        <v>3.1227588896765E-2</v>
      </c>
      <c r="BM9" s="17">
        <v>5.8615482776656798E-2</v>
      </c>
      <c r="BN9" s="17">
        <v>1.9440578982535799E-2</v>
      </c>
      <c r="BO9" s="17"/>
      <c r="BP9" s="17">
        <v>4.7599588612638598E-2</v>
      </c>
      <c r="BQ9" s="17">
        <v>7.5380088642356097E-2</v>
      </c>
      <c r="BR9" s="17">
        <v>2.0653146017470599E-2</v>
      </c>
      <c r="BS9" s="17">
        <v>3.3706912796247102E-2</v>
      </c>
      <c r="BT9" s="17">
        <v>4.7995573796651397E-2</v>
      </c>
      <c r="BU9" s="17"/>
      <c r="BV9" s="17">
        <v>2.9791855167251701E-2</v>
      </c>
      <c r="BW9" s="17">
        <v>0.12350114277072501</v>
      </c>
      <c r="BX9" s="17">
        <v>5.2514844804649997E-2</v>
      </c>
      <c r="BY9" s="17">
        <v>2.5566999284915501E-2</v>
      </c>
      <c r="BZ9" s="17">
        <v>3.65783286190818E-2</v>
      </c>
      <c r="CA9" s="17"/>
      <c r="CB9" s="17">
        <v>7.2440834596580198E-2</v>
      </c>
      <c r="CC9" s="17">
        <v>3.72062098461226E-2</v>
      </c>
      <c r="CD9" s="17"/>
      <c r="CE9" s="17">
        <v>0.13264645004577999</v>
      </c>
      <c r="CF9" s="17"/>
      <c r="CG9" s="17">
        <v>0.14810365226264899</v>
      </c>
    </row>
    <row r="10" spans="2:85" x14ac:dyDescent="0.35">
      <c r="B10" s="18" t="s">
        <v>217</v>
      </c>
      <c r="C10" s="17">
        <v>0.16051738036379401</v>
      </c>
      <c r="D10" s="17">
        <v>0.199289636174621</v>
      </c>
      <c r="E10" s="17">
        <v>0.12317805305608701</v>
      </c>
      <c r="F10" s="17"/>
      <c r="G10" s="17">
        <v>0.16331243678389301</v>
      </c>
      <c r="H10" s="17">
        <v>0.18174077528166299</v>
      </c>
      <c r="I10" s="17">
        <v>0.18959802581144999</v>
      </c>
      <c r="J10" s="17">
        <v>0.157364792917395</v>
      </c>
      <c r="K10" s="17">
        <v>0.12581961231223501</v>
      </c>
      <c r="L10" s="17">
        <v>0.143608378866243</v>
      </c>
      <c r="M10" s="17"/>
      <c r="N10" s="17">
        <v>0.22841261115114</v>
      </c>
      <c r="O10" s="17">
        <v>0.164044569429877</v>
      </c>
      <c r="P10" s="17">
        <v>0.12568484232186899</v>
      </c>
      <c r="Q10" s="17">
        <v>0.11545902700454</v>
      </c>
      <c r="R10" s="17"/>
      <c r="S10" s="17">
        <v>0.24959602127148101</v>
      </c>
      <c r="T10" s="17">
        <v>0.14210207986297799</v>
      </c>
      <c r="U10" s="17">
        <v>0.139370780857519</v>
      </c>
      <c r="V10" s="17">
        <v>0.12125248076467</v>
      </c>
      <c r="W10" s="17">
        <v>0.14351645572715499</v>
      </c>
      <c r="X10" s="17">
        <v>0.20571411808835699</v>
      </c>
      <c r="Y10" s="17">
        <v>0.17592881705688401</v>
      </c>
      <c r="Z10" s="17">
        <v>0.12382673082762</v>
      </c>
      <c r="AA10" s="17">
        <v>0.12669022485727099</v>
      </c>
      <c r="AB10" s="17">
        <v>0.11437817385709401</v>
      </c>
      <c r="AC10" s="17">
        <v>0.134835164758172</v>
      </c>
      <c r="AD10" s="17">
        <v>0.21689174331222799</v>
      </c>
      <c r="AE10" s="17"/>
      <c r="AF10" s="17">
        <v>3.7614328576970502E-2</v>
      </c>
      <c r="AG10" s="17">
        <v>7.9890037952495899E-2</v>
      </c>
      <c r="AH10" s="17">
        <v>0.118088588669033</v>
      </c>
      <c r="AI10" s="17">
        <v>0.116400200965794</v>
      </c>
      <c r="AJ10" s="17">
        <v>0.13079239936771</v>
      </c>
      <c r="AK10" s="17">
        <v>0.170155554051377</v>
      </c>
      <c r="AL10" s="17">
        <v>0.165785737833509</v>
      </c>
      <c r="AM10" s="17">
        <v>0.16584037927262801</v>
      </c>
      <c r="AN10" s="17">
        <v>0.16093601432565099</v>
      </c>
      <c r="AO10" s="17">
        <v>0.18560162056796101</v>
      </c>
      <c r="AP10" s="17">
        <v>8.6492285621291298E-2</v>
      </c>
      <c r="AQ10" s="17">
        <v>0.129520822743251</v>
      </c>
      <c r="AR10" s="17">
        <v>0.185874795211947</v>
      </c>
      <c r="AS10" s="17">
        <v>0.18774377132497999</v>
      </c>
      <c r="AT10" s="17">
        <v>0.43617829506816902</v>
      </c>
      <c r="AU10" s="17">
        <v>0.340985748767278</v>
      </c>
      <c r="AV10" s="17"/>
      <c r="AW10" s="17">
        <v>0.10166393041306</v>
      </c>
      <c r="AX10" s="17">
        <v>0.125324471266406</v>
      </c>
      <c r="AY10" s="17">
        <v>0.214869467112806</v>
      </c>
      <c r="AZ10" s="17">
        <v>0.238072734765614</v>
      </c>
      <c r="BA10" s="17">
        <v>0.24864260634090399</v>
      </c>
      <c r="BB10" s="17"/>
      <c r="BC10" s="17">
        <v>0.24652171616674001</v>
      </c>
      <c r="BD10" s="17">
        <v>0.20663833342066301</v>
      </c>
      <c r="BE10" s="17">
        <v>0.11885631968018801</v>
      </c>
      <c r="BF10" s="17">
        <v>0.113733347658069</v>
      </c>
      <c r="BG10" s="17">
        <v>4.8204160155168103E-2</v>
      </c>
      <c r="BH10" s="17"/>
      <c r="BI10" s="17">
        <v>0.161789538529302</v>
      </c>
      <c r="BJ10" s="17"/>
      <c r="BK10" s="17">
        <v>0.164016454634965</v>
      </c>
      <c r="BL10" s="17">
        <v>0.144655779568125</v>
      </c>
      <c r="BM10" s="17">
        <v>0.17275762634106701</v>
      </c>
      <c r="BN10" s="17">
        <v>4.2521821508623298E-2</v>
      </c>
      <c r="BO10" s="17"/>
      <c r="BP10" s="17">
        <v>0.11406040191119</v>
      </c>
      <c r="BQ10" s="17">
        <v>0.27684148226834798</v>
      </c>
      <c r="BR10" s="17">
        <v>0.18141420822250201</v>
      </c>
      <c r="BS10" s="17">
        <v>8.05019761366145E-2</v>
      </c>
      <c r="BT10" s="17">
        <v>0.108865375216272</v>
      </c>
      <c r="BU10" s="17"/>
      <c r="BV10" s="17">
        <v>0.15732272436248301</v>
      </c>
      <c r="BW10" s="17">
        <v>0.39054929077535799</v>
      </c>
      <c r="BX10" s="17">
        <v>0.158846239587213</v>
      </c>
      <c r="BY10" s="17">
        <v>5.0132940993107403E-2</v>
      </c>
      <c r="BZ10" s="17">
        <v>0.12432609861272</v>
      </c>
      <c r="CA10" s="17"/>
      <c r="CB10" s="17">
        <v>0.13528306147642699</v>
      </c>
      <c r="CC10" s="17">
        <v>0.175296856976838</v>
      </c>
      <c r="CD10" s="17"/>
      <c r="CE10" s="17">
        <v>0.40686661851442602</v>
      </c>
      <c r="CF10" s="17"/>
      <c r="CG10" s="17">
        <v>0.19428750185174001</v>
      </c>
    </row>
    <row r="11" spans="2:85" x14ac:dyDescent="0.35">
      <c r="B11" s="18" t="s">
        <v>218</v>
      </c>
      <c r="C11" s="17">
        <v>0.195911775404083</v>
      </c>
      <c r="D11" s="17">
        <v>0.20424478469898699</v>
      </c>
      <c r="E11" s="17">
        <v>0.188365407695368</v>
      </c>
      <c r="F11" s="17"/>
      <c r="G11" s="17">
        <v>0.188495162310234</v>
      </c>
      <c r="H11" s="17">
        <v>0.20878539011911301</v>
      </c>
      <c r="I11" s="17">
        <v>0.19805490654814201</v>
      </c>
      <c r="J11" s="17">
        <v>0.169080973691798</v>
      </c>
      <c r="K11" s="17">
        <v>0.17560239173498399</v>
      </c>
      <c r="L11" s="17">
        <v>0.22403497803948</v>
      </c>
      <c r="M11" s="17"/>
      <c r="N11" s="17">
        <v>0.21165117074338</v>
      </c>
      <c r="O11" s="17">
        <v>0.194044073766132</v>
      </c>
      <c r="P11" s="17">
        <v>0.18738953269063</v>
      </c>
      <c r="Q11" s="17">
        <v>0.18992250593218299</v>
      </c>
      <c r="R11" s="17"/>
      <c r="S11" s="17">
        <v>0.187774299080324</v>
      </c>
      <c r="T11" s="17">
        <v>0.25415352124266499</v>
      </c>
      <c r="U11" s="17">
        <v>0.236229983780397</v>
      </c>
      <c r="V11" s="17">
        <v>0.19285783625315001</v>
      </c>
      <c r="W11" s="17">
        <v>0.19587370866701101</v>
      </c>
      <c r="X11" s="17">
        <v>0.167439449131771</v>
      </c>
      <c r="Y11" s="17">
        <v>0.16880389038910901</v>
      </c>
      <c r="Z11" s="17">
        <v>0.14154828975450501</v>
      </c>
      <c r="AA11" s="17">
        <v>0.19630443041776599</v>
      </c>
      <c r="AB11" s="17">
        <v>0.22445201704290199</v>
      </c>
      <c r="AC11" s="17">
        <v>0.14319517089626799</v>
      </c>
      <c r="AD11" s="17">
        <v>0.113209061321426</v>
      </c>
      <c r="AE11" s="17"/>
      <c r="AF11" s="17">
        <v>0.27856107572102901</v>
      </c>
      <c r="AG11" s="17">
        <v>0.149614055914672</v>
      </c>
      <c r="AH11" s="17">
        <v>0.178499036585273</v>
      </c>
      <c r="AI11" s="17">
        <v>0.228273543681594</v>
      </c>
      <c r="AJ11" s="17">
        <v>0.17396667325023399</v>
      </c>
      <c r="AK11" s="17">
        <v>0.15600944663767699</v>
      </c>
      <c r="AL11" s="17">
        <v>0.21686116770790001</v>
      </c>
      <c r="AM11" s="17">
        <v>0.199609406307551</v>
      </c>
      <c r="AN11" s="17">
        <v>0.28080342035189099</v>
      </c>
      <c r="AO11" s="17">
        <v>0.19079052298451701</v>
      </c>
      <c r="AP11" s="17">
        <v>0.196815223700289</v>
      </c>
      <c r="AQ11" s="17">
        <v>0.231088891089055</v>
      </c>
      <c r="AR11" s="17">
        <v>0.18934880379194799</v>
      </c>
      <c r="AS11" s="17">
        <v>0.181797029324858</v>
      </c>
      <c r="AT11" s="17">
        <v>0.110565413044152</v>
      </c>
      <c r="AU11" s="17">
        <v>0.21128555579592301</v>
      </c>
      <c r="AV11" s="17"/>
      <c r="AW11" s="17">
        <v>0.176080537254314</v>
      </c>
      <c r="AX11" s="17">
        <v>0.18105146991917301</v>
      </c>
      <c r="AY11" s="17">
        <v>0.21290084142170099</v>
      </c>
      <c r="AZ11" s="17">
        <v>0.214365208800501</v>
      </c>
      <c r="BA11" s="17">
        <v>0.25332885681919198</v>
      </c>
      <c r="BB11" s="17"/>
      <c r="BC11" s="17">
        <v>0.25225077060033801</v>
      </c>
      <c r="BD11" s="17">
        <v>0.20661097725636701</v>
      </c>
      <c r="BE11" s="17">
        <v>0.188930338423173</v>
      </c>
      <c r="BF11" s="17">
        <v>0.16427858643627199</v>
      </c>
      <c r="BG11" s="17">
        <v>0.113213899825828</v>
      </c>
      <c r="BH11" s="17"/>
      <c r="BI11" s="17">
        <v>0.198235246566136</v>
      </c>
      <c r="BJ11" s="17"/>
      <c r="BK11" s="17">
        <v>0.20058360915019599</v>
      </c>
      <c r="BL11" s="17">
        <v>0.20035127237459299</v>
      </c>
      <c r="BM11" s="17">
        <v>0.189961674163412</v>
      </c>
      <c r="BN11" s="17">
        <v>0.24317644522885001</v>
      </c>
      <c r="BO11" s="17"/>
      <c r="BP11" s="17">
        <v>0.20144499500675001</v>
      </c>
      <c r="BQ11" s="17">
        <v>0.183189997821251</v>
      </c>
      <c r="BR11" s="17">
        <v>0.31962652500969801</v>
      </c>
      <c r="BS11" s="17">
        <v>0.17352992191390701</v>
      </c>
      <c r="BT11" s="17">
        <v>0.20620841472613</v>
      </c>
      <c r="BU11" s="17"/>
      <c r="BV11" s="17">
        <v>0.21546381167732601</v>
      </c>
      <c r="BW11" s="17">
        <v>0.192478359085347</v>
      </c>
      <c r="BX11" s="17">
        <v>0.21860174950519401</v>
      </c>
      <c r="BY11" s="17">
        <v>0.187941748719753</v>
      </c>
      <c r="BZ11" s="17">
        <v>0.152713340828565</v>
      </c>
      <c r="CA11" s="17"/>
      <c r="CB11" s="17">
        <v>0.17808903894172901</v>
      </c>
      <c r="CC11" s="17">
        <v>0.20635036571838999</v>
      </c>
      <c r="CD11" s="17"/>
      <c r="CE11" s="17">
        <v>0.19330521039762399</v>
      </c>
      <c r="CF11" s="17"/>
      <c r="CG11" s="17">
        <v>0.14210834872439501</v>
      </c>
    </row>
    <row r="12" spans="2:85" x14ac:dyDescent="0.35">
      <c r="B12" s="18" t="s">
        <v>219</v>
      </c>
      <c r="C12" s="17">
        <v>0.29209522903143598</v>
      </c>
      <c r="D12" s="17">
        <v>0.27138243827625003</v>
      </c>
      <c r="E12" s="17">
        <v>0.31214472748682098</v>
      </c>
      <c r="F12" s="17"/>
      <c r="G12" s="17">
        <v>0.32300980458956502</v>
      </c>
      <c r="H12" s="17">
        <v>0.27708184203990699</v>
      </c>
      <c r="I12" s="17">
        <v>0.276036328731325</v>
      </c>
      <c r="J12" s="17">
        <v>0.30052968747166697</v>
      </c>
      <c r="K12" s="17">
        <v>0.30629897473990703</v>
      </c>
      <c r="L12" s="17">
        <v>0.28046614784701501</v>
      </c>
      <c r="M12" s="17"/>
      <c r="N12" s="17">
        <v>0.271035813211219</v>
      </c>
      <c r="O12" s="17">
        <v>0.29732129851798</v>
      </c>
      <c r="P12" s="17">
        <v>0.30515338215242899</v>
      </c>
      <c r="Q12" s="17">
        <v>0.29742399999590002</v>
      </c>
      <c r="R12" s="17"/>
      <c r="S12" s="17">
        <v>0.260504104825097</v>
      </c>
      <c r="T12" s="17">
        <v>0.28238246392188598</v>
      </c>
      <c r="U12" s="17">
        <v>0.247229638518909</v>
      </c>
      <c r="V12" s="17">
        <v>0.31014833061737102</v>
      </c>
      <c r="W12" s="17">
        <v>0.33381007543069102</v>
      </c>
      <c r="X12" s="17">
        <v>0.29434220392841498</v>
      </c>
      <c r="Y12" s="17">
        <v>0.34480552455122698</v>
      </c>
      <c r="Z12" s="17">
        <v>0.31578464483605101</v>
      </c>
      <c r="AA12" s="17">
        <v>0.28371562725288102</v>
      </c>
      <c r="AB12" s="17">
        <v>0.27355753204236799</v>
      </c>
      <c r="AC12" s="17">
        <v>0.383612603666517</v>
      </c>
      <c r="AD12" s="17">
        <v>0.20537296011181</v>
      </c>
      <c r="AE12" s="17"/>
      <c r="AF12" s="17">
        <v>0.19744877412992201</v>
      </c>
      <c r="AG12" s="17">
        <v>0.236132364615809</v>
      </c>
      <c r="AH12" s="17">
        <v>0.23858305372286501</v>
      </c>
      <c r="AI12" s="17">
        <v>0.29188991323976599</v>
      </c>
      <c r="AJ12" s="17">
        <v>0.341345053936077</v>
      </c>
      <c r="AK12" s="17">
        <v>0.30809210596193998</v>
      </c>
      <c r="AL12" s="17">
        <v>0.30105385009239899</v>
      </c>
      <c r="AM12" s="17">
        <v>0.29941180754137797</v>
      </c>
      <c r="AN12" s="17">
        <v>0.25057926433970601</v>
      </c>
      <c r="AO12" s="17">
        <v>0.29971408563398799</v>
      </c>
      <c r="AP12" s="17">
        <v>0.32605439714708601</v>
      </c>
      <c r="AQ12" s="17">
        <v>0.32382659744555198</v>
      </c>
      <c r="AR12" s="17">
        <v>0.36752271673667403</v>
      </c>
      <c r="AS12" s="17">
        <v>0.25503226318376099</v>
      </c>
      <c r="AT12" s="17">
        <v>0.273400396055201</v>
      </c>
      <c r="AU12" s="17">
        <v>0.191255805499708</v>
      </c>
      <c r="AV12" s="17"/>
      <c r="AW12" s="17">
        <v>0.33405644699168902</v>
      </c>
      <c r="AX12" s="17">
        <v>0.34225904959471798</v>
      </c>
      <c r="AY12" s="17">
        <v>0.25310671994225398</v>
      </c>
      <c r="AZ12" s="17">
        <v>0.24840700912372499</v>
      </c>
      <c r="BA12" s="17">
        <v>0.156087917796221</v>
      </c>
      <c r="BB12" s="17"/>
      <c r="BC12" s="17">
        <v>0.158415827250598</v>
      </c>
      <c r="BD12" s="17">
        <v>0.30179074775646703</v>
      </c>
      <c r="BE12" s="17">
        <v>0.31361548041964799</v>
      </c>
      <c r="BF12" s="17">
        <v>0.30793174832921899</v>
      </c>
      <c r="BG12" s="17">
        <v>0.31464140561318199</v>
      </c>
      <c r="BH12" s="17"/>
      <c r="BI12" s="17">
        <v>0.29147169601977502</v>
      </c>
      <c r="BJ12" s="17"/>
      <c r="BK12" s="17">
        <v>0.302458065040416</v>
      </c>
      <c r="BL12" s="17">
        <v>0.29030063478956603</v>
      </c>
      <c r="BM12" s="17">
        <v>0.29150991013907701</v>
      </c>
      <c r="BN12" s="17">
        <v>0.24480567497557601</v>
      </c>
      <c r="BO12" s="17"/>
      <c r="BP12" s="17">
        <v>0.30467714412226898</v>
      </c>
      <c r="BQ12" s="17">
        <v>0.260005178906701</v>
      </c>
      <c r="BR12" s="17">
        <v>0.25328474218091201</v>
      </c>
      <c r="BS12" s="17">
        <v>0.29232341778347698</v>
      </c>
      <c r="BT12" s="17">
        <v>0.33732491895942102</v>
      </c>
      <c r="BU12" s="17"/>
      <c r="BV12" s="17">
        <v>0.29908636631663799</v>
      </c>
      <c r="BW12" s="17">
        <v>0.20876146191077899</v>
      </c>
      <c r="BX12" s="17">
        <v>0.30879081493649602</v>
      </c>
      <c r="BY12" s="17">
        <v>0.30528606241476097</v>
      </c>
      <c r="BZ12" s="17">
        <v>0.36572094265963501</v>
      </c>
      <c r="CA12" s="17"/>
      <c r="CB12" s="17">
        <v>0.28286956957276099</v>
      </c>
      <c r="CC12" s="17">
        <v>0.29749860127294497</v>
      </c>
      <c r="CD12" s="17"/>
      <c r="CE12" s="17">
        <v>0.18509756346183501</v>
      </c>
      <c r="CF12" s="17"/>
      <c r="CG12" s="17">
        <v>0.25727343346222198</v>
      </c>
    </row>
    <row r="13" spans="2:85" x14ac:dyDescent="0.35">
      <c r="B13" s="18" t="s">
        <v>220</v>
      </c>
      <c r="C13" s="17">
        <v>0.268828306227894</v>
      </c>
      <c r="D13" s="17">
        <v>0.219373507219675</v>
      </c>
      <c r="E13" s="17">
        <v>0.31591255005900598</v>
      </c>
      <c r="F13" s="17"/>
      <c r="G13" s="17">
        <v>0.199930974379082</v>
      </c>
      <c r="H13" s="17">
        <v>0.21858936249227701</v>
      </c>
      <c r="I13" s="17">
        <v>0.22299610265748801</v>
      </c>
      <c r="J13" s="17">
        <v>0.308623762573219</v>
      </c>
      <c r="K13" s="17">
        <v>0.35407229258103201</v>
      </c>
      <c r="L13" s="17">
        <v>0.30312346487903602</v>
      </c>
      <c r="M13" s="17"/>
      <c r="N13" s="17">
        <v>0.194278514602261</v>
      </c>
      <c r="O13" s="17">
        <v>0.27457696065308101</v>
      </c>
      <c r="P13" s="17">
        <v>0.30204098133590002</v>
      </c>
      <c r="Q13" s="17">
        <v>0.31437361540972802</v>
      </c>
      <c r="R13" s="17"/>
      <c r="S13" s="17">
        <v>0.165779727669572</v>
      </c>
      <c r="T13" s="17">
        <v>0.269034870546981</v>
      </c>
      <c r="U13" s="17">
        <v>0.31712337872277402</v>
      </c>
      <c r="V13" s="17">
        <v>0.30236124932671199</v>
      </c>
      <c r="W13" s="17">
        <v>0.263285967385054</v>
      </c>
      <c r="X13" s="17">
        <v>0.26045470030827</v>
      </c>
      <c r="Y13" s="17">
        <v>0.22254883687236601</v>
      </c>
      <c r="Z13" s="17">
        <v>0.27927693693507699</v>
      </c>
      <c r="AA13" s="17">
        <v>0.311866144747378</v>
      </c>
      <c r="AB13" s="17">
        <v>0.31755595941374498</v>
      </c>
      <c r="AC13" s="17">
        <v>0.26550701500787699</v>
      </c>
      <c r="AD13" s="17">
        <v>0.36766944267086199</v>
      </c>
      <c r="AE13" s="17"/>
      <c r="AF13" s="17">
        <v>0.32228585208918498</v>
      </c>
      <c r="AG13" s="17">
        <v>0.40895466082604398</v>
      </c>
      <c r="AH13" s="17">
        <v>0.41592502691349098</v>
      </c>
      <c r="AI13" s="17">
        <v>0.265601984085932</v>
      </c>
      <c r="AJ13" s="17">
        <v>0.26255080021099297</v>
      </c>
      <c r="AK13" s="17">
        <v>0.298023864766917</v>
      </c>
      <c r="AL13" s="17">
        <v>0.24629787659552499</v>
      </c>
      <c r="AM13" s="17">
        <v>0.27770968792851902</v>
      </c>
      <c r="AN13" s="17">
        <v>0.23684265894340201</v>
      </c>
      <c r="AO13" s="17">
        <v>0.20945678843151999</v>
      </c>
      <c r="AP13" s="17">
        <v>0.31577777680896302</v>
      </c>
      <c r="AQ13" s="17">
        <v>0.24845179269276099</v>
      </c>
      <c r="AR13" s="17">
        <v>0.18072808657541101</v>
      </c>
      <c r="AS13" s="17">
        <v>0.33214587882925101</v>
      </c>
      <c r="AT13" s="17">
        <v>0.14857162320265699</v>
      </c>
      <c r="AU13" s="17">
        <v>9.2415552919430002E-2</v>
      </c>
      <c r="AV13" s="17"/>
      <c r="AW13" s="17">
        <v>0.31071685984744801</v>
      </c>
      <c r="AX13" s="17">
        <v>0.28619283474856499</v>
      </c>
      <c r="AY13" s="17">
        <v>0.22878530566244001</v>
      </c>
      <c r="AZ13" s="17">
        <v>0.17151339804475599</v>
      </c>
      <c r="BA13" s="17">
        <v>0.15890562928494101</v>
      </c>
      <c r="BB13" s="17"/>
      <c r="BC13" s="17">
        <v>0.114544864566759</v>
      </c>
      <c r="BD13" s="17">
        <v>0.20792879730540101</v>
      </c>
      <c r="BE13" s="17">
        <v>0.318565352269437</v>
      </c>
      <c r="BF13" s="17">
        <v>0.36947114319925201</v>
      </c>
      <c r="BG13" s="17">
        <v>0.43775625162808401</v>
      </c>
      <c r="BH13" s="17"/>
      <c r="BI13" s="17">
        <v>0.27078518402859397</v>
      </c>
      <c r="BJ13" s="17"/>
      <c r="BK13" s="17">
        <v>0.245403958810648</v>
      </c>
      <c r="BL13" s="17">
        <v>0.29906175985486799</v>
      </c>
      <c r="BM13" s="17">
        <v>0.25856517932787598</v>
      </c>
      <c r="BN13" s="17">
        <v>0.31864915532634502</v>
      </c>
      <c r="BO13" s="17"/>
      <c r="BP13" s="17">
        <v>0.30610147268971</v>
      </c>
      <c r="BQ13" s="17">
        <v>0.183972715548614</v>
      </c>
      <c r="BR13" s="17">
        <v>0.19288224811754701</v>
      </c>
      <c r="BS13" s="17">
        <v>0.393514587326729</v>
      </c>
      <c r="BT13" s="17">
        <v>0.26311353656216802</v>
      </c>
      <c r="BU13" s="17"/>
      <c r="BV13" s="17">
        <v>0.28070527669376499</v>
      </c>
      <c r="BW13" s="17">
        <v>7.4310871990338298E-2</v>
      </c>
      <c r="BX13" s="17">
        <v>0.21312050033921701</v>
      </c>
      <c r="BY13" s="17">
        <v>0.408324086285138</v>
      </c>
      <c r="BZ13" s="17">
        <v>0.28990510958749299</v>
      </c>
      <c r="CA13" s="17"/>
      <c r="CB13" s="17">
        <v>0.31592534327569399</v>
      </c>
      <c r="CC13" s="17">
        <v>0.241244064279518</v>
      </c>
      <c r="CD13" s="17"/>
      <c r="CE13" s="17">
        <v>7.0247405517634295E-2</v>
      </c>
      <c r="CF13" s="17"/>
      <c r="CG13" s="17">
        <v>0.25822706369899301</v>
      </c>
    </row>
    <row r="14" spans="2:85" x14ac:dyDescent="0.35">
      <c r="B14" s="18" t="s">
        <v>140</v>
      </c>
      <c r="C14" s="19">
        <v>3.2426854765287297E-2</v>
      </c>
      <c r="D14" s="19">
        <v>3.2231930066365502E-2</v>
      </c>
      <c r="E14" s="19">
        <v>3.2713131172260997E-2</v>
      </c>
      <c r="F14" s="19"/>
      <c r="G14" s="19">
        <v>4.01643168635007E-2</v>
      </c>
      <c r="H14" s="19">
        <v>2.4515312094135901E-2</v>
      </c>
      <c r="I14" s="19">
        <v>4.3410051341198901E-2</v>
      </c>
      <c r="J14" s="19">
        <v>3.3577190037131499E-2</v>
      </c>
      <c r="K14" s="19">
        <v>2.32809701381856E-2</v>
      </c>
      <c r="L14" s="19">
        <v>3.0000893517335901E-2</v>
      </c>
      <c r="M14" s="19"/>
      <c r="N14" s="19">
        <v>1.6722285063443702E-2</v>
      </c>
      <c r="O14" s="19">
        <v>3.7127508057118903E-2</v>
      </c>
      <c r="P14" s="19">
        <v>2.93792379844184E-2</v>
      </c>
      <c r="Q14" s="19">
        <v>4.4179638692632799E-2</v>
      </c>
      <c r="R14" s="19"/>
      <c r="S14" s="19">
        <v>2.93438195765123E-2</v>
      </c>
      <c r="T14" s="19">
        <v>2.4841940121705399E-2</v>
      </c>
      <c r="U14" s="19">
        <v>3.1746777441611897E-2</v>
      </c>
      <c r="V14" s="19">
        <v>3.41828656899908E-2</v>
      </c>
      <c r="W14" s="19">
        <v>1.7732624244470099E-2</v>
      </c>
      <c r="X14" s="19">
        <v>1.4528026484606899E-2</v>
      </c>
      <c r="Y14" s="19">
        <v>6.04070135851031E-2</v>
      </c>
      <c r="Z14" s="19">
        <v>8.3473442108542698E-2</v>
      </c>
      <c r="AA14" s="19">
        <v>3.67579109971908E-2</v>
      </c>
      <c r="AB14" s="19">
        <v>2.85982698725313E-2</v>
      </c>
      <c r="AC14" s="19">
        <v>2.1647846709359299E-2</v>
      </c>
      <c r="AD14" s="19">
        <v>3.5194983575615901E-2</v>
      </c>
      <c r="AE14" s="19"/>
      <c r="AF14" s="19">
        <v>7.1564297703115703E-2</v>
      </c>
      <c r="AG14" s="19">
        <v>7.6378283971417896E-2</v>
      </c>
      <c r="AH14" s="19">
        <v>3.5942217877331803E-2</v>
      </c>
      <c r="AI14" s="19">
        <v>2.4156382563032201E-2</v>
      </c>
      <c r="AJ14" s="19">
        <v>4.1410197270753901E-2</v>
      </c>
      <c r="AK14" s="19">
        <v>4.2272567745314703E-2</v>
      </c>
      <c r="AL14" s="19">
        <v>4.5049990446067202E-2</v>
      </c>
      <c r="AM14" s="19">
        <v>3.1846242015119902E-2</v>
      </c>
      <c r="AN14" s="19">
        <v>2.1070746010472499E-2</v>
      </c>
      <c r="AO14" s="19">
        <v>3.5251075126637103E-2</v>
      </c>
      <c r="AP14" s="19">
        <v>1.1530753121856301E-2</v>
      </c>
      <c r="AQ14" s="19">
        <v>2.24303917993951E-2</v>
      </c>
      <c r="AR14" s="19">
        <v>1.9221211532568099E-2</v>
      </c>
      <c r="AS14" s="19">
        <v>2.3236372595597101E-2</v>
      </c>
      <c r="AT14" s="19">
        <v>0</v>
      </c>
      <c r="AU14" s="19">
        <v>0</v>
      </c>
      <c r="AV14" s="19"/>
      <c r="AW14" s="19">
        <v>4.9687596395098198E-2</v>
      </c>
      <c r="AX14" s="19">
        <v>4.0029483800897998E-2</v>
      </c>
      <c r="AY14" s="19">
        <v>3.0873116199629701E-2</v>
      </c>
      <c r="AZ14" s="19">
        <v>1.2217991317746899E-2</v>
      </c>
      <c r="BA14" s="19">
        <v>0</v>
      </c>
      <c r="BB14" s="19"/>
      <c r="BC14" s="19">
        <v>4.3396793305314797E-2</v>
      </c>
      <c r="BD14" s="19">
        <v>2.89478598545031E-2</v>
      </c>
      <c r="BE14" s="19">
        <v>3.1518226537637799E-2</v>
      </c>
      <c r="BF14" s="19">
        <v>3.1098431996183899E-2</v>
      </c>
      <c r="BG14" s="19">
        <v>5.0064832082414502E-2</v>
      </c>
      <c r="BH14" s="19"/>
      <c r="BI14" s="19">
        <v>2.4703872660197398E-2</v>
      </c>
      <c r="BJ14" s="19"/>
      <c r="BK14" s="19">
        <v>2.8381358682535499E-2</v>
      </c>
      <c r="BL14" s="19">
        <v>3.4402964516081998E-2</v>
      </c>
      <c r="BM14" s="19">
        <v>2.8590127251911499E-2</v>
      </c>
      <c r="BN14" s="19">
        <v>0.13140632397807001</v>
      </c>
      <c r="BO14" s="19"/>
      <c r="BP14" s="19">
        <v>2.61163976574415E-2</v>
      </c>
      <c r="BQ14" s="19">
        <v>2.06105368127294E-2</v>
      </c>
      <c r="BR14" s="19">
        <v>3.2139130451870598E-2</v>
      </c>
      <c r="BS14" s="19">
        <v>2.64231840430262E-2</v>
      </c>
      <c r="BT14" s="19">
        <v>3.6492180739357699E-2</v>
      </c>
      <c r="BU14" s="19"/>
      <c r="BV14" s="19">
        <v>1.7629965782536099E-2</v>
      </c>
      <c r="BW14" s="19">
        <v>1.0398873467451599E-2</v>
      </c>
      <c r="BX14" s="19">
        <v>4.8125850827229602E-2</v>
      </c>
      <c r="BY14" s="19">
        <v>2.27481623023249E-2</v>
      </c>
      <c r="BZ14" s="19">
        <v>3.0756179692504701E-2</v>
      </c>
      <c r="CA14" s="19"/>
      <c r="CB14" s="19">
        <v>1.5392152136808401E-2</v>
      </c>
      <c r="CC14" s="19">
        <v>4.24039019061868E-2</v>
      </c>
      <c r="CD14" s="19"/>
      <c r="CE14" s="19">
        <v>1.1836752062700301E-2</v>
      </c>
      <c r="CF14" s="19"/>
      <c r="CG14" s="19">
        <v>0</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216</v>
      </c>
      <c r="C9" s="17">
        <v>4.75164792463234E-2</v>
      </c>
      <c r="D9" s="17">
        <v>7.0475349417040006E-2</v>
      </c>
      <c r="E9" s="17">
        <v>2.52651519737816E-2</v>
      </c>
      <c r="F9" s="17"/>
      <c r="G9" s="17">
        <v>8.3464569745861597E-2</v>
      </c>
      <c r="H9" s="17">
        <v>0.108294556425674</v>
      </c>
      <c r="I9" s="17">
        <v>7.2480946346883998E-2</v>
      </c>
      <c r="J9" s="17">
        <v>1.56429473272349E-2</v>
      </c>
      <c r="K9" s="17">
        <v>5.8361462423291996E-3</v>
      </c>
      <c r="L9" s="17">
        <v>7.8253833047990298E-3</v>
      </c>
      <c r="M9" s="17"/>
      <c r="N9" s="17">
        <v>7.89134091714635E-2</v>
      </c>
      <c r="O9" s="17">
        <v>3.04256912846705E-2</v>
      </c>
      <c r="P9" s="17">
        <v>3.90024267429337E-2</v>
      </c>
      <c r="Q9" s="17">
        <v>3.9254712444244499E-2</v>
      </c>
      <c r="R9" s="17"/>
      <c r="S9" s="17">
        <v>0.128095725741111</v>
      </c>
      <c r="T9" s="17">
        <v>2.0962836226170199E-2</v>
      </c>
      <c r="U9" s="17">
        <v>5.0538149341372704E-3</v>
      </c>
      <c r="V9" s="17">
        <v>2.8348633757290902E-2</v>
      </c>
      <c r="W9" s="17">
        <v>4.7984081353153199E-2</v>
      </c>
      <c r="X9" s="17">
        <v>5.2465270905234097E-2</v>
      </c>
      <c r="Y9" s="17">
        <v>2.43572590316577E-2</v>
      </c>
      <c r="Z9" s="17">
        <v>5.5614821990316102E-2</v>
      </c>
      <c r="AA9" s="17">
        <v>3.3163008072622603E-2</v>
      </c>
      <c r="AB9" s="17">
        <v>4.8505764440110399E-2</v>
      </c>
      <c r="AC9" s="17">
        <v>5.13236075620511E-2</v>
      </c>
      <c r="AD9" s="17">
        <v>3.5662631289045101E-2</v>
      </c>
      <c r="AE9" s="17"/>
      <c r="AF9" s="17">
        <v>5.5639156079342202E-2</v>
      </c>
      <c r="AG9" s="17">
        <v>1.45436927337414E-2</v>
      </c>
      <c r="AH9" s="17">
        <v>0</v>
      </c>
      <c r="AI9" s="17">
        <v>8.3408763039277703E-2</v>
      </c>
      <c r="AJ9" s="17">
        <v>5.3866093462438702E-2</v>
      </c>
      <c r="AK9" s="17">
        <v>1.8633696412839702E-2</v>
      </c>
      <c r="AL9" s="17">
        <v>7.4040302068614006E-2</v>
      </c>
      <c r="AM9" s="17">
        <v>1.0095583377427299E-2</v>
      </c>
      <c r="AN9" s="17">
        <v>3.6368385924630001E-2</v>
      </c>
      <c r="AO9" s="17">
        <v>3.6661851613588599E-2</v>
      </c>
      <c r="AP9" s="17">
        <v>3.8330004840869902E-2</v>
      </c>
      <c r="AQ9" s="17">
        <v>2.2703281228408399E-2</v>
      </c>
      <c r="AR9" s="17">
        <v>9.1978020250601394E-2</v>
      </c>
      <c r="AS9" s="17">
        <v>2.0137973503961699E-2</v>
      </c>
      <c r="AT9" s="17">
        <v>8.0891292859305602E-2</v>
      </c>
      <c r="AU9" s="17">
        <v>0.17147843514112901</v>
      </c>
      <c r="AV9" s="17"/>
      <c r="AW9" s="17">
        <v>1.6065049159155999E-2</v>
      </c>
      <c r="AX9" s="17">
        <v>2.6438931480895201E-2</v>
      </c>
      <c r="AY9" s="17">
        <v>7.0240446091973094E-2</v>
      </c>
      <c r="AZ9" s="17">
        <v>0.109752038140808</v>
      </c>
      <c r="BA9" s="17">
        <v>0.182419354721329</v>
      </c>
      <c r="BB9" s="17"/>
      <c r="BC9" s="17">
        <v>0.20180654910630699</v>
      </c>
      <c r="BD9" s="17">
        <v>4.3995341302353698E-2</v>
      </c>
      <c r="BE9" s="17">
        <v>2.65425382624087E-2</v>
      </c>
      <c r="BF9" s="17">
        <v>5.4565756266312902E-3</v>
      </c>
      <c r="BG9" s="17">
        <v>0</v>
      </c>
      <c r="BH9" s="17"/>
      <c r="BI9" s="17">
        <v>5.2443272556808598E-2</v>
      </c>
      <c r="BJ9" s="17"/>
      <c r="BK9" s="17">
        <v>6.10642951254564E-2</v>
      </c>
      <c r="BL9" s="17">
        <v>2.0633873296621599E-2</v>
      </c>
      <c r="BM9" s="17">
        <v>5.8441309179915302E-2</v>
      </c>
      <c r="BN9" s="17">
        <v>1.9440578982535799E-2</v>
      </c>
      <c r="BO9" s="17"/>
      <c r="BP9" s="17">
        <v>3.3639655315246902E-2</v>
      </c>
      <c r="BQ9" s="17">
        <v>7.2469321403282494E-2</v>
      </c>
      <c r="BR9" s="17">
        <v>3.4191741590698099E-2</v>
      </c>
      <c r="BS9" s="17">
        <v>5.2161490739494998E-2</v>
      </c>
      <c r="BT9" s="17">
        <v>3.6779954628945802E-2</v>
      </c>
      <c r="BU9" s="17"/>
      <c r="BV9" s="17">
        <v>3.9517940733403902E-2</v>
      </c>
      <c r="BW9" s="17">
        <v>0.118586878546164</v>
      </c>
      <c r="BX9" s="17">
        <v>3.7998625889294597E-2</v>
      </c>
      <c r="BY9" s="17">
        <v>3.0191412516692401E-2</v>
      </c>
      <c r="BZ9" s="17">
        <v>2.68345804818944E-2</v>
      </c>
      <c r="CA9" s="17"/>
      <c r="CB9" s="17">
        <v>8.3051245223525097E-2</v>
      </c>
      <c r="CC9" s="17">
        <v>2.6704138518833302E-2</v>
      </c>
      <c r="CD9" s="17"/>
      <c r="CE9" s="17">
        <v>0.11582075616313001</v>
      </c>
      <c r="CF9" s="17"/>
      <c r="CG9" s="17">
        <v>0.165595473542859</v>
      </c>
    </row>
    <row r="10" spans="2:85" x14ac:dyDescent="0.35">
      <c r="B10" s="18" t="s">
        <v>217</v>
      </c>
      <c r="C10" s="17">
        <v>0.102885696213703</v>
      </c>
      <c r="D10" s="17">
        <v>0.13163876504703201</v>
      </c>
      <c r="E10" s="17">
        <v>7.5147371395480195E-2</v>
      </c>
      <c r="F10" s="17"/>
      <c r="G10" s="17">
        <v>0.11329310871852399</v>
      </c>
      <c r="H10" s="17">
        <v>0.18011130482242799</v>
      </c>
      <c r="I10" s="17">
        <v>0.12797547282306401</v>
      </c>
      <c r="J10" s="17">
        <v>0.103945932745016</v>
      </c>
      <c r="K10" s="17">
        <v>4.7010992900424903E-2</v>
      </c>
      <c r="L10" s="17">
        <v>4.9414402798773301E-2</v>
      </c>
      <c r="M10" s="17"/>
      <c r="N10" s="17">
        <v>0.17050595086270701</v>
      </c>
      <c r="O10" s="17">
        <v>9.1097858060453701E-2</v>
      </c>
      <c r="P10" s="17">
        <v>7.9369111221768901E-2</v>
      </c>
      <c r="Q10" s="17">
        <v>6.3632853234768097E-2</v>
      </c>
      <c r="R10" s="17"/>
      <c r="S10" s="17">
        <v>0.18087257657216399</v>
      </c>
      <c r="T10" s="17">
        <v>7.5902882040312203E-2</v>
      </c>
      <c r="U10" s="17">
        <v>0.104637561355098</v>
      </c>
      <c r="V10" s="17">
        <v>8.2665493633296006E-2</v>
      </c>
      <c r="W10" s="17">
        <v>7.35128367901286E-2</v>
      </c>
      <c r="X10" s="17">
        <v>0.13772380390604899</v>
      </c>
      <c r="Y10" s="17">
        <v>7.3389280584294198E-2</v>
      </c>
      <c r="Z10" s="17">
        <v>0.100824251561996</v>
      </c>
      <c r="AA10" s="17">
        <v>0.113113634152386</v>
      </c>
      <c r="AB10" s="17">
        <v>6.7032315041241797E-2</v>
      </c>
      <c r="AC10" s="17">
        <v>5.0694143585709998E-2</v>
      </c>
      <c r="AD10" s="17">
        <v>0.11468303188286599</v>
      </c>
      <c r="AE10" s="17"/>
      <c r="AF10" s="17">
        <v>3.7614328576970502E-2</v>
      </c>
      <c r="AG10" s="17">
        <v>3.6800578563719703E-2</v>
      </c>
      <c r="AH10" s="17">
        <v>9.8569545854082397E-2</v>
      </c>
      <c r="AI10" s="17">
        <v>2.17952210294367E-2</v>
      </c>
      <c r="AJ10" s="17">
        <v>9.8435530331186696E-2</v>
      </c>
      <c r="AK10" s="17">
        <v>6.9334919080017807E-2</v>
      </c>
      <c r="AL10" s="17">
        <v>8.9198783455230399E-2</v>
      </c>
      <c r="AM10" s="17">
        <v>0.10091587796764701</v>
      </c>
      <c r="AN10" s="17">
        <v>6.1913506622669E-2</v>
      </c>
      <c r="AO10" s="17">
        <v>0.13105179536804201</v>
      </c>
      <c r="AP10" s="17">
        <v>0.14779288298853899</v>
      </c>
      <c r="AQ10" s="17">
        <v>0.119599282435686</v>
      </c>
      <c r="AR10" s="17">
        <v>0.12834574262567799</v>
      </c>
      <c r="AS10" s="17">
        <v>0.167029090308698</v>
      </c>
      <c r="AT10" s="17">
        <v>0.18330663196750499</v>
      </c>
      <c r="AU10" s="17">
        <v>0.22660671356291201</v>
      </c>
      <c r="AV10" s="17"/>
      <c r="AW10" s="17">
        <v>4.9481076134265799E-2</v>
      </c>
      <c r="AX10" s="17">
        <v>7.7676266228560303E-2</v>
      </c>
      <c r="AY10" s="17">
        <v>0.135281852657711</v>
      </c>
      <c r="AZ10" s="17">
        <v>0.203090611524259</v>
      </c>
      <c r="BA10" s="17">
        <v>0.32814206741737501</v>
      </c>
      <c r="BB10" s="17"/>
      <c r="BC10" s="17">
        <v>0.19694396706971401</v>
      </c>
      <c r="BD10" s="17">
        <v>0.125483517581257</v>
      </c>
      <c r="BE10" s="17">
        <v>7.8236173463852907E-2</v>
      </c>
      <c r="BF10" s="17">
        <v>5.4412720740661599E-2</v>
      </c>
      <c r="BG10" s="17">
        <v>3.7639371791956901E-2</v>
      </c>
      <c r="BH10" s="17"/>
      <c r="BI10" s="17">
        <v>0.107098315517188</v>
      </c>
      <c r="BJ10" s="17"/>
      <c r="BK10" s="17">
        <v>0.12408630892278</v>
      </c>
      <c r="BL10" s="17">
        <v>6.8278122257132895E-2</v>
      </c>
      <c r="BM10" s="17">
        <v>0.113267413550143</v>
      </c>
      <c r="BN10" s="17">
        <v>0.12388028902899401</v>
      </c>
      <c r="BO10" s="17"/>
      <c r="BP10" s="17">
        <v>6.8791055503899995E-2</v>
      </c>
      <c r="BQ10" s="17">
        <v>0.17852367233858801</v>
      </c>
      <c r="BR10" s="17">
        <v>9.8122495650430699E-2</v>
      </c>
      <c r="BS10" s="17">
        <v>2.51422515902569E-2</v>
      </c>
      <c r="BT10" s="17">
        <v>0.13196069563452001</v>
      </c>
      <c r="BU10" s="17"/>
      <c r="BV10" s="17">
        <v>7.7088292911141207E-2</v>
      </c>
      <c r="BW10" s="17">
        <v>0.267409669808231</v>
      </c>
      <c r="BX10" s="17">
        <v>8.2487066860742003E-2</v>
      </c>
      <c r="BY10" s="17">
        <v>2.0436273627753701E-2</v>
      </c>
      <c r="BZ10" s="17">
        <v>0.11366334925289499</v>
      </c>
      <c r="CA10" s="17"/>
      <c r="CB10" s="17">
        <v>0.10546044457546</v>
      </c>
      <c r="CC10" s="17">
        <v>0.10137769303093699</v>
      </c>
      <c r="CD10" s="17"/>
      <c r="CE10" s="17">
        <v>0.27578260348820699</v>
      </c>
      <c r="CF10" s="17"/>
      <c r="CG10" s="17">
        <v>0.17738796444747101</v>
      </c>
    </row>
    <row r="11" spans="2:85" x14ac:dyDescent="0.35">
      <c r="B11" s="18" t="s">
        <v>218</v>
      </c>
      <c r="C11" s="17">
        <v>0.19570906250630901</v>
      </c>
      <c r="D11" s="17">
        <v>0.170786748968483</v>
      </c>
      <c r="E11" s="17">
        <v>0.21957835629136699</v>
      </c>
      <c r="F11" s="17"/>
      <c r="G11" s="17">
        <v>0.30205268579449901</v>
      </c>
      <c r="H11" s="17">
        <v>0.238096799069489</v>
      </c>
      <c r="I11" s="17">
        <v>0.23909477603406101</v>
      </c>
      <c r="J11" s="17">
        <v>0.18159124260231399</v>
      </c>
      <c r="K11" s="17">
        <v>0.128978034494385</v>
      </c>
      <c r="L11" s="17">
        <v>0.111679197980228</v>
      </c>
      <c r="M11" s="17"/>
      <c r="N11" s="17">
        <v>0.235618095736951</v>
      </c>
      <c r="O11" s="17">
        <v>0.192826294026297</v>
      </c>
      <c r="P11" s="17">
        <v>0.19822090272912399</v>
      </c>
      <c r="Q11" s="17">
        <v>0.153562351569275</v>
      </c>
      <c r="R11" s="17"/>
      <c r="S11" s="17">
        <v>0.25339509576451602</v>
      </c>
      <c r="T11" s="17">
        <v>0.23149900509257701</v>
      </c>
      <c r="U11" s="17">
        <v>0.17114162468446401</v>
      </c>
      <c r="V11" s="17">
        <v>0.15387566728096599</v>
      </c>
      <c r="W11" s="17">
        <v>0.16122613389846999</v>
      </c>
      <c r="X11" s="17">
        <v>0.18984015418272801</v>
      </c>
      <c r="Y11" s="17">
        <v>0.17295335491459701</v>
      </c>
      <c r="Z11" s="17">
        <v>0.111783724908549</v>
      </c>
      <c r="AA11" s="17">
        <v>0.17238459049118501</v>
      </c>
      <c r="AB11" s="17">
        <v>0.22453657269273</v>
      </c>
      <c r="AC11" s="17">
        <v>0.19508329842196401</v>
      </c>
      <c r="AD11" s="17">
        <v>0.23219061593523599</v>
      </c>
      <c r="AE11" s="17"/>
      <c r="AF11" s="17">
        <v>0.151851273470058</v>
      </c>
      <c r="AG11" s="17">
        <v>0.196938419538498</v>
      </c>
      <c r="AH11" s="17">
        <v>0.16376734871777801</v>
      </c>
      <c r="AI11" s="17">
        <v>0.17748645724881301</v>
      </c>
      <c r="AJ11" s="17">
        <v>0.19108986373090101</v>
      </c>
      <c r="AK11" s="17">
        <v>0.130150474618139</v>
      </c>
      <c r="AL11" s="17">
        <v>0.20386166721256399</v>
      </c>
      <c r="AM11" s="17">
        <v>0.240789221330757</v>
      </c>
      <c r="AN11" s="17">
        <v>0.261142508742359</v>
      </c>
      <c r="AO11" s="17">
        <v>0.18384626209077601</v>
      </c>
      <c r="AP11" s="17">
        <v>0.153507828464539</v>
      </c>
      <c r="AQ11" s="17">
        <v>0.20273328100346699</v>
      </c>
      <c r="AR11" s="17">
        <v>0.21925075234595401</v>
      </c>
      <c r="AS11" s="17">
        <v>0.193443421962744</v>
      </c>
      <c r="AT11" s="17">
        <v>0.28540560391594899</v>
      </c>
      <c r="AU11" s="17">
        <v>0.25567482708153499</v>
      </c>
      <c r="AV11" s="17"/>
      <c r="AW11" s="17">
        <v>0.13887236754709201</v>
      </c>
      <c r="AX11" s="17">
        <v>0.18531633341699799</v>
      </c>
      <c r="AY11" s="17">
        <v>0.25727278711006901</v>
      </c>
      <c r="AZ11" s="17">
        <v>0.24244149150971001</v>
      </c>
      <c r="BA11" s="17">
        <v>0.22915499159879199</v>
      </c>
      <c r="BB11" s="17"/>
      <c r="BC11" s="17">
        <v>0.157217959165844</v>
      </c>
      <c r="BD11" s="17">
        <v>0.22572229867027399</v>
      </c>
      <c r="BE11" s="17">
        <v>0.17720571206806399</v>
      </c>
      <c r="BF11" s="17">
        <v>0.19775570325577099</v>
      </c>
      <c r="BG11" s="17">
        <v>0.191981561368017</v>
      </c>
      <c r="BH11" s="17"/>
      <c r="BI11" s="17">
        <v>0.19192084949527999</v>
      </c>
      <c r="BJ11" s="17"/>
      <c r="BK11" s="17">
        <v>0.22336202222733101</v>
      </c>
      <c r="BL11" s="17">
        <v>0.174794966490772</v>
      </c>
      <c r="BM11" s="17">
        <v>0.20085574783045801</v>
      </c>
      <c r="BN11" s="17">
        <v>0.114875224169404</v>
      </c>
      <c r="BO11" s="17"/>
      <c r="BP11" s="17">
        <v>0.10346046500690501</v>
      </c>
      <c r="BQ11" s="17">
        <v>0.25928857031296998</v>
      </c>
      <c r="BR11" s="17">
        <v>0.24392745632417401</v>
      </c>
      <c r="BS11" s="17">
        <v>8.7118659834830803E-2</v>
      </c>
      <c r="BT11" s="17">
        <v>0.22522788590430401</v>
      </c>
      <c r="BU11" s="17"/>
      <c r="BV11" s="17">
        <v>0.141038960013914</v>
      </c>
      <c r="BW11" s="17">
        <v>0.31369848664695199</v>
      </c>
      <c r="BX11" s="17">
        <v>0.24635388642532899</v>
      </c>
      <c r="BY11" s="17">
        <v>6.2211387510269001E-2</v>
      </c>
      <c r="BZ11" s="17">
        <v>0.32065814075263199</v>
      </c>
      <c r="CA11" s="17"/>
      <c r="CB11" s="17">
        <v>9.1056209368343605E-2</v>
      </c>
      <c r="CC11" s="17">
        <v>0.25700314388590101</v>
      </c>
      <c r="CD11" s="17"/>
      <c r="CE11" s="17">
        <v>0.31439560922188498</v>
      </c>
      <c r="CF11" s="17"/>
      <c r="CG11" s="17">
        <v>8.9145508000949697E-2</v>
      </c>
    </row>
    <row r="12" spans="2:85" x14ac:dyDescent="0.35">
      <c r="B12" s="18" t="s">
        <v>219</v>
      </c>
      <c r="C12" s="17">
        <v>0.181525027228811</v>
      </c>
      <c r="D12" s="17">
        <v>0.16345282619551399</v>
      </c>
      <c r="E12" s="17">
        <v>0.19831103649319801</v>
      </c>
      <c r="F12" s="17"/>
      <c r="G12" s="17">
        <v>0.14409115969109099</v>
      </c>
      <c r="H12" s="17">
        <v>0.19622097568502</v>
      </c>
      <c r="I12" s="17">
        <v>0.18171437569111801</v>
      </c>
      <c r="J12" s="17">
        <v>0.18068729914906501</v>
      </c>
      <c r="K12" s="17">
        <v>0.200165846490648</v>
      </c>
      <c r="L12" s="17">
        <v>0.18244223220546399</v>
      </c>
      <c r="M12" s="17"/>
      <c r="N12" s="17">
        <v>0.19458991985888599</v>
      </c>
      <c r="O12" s="17">
        <v>0.19139523762183799</v>
      </c>
      <c r="P12" s="17">
        <v>0.16146324405736101</v>
      </c>
      <c r="Q12" s="17">
        <v>0.17625649378829</v>
      </c>
      <c r="R12" s="17"/>
      <c r="S12" s="17">
        <v>0.18564046609746199</v>
      </c>
      <c r="T12" s="17">
        <v>0.18874333148071301</v>
      </c>
      <c r="U12" s="17">
        <v>0.13653758137146599</v>
      </c>
      <c r="V12" s="17">
        <v>0.17735546930464399</v>
      </c>
      <c r="W12" s="17">
        <v>0.19936990370028301</v>
      </c>
      <c r="X12" s="17">
        <v>0.19010778147417301</v>
      </c>
      <c r="Y12" s="17">
        <v>0.20245360360614201</v>
      </c>
      <c r="Z12" s="17">
        <v>0.166759210663976</v>
      </c>
      <c r="AA12" s="17">
        <v>0.201548516680808</v>
      </c>
      <c r="AB12" s="17">
        <v>0.15599542770576899</v>
      </c>
      <c r="AC12" s="17">
        <v>0.157758070330795</v>
      </c>
      <c r="AD12" s="17">
        <v>0.202761470798971</v>
      </c>
      <c r="AE12" s="17"/>
      <c r="AF12" s="17">
        <v>0.10079678849479499</v>
      </c>
      <c r="AG12" s="17">
        <v>0.24200995153888799</v>
      </c>
      <c r="AH12" s="17">
        <v>0.15559543519434699</v>
      </c>
      <c r="AI12" s="17">
        <v>0.19615257998781199</v>
      </c>
      <c r="AJ12" s="17">
        <v>0.16309036944234001</v>
      </c>
      <c r="AK12" s="17">
        <v>0.22826642263619501</v>
      </c>
      <c r="AL12" s="17">
        <v>0.20109195306427599</v>
      </c>
      <c r="AM12" s="17">
        <v>9.8318584207333096E-2</v>
      </c>
      <c r="AN12" s="17">
        <v>0.230268829237644</v>
      </c>
      <c r="AO12" s="17">
        <v>0.20608461231103101</v>
      </c>
      <c r="AP12" s="17">
        <v>0.18976865554508099</v>
      </c>
      <c r="AQ12" s="17">
        <v>0.16592235701865801</v>
      </c>
      <c r="AR12" s="17">
        <v>0.18181953259882</v>
      </c>
      <c r="AS12" s="17">
        <v>0.15841982869943</v>
      </c>
      <c r="AT12" s="17">
        <v>0.16149451113494501</v>
      </c>
      <c r="AU12" s="17">
        <v>0.16375982242248399</v>
      </c>
      <c r="AV12" s="17"/>
      <c r="AW12" s="17">
        <v>0.21291670393557799</v>
      </c>
      <c r="AX12" s="17">
        <v>0.156915383464557</v>
      </c>
      <c r="AY12" s="17">
        <v>0.18037684580768901</v>
      </c>
      <c r="AZ12" s="17">
        <v>0.18013360331256201</v>
      </c>
      <c r="BA12" s="17">
        <v>6.5646045580633999E-2</v>
      </c>
      <c r="BB12" s="17"/>
      <c r="BC12" s="17">
        <v>0.15377155448806801</v>
      </c>
      <c r="BD12" s="17">
        <v>0.17793125882518701</v>
      </c>
      <c r="BE12" s="17">
        <v>0.205961431340967</v>
      </c>
      <c r="BF12" s="17">
        <v>0.148453005100708</v>
      </c>
      <c r="BG12" s="17">
        <v>0.185037474095471</v>
      </c>
      <c r="BH12" s="17"/>
      <c r="BI12" s="17">
        <v>0.17673633850863199</v>
      </c>
      <c r="BJ12" s="17"/>
      <c r="BK12" s="17">
        <v>0.18268197381899001</v>
      </c>
      <c r="BL12" s="17">
        <v>0.18541816775079001</v>
      </c>
      <c r="BM12" s="17">
        <v>0.18336772208503099</v>
      </c>
      <c r="BN12" s="17">
        <v>7.88050544977172E-2</v>
      </c>
      <c r="BO12" s="17"/>
      <c r="BP12" s="17">
        <v>0.149700722702623</v>
      </c>
      <c r="BQ12" s="17">
        <v>0.20942563305878301</v>
      </c>
      <c r="BR12" s="17">
        <v>0.22701183097234301</v>
      </c>
      <c r="BS12" s="17">
        <v>8.4182039556820798E-2</v>
      </c>
      <c r="BT12" s="17">
        <v>0.187151343266069</v>
      </c>
      <c r="BU12" s="17"/>
      <c r="BV12" s="17">
        <v>0.203512130505759</v>
      </c>
      <c r="BW12" s="17">
        <v>0.17952623867178499</v>
      </c>
      <c r="BX12" s="17">
        <v>0.27806067469066498</v>
      </c>
      <c r="BY12" s="17">
        <v>9.1048478978918199E-2</v>
      </c>
      <c r="BZ12" s="17">
        <v>0.16056167040893801</v>
      </c>
      <c r="CA12" s="17"/>
      <c r="CB12" s="17">
        <v>9.6867514750678702E-2</v>
      </c>
      <c r="CC12" s="17">
        <v>0.231108046741788</v>
      </c>
      <c r="CD12" s="17"/>
      <c r="CE12" s="17">
        <v>0.18356685323570199</v>
      </c>
      <c r="CF12" s="17"/>
      <c r="CG12" s="17">
        <v>0.12631746195926399</v>
      </c>
    </row>
    <row r="13" spans="2:85" x14ac:dyDescent="0.35">
      <c r="B13" s="18" t="s">
        <v>220</v>
      </c>
      <c r="C13" s="17">
        <v>0.43043114615059602</v>
      </c>
      <c r="D13" s="17">
        <v>0.42647619605845399</v>
      </c>
      <c r="E13" s="17">
        <v>0.43499620818686802</v>
      </c>
      <c r="F13" s="17"/>
      <c r="G13" s="17">
        <v>0.23959483702547499</v>
      </c>
      <c r="H13" s="17">
        <v>0.24216246367743999</v>
      </c>
      <c r="I13" s="17">
        <v>0.334908115085497</v>
      </c>
      <c r="J13" s="17">
        <v>0.48244287195980801</v>
      </c>
      <c r="K13" s="17">
        <v>0.60625319701638802</v>
      </c>
      <c r="L13" s="17">
        <v>0.62752808203275701</v>
      </c>
      <c r="M13" s="17"/>
      <c r="N13" s="17">
        <v>0.30265150233730898</v>
      </c>
      <c r="O13" s="17">
        <v>0.45835809243157899</v>
      </c>
      <c r="P13" s="17">
        <v>0.46700654439609801</v>
      </c>
      <c r="Q13" s="17">
        <v>0.50404452342101502</v>
      </c>
      <c r="R13" s="17"/>
      <c r="S13" s="17">
        <v>0.21829222885520899</v>
      </c>
      <c r="T13" s="17">
        <v>0.46141911257558599</v>
      </c>
      <c r="U13" s="17">
        <v>0.54621488016755504</v>
      </c>
      <c r="V13" s="17">
        <v>0.49719857088403702</v>
      </c>
      <c r="W13" s="17">
        <v>0.49471829765922798</v>
      </c>
      <c r="X13" s="17">
        <v>0.41433136559885703</v>
      </c>
      <c r="Y13" s="17">
        <v>0.494864716874928</v>
      </c>
      <c r="Z13" s="17">
        <v>0.479083738323481</v>
      </c>
      <c r="AA13" s="17">
        <v>0.43037235060946</v>
      </c>
      <c r="AB13" s="17">
        <v>0.44211040153668102</v>
      </c>
      <c r="AC13" s="17">
        <v>0.49032147123261599</v>
      </c>
      <c r="AD13" s="17">
        <v>0.304869769017863</v>
      </c>
      <c r="AE13" s="17"/>
      <c r="AF13" s="17">
        <v>0.61721193767839799</v>
      </c>
      <c r="AG13" s="17">
        <v>0.40773714098948699</v>
      </c>
      <c r="AH13" s="17">
        <v>0.54924810462649798</v>
      </c>
      <c r="AI13" s="17">
        <v>0.48471389527763697</v>
      </c>
      <c r="AJ13" s="17">
        <v>0.443354789584753</v>
      </c>
      <c r="AK13" s="17">
        <v>0.45862071318089398</v>
      </c>
      <c r="AL13" s="17">
        <v>0.41883724116014498</v>
      </c>
      <c r="AM13" s="17">
        <v>0.50622018657790901</v>
      </c>
      <c r="AN13" s="17">
        <v>0.39307378113393199</v>
      </c>
      <c r="AO13" s="17">
        <v>0.41429209581533599</v>
      </c>
      <c r="AP13" s="17">
        <v>0.45889664337545399</v>
      </c>
      <c r="AQ13" s="17">
        <v>0.46354354694039801</v>
      </c>
      <c r="AR13" s="17">
        <v>0.31124168895273002</v>
      </c>
      <c r="AS13" s="17">
        <v>0.39969583160129302</v>
      </c>
      <c r="AT13" s="17">
        <v>0.28890196012229602</v>
      </c>
      <c r="AU13" s="17">
        <v>0.17045990432894301</v>
      </c>
      <c r="AV13" s="17"/>
      <c r="AW13" s="17">
        <v>0.53016982234233501</v>
      </c>
      <c r="AX13" s="17">
        <v>0.48213808911022499</v>
      </c>
      <c r="AY13" s="17">
        <v>0.32682861609514902</v>
      </c>
      <c r="AZ13" s="17">
        <v>0.24941563965369901</v>
      </c>
      <c r="BA13" s="17">
        <v>0.19463754068187</v>
      </c>
      <c r="BB13" s="17"/>
      <c r="BC13" s="17">
        <v>0.20799261144390199</v>
      </c>
      <c r="BD13" s="17">
        <v>0.40495877349766002</v>
      </c>
      <c r="BE13" s="17">
        <v>0.46708740869290699</v>
      </c>
      <c r="BF13" s="17">
        <v>0.54804516091266398</v>
      </c>
      <c r="BG13" s="17">
        <v>0.50914870897656805</v>
      </c>
      <c r="BH13" s="17"/>
      <c r="BI13" s="17">
        <v>0.43663580264133001</v>
      </c>
      <c r="BJ13" s="17"/>
      <c r="BK13" s="17">
        <v>0.35608772913033498</v>
      </c>
      <c r="BL13" s="17">
        <v>0.49642421955196703</v>
      </c>
      <c r="BM13" s="17">
        <v>0.41676004236415598</v>
      </c>
      <c r="BN13" s="17">
        <v>0.51965311910041301</v>
      </c>
      <c r="BO13" s="17"/>
      <c r="BP13" s="17">
        <v>0.63680876938254605</v>
      </c>
      <c r="BQ13" s="17">
        <v>0.25212033782705101</v>
      </c>
      <c r="BR13" s="17">
        <v>0.38960918665066402</v>
      </c>
      <c r="BS13" s="17">
        <v>0.74116491828813202</v>
      </c>
      <c r="BT13" s="17">
        <v>0.252162318320862</v>
      </c>
      <c r="BU13" s="17"/>
      <c r="BV13" s="17">
        <v>0.531353497653971</v>
      </c>
      <c r="BW13" s="17">
        <v>9.6776352643072105E-2</v>
      </c>
      <c r="BX13" s="17">
        <v>0.33402603136975201</v>
      </c>
      <c r="BY13" s="17">
        <v>0.78871979553267302</v>
      </c>
      <c r="BZ13" s="17">
        <v>0.25189629814963699</v>
      </c>
      <c r="CA13" s="17"/>
      <c r="CB13" s="17">
        <v>0.61792745818845296</v>
      </c>
      <c r="CC13" s="17">
        <v>0.32061651746320702</v>
      </c>
      <c r="CD13" s="17"/>
      <c r="CE13" s="17">
        <v>8.9254218792250803E-2</v>
      </c>
      <c r="CF13" s="17"/>
      <c r="CG13" s="17">
        <v>0.42860749477986998</v>
      </c>
    </row>
    <row r="14" spans="2:85" x14ac:dyDescent="0.35">
      <c r="B14" s="18" t="s">
        <v>140</v>
      </c>
      <c r="C14" s="19">
        <v>4.1932588654256801E-2</v>
      </c>
      <c r="D14" s="19">
        <v>3.7170114313477297E-2</v>
      </c>
      <c r="E14" s="19">
        <v>4.6701875659304802E-2</v>
      </c>
      <c r="F14" s="19"/>
      <c r="G14" s="19">
        <v>0.11750363902454899</v>
      </c>
      <c r="H14" s="19">
        <v>3.5113900319950403E-2</v>
      </c>
      <c r="I14" s="19">
        <v>4.3826314019375999E-2</v>
      </c>
      <c r="J14" s="19">
        <v>3.5689706216562499E-2</v>
      </c>
      <c r="K14" s="19">
        <v>1.1755782855824799E-2</v>
      </c>
      <c r="L14" s="19">
        <v>2.1110701677977899E-2</v>
      </c>
      <c r="M14" s="19"/>
      <c r="N14" s="19">
        <v>1.77211220326822E-2</v>
      </c>
      <c r="O14" s="19">
        <v>3.5896826575161897E-2</v>
      </c>
      <c r="P14" s="19">
        <v>5.4937770852714E-2</v>
      </c>
      <c r="Q14" s="19">
        <v>6.3249065542407806E-2</v>
      </c>
      <c r="R14" s="19"/>
      <c r="S14" s="19">
        <v>3.3703906969538497E-2</v>
      </c>
      <c r="T14" s="19">
        <v>2.1472832584642401E-2</v>
      </c>
      <c r="U14" s="19">
        <v>3.64145374872809E-2</v>
      </c>
      <c r="V14" s="19">
        <v>6.0556165139765798E-2</v>
      </c>
      <c r="W14" s="19">
        <v>2.31887465987364E-2</v>
      </c>
      <c r="X14" s="19">
        <v>1.5531623932958699E-2</v>
      </c>
      <c r="Y14" s="19">
        <v>3.19817849883808E-2</v>
      </c>
      <c r="Z14" s="19">
        <v>8.5934252551681994E-2</v>
      </c>
      <c r="AA14" s="19">
        <v>4.9417899993538697E-2</v>
      </c>
      <c r="AB14" s="19">
        <v>6.1819518583467903E-2</v>
      </c>
      <c r="AC14" s="19">
        <v>5.48194088668639E-2</v>
      </c>
      <c r="AD14" s="19">
        <v>0.10983248107601901</v>
      </c>
      <c r="AE14" s="19"/>
      <c r="AF14" s="19">
        <v>3.6886515700436197E-2</v>
      </c>
      <c r="AG14" s="19">
        <v>0.10197021663566599</v>
      </c>
      <c r="AH14" s="19">
        <v>3.2819565607294501E-2</v>
      </c>
      <c r="AI14" s="19">
        <v>3.6443083417023903E-2</v>
      </c>
      <c r="AJ14" s="19">
        <v>5.0163353448380001E-2</v>
      </c>
      <c r="AK14" s="19">
        <v>9.4993774071915102E-2</v>
      </c>
      <c r="AL14" s="19">
        <v>1.29700530391712E-2</v>
      </c>
      <c r="AM14" s="19">
        <v>4.36605465389268E-2</v>
      </c>
      <c r="AN14" s="19">
        <v>1.72329883387662E-2</v>
      </c>
      <c r="AO14" s="19">
        <v>2.8063382801226999E-2</v>
      </c>
      <c r="AP14" s="19">
        <v>1.1703984785516699E-2</v>
      </c>
      <c r="AQ14" s="19">
        <v>2.5498251373382099E-2</v>
      </c>
      <c r="AR14" s="19">
        <v>6.7364263226216803E-2</v>
      </c>
      <c r="AS14" s="19">
        <v>6.12738539238743E-2</v>
      </c>
      <c r="AT14" s="19">
        <v>0</v>
      </c>
      <c r="AU14" s="19">
        <v>1.2020297462996E-2</v>
      </c>
      <c r="AV14" s="19"/>
      <c r="AW14" s="19">
        <v>5.2494980881572902E-2</v>
      </c>
      <c r="AX14" s="19">
        <v>7.1514996298764497E-2</v>
      </c>
      <c r="AY14" s="19">
        <v>2.9999452237409099E-2</v>
      </c>
      <c r="AZ14" s="19">
        <v>1.51666158589629E-2</v>
      </c>
      <c r="BA14" s="19">
        <v>0</v>
      </c>
      <c r="BB14" s="19"/>
      <c r="BC14" s="19">
        <v>8.22673587261641E-2</v>
      </c>
      <c r="BD14" s="19">
        <v>2.1908810123267099E-2</v>
      </c>
      <c r="BE14" s="19">
        <v>4.4966736171800699E-2</v>
      </c>
      <c r="BF14" s="19">
        <v>4.5876834363563698E-2</v>
      </c>
      <c r="BG14" s="19">
        <v>7.6192883767986899E-2</v>
      </c>
      <c r="BH14" s="19"/>
      <c r="BI14" s="19">
        <v>3.51654212807622E-2</v>
      </c>
      <c r="BJ14" s="19"/>
      <c r="BK14" s="19">
        <v>5.2717670775107799E-2</v>
      </c>
      <c r="BL14" s="19">
        <v>5.4450650652715898E-2</v>
      </c>
      <c r="BM14" s="19">
        <v>2.7307764990297401E-2</v>
      </c>
      <c r="BN14" s="19">
        <v>0.14334573422093599</v>
      </c>
      <c r="BO14" s="19"/>
      <c r="BP14" s="19">
        <v>7.5993320887787503E-3</v>
      </c>
      <c r="BQ14" s="19">
        <v>2.8172465059325798E-2</v>
      </c>
      <c r="BR14" s="19">
        <v>7.1372888116896498E-3</v>
      </c>
      <c r="BS14" s="19">
        <v>1.0230639990464301E-2</v>
      </c>
      <c r="BT14" s="19">
        <v>0.166717802245299</v>
      </c>
      <c r="BU14" s="19"/>
      <c r="BV14" s="19">
        <v>7.48917818181093E-3</v>
      </c>
      <c r="BW14" s="19">
        <v>2.4002373683796398E-2</v>
      </c>
      <c r="BX14" s="19">
        <v>2.1073714764218501E-2</v>
      </c>
      <c r="BY14" s="19">
        <v>7.3926518336937296E-3</v>
      </c>
      <c r="BZ14" s="19">
        <v>0.12638596095400301</v>
      </c>
      <c r="CA14" s="19"/>
      <c r="CB14" s="19">
        <v>5.6371278935398303E-3</v>
      </c>
      <c r="CC14" s="19">
        <v>6.3190460359333803E-2</v>
      </c>
      <c r="CD14" s="19"/>
      <c r="CE14" s="19">
        <v>2.1179959098824901E-2</v>
      </c>
      <c r="CF14" s="19"/>
      <c r="CG14" s="19">
        <v>1.29460972695867E-2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K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11" width="20.7265625" customWidth="1"/>
  </cols>
  <sheetData>
    <row r="2" spans="2:11" ht="40" customHeight="1" x14ac:dyDescent="0.35">
      <c r="D2" s="27" t="s">
        <v>234</v>
      </c>
      <c r="E2" s="23"/>
      <c r="F2" s="23"/>
      <c r="G2" s="23"/>
      <c r="H2" s="23"/>
      <c r="I2" s="23"/>
      <c r="J2" s="23"/>
      <c r="K2" s="23"/>
    </row>
    <row r="6" spans="2:11" ht="50" customHeight="1" x14ac:dyDescent="0.35">
      <c r="B6" s="20" t="s">
        <v>15</v>
      </c>
      <c r="C6" s="20" t="s">
        <v>208</v>
      </c>
      <c r="D6" s="20" t="s">
        <v>209</v>
      </c>
      <c r="E6" s="20" t="s">
        <v>210</v>
      </c>
      <c r="F6" s="20" t="s">
        <v>212</v>
      </c>
      <c r="G6" s="20" t="s">
        <v>213</v>
      </c>
      <c r="H6" s="20" t="s">
        <v>214</v>
      </c>
      <c r="I6" s="20" t="s">
        <v>230</v>
      </c>
      <c r="J6" s="20" t="s">
        <v>215</v>
      </c>
    </row>
    <row r="7" spans="2:11" x14ac:dyDescent="0.35">
      <c r="B7" s="18" t="s">
        <v>76</v>
      </c>
      <c r="C7" s="17">
        <v>0.20440370342484901</v>
      </c>
      <c r="D7" s="17">
        <v>0.20001284107113201</v>
      </c>
      <c r="E7" s="17">
        <v>0.193425921679417</v>
      </c>
      <c r="F7" s="17">
        <v>0.20641094181068301</v>
      </c>
      <c r="G7" s="17">
        <v>0.22747390421851901</v>
      </c>
      <c r="H7" s="17">
        <v>0.23758990396605101</v>
      </c>
      <c r="I7" s="17">
        <v>0.159714831920926</v>
      </c>
      <c r="J7" s="17">
        <v>0.171789481127995</v>
      </c>
    </row>
    <row r="8" spans="2:11" x14ac:dyDescent="0.35">
      <c r="B8" s="18" t="s">
        <v>75</v>
      </c>
      <c r="C8" s="17">
        <v>0.18731766941018799</v>
      </c>
      <c r="D8" s="17">
        <v>0.16156145345834799</v>
      </c>
      <c r="E8" s="17">
        <v>0.15034713588252599</v>
      </c>
      <c r="F8" s="17">
        <v>0.15113415711247799</v>
      </c>
      <c r="G8" s="17">
        <v>0.132541647974078</v>
      </c>
      <c r="H8" s="17">
        <v>0.132449547721288</v>
      </c>
      <c r="I8" s="17">
        <v>9.7610445258567005E-2</v>
      </c>
      <c r="J8" s="17">
        <v>0.121279484469053</v>
      </c>
    </row>
    <row r="9" spans="2:11" x14ac:dyDescent="0.35">
      <c r="B9" s="18" t="s">
        <v>77</v>
      </c>
      <c r="C9" s="17">
        <v>6.9084844775163703E-2</v>
      </c>
      <c r="D9" s="17">
        <v>7.8840919311620503E-2</v>
      </c>
      <c r="E9" s="17">
        <v>7.90056307004251E-2</v>
      </c>
      <c r="F9" s="17">
        <v>6.0638937020052998E-2</v>
      </c>
      <c r="G9" s="17">
        <v>7.0659915966218997E-2</v>
      </c>
      <c r="H9" s="17">
        <v>7.8322034058410803E-2</v>
      </c>
      <c r="I9" s="17">
        <v>6.3883134805849603E-2</v>
      </c>
      <c r="J9" s="17">
        <v>5.3635952782680699E-2</v>
      </c>
    </row>
    <row r="10" spans="2:11" x14ac:dyDescent="0.35">
      <c r="B10" s="18" t="s">
        <v>79</v>
      </c>
      <c r="C10" s="17">
        <v>8.4785952138164394E-2</v>
      </c>
      <c r="D10" s="17">
        <v>8.3107245655436701E-2</v>
      </c>
      <c r="E10" s="17">
        <v>0.11162815649071101</v>
      </c>
      <c r="F10" s="17">
        <v>7.0324226081622601E-2</v>
      </c>
      <c r="G10" s="17">
        <v>8.5376686660078693E-2</v>
      </c>
      <c r="H10" s="17">
        <v>7.2643968487530006E-2</v>
      </c>
      <c r="I10" s="17">
        <v>0.292855576660358</v>
      </c>
      <c r="J10" s="17">
        <v>6.0753088466486402E-2</v>
      </c>
    </row>
    <row r="11" spans="2:11" x14ac:dyDescent="0.35">
      <c r="B11" s="18" t="s">
        <v>78</v>
      </c>
      <c r="C11" s="17">
        <v>0.17442482965911299</v>
      </c>
      <c r="D11" s="17">
        <v>0.18011735477760299</v>
      </c>
      <c r="E11" s="17">
        <v>0.172239973471222</v>
      </c>
      <c r="F11" s="17">
        <v>0.21166689583593601</v>
      </c>
      <c r="G11" s="17">
        <v>0.142462371959335</v>
      </c>
      <c r="H11" s="17">
        <v>0.16601917220055601</v>
      </c>
      <c r="I11" s="17">
        <v>0.107571544944257</v>
      </c>
      <c r="J11" s="17">
        <v>0.31980764630904601</v>
      </c>
    </row>
    <row r="12" spans="2:11" x14ac:dyDescent="0.35">
      <c r="B12" s="18" t="s">
        <v>231</v>
      </c>
      <c r="C12" s="17">
        <v>1.7941783655476301E-2</v>
      </c>
      <c r="D12" s="17">
        <v>1.9549722686861899E-2</v>
      </c>
      <c r="E12" s="17">
        <v>1.6343135851326199E-2</v>
      </c>
      <c r="F12" s="17">
        <v>1.9267013926841301E-2</v>
      </c>
      <c r="G12" s="17">
        <v>1.64925145106266E-2</v>
      </c>
      <c r="H12" s="17">
        <v>1.8924169960666499E-2</v>
      </c>
      <c r="I12" s="17">
        <v>1.5372447722706401E-2</v>
      </c>
      <c r="J12" s="17">
        <v>1.20727566659273E-2</v>
      </c>
    </row>
    <row r="13" spans="2:11" x14ac:dyDescent="0.35">
      <c r="B13" s="18" t="s">
        <v>232</v>
      </c>
      <c r="C13" s="17">
        <v>8.2253086325603502E-3</v>
      </c>
      <c r="D13" s="17">
        <v>9.4441886672693796E-3</v>
      </c>
      <c r="E13" s="17">
        <v>7.3906224027700303E-3</v>
      </c>
      <c r="F13" s="17">
        <v>7.8441094253076504E-3</v>
      </c>
      <c r="G13" s="17">
        <v>1.0767632014861099E-2</v>
      </c>
      <c r="H13" s="17">
        <v>1.3923297246500601E-2</v>
      </c>
      <c r="I13" s="17">
        <v>8.9897965738907192E-3</v>
      </c>
      <c r="J13" s="17">
        <v>1.05355651574314E-2</v>
      </c>
    </row>
    <row r="14" spans="2:11" x14ac:dyDescent="0.35">
      <c r="B14" s="18" t="s">
        <v>233</v>
      </c>
      <c r="C14" s="17">
        <v>2.0504102079512601E-2</v>
      </c>
      <c r="D14" s="17">
        <v>1.9973044389087698E-2</v>
      </c>
      <c r="E14" s="17">
        <v>1.6527699289652E-2</v>
      </c>
      <c r="F14" s="17">
        <v>1.6508461931687701E-2</v>
      </c>
      <c r="G14" s="17">
        <v>1.6423616929170701E-2</v>
      </c>
      <c r="H14" s="17">
        <v>1.8652210524154399E-2</v>
      </c>
      <c r="I14" s="17">
        <v>1.6199528864604198E-2</v>
      </c>
      <c r="J14" s="17">
        <v>1.66433129345692E-2</v>
      </c>
    </row>
    <row r="15" spans="2:11" x14ac:dyDescent="0.35">
      <c r="B15" s="18" t="s">
        <v>140</v>
      </c>
      <c r="C15" s="17">
        <v>0.23331180622497399</v>
      </c>
      <c r="D15" s="17">
        <v>0.24739322998264099</v>
      </c>
      <c r="E15" s="17">
        <v>0.25309172423194998</v>
      </c>
      <c r="F15" s="17">
        <v>0.25620525685539203</v>
      </c>
      <c r="G15" s="17">
        <v>0.29780170976711301</v>
      </c>
      <c r="H15" s="17">
        <v>0.26147569583484298</v>
      </c>
      <c r="I15" s="17">
        <v>0.23780269324884201</v>
      </c>
      <c r="J15" s="17">
        <v>0.23348271208681101</v>
      </c>
    </row>
    <row r="16" spans="2:11" x14ac:dyDescent="0.35">
      <c r="B16" s="16"/>
      <c r="C16" s="16"/>
      <c r="D16" s="16"/>
      <c r="E16" s="16"/>
      <c r="F16" s="16"/>
      <c r="G16" s="16"/>
      <c r="H16" s="16"/>
      <c r="I16" s="16"/>
      <c r="J16" s="16"/>
    </row>
    <row r="17" spans="2:2" x14ac:dyDescent="0.35">
      <c r="B17" t="s">
        <v>102</v>
      </c>
    </row>
    <row r="18" spans="2:2" x14ac:dyDescent="0.35">
      <c r="B18" t="s">
        <v>103</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0.20440370342484901</v>
      </c>
      <c r="D9" s="17">
        <v>0.235711137597825</v>
      </c>
      <c r="E9" s="17">
        <v>0.17447510951781101</v>
      </c>
      <c r="F9" s="17"/>
      <c r="G9" s="17">
        <v>0.24047170753118399</v>
      </c>
      <c r="H9" s="17">
        <v>0.27479533543376899</v>
      </c>
      <c r="I9" s="17">
        <v>0.249265239331494</v>
      </c>
      <c r="J9" s="17">
        <v>0.203391093353505</v>
      </c>
      <c r="K9" s="17">
        <v>0.13786059508037801</v>
      </c>
      <c r="L9" s="17">
        <v>0.132245925334986</v>
      </c>
      <c r="M9" s="17"/>
      <c r="N9" s="17">
        <v>0.276725132774361</v>
      </c>
      <c r="O9" s="17">
        <v>0.17451470501166799</v>
      </c>
      <c r="P9" s="17">
        <v>0.17481160941246801</v>
      </c>
      <c r="Q9" s="17">
        <v>0.185057390435377</v>
      </c>
      <c r="R9" s="17"/>
      <c r="S9" s="17">
        <v>0.33816932835428898</v>
      </c>
      <c r="T9" s="17">
        <v>0.165936363468311</v>
      </c>
      <c r="U9" s="17">
        <v>0.148251890441982</v>
      </c>
      <c r="V9" s="17">
        <v>0.165305435517483</v>
      </c>
      <c r="W9" s="17">
        <v>0.18231130505462201</v>
      </c>
      <c r="X9" s="17">
        <v>0.214614797693369</v>
      </c>
      <c r="Y9" s="17">
        <v>0.183376994125756</v>
      </c>
      <c r="Z9" s="17">
        <v>0.16520906406031699</v>
      </c>
      <c r="AA9" s="17">
        <v>0.203171762866385</v>
      </c>
      <c r="AB9" s="17">
        <v>0.17750665617995401</v>
      </c>
      <c r="AC9" s="17">
        <v>0.21858871689873699</v>
      </c>
      <c r="AD9" s="17">
        <v>0.204757670597949</v>
      </c>
      <c r="AE9" s="17"/>
      <c r="AF9" s="17">
        <v>0.21323283318380101</v>
      </c>
      <c r="AG9" s="17">
        <v>0.18757724490210001</v>
      </c>
      <c r="AH9" s="17">
        <v>0.15588044036901799</v>
      </c>
      <c r="AI9" s="17">
        <v>0.15864295301359499</v>
      </c>
      <c r="AJ9" s="17">
        <v>0.22556957436214201</v>
      </c>
      <c r="AK9" s="17">
        <v>0.18423430415779901</v>
      </c>
      <c r="AL9" s="17">
        <v>0.16987238940513899</v>
      </c>
      <c r="AM9" s="17">
        <v>0.17181266377516799</v>
      </c>
      <c r="AN9" s="17">
        <v>0.215985905624756</v>
      </c>
      <c r="AO9" s="17">
        <v>0.151115496620324</v>
      </c>
      <c r="AP9" s="17">
        <v>0.20452530504800501</v>
      </c>
      <c r="AQ9" s="17">
        <v>0.19474046234195999</v>
      </c>
      <c r="AR9" s="17">
        <v>0.30560330772035699</v>
      </c>
      <c r="AS9" s="17">
        <v>0.187738394145371</v>
      </c>
      <c r="AT9" s="17">
        <v>0.32384554770810697</v>
      </c>
      <c r="AU9" s="17">
        <v>0.37887795716562001</v>
      </c>
      <c r="AV9" s="17"/>
      <c r="AW9" s="17">
        <v>0.13909494263161701</v>
      </c>
      <c r="AX9" s="17">
        <v>0.15993782628995701</v>
      </c>
      <c r="AY9" s="17">
        <v>0.27249174438447199</v>
      </c>
      <c r="AZ9" s="17">
        <v>0.32014908810806803</v>
      </c>
      <c r="BA9" s="17">
        <v>0.358578277501378</v>
      </c>
      <c r="BB9" s="17"/>
      <c r="BC9" s="17">
        <v>0.33599114618758502</v>
      </c>
      <c r="BD9" s="17">
        <v>0.22613645292502499</v>
      </c>
      <c r="BE9" s="17">
        <v>0.17660098176247099</v>
      </c>
      <c r="BF9" s="17">
        <v>0.13885020559241401</v>
      </c>
      <c r="BG9" s="17">
        <v>0.136020859340647</v>
      </c>
      <c r="BH9" s="17"/>
      <c r="BI9" s="17">
        <v>0.20441592236848599</v>
      </c>
      <c r="BJ9" s="17"/>
      <c r="BK9" s="17">
        <v>0.22951734308248001</v>
      </c>
      <c r="BL9" s="17">
        <v>0.18028045533954601</v>
      </c>
      <c r="BM9" s="17">
        <v>0.21122021532674701</v>
      </c>
      <c r="BN9" s="17">
        <v>0.14522273898422799</v>
      </c>
      <c r="BO9" s="17"/>
      <c r="BP9" s="17">
        <v>4.9721062217432797E-2</v>
      </c>
      <c r="BQ9" s="17">
        <v>0.44425715499513302</v>
      </c>
      <c r="BR9" s="17">
        <v>0.103335957271948</v>
      </c>
      <c r="BS9" s="17">
        <v>4.1584713627387998E-2</v>
      </c>
      <c r="BT9" s="17">
        <v>7.8375596090565006E-2</v>
      </c>
      <c r="BU9" s="17"/>
      <c r="BV9" s="17">
        <v>4.77484289077129E-2</v>
      </c>
      <c r="BW9" s="17">
        <v>0.73810002215774295</v>
      </c>
      <c r="BX9" s="17">
        <v>8.6767773905143702E-2</v>
      </c>
      <c r="BY9" s="17">
        <v>1.9515947144336999E-2</v>
      </c>
      <c r="BZ9" s="17">
        <v>9.2946617562675193E-2</v>
      </c>
      <c r="CA9" s="17"/>
      <c r="CB9" s="17">
        <v>0.13370900526669099</v>
      </c>
      <c r="CC9" s="17">
        <v>0.24580884864625199</v>
      </c>
      <c r="CD9" s="17"/>
      <c r="CE9" s="17">
        <v>0.75271562607217202</v>
      </c>
      <c r="CF9" s="17"/>
      <c r="CG9" s="17">
        <v>0.31480822631036098</v>
      </c>
    </row>
    <row r="10" spans="2:85" x14ac:dyDescent="0.35">
      <c r="B10" s="18" t="s">
        <v>75</v>
      </c>
      <c r="C10" s="17">
        <v>0.18731766941018799</v>
      </c>
      <c r="D10" s="17">
        <v>0.198425777972733</v>
      </c>
      <c r="E10" s="17">
        <v>0.17703920671652601</v>
      </c>
      <c r="F10" s="17"/>
      <c r="G10" s="17">
        <v>5.3716305421145603E-2</v>
      </c>
      <c r="H10" s="17">
        <v>0.137325171633255</v>
      </c>
      <c r="I10" s="17">
        <v>0.137995380230162</v>
      </c>
      <c r="J10" s="17">
        <v>0.196439427786919</v>
      </c>
      <c r="K10" s="17">
        <v>0.216689630335164</v>
      </c>
      <c r="L10" s="17">
        <v>0.32952021557063499</v>
      </c>
      <c r="M10" s="17"/>
      <c r="N10" s="17">
        <v>0.25309812512104202</v>
      </c>
      <c r="O10" s="17">
        <v>0.21011417570344901</v>
      </c>
      <c r="P10" s="17">
        <v>0.147587657931151</v>
      </c>
      <c r="Q10" s="17">
        <v>0.122425649525435</v>
      </c>
      <c r="R10" s="17"/>
      <c r="S10" s="17">
        <v>0.18021672758014701</v>
      </c>
      <c r="T10" s="17">
        <v>0.28898565337423299</v>
      </c>
      <c r="U10" s="17">
        <v>0.17641450542157</v>
      </c>
      <c r="V10" s="17">
        <v>0.19406670156390901</v>
      </c>
      <c r="W10" s="17">
        <v>0.22042514678703501</v>
      </c>
      <c r="X10" s="17">
        <v>0.195937520192146</v>
      </c>
      <c r="Y10" s="17">
        <v>0.16911136547417299</v>
      </c>
      <c r="Z10" s="17">
        <v>0.203915687651922</v>
      </c>
      <c r="AA10" s="17">
        <v>0.14689480592527801</v>
      </c>
      <c r="AB10" s="17">
        <v>0.135747010559814</v>
      </c>
      <c r="AC10" s="17">
        <v>0.11871222250609099</v>
      </c>
      <c r="AD10" s="17">
        <v>0.129729849976774</v>
      </c>
      <c r="AE10" s="17"/>
      <c r="AF10" s="17">
        <v>0.128230038452261</v>
      </c>
      <c r="AG10" s="17">
        <v>8.7051170615380494E-2</v>
      </c>
      <c r="AH10" s="17">
        <v>0.16810369040124401</v>
      </c>
      <c r="AI10" s="17">
        <v>0.10205834238631099</v>
      </c>
      <c r="AJ10" s="17">
        <v>0.133515941935831</v>
      </c>
      <c r="AK10" s="17">
        <v>0.16798680832632101</v>
      </c>
      <c r="AL10" s="17">
        <v>0.20947196397843501</v>
      </c>
      <c r="AM10" s="17">
        <v>0.19758545197219601</v>
      </c>
      <c r="AN10" s="17">
        <v>0.23094494967125201</v>
      </c>
      <c r="AO10" s="17">
        <v>0.26323746220320798</v>
      </c>
      <c r="AP10" s="17">
        <v>0.23783833223543699</v>
      </c>
      <c r="AQ10" s="17">
        <v>0.20508013852444401</v>
      </c>
      <c r="AR10" s="17">
        <v>0.212707235032361</v>
      </c>
      <c r="AS10" s="17">
        <v>0.249003973283735</v>
      </c>
      <c r="AT10" s="17">
        <v>0.29246751103271501</v>
      </c>
      <c r="AU10" s="17">
        <v>0.19756507380065599</v>
      </c>
      <c r="AV10" s="17"/>
      <c r="AW10" s="17">
        <v>0.18088642353256901</v>
      </c>
      <c r="AX10" s="17">
        <v>0.168688120345097</v>
      </c>
      <c r="AY10" s="17">
        <v>0.188443208884401</v>
      </c>
      <c r="AZ10" s="17">
        <v>0.21760012422498801</v>
      </c>
      <c r="BA10" s="17">
        <v>6.0104715791237801E-2</v>
      </c>
      <c r="BB10" s="17"/>
      <c r="BC10" s="17">
        <v>0.138468511844518</v>
      </c>
      <c r="BD10" s="17">
        <v>0.25703305547070998</v>
      </c>
      <c r="BE10" s="17">
        <v>0.17580691884830901</v>
      </c>
      <c r="BF10" s="17">
        <v>0.113274338295358</v>
      </c>
      <c r="BG10" s="17">
        <v>4.4541572866902503E-2</v>
      </c>
      <c r="BH10" s="17"/>
      <c r="BI10" s="17">
        <v>0.20193564990053101</v>
      </c>
      <c r="BJ10" s="17"/>
      <c r="BK10" s="17">
        <v>0.13402284969346501</v>
      </c>
      <c r="BL10" s="17">
        <v>0.23888983542335901</v>
      </c>
      <c r="BM10" s="17">
        <v>0.17779631582903299</v>
      </c>
      <c r="BN10" s="17">
        <v>0.190438394834788</v>
      </c>
      <c r="BO10" s="17"/>
      <c r="BP10" s="17">
        <v>0.62646944093748302</v>
      </c>
      <c r="BQ10" s="17">
        <v>8.4157606503817303E-2</v>
      </c>
      <c r="BR10" s="17">
        <v>0.148477437707461</v>
      </c>
      <c r="BS10" s="17">
        <v>0.113551013913002</v>
      </c>
      <c r="BT10" s="17">
        <v>0.113717689976656</v>
      </c>
      <c r="BU10" s="17"/>
      <c r="BV10" s="17">
        <v>0.76280609396750398</v>
      </c>
      <c r="BW10" s="17">
        <v>4.9813264577490399E-2</v>
      </c>
      <c r="BX10" s="17">
        <v>0.12546220320896201</v>
      </c>
      <c r="BY10" s="17">
        <v>0.143373665065886</v>
      </c>
      <c r="BZ10" s="17">
        <v>4.21422674914654E-2</v>
      </c>
      <c r="CA10" s="17"/>
      <c r="CB10" s="17">
        <v>0.20556590458816601</v>
      </c>
      <c r="CC10" s="17">
        <v>0.17662986894899599</v>
      </c>
      <c r="CD10" s="17"/>
      <c r="CE10" s="17">
        <v>4.8593752573275202E-2</v>
      </c>
      <c r="CF10" s="17"/>
      <c r="CG10" s="17">
        <v>0.11029369798803899</v>
      </c>
    </row>
    <row r="11" spans="2:85" x14ac:dyDescent="0.35">
      <c r="B11" s="18" t="s">
        <v>77</v>
      </c>
      <c r="C11" s="17">
        <v>6.9084844775163703E-2</v>
      </c>
      <c r="D11" s="17">
        <v>7.6474840265798594E-2</v>
      </c>
      <c r="E11" s="17">
        <v>6.2082109123209002E-2</v>
      </c>
      <c r="F11" s="17"/>
      <c r="G11" s="17">
        <v>0.106842501442256</v>
      </c>
      <c r="H11" s="17">
        <v>7.7187140558882497E-2</v>
      </c>
      <c r="I11" s="17">
        <v>5.2079199710826897E-2</v>
      </c>
      <c r="J11" s="17">
        <v>5.2434216499127398E-2</v>
      </c>
      <c r="K11" s="17">
        <v>6.5965968424014101E-2</v>
      </c>
      <c r="L11" s="17">
        <v>6.6885867403824004E-2</v>
      </c>
      <c r="M11" s="17"/>
      <c r="N11" s="17">
        <v>7.3715289684354507E-2</v>
      </c>
      <c r="O11" s="17">
        <v>8.0656581441857306E-2</v>
      </c>
      <c r="P11" s="17">
        <v>6.3930514823190704E-2</v>
      </c>
      <c r="Q11" s="17">
        <v>5.7137847255813598E-2</v>
      </c>
      <c r="R11" s="17"/>
      <c r="S11" s="17">
        <v>9.1780364286919103E-2</v>
      </c>
      <c r="T11" s="17">
        <v>6.5664937934992507E-2</v>
      </c>
      <c r="U11" s="17">
        <v>7.9287031342824305E-2</v>
      </c>
      <c r="V11" s="17">
        <v>7.8851215187188697E-2</v>
      </c>
      <c r="W11" s="17">
        <v>5.0112676507432501E-2</v>
      </c>
      <c r="X11" s="17">
        <v>4.303274283828E-2</v>
      </c>
      <c r="Y11" s="17">
        <v>6.4649266416735199E-2</v>
      </c>
      <c r="Z11" s="17">
        <v>1.7575536475806199E-2</v>
      </c>
      <c r="AA11" s="17">
        <v>4.0249420028930699E-2</v>
      </c>
      <c r="AB11" s="17">
        <v>0.13109992011260299</v>
      </c>
      <c r="AC11" s="17">
        <v>2.8728098963903201E-2</v>
      </c>
      <c r="AD11" s="17">
        <v>0.110650274711679</v>
      </c>
      <c r="AE11" s="17"/>
      <c r="AF11" s="17">
        <v>3.6886515700436197E-2</v>
      </c>
      <c r="AG11" s="17">
        <v>2.4011081438169501E-2</v>
      </c>
      <c r="AH11" s="17">
        <v>7.7323361336070304E-2</v>
      </c>
      <c r="AI11" s="17">
        <v>2.2193783956801501E-2</v>
      </c>
      <c r="AJ11" s="17">
        <v>4.3779947985118702E-2</v>
      </c>
      <c r="AK11" s="17">
        <v>0.111083880681091</v>
      </c>
      <c r="AL11" s="17">
        <v>3.47613002012096E-2</v>
      </c>
      <c r="AM11" s="17">
        <v>9.2201686969900207E-2</v>
      </c>
      <c r="AN11" s="17">
        <v>9.0143843082382796E-2</v>
      </c>
      <c r="AO11" s="17">
        <v>9.9051068749296395E-2</v>
      </c>
      <c r="AP11" s="17">
        <v>5.7758632277931897E-2</v>
      </c>
      <c r="AQ11" s="17">
        <v>6.3305686381335699E-2</v>
      </c>
      <c r="AR11" s="17">
        <v>7.4216682339201104E-2</v>
      </c>
      <c r="AS11" s="17">
        <v>8.4818985266648605E-2</v>
      </c>
      <c r="AT11" s="17">
        <v>6.84632644363522E-2</v>
      </c>
      <c r="AU11" s="17">
        <v>8.9712326951421104E-2</v>
      </c>
      <c r="AV11" s="17"/>
      <c r="AW11" s="17">
        <v>6.9478250457044199E-2</v>
      </c>
      <c r="AX11" s="17">
        <v>6.2968103247111398E-2</v>
      </c>
      <c r="AY11" s="17">
        <v>7.96152377133688E-2</v>
      </c>
      <c r="AZ11" s="17">
        <v>7.1270565900220101E-2</v>
      </c>
      <c r="BA11" s="17">
        <v>0.101500312305531</v>
      </c>
      <c r="BB11" s="17"/>
      <c r="BC11" s="17">
        <v>0.11771855282558499</v>
      </c>
      <c r="BD11" s="17">
        <v>7.26512656127309E-2</v>
      </c>
      <c r="BE11" s="17">
        <v>5.29862597378081E-2</v>
      </c>
      <c r="BF11" s="17">
        <v>6.0590386385200402E-2</v>
      </c>
      <c r="BG11" s="17">
        <v>8.7301962256403604E-2</v>
      </c>
      <c r="BH11" s="17"/>
      <c r="BI11" s="17">
        <v>6.9627700439594598E-2</v>
      </c>
      <c r="BJ11" s="17"/>
      <c r="BK11" s="17">
        <v>6.7888748338019306E-2</v>
      </c>
      <c r="BL11" s="17">
        <v>6.22220920408392E-2</v>
      </c>
      <c r="BM11" s="17">
        <v>7.5221298132369704E-2</v>
      </c>
      <c r="BN11" s="17">
        <v>2.0006845107527801E-2</v>
      </c>
      <c r="BO11" s="17"/>
      <c r="BP11" s="17">
        <v>3.5354591501643502E-2</v>
      </c>
      <c r="BQ11" s="17">
        <v>4.3200437830060001E-2</v>
      </c>
      <c r="BR11" s="17">
        <v>0.395599356047663</v>
      </c>
      <c r="BS11" s="17">
        <v>2.41130005748828E-2</v>
      </c>
      <c r="BT11" s="17">
        <v>0.108947754682013</v>
      </c>
      <c r="BU11" s="17"/>
      <c r="BV11" s="17">
        <v>1.2436555141234099E-2</v>
      </c>
      <c r="BW11" s="17">
        <v>7.7087366531424801E-3</v>
      </c>
      <c r="BX11" s="17">
        <v>0.48122030548091699</v>
      </c>
      <c r="BY11" s="17">
        <v>1.3377590735643499E-2</v>
      </c>
      <c r="BZ11" s="17">
        <v>0.10684126665032501</v>
      </c>
      <c r="CA11" s="17"/>
      <c r="CB11" s="17">
        <v>2.6972908407697099E-2</v>
      </c>
      <c r="CC11" s="17">
        <v>9.3749365400863205E-2</v>
      </c>
      <c r="CD11" s="17"/>
      <c r="CE11" s="17">
        <v>6.5732522098804601E-3</v>
      </c>
      <c r="CF11" s="17"/>
      <c r="CG11" s="17">
        <v>8.0444956404312293E-3</v>
      </c>
    </row>
    <row r="12" spans="2:85" x14ac:dyDescent="0.35">
      <c r="B12" s="18" t="s">
        <v>79</v>
      </c>
      <c r="C12" s="17">
        <v>8.4785952138164394E-2</v>
      </c>
      <c r="D12" s="17">
        <v>7.1498531487565103E-2</v>
      </c>
      <c r="E12" s="17">
        <v>9.6618389107052796E-2</v>
      </c>
      <c r="F12" s="17"/>
      <c r="G12" s="17">
        <v>0.221881016806141</v>
      </c>
      <c r="H12" s="17">
        <v>0.12411554681852301</v>
      </c>
      <c r="I12" s="17">
        <v>8.31755044909821E-2</v>
      </c>
      <c r="J12" s="17">
        <v>4.1401181517699198E-2</v>
      </c>
      <c r="K12" s="17">
        <v>4.6663119974120301E-2</v>
      </c>
      <c r="L12" s="17">
        <v>2.3997082423569498E-2</v>
      </c>
      <c r="M12" s="17"/>
      <c r="N12" s="17">
        <v>6.0481314791609203E-2</v>
      </c>
      <c r="O12" s="17">
        <v>7.5218618369943896E-2</v>
      </c>
      <c r="P12" s="17">
        <v>0.119735084863529</v>
      </c>
      <c r="Q12" s="17">
        <v>8.95097510390509E-2</v>
      </c>
      <c r="R12" s="17"/>
      <c r="S12" s="17">
        <v>7.0489445960178004E-2</v>
      </c>
      <c r="T12" s="17">
        <v>5.8480559014999302E-2</v>
      </c>
      <c r="U12" s="17">
        <v>9.0953876709840606E-2</v>
      </c>
      <c r="V12" s="17">
        <v>0.10530400316852399</v>
      </c>
      <c r="W12" s="17">
        <v>0.10742525793515501</v>
      </c>
      <c r="X12" s="17">
        <v>0.115248474669672</v>
      </c>
      <c r="Y12" s="17">
        <v>0.11003425147147999</v>
      </c>
      <c r="Z12" s="17">
        <v>0</v>
      </c>
      <c r="AA12" s="17">
        <v>7.9141373883180793E-2</v>
      </c>
      <c r="AB12" s="17">
        <v>8.5817125820756499E-2</v>
      </c>
      <c r="AC12" s="17">
        <v>0.102164300973345</v>
      </c>
      <c r="AD12" s="17">
        <v>7.8083471597110599E-2</v>
      </c>
      <c r="AE12" s="17"/>
      <c r="AF12" s="17">
        <v>0.19429477226571801</v>
      </c>
      <c r="AG12" s="17">
        <v>0.10404578266492399</v>
      </c>
      <c r="AH12" s="17">
        <v>7.9193279594415106E-2</v>
      </c>
      <c r="AI12" s="17">
        <v>0.15134783718507</v>
      </c>
      <c r="AJ12" s="17">
        <v>0.116775216776676</v>
      </c>
      <c r="AK12" s="17">
        <v>7.0011043489007205E-2</v>
      </c>
      <c r="AL12" s="17">
        <v>5.1627694999346899E-2</v>
      </c>
      <c r="AM12" s="17">
        <v>9.3444014162045105E-2</v>
      </c>
      <c r="AN12" s="17">
        <v>0.123204413822481</v>
      </c>
      <c r="AO12" s="17">
        <v>6.6488734568848407E-2</v>
      </c>
      <c r="AP12" s="17">
        <v>6.0601258622873501E-2</v>
      </c>
      <c r="AQ12" s="17">
        <v>8.31940048583725E-2</v>
      </c>
      <c r="AR12" s="17">
        <v>0.114959585363546</v>
      </c>
      <c r="AS12" s="17">
        <v>3.9534086427699199E-2</v>
      </c>
      <c r="AT12" s="17">
        <v>3.0545197967904999E-2</v>
      </c>
      <c r="AU12" s="17">
        <v>6.2817256495264595E-2</v>
      </c>
      <c r="AV12" s="17"/>
      <c r="AW12" s="17">
        <v>7.3893235787633196E-2</v>
      </c>
      <c r="AX12" s="17">
        <v>0.104807752715983</v>
      </c>
      <c r="AY12" s="17">
        <v>8.8550387603127695E-2</v>
      </c>
      <c r="AZ12" s="17">
        <v>0.100415379208192</v>
      </c>
      <c r="BA12" s="17">
        <v>3.00523578956189E-2</v>
      </c>
      <c r="BB12" s="17"/>
      <c r="BC12" s="17">
        <v>6.8045661017664599E-2</v>
      </c>
      <c r="BD12" s="17">
        <v>6.0427768291089402E-2</v>
      </c>
      <c r="BE12" s="17">
        <v>9.2973201420414098E-2</v>
      </c>
      <c r="BF12" s="17">
        <v>0.13530437069117701</v>
      </c>
      <c r="BG12" s="17">
        <v>9.1209206554993399E-2</v>
      </c>
      <c r="BH12" s="17"/>
      <c r="BI12" s="17">
        <v>8.4261536653242194E-2</v>
      </c>
      <c r="BJ12" s="17"/>
      <c r="BK12" s="17">
        <v>0.106835637049815</v>
      </c>
      <c r="BL12" s="17">
        <v>6.6082010071008904E-2</v>
      </c>
      <c r="BM12" s="17">
        <v>8.5181412363210196E-2</v>
      </c>
      <c r="BN12" s="17">
        <v>0.13434889831903099</v>
      </c>
      <c r="BO12" s="17"/>
      <c r="BP12" s="17">
        <v>2.4634862736773899E-2</v>
      </c>
      <c r="BQ12" s="17">
        <v>8.1403032316219107E-2</v>
      </c>
      <c r="BR12" s="17">
        <v>2.9563753398190701E-2</v>
      </c>
      <c r="BS12" s="17">
        <v>3.1794396530302999E-2</v>
      </c>
      <c r="BT12" s="17">
        <v>0.42333419554028101</v>
      </c>
      <c r="BU12" s="17"/>
      <c r="BV12" s="17">
        <v>3.1443765191509501E-2</v>
      </c>
      <c r="BW12" s="17">
        <v>3.5458484534953399E-2</v>
      </c>
      <c r="BX12" s="17">
        <v>4.4551309730154698E-2</v>
      </c>
      <c r="BY12" s="17">
        <v>1.897530396147E-2</v>
      </c>
      <c r="BZ12" s="17">
        <v>0.50012207812860099</v>
      </c>
      <c r="CA12" s="17"/>
      <c r="CB12" s="17">
        <v>3.4893707277486898E-2</v>
      </c>
      <c r="CC12" s="17">
        <v>0.114007318063748</v>
      </c>
      <c r="CD12" s="17"/>
      <c r="CE12" s="17">
        <v>3.6382697906867302E-2</v>
      </c>
      <c r="CF12" s="17"/>
      <c r="CG12" s="17">
        <v>3.0181071063832301E-2</v>
      </c>
    </row>
    <row r="13" spans="2:85" x14ac:dyDescent="0.35">
      <c r="B13" s="18" t="s">
        <v>78</v>
      </c>
      <c r="C13" s="17">
        <v>0.17442482965911299</v>
      </c>
      <c r="D13" s="17">
        <v>0.205738632580516</v>
      </c>
      <c r="E13" s="17">
        <v>0.14383239005366</v>
      </c>
      <c r="F13" s="17"/>
      <c r="G13" s="17">
        <v>0.144580189577004</v>
      </c>
      <c r="H13" s="17">
        <v>0.14385294104065</v>
      </c>
      <c r="I13" s="17">
        <v>0.209868023770998</v>
      </c>
      <c r="J13" s="17">
        <v>0.17841738491885301</v>
      </c>
      <c r="K13" s="17">
        <v>0.21922009954633301</v>
      </c>
      <c r="L13" s="17">
        <v>0.15702658744401499</v>
      </c>
      <c r="M13" s="17"/>
      <c r="N13" s="17">
        <v>0.120644088672134</v>
      </c>
      <c r="O13" s="17">
        <v>0.16121574599397401</v>
      </c>
      <c r="P13" s="17">
        <v>0.23714578873173101</v>
      </c>
      <c r="Q13" s="17">
        <v>0.192446431590163</v>
      </c>
      <c r="R13" s="17"/>
      <c r="S13" s="17">
        <v>0.115549901326491</v>
      </c>
      <c r="T13" s="17">
        <v>0.174417312189347</v>
      </c>
      <c r="U13" s="17">
        <v>0.22081145293217</v>
      </c>
      <c r="V13" s="17">
        <v>0.24443975885369401</v>
      </c>
      <c r="W13" s="17">
        <v>0.20453978821490501</v>
      </c>
      <c r="X13" s="17">
        <v>0.16829035297398401</v>
      </c>
      <c r="Y13" s="17">
        <v>0.159083147186381</v>
      </c>
      <c r="Z13" s="17">
        <v>0.26309491174869798</v>
      </c>
      <c r="AA13" s="17">
        <v>0.21730075406673899</v>
      </c>
      <c r="AB13" s="17">
        <v>0.125127084732372</v>
      </c>
      <c r="AC13" s="17">
        <v>9.3396397894559294E-2</v>
      </c>
      <c r="AD13" s="17">
        <v>0.11270271790134399</v>
      </c>
      <c r="AE13" s="17"/>
      <c r="AF13" s="17">
        <v>8.6110974149042202E-2</v>
      </c>
      <c r="AG13" s="17">
        <v>0.200458196847874</v>
      </c>
      <c r="AH13" s="17">
        <v>0.16270177592978999</v>
      </c>
      <c r="AI13" s="17">
        <v>0.234004923850822</v>
      </c>
      <c r="AJ13" s="17">
        <v>0.145845772197328</v>
      </c>
      <c r="AK13" s="17">
        <v>0.17365197714181199</v>
      </c>
      <c r="AL13" s="17">
        <v>0.255790170828535</v>
      </c>
      <c r="AM13" s="17">
        <v>0.20048747612221299</v>
      </c>
      <c r="AN13" s="17">
        <v>0.14225439767242801</v>
      </c>
      <c r="AO13" s="17">
        <v>0.18051135329364901</v>
      </c>
      <c r="AP13" s="17">
        <v>0.18008343294440701</v>
      </c>
      <c r="AQ13" s="17">
        <v>0.20553319474555101</v>
      </c>
      <c r="AR13" s="17">
        <v>0.102530603311073</v>
      </c>
      <c r="AS13" s="17">
        <v>0.168509471573872</v>
      </c>
      <c r="AT13" s="17">
        <v>0.145678078554764</v>
      </c>
      <c r="AU13" s="17">
        <v>0.13346873665418499</v>
      </c>
      <c r="AV13" s="17"/>
      <c r="AW13" s="17">
        <v>0.199592335867082</v>
      </c>
      <c r="AX13" s="17">
        <v>0.19232740585812699</v>
      </c>
      <c r="AY13" s="17">
        <v>0.13312272083143201</v>
      </c>
      <c r="AZ13" s="17">
        <v>0.128422116941695</v>
      </c>
      <c r="BA13" s="17">
        <v>0.20637551094019699</v>
      </c>
      <c r="BB13" s="17"/>
      <c r="BC13" s="17">
        <v>0.168145025533363</v>
      </c>
      <c r="BD13" s="17">
        <v>0.14839101693593801</v>
      </c>
      <c r="BE13" s="17">
        <v>0.19933631624533099</v>
      </c>
      <c r="BF13" s="17">
        <v>0.16707922037298001</v>
      </c>
      <c r="BG13" s="17">
        <v>0.23254808631855001</v>
      </c>
      <c r="BH13" s="17"/>
      <c r="BI13" s="17">
        <v>0.18038759329349599</v>
      </c>
      <c r="BJ13" s="17"/>
      <c r="BK13" s="17">
        <v>0.168980046443576</v>
      </c>
      <c r="BL13" s="17">
        <v>0.17069761756395899</v>
      </c>
      <c r="BM13" s="17">
        <v>0.17929333998067001</v>
      </c>
      <c r="BN13" s="17">
        <v>0.150109867027274</v>
      </c>
      <c r="BO13" s="17"/>
      <c r="BP13" s="17">
        <v>0.11111032320424701</v>
      </c>
      <c r="BQ13" s="17">
        <v>0.108477236731906</v>
      </c>
      <c r="BR13" s="17">
        <v>9.5000063050655906E-2</v>
      </c>
      <c r="BS13" s="17">
        <v>0.63451020822796</v>
      </c>
      <c r="BT13" s="17">
        <v>7.9967039725325401E-2</v>
      </c>
      <c r="BU13" s="17"/>
      <c r="BV13" s="17">
        <v>2.77683344146494E-2</v>
      </c>
      <c r="BW13" s="17">
        <v>2.8285329076430998E-2</v>
      </c>
      <c r="BX13" s="17">
        <v>2.8760269336188599E-2</v>
      </c>
      <c r="BY13" s="17">
        <v>0.64338753349730304</v>
      </c>
      <c r="BZ13" s="17">
        <v>3.66110432738041E-2</v>
      </c>
      <c r="CA13" s="17"/>
      <c r="CB13" s="17">
        <v>0.44974695738661502</v>
      </c>
      <c r="CC13" s="17">
        <v>1.31715394092586E-2</v>
      </c>
      <c r="CD13" s="17"/>
      <c r="CE13" s="17">
        <v>2.3691001665895401E-2</v>
      </c>
      <c r="CF13" s="17"/>
      <c r="CG13" s="17">
        <v>0.39894601560995802</v>
      </c>
    </row>
    <row r="14" spans="2:85" x14ac:dyDescent="0.35">
      <c r="B14" s="18" t="s">
        <v>231</v>
      </c>
      <c r="C14" s="17">
        <v>1.7941783655476301E-2</v>
      </c>
      <c r="D14" s="17">
        <v>1.8376729109670399E-2</v>
      </c>
      <c r="E14" s="17">
        <v>1.75707795157218E-2</v>
      </c>
      <c r="F14" s="17"/>
      <c r="G14" s="17">
        <v>2.01691633066334E-2</v>
      </c>
      <c r="H14" s="17">
        <v>1.75928716925337E-2</v>
      </c>
      <c r="I14" s="17">
        <v>1.6406644938306899E-2</v>
      </c>
      <c r="J14" s="17">
        <v>3.1051234850076399E-2</v>
      </c>
      <c r="K14" s="17">
        <v>8.0686516604395794E-3</v>
      </c>
      <c r="L14" s="17">
        <v>1.39588829152723E-2</v>
      </c>
      <c r="M14" s="17"/>
      <c r="N14" s="17">
        <v>9.1071319297137895E-3</v>
      </c>
      <c r="O14" s="17">
        <v>1.6587551831224699E-2</v>
      </c>
      <c r="P14" s="17">
        <v>2.21290076589374E-2</v>
      </c>
      <c r="Q14" s="17">
        <v>2.5350385762719502E-2</v>
      </c>
      <c r="R14" s="17"/>
      <c r="S14" s="17">
        <v>1.6102185484140399E-2</v>
      </c>
      <c r="T14" s="17">
        <v>9.6057555207256905E-3</v>
      </c>
      <c r="U14" s="17">
        <v>1.25055303097118E-2</v>
      </c>
      <c r="V14" s="17">
        <v>0</v>
      </c>
      <c r="W14" s="17">
        <v>0</v>
      </c>
      <c r="X14" s="17">
        <v>1.4504776416392201E-2</v>
      </c>
      <c r="Y14" s="17">
        <v>5.5919083673456197E-3</v>
      </c>
      <c r="Z14" s="17">
        <v>1.3074851018039501E-2</v>
      </c>
      <c r="AA14" s="17">
        <v>0</v>
      </c>
      <c r="AB14" s="17">
        <v>0.11489143971828999</v>
      </c>
      <c r="AC14" s="17">
        <v>0</v>
      </c>
      <c r="AD14" s="17">
        <v>2.6222596622603699E-2</v>
      </c>
      <c r="AE14" s="17"/>
      <c r="AF14" s="17">
        <v>0</v>
      </c>
      <c r="AG14" s="17">
        <v>1.1263707101798999E-2</v>
      </c>
      <c r="AH14" s="17">
        <v>7.3299099162673596E-3</v>
      </c>
      <c r="AI14" s="17">
        <v>6.0650172477234601E-2</v>
      </c>
      <c r="AJ14" s="17">
        <v>3.20937709259312E-2</v>
      </c>
      <c r="AK14" s="17">
        <v>1.06649660426969E-2</v>
      </c>
      <c r="AL14" s="17">
        <v>2.8852513231215501E-2</v>
      </c>
      <c r="AM14" s="17">
        <v>1.36332536455438E-2</v>
      </c>
      <c r="AN14" s="17">
        <v>6.7467271880791704E-3</v>
      </c>
      <c r="AO14" s="17">
        <v>0</v>
      </c>
      <c r="AP14" s="17">
        <v>1.8357205032308199E-2</v>
      </c>
      <c r="AQ14" s="17">
        <v>2.1348915356061201E-2</v>
      </c>
      <c r="AR14" s="17">
        <v>0</v>
      </c>
      <c r="AS14" s="17">
        <v>0</v>
      </c>
      <c r="AT14" s="17">
        <v>2.4499030450257801E-2</v>
      </c>
      <c r="AU14" s="17">
        <v>1.28759965881655E-2</v>
      </c>
      <c r="AV14" s="17"/>
      <c r="AW14" s="17">
        <v>2.1030075534407802E-2</v>
      </c>
      <c r="AX14" s="17">
        <v>2.1841647470336699E-2</v>
      </c>
      <c r="AY14" s="17">
        <v>7.1123733847072096E-3</v>
      </c>
      <c r="AZ14" s="17">
        <v>1.40803777020439E-2</v>
      </c>
      <c r="BA14" s="17">
        <v>0</v>
      </c>
      <c r="BB14" s="17"/>
      <c r="BC14" s="17">
        <v>3.5559112919465799E-2</v>
      </c>
      <c r="BD14" s="17">
        <v>1.8348916558416299E-2</v>
      </c>
      <c r="BE14" s="17">
        <v>1.46640813177315E-2</v>
      </c>
      <c r="BF14" s="17">
        <v>1.05662813177341E-2</v>
      </c>
      <c r="BG14" s="17">
        <v>2.4663947108227401E-2</v>
      </c>
      <c r="BH14" s="17"/>
      <c r="BI14" s="17">
        <v>1.7071662038066399E-2</v>
      </c>
      <c r="BJ14" s="17"/>
      <c r="BK14" s="17">
        <v>3.3665522181512399E-2</v>
      </c>
      <c r="BL14" s="17">
        <v>1.4839271985852101E-2</v>
      </c>
      <c r="BM14" s="17">
        <v>1.4994992414472001E-2</v>
      </c>
      <c r="BN14" s="17">
        <v>0</v>
      </c>
      <c r="BO14" s="17"/>
      <c r="BP14" s="17">
        <v>0</v>
      </c>
      <c r="BQ14" s="17">
        <v>9.6420056268536596E-3</v>
      </c>
      <c r="BR14" s="17">
        <v>1.2582558529671601E-2</v>
      </c>
      <c r="BS14" s="17">
        <v>1.1475368779943301E-2</v>
      </c>
      <c r="BT14" s="17">
        <v>2.4354873438889001E-2</v>
      </c>
      <c r="BU14" s="17"/>
      <c r="BV14" s="17">
        <v>9.72690254583021E-3</v>
      </c>
      <c r="BW14" s="17">
        <v>5.8192040710214202E-3</v>
      </c>
      <c r="BX14" s="17">
        <v>1.41729862268095E-2</v>
      </c>
      <c r="BY14" s="17">
        <v>8.0193384577169503E-3</v>
      </c>
      <c r="BZ14" s="17">
        <v>1.53596716402236E-2</v>
      </c>
      <c r="CA14" s="17"/>
      <c r="CB14" s="17">
        <v>9.4738258662316992E-3</v>
      </c>
      <c r="CC14" s="17">
        <v>2.29013779550091E-2</v>
      </c>
      <c r="CD14" s="17"/>
      <c r="CE14" s="17">
        <v>4.3273159044802702E-3</v>
      </c>
      <c r="CF14" s="17"/>
      <c r="CG14" s="17">
        <v>9.1037555365125807E-3</v>
      </c>
    </row>
    <row r="15" spans="2:85" x14ac:dyDescent="0.35">
      <c r="B15" s="18" t="s">
        <v>232</v>
      </c>
      <c r="C15" s="17">
        <v>8.2253086325603502E-3</v>
      </c>
      <c r="D15" s="17">
        <v>1.3945304469276E-2</v>
      </c>
      <c r="E15" s="17">
        <v>2.6708763302017999E-3</v>
      </c>
      <c r="F15" s="17"/>
      <c r="G15" s="17">
        <v>2.0159675359531299E-2</v>
      </c>
      <c r="H15" s="17">
        <v>3.9222748157562298E-3</v>
      </c>
      <c r="I15" s="17">
        <v>1.03511991658138E-2</v>
      </c>
      <c r="J15" s="17">
        <v>8.1627124296459394E-3</v>
      </c>
      <c r="K15" s="17">
        <v>5.3224614270020003E-3</v>
      </c>
      <c r="L15" s="17">
        <v>4.0776397795864901E-3</v>
      </c>
      <c r="M15" s="17"/>
      <c r="N15" s="17">
        <v>1.0715060341687401E-2</v>
      </c>
      <c r="O15" s="17">
        <v>6.94225928633315E-3</v>
      </c>
      <c r="P15" s="17">
        <v>1.1165937554187299E-2</v>
      </c>
      <c r="Q15" s="17">
        <v>4.3487971248081696E-3</v>
      </c>
      <c r="R15" s="17"/>
      <c r="S15" s="17">
        <v>2.3493046477833898E-3</v>
      </c>
      <c r="T15" s="17">
        <v>3.3164493740050799E-3</v>
      </c>
      <c r="U15" s="17">
        <v>0</v>
      </c>
      <c r="V15" s="17">
        <v>7.3655397623918397E-3</v>
      </c>
      <c r="W15" s="17">
        <v>0</v>
      </c>
      <c r="X15" s="17">
        <v>0</v>
      </c>
      <c r="Y15" s="17">
        <v>5.7704611264522698E-3</v>
      </c>
      <c r="Z15" s="17">
        <v>3.6339820016501302E-2</v>
      </c>
      <c r="AA15" s="17">
        <v>3.0775860786286702E-3</v>
      </c>
      <c r="AB15" s="17">
        <v>6.5058064744396397E-3</v>
      </c>
      <c r="AC15" s="17">
        <v>4.2035494685744697E-2</v>
      </c>
      <c r="AD15" s="17">
        <v>6.2173853102214897E-2</v>
      </c>
      <c r="AE15" s="17"/>
      <c r="AF15" s="17">
        <v>9.2137119323138103E-2</v>
      </c>
      <c r="AG15" s="17">
        <v>1.1623363564079401E-2</v>
      </c>
      <c r="AH15" s="17">
        <v>0</v>
      </c>
      <c r="AI15" s="17">
        <v>9.4840827219551203E-3</v>
      </c>
      <c r="AJ15" s="17">
        <v>1.12281610540639E-2</v>
      </c>
      <c r="AK15" s="17">
        <v>0</v>
      </c>
      <c r="AL15" s="17">
        <v>9.0252519453630099E-3</v>
      </c>
      <c r="AM15" s="17">
        <v>6.3002794210055696E-3</v>
      </c>
      <c r="AN15" s="17">
        <v>7.2468849641908802E-3</v>
      </c>
      <c r="AO15" s="17">
        <v>0</v>
      </c>
      <c r="AP15" s="17">
        <v>5.7456026501131801E-3</v>
      </c>
      <c r="AQ15" s="17">
        <v>0</v>
      </c>
      <c r="AR15" s="17">
        <v>6.3575673509259998E-3</v>
      </c>
      <c r="AS15" s="17">
        <v>1.5727984054595599E-2</v>
      </c>
      <c r="AT15" s="17">
        <v>0</v>
      </c>
      <c r="AU15" s="17">
        <v>3.40160372737736E-2</v>
      </c>
      <c r="AV15" s="17"/>
      <c r="AW15" s="17">
        <v>3.6209891367245898E-3</v>
      </c>
      <c r="AX15" s="17">
        <v>4.1074717146381903E-3</v>
      </c>
      <c r="AY15" s="17">
        <v>1.1888662083232801E-3</v>
      </c>
      <c r="AZ15" s="17">
        <v>7.4390359405304904E-3</v>
      </c>
      <c r="BA15" s="17">
        <v>0.110820648008609</v>
      </c>
      <c r="BB15" s="17"/>
      <c r="BC15" s="17">
        <v>6.26797852260998E-3</v>
      </c>
      <c r="BD15" s="17">
        <v>1.43103600704448E-2</v>
      </c>
      <c r="BE15" s="17">
        <v>4.4066060988846396E-3</v>
      </c>
      <c r="BF15" s="17">
        <v>3.1730643755599102E-3</v>
      </c>
      <c r="BG15" s="17">
        <v>1.30491043404966E-2</v>
      </c>
      <c r="BH15" s="17"/>
      <c r="BI15" s="17">
        <v>7.6623591100422302E-3</v>
      </c>
      <c r="BJ15" s="17"/>
      <c r="BK15" s="17">
        <v>1.0547498669177501E-2</v>
      </c>
      <c r="BL15" s="17">
        <v>9.3612625463744808E-3</v>
      </c>
      <c r="BM15" s="17">
        <v>6.34027998510623E-3</v>
      </c>
      <c r="BN15" s="17">
        <v>1.98091359520512E-2</v>
      </c>
      <c r="BO15" s="17"/>
      <c r="BP15" s="17">
        <v>5.6065295762833204E-3</v>
      </c>
      <c r="BQ15" s="17">
        <v>1.02313641697601E-2</v>
      </c>
      <c r="BR15" s="17">
        <v>4.60414310006412E-3</v>
      </c>
      <c r="BS15" s="17">
        <v>9.4263368333050608E-3</v>
      </c>
      <c r="BT15" s="17">
        <v>1.0204520500674601E-2</v>
      </c>
      <c r="BU15" s="17"/>
      <c r="BV15" s="17">
        <v>0</v>
      </c>
      <c r="BW15" s="17">
        <v>1.96338716848166E-2</v>
      </c>
      <c r="BX15" s="17">
        <v>4.6628877793567503E-3</v>
      </c>
      <c r="BY15" s="17">
        <v>2.2274257775692901E-3</v>
      </c>
      <c r="BZ15" s="17">
        <v>2.7443894136707499E-3</v>
      </c>
      <c r="CA15" s="17"/>
      <c r="CB15" s="17">
        <v>6.9089134780894301E-3</v>
      </c>
      <c r="CC15" s="17">
        <v>8.9963075046070509E-3</v>
      </c>
      <c r="CD15" s="17"/>
      <c r="CE15" s="17">
        <v>1.55323651463043E-2</v>
      </c>
      <c r="CF15" s="17"/>
      <c r="CG15" s="17">
        <v>1.12985524203099E-2</v>
      </c>
    </row>
    <row r="16" spans="2:85" x14ac:dyDescent="0.35">
      <c r="B16" s="18" t="s">
        <v>233</v>
      </c>
      <c r="C16" s="17">
        <v>2.0504102079512601E-2</v>
      </c>
      <c r="D16" s="17">
        <v>1.3912465035380199E-2</v>
      </c>
      <c r="E16" s="17">
        <v>2.69938608843278E-2</v>
      </c>
      <c r="F16" s="17"/>
      <c r="G16" s="17">
        <v>1.47976839084238E-2</v>
      </c>
      <c r="H16" s="17">
        <v>1.5912658081914499E-2</v>
      </c>
      <c r="I16" s="17">
        <v>1.0005332451089E-2</v>
      </c>
      <c r="J16" s="17">
        <v>3.6453788153340501E-2</v>
      </c>
      <c r="K16" s="17">
        <v>2.9382054971620001E-2</v>
      </c>
      <c r="L16" s="17">
        <v>1.7638285192072101E-2</v>
      </c>
      <c r="M16" s="17"/>
      <c r="N16" s="17">
        <v>9.6524021173642702E-3</v>
      </c>
      <c r="O16" s="17">
        <v>3.3839852057349303E-2</v>
      </c>
      <c r="P16" s="17">
        <v>5.8619409063624403E-3</v>
      </c>
      <c r="Q16" s="17">
        <v>3.1403892710690703E-2</v>
      </c>
      <c r="R16" s="17"/>
      <c r="S16" s="17">
        <v>6.05460257586443E-3</v>
      </c>
      <c r="T16" s="17">
        <v>1.2673691607724901E-2</v>
      </c>
      <c r="U16" s="17">
        <v>1.5213719379047299E-2</v>
      </c>
      <c r="V16" s="17">
        <v>3.0710939747444901E-2</v>
      </c>
      <c r="W16" s="17">
        <v>5.9002178930831397E-3</v>
      </c>
      <c r="X16" s="17">
        <v>2.0580706260613601E-2</v>
      </c>
      <c r="Y16" s="17">
        <v>5.2396020558951199E-2</v>
      </c>
      <c r="Z16" s="17">
        <v>4.3753320512402098E-2</v>
      </c>
      <c r="AA16" s="17">
        <v>3.0843624983813201E-2</v>
      </c>
      <c r="AB16" s="17">
        <v>1.3131267824087399E-2</v>
      </c>
      <c r="AC16" s="17">
        <v>8.8822709928598302E-3</v>
      </c>
      <c r="AD16" s="17">
        <v>2.68531943066273E-2</v>
      </c>
      <c r="AE16" s="17"/>
      <c r="AF16" s="17">
        <v>3.3707985608663303E-2</v>
      </c>
      <c r="AG16" s="17">
        <v>5.1117331188779001E-2</v>
      </c>
      <c r="AH16" s="17">
        <v>1.80051610707401E-2</v>
      </c>
      <c r="AI16" s="17">
        <v>1.6749502790719399E-2</v>
      </c>
      <c r="AJ16" s="17">
        <v>1.8027720112885899E-2</v>
      </c>
      <c r="AK16" s="17">
        <v>2.35266775997779E-2</v>
      </c>
      <c r="AL16" s="17">
        <v>1.32735309236298E-2</v>
      </c>
      <c r="AM16" s="17">
        <v>2.8863972749845399E-2</v>
      </c>
      <c r="AN16" s="17">
        <v>1.9572797788712799E-2</v>
      </c>
      <c r="AO16" s="17">
        <v>3.5508212233291599E-2</v>
      </c>
      <c r="AP16" s="17">
        <v>1.67490666953179E-2</v>
      </c>
      <c r="AQ16" s="17">
        <v>6.9167114397294801E-3</v>
      </c>
      <c r="AR16" s="17">
        <v>8.5936395468245007E-3</v>
      </c>
      <c r="AS16" s="17">
        <v>0</v>
      </c>
      <c r="AT16" s="17">
        <v>0</v>
      </c>
      <c r="AU16" s="17">
        <v>7.3312086737965104E-3</v>
      </c>
      <c r="AV16" s="17"/>
      <c r="AW16" s="17">
        <v>2.8575470858245199E-2</v>
      </c>
      <c r="AX16" s="17">
        <v>1.33293148835203E-2</v>
      </c>
      <c r="AY16" s="17">
        <v>2.44700945954484E-2</v>
      </c>
      <c r="AZ16" s="17">
        <v>1.20844970452161E-2</v>
      </c>
      <c r="BA16" s="17">
        <v>3.8111154168616899E-2</v>
      </c>
      <c r="BB16" s="17"/>
      <c r="BC16" s="17">
        <v>2.4453866170576499E-2</v>
      </c>
      <c r="BD16" s="17">
        <v>8.9885901037049503E-3</v>
      </c>
      <c r="BE16" s="17">
        <v>1.7706293602907399E-2</v>
      </c>
      <c r="BF16" s="17">
        <v>3.9556157421591603E-2</v>
      </c>
      <c r="BG16" s="17">
        <v>7.9293420676971399E-2</v>
      </c>
      <c r="BH16" s="17"/>
      <c r="BI16" s="17">
        <v>1.89912123963361E-2</v>
      </c>
      <c r="BJ16" s="17"/>
      <c r="BK16" s="17">
        <v>1.2899315202436401E-2</v>
      </c>
      <c r="BL16" s="17">
        <v>2.7412980565053001E-2</v>
      </c>
      <c r="BM16" s="17">
        <v>1.94365310072258E-2</v>
      </c>
      <c r="BN16" s="17">
        <v>1.9745413664331999E-2</v>
      </c>
      <c r="BO16" s="17"/>
      <c r="BP16" s="17">
        <v>1.5318221450889499E-2</v>
      </c>
      <c r="BQ16" s="17">
        <v>1.8365424869334099E-2</v>
      </c>
      <c r="BR16" s="17">
        <v>5.4663449279596698E-3</v>
      </c>
      <c r="BS16" s="17">
        <v>1.09620978657294E-2</v>
      </c>
      <c r="BT16" s="17">
        <v>1.72223274420269E-2</v>
      </c>
      <c r="BU16" s="17"/>
      <c r="BV16" s="17">
        <v>0</v>
      </c>
      <c r="BW16" s="17">
        <v>5.2571334383104398E-3</v>
      </c>
      <c r="BX16" s="17">
        <v>6.5069418466144804E-3</v>
      </c>
      <c r="BY16" s="17">
        <v>1.70391571090074E-2</v>
      </c>
      <c r="BZ16" s="17">
        <v>2.11515578872714E-2</v>
      </c>
      <c r="CA16" s="17"/>
      <c r="CB16" s="17">
        <v>1.4936858864697099E-2</v>
      </c>
      <c r="CC16" s="17">
        <v>2.3764778195232199E-2</v>
      </c>
      <c r="CD16" s="17"/>
      <c r="CE16" s="17">
        <v>5.9840506055375197E-3</v>
      </c>
      <c r="CF16" s="17"/>
      <c r="CG16" s="17">
        <v>2.2300666790304801E-2</v>
      </c>
    </row>
    <row r="17" spans="2:85" x14ac:dyDescent="0.35">
      <c r="B17" s="18" t="s">
        <v>140</v>
      </c>
      <c r="C17" s="19">
        <v>0.23331180622497399</v>
      </c>
      <c r="D17" s="19">
        <v>0.165916581481236</v>
      </c>
      <c r="E17" s="19">
        <v>0.29871727875149001</v>
      </c>
      <c r="F17" s="19"/>
      <c r="G17" s="19">
        <v>0.17738175664768099</v>
      </c>
      <c r="H17" s="19">
        <v>0.205296059924717</v>
      </c>
      <c r="I17" s="19">
        <v>0.23085347591032801</v>
      </c>
      <c r="J17" s="19">
        <v>0.25224896049083401</v>
      </c>
      <c r="K17" s="19">
        <v>0.27082741858092901</v>
      </c>
      <c r="L17" s="19">
        <v>0.25464951393604002</v>
      </c>
      <c r="M17" s="19"/>
      <c r="N17" s="19">
        <v>0.18586145456773501</v>
      </c>
      <c r="O17" s="19">
        <v>0.24091051030420099</v>
      </c>
      <c r="P17" s="19">
        <v>0.217632458118445</v>
      </c>
      <c r="Q17" s="19">
        <v>0.292319854555942</v>
      </c>
      <c r="R17" s="19"/>
      <c r="S17" s="19">
        <v>0.17928813978418801</v>
      </c>
      <c r="T17" s="19">
        <v>0.22091927751566201</v>
      </c>
      <c r="U17" s="19">
        <v>0.25656199346285402</v>
      </c>
      <c r="V17" s="19">
        <v>0.17395640619936401</v>
      </c>
      <c r="W17" s="19">
        <v>0.22928560760776701</v>
      </c>
      <c r="X17" s="19">
        <v>0.227790628955543</v>
      </c>
      <c r="Y17" s="19">
        <v>0.24998658527272599</v>
      </c>
      <c r="Z17" s="19">
        <v>0.257036808516314</v>
      </c>
      <c r="AA17" s="19">
        <v>0.27932067216704498</v>
      </c>
      <c r="AB17" s="19">
        <v>0.21017368857768301</v>
      </c>
      <c r="AC17" s="19">
        <v>0.38749249708476002</v>
      </c>
      <c r="AD17" s="19">
        <v>0.24882637118369799</v>
      </c>
      <c r="AE17" s="19"/>
      <c r="AF17" s="19">
        <v>0.215399761316941</v>
      </c>
      <c r="AG17" s="19">
        <v>0.32285212167689398</v>
      </c>
      <c r="AH17" s="19">
        <v>0.33146238138245399</v>
      </c>
      <c r="AI17" s="19">
        <v>0.24486840161749199</v>
      </c>
      <c r="AJ17" s="19">
        <v>0.273163894650024</v>
      </c>
      <c r="AK17" s="19">
        <v>0.25884034256149402</v>
      </c>
      <c r="AL17" s="19">
        <v>0.22732518448712599</v>
      </c>
      <c r="AM17" s="19">
        <v>0.195671201182083</v>
      </c>
      <c r="AN17" s="19">
        <v>0.163900080185718</v>
      </c>
      <c r="AO17" s="19">
        <v>0.204087672331384</v>
      </c>
      <c r="AP17" s="19">
        <v>0.21834116449360799</v>
      </c>
      <c r="AQ17" s="19">
        <v>0.21988088635254699</v>
      </c>
      <c r="AR17" s="19">
        <v>0.175031379335712</v>
      </c>
      <c r="AS17" s="19">
        <v>0.25466710524807901</v>
      </c>
      <c r="AT17" s="19">
        <v>0.114501369849899</v>
      </c>
      <c r="AU17" s="19">
        <v>8.3335406397118103E-2</v>
      </c>
      <c r="AV17" s="19"/>
      <c r="AW17" s="19">
        <v>0.28382827619467599</v>
      </c>
      <c r="AX17" s="19">
        <v>0.27199235747522998</v>
      </c>
      <c r="AY17" s="19">
        <v>0.20500536639472</v>
      </c>
      <c r="AZ17" s="19">
        <v>0.12853881492904601</v>
      </c>
      <c r="BA17" s="19">
        <v>9.4457023388811595E-2</v>
      </c>
      <c r="BB17" s="19"/>
      <c r="BC17" s="19">
        <v>0.105350144978632</v>
      </c>
      <c r="BD17" s="19">
        <v>0.19371257403194</v>
      </c>
      <c r="BE17" s="19">
        <v>0.26551934096614299</v>
      </c>
      <c r="BF17" s="19">
        <v>0.33160597554798399</v>
      </c>
      <c r="BG17" s="19">
        <v>0.29137184053680798</v>
      </c>
      <c r="BH17" s="19"/>
      <c r="BI17" s="19">
        <v>0.21564636380020599</v>
      </c>
      <c r="BJ17" s="19"/>
      <c r="BK17" s="19">
        <v>0.23564303933951899</v>
      </c>
      <c r="BL17" s="19">
        <v>0.230214474464009</v>
      </c>
      <c r="BM17" s="19">
        <v>0.23051561496116599</v>
      </c>
      <c r="BN17" s="19">
        <v>0.32031870611076801</v>
      </c>
      <c r="BO17" s="19"/>
      <c r="BP17" s="19">
        <v>0.131784968375246</v>
      </c>
      <c r="BQ17" s="19">
        <v>0.20026573695691699</v>
      </c>
      <c r="BR17" s="19">
        <v>0.20537038596638599</v>
      </c>
      <c r="BS17" s="19">
        <v>0.12258286364748699</v>
      </c>
      <c r="BT17" s="19">
        <v>0.143876002603568</v>
      </c>
      <c r="BU17" s="19"/>
      <c r="BV17" s="19">
        <v>0.10806991983156</v>
      </c>
      <c r="BW17" s="19">
        <v>0.109923953806092</v>
      </c>
      <c r="BX17" s="19">
        <v>0.20789532248585399</v>
      </c>
      <c r="BY17" s="19">
        <v>0.13408403825106599</v>
      </c>
      <c r="BZ17" s="19">
        <v>0.182081107951963</v>
      </c>
      <c r="CA17" s="19"/>
      <c r="CB17" s="19">
        <v>0.117791918864326</v>
      </c>
      <c r="CC17" s="19">
        <v>0.30097059587603298</v>
      </c>
      <c r="CD17" s="19"/>
      <c r="CE17" s="19">
        <v>0.106199937915588</v>
      </c>
      <c r="CF17" s="19"/>
      <c r="CG17" s="19">
        <v>9.5023518640250895E-2</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0.20001284107113201</v>
      </c>
      <c r="D9" s="17">
        <v>0.23324739727998201</v>
      </c>
      <c r="E9" s="17">
        <v>0.16819166588458001</v>
      </c>
      <c r="F9" s="17"/>
      <c r="G9" s="17">
        <v>0.26196894660935899</v>
      </c>
      <c r="H9" s="17">
        <v>0.24432806072952301</v>
      </c>
      <c r="I9" s="17">
        <v>0.226362137586268</v>
      </c>
      <c r="J9" s="17">
        <v>0.20667105774585801</v>
      </c>
      <c r="K9" s="17">
        <v>0.151315028378985</v>
      </c>
      <c r="L9" s="17">
        <v>0.128724844891766</v>
      </c>
      <c r="M9" s="17"/>
      <c r="N9" s="17">
        <v>0.27273610016501498</v>
      </c>
      <c r="O9" s="17">
        <v>0.17145672793966499</v>
      </c>
      <c r="P9" s="17">
        <v>0.18252787844884399</v>
      </c>
      <c r="Q9" s="17">
        <v>0.168156948742646</v>
      </c>
      <c r="R9" s="17"/>
      <c r="S9" s="17">
        <v>0.331303297517832</v>
      </c>
      <c r="T9" s="17">
        <v>0.16418910122257599</v>
      </c>
      <c r="U9" s="17">
        <v>0.11780221198296099</v>
      </c>
      <c r="V9" s="17">
        <v>0.14748849256978599</v>
      </c>
      <c r="W9" s="17">
        <v>0.19681107570037301</v>
      </c>
      <c r="X9" s="17">
        <v>0.22100915925615</v>
      </c>
      <c r="Y9" s="17">
        <v>0.197203693672276</v>
      </c>
      <c r="Z9" s="17">
        <v>0.196605629389484</v>
      </c>
      <c r="AA9" s="17">
        <v>0.20766763780801101</v>
      </c>
      <c r="AB9" s="17">
        <v>0.14601105834898301</v>
      </c>
      <c r="AC9" s="17">
        <v>0.19482566307910801</v>
      </c>
      <c r="AD9" s="17">
        <v>0.21882428840014401</v>
      </c>
      <c r="AE9" s="17"/>
      <c r="AF9" s="17">
        <v>0.21323283318380101</v>
      </c>
      <c r="AG9" s="17">
        <v>0.20158333281431401</v>
      </c>
      <c r="AH9" s="17">
        <v>0.155347384475997</v>
      </c>
      <c r="AI9" s="17">
        <v>0.17230527769610501</v>
      </c>
      <c r="AJ9" s="17">
        <v>0.200832513657699</v>
      </c>
      <c r="AK9" s="17">
        <v>0.183731421263607</v>
      </c>
      <c r="AL9" s="17">
        <v>0.19799936064330401</v>
      </c>
      <c r="AM9" s="17">
        <v>0.167199976561588</v>
      </c>
      <c r="AN9" s="17">
        <v>0.21190392771286401</v>
      </c>
      <c r="AO9" s="17">
        <v>0.19384756525885</v>
      </c>
      <c r="AP9" s="17">
        <v>0.16634646755090499</v>
      </c>
      <c r="AQ9" s="17">
        <v>0.204623409678027</v>
      </c>
      <c r="AR9" s="17">
        <v>0.30632880123617301</v>
      </c>
      <c r="AS9" s="17">
        <v>0.18844155476702201</v>
      </c>
      <c r="AT9" s="17">
        <v>0.26919036060798401</v>
      </c>
      <c r="AU9" s="17">
        <v>0.32891488637831501</v>
      </c>
      <c r="AV9" s="17"/>
      <c r="AW9" s="17">
        <v>0.15099171528475899</v>
      </c>
      <c r="AX9" s="17">
        <v>0.167008024618815</v>
      </c>
      <c r="AY9" s="17">
        <v>0.242235182047633</v>
      </c>
      <c r="AZ9" s="17">
        <v>0.28195745776388798</v>
      </c>
      <c r="BA9" s="17">
        <v>0.44298348707139201</v>
      </c>
      <c r="BB9" s="17"/>
      <c r="BC9" s="17">
        <v>0.33124241521921199</v>
      </c>
      <c r="BD9" s="17">
        <v>0.23283442586833</v>
      </c>
      <c r="BE9" s="17">
        <v>0.15819212344370101</v>
      </c>
      <c r="BF9" s="17">
        <v>0.13843195992155699</v>
      </c>
      <c r="BG9" s="17">
        <v>0.15032093160808899</v>
      </c>
      <c r="BH9" s="17"/>
      <c r="BI9" s="17">
        <v>0.19845278927336099</v>
      </c>
      <c r="BJ9" s="17"/>
      <c r="BK9" s="17">
        <v>0.216359038237841</v>
      </c>
      <c r="BL9" s="17">
        <v>0.18137469870811301</v>
      </c>
      <c r="BM9" s="17">
        <v>0.20332880494215799</v>
      </c>
      <c r="BN9" s="17">
        <v>0.225493919327796</v>
      </c>
      <c r="BO9" s="17"/>
      <c r="BP9" s="17">
        <v>4.88161575718195E-2</v>
      </c>
      <c r="BQ9" s="17">
        <v>0.42432234572677302</v>
      </c>
      <c r="BR9" s="17">
        <v>8.1954935055878003E-2</v>
      </c>
      <c r="BS9" s="17">
        <v>1.86876280690145E-2</v>
      </c>
      <c r="BT9" s="17">
        <v>0.10420224912918601</v>
      </c>
      <c r="BU9" s="17"/>
      <c r="BV9" s="17">
        <v>3.6541828573258703E-2</v>
      </c>
      <c r="BW9" s="17">
        <v>0.72032656019462704</v>
      </c>
      <c r="BX9" s="17">
        <v>9.2271390446912294E-2</v>
      </c>
      <c r="BY9" s="17">
        <v>2.3470739146525001E-2</v>
      </c>
      <c r="BZ9" s="17">
        <v>8.6598802055629504E-2</v>
      </c>
      <c r="CA9" s="17"/>
      <c r="CB9" s="17">
        <v>0.127539380052448</v>
      </c>
      <c r="CC9" s="17">
        <v>0.24245978909350099</v>
      </c>
      <c r="CD9" s="17"/>
      <c r="CE9" s="17">
        <v>0.73349144755536699</v>
      </c>
      <c r="CF9" s="17"/>
      <c r="CG9" s="17">
        <v>0.29182701544964601</v>
      </c>
    </row>
    <row r="10" spans="2:85" x14ac:dyDescent="0.35">
      <c r="B10" s="18" t="s">
        <v>75</v>
      </c>
      <c r="C10" s="17">
        <v>0.16156145345834799</v>
      </c>
      <c r="D10" s="17">
        <v>0.16739770542193799</v>
      </c>
      <c r="E10" s="17">
        <v>0.156348355771981</v>
      </c>
      <c r="F10" s="17"/>
      <c r="G10" s="17">
        <v>6.6088926796056893E-2</v>
      </c>
      <c r="H10" s="17">
        <v>0.12860072767089301</v>
      </c>
      <c r="I10" s="17">
        <v>0.14319179550500699</v>
      </c>
      <c r="J10" s="17">
        <v>0.142848106018966</v>
      </c>
      <c r="K10" s="17">
        <v>0.175959274845434</v>
      </c>
      <c r="L10" s="17">
        <v>0.272146856498789</v>
      </c>
      <c r="M10" s="17"/>
      <c r="N10" s="17">
        <v>0.21205495113586401</v>
      </c>
      <c r="O10" s="17">
        <v>0.184998535672007</v>
      </c>
      <c r="P10" s="17">
        <v>0.140352282145914</v>
      </c>
      <c r="Q10" s="17">
        <v>9.9269549750587494E-2</v>
      </c>
      <c r="R10" s="17"/>
      <c r="S10" s="17">
        <v>0.14881342984515</v>
      </c>
      <c r="T10" s="17">
        <v>0.26045557420533799</v>
      </c>
      <c r="U10" s="17">
        <v>0.149681405380961</v>
      </c>
      <c r="V10" s="17">
        <v>0.19718318341293101</v>
      </c>
      <c r="W10" s="17">
        <v>0.23414679020436399</v>
      </c>
      <c r="X10" s="17">
        <v>0.137189897368243</v>
      </c>
      <c r="Y10" s="17">
        <v>0.15180770083866299</v>
      </c>
      <c r="Z10" s="17">
        <v>0.147795915988475</v>
      </c>
      <c r="AA10" s="17">
        <v>0.101073060270691</v>
      </c>
      <c r="AB10" s="17">
        <v>9.9223845391608695E-2</v>
      </c>
      <c r="AC10" s="17">
        <v>0.12880542134509901</v>
      </c>
      <c r="AD10" s="17">
        <v>0.129729849976774</v>
      </c>
      <c r="AE10" s="17"/>
      <c r="AF10" s="17">
        <v>7.8421780846955294E-2</v>
      </c>
      <c r="AG10" s="17">
        <v>2.0315813449367798E-2</v>
      </c>
      <c r="AH10" s="17">
        <v>0.13271647011204499</v>
      </c>
      <c r="AI10" s="17">
        <v>8.9239367802645894E-2</v>
      </c>
      <c r="AJ10" s="17">
        <v>0.111707063680741</v>
      </c>
      <c r="AK10" s="17">
        <v>0.14648239308085501</v>
      </c>
      <c r="AL10" s="17">
        <v>0.187925152200832</v>
      </c>
      <c r="AM10" s="17">
        <v>0.188365399496085</v>
      </c>
      <c r="AN10" s="17">
        <v>0.19080749401557701</v>
      </c>
      <c r="AO10" s="17">
        <v>0.19732199054279301</v>
      </c>
      <c r="AP10" s="17">
        <v>0.199789122105375</v>
      </c>
      <c r="AQ10" s="17">
        <v>0.18936678801926499</v>
      </c>
      <c r="AR10" s="17">
        <v>0.17659867557275899</v>
      </c>
      <c r="AS10" s="17">
        <v>0.228489704312237</v>
      </c>
      <c r="AT10" s="17">
        <v>0.21584695503632201</v>
      </c>
      <c r="AU10" s="17">
        <v>0.23696081202462099</v>
      </c>
      <c r="AV10" s="17"/>
      <c r="AW10" s="17">
        <v>0.16574101749405501</v>
      </c>
      <c r="AX10" s="17">
        <v>0.13356676175825999</v>
      </c>
      <c r="AY10" s="17">
        <v>0.15366184739299199</v>
      </c>
      <c r="AZ10" s="17">
        <v>0.20197009019328299</v>
      </c>
      <c r="BA10" s="17">
        <v>0.124452145102585</v>
      </c>
      <c r="BB10" s="17"/>
      <c r="BC10" s="17">
        <v>0.164363850042587</v>
      </c>
      <c r="BD10" s="17">
        <v>0.22285188924733701</v>
      </c>
      <c r="BE10" s="17">
        <v>0.146235925600914</v>
      </c>
      <c r="BF10" s="17">
        <v>8.1184048663441394E-2</v>
      </c>
      <c r="BG10" s="17">
        <v>1.1840232156545101E-2</v>
      </c>
      <c r="BH10" s="17"/>
      <c r="BI10" s="17">
        <v>0.17114300537587501</v>
      </c>
      <c r="BJ10" s="17"/>
      <c r="BK10" s="17">
        <v>0.147297861062994</v>
      </c>
      <c r="BL10" s="17">
        <v>0.18683038150736</v>
      </c>
      <c r="BM10" s="17">
        <v>0.15604556156431099</v>
      </c>
      <c r="BN10" s="17">
        <v>8.7247856101896101E-2</v>
      </c>
      <c r="BO10" s="17"/>
      <c r="BP10" s="17">
        <v>0.626093586948406</v>
      </c>
      <c r="BQ10" s="17">
        <v>6.7933124128711497E-2</v>
      </c>
      <c r="BR10" s="17">
        <v>5.9443708694995198E-2</v>
      </c>
      <c r="BS10" s="17">
        <v>7.3885566973469097E-2</v>
      </c>
      <c r="BT10" s="17">
        <v>7.7092822992665802E-2</v>
      </c>
      <c r="BU10" s="17"/>
      <c r="BV10" s="17">
        <v>0.78366647669594203</v>
      </c>
      <c r="BW10" s="17">
        <v>2.9345776795997199E-2</v>
      </c>
      <c r="BX10" s="17">
        <v>4.2954047027580398E-2</v>
      </c>
      <c r="BY10" s="17">
        <v>0.10336029551560599</v>
      </c>
      <c r="BZ10" s="17">
        <v>5.3337436427599798E-2</v>
      </c>
      <c r="CA10" s="17"/>
      <c r="CB10" s="17">
        <v>0.184756934633418</v>
      </c>
      <c r="CC10" s="17">
        <v>0.14797610276648199</v>
      </c>
      <c r="CD10" s="17"/>
      <c r="CE10" s="17">
        <v>2.4908057791194801E-2</v>
      </c>
      <c r="CF10" s="17"/>
      <c r="CG10" s="17">
        <v>9.6298564512470097E-2</v>
      </c>
    </row>
    <row r="11" spans="2:85" x14ac:dyDescent="0.35">
      <c r="B11" s="18" t="s">
        <v>77</v>
      </c>
      <c r="C11" s="17">
        <v>7.8840919311620503E-2</v>
      </c>
      <c r="D11" s="17">
        <v>8.8547707419708702E-2</v>
      </c>
      <c r="E11" s="17">
        <v>6.9607502019067805E-2</v>
      </c>
      <c r="F11" s="17"/>
      <c r="G11" s="17">
        <v>0.128085515299071</v>
      </c>
      <c r="H11" s="17">
        <v>7.3281353208481503E-2</v>
      </c>
      <c r="I11" s="17">
        <v>5.9369676198811498E-2</v>
      </c>
      <c r="J11" s="17">
        <v>6.9771685537462103E-2</v>
      </c>
      <c r="K11" s="17">
        <v>9.2241076870559005E-2</v>
      </c>
      <c r="L11" s="17">
        <v>6.4902052457879694E-2</v>
      </c>
      <c r="M11" s="17"/>
      <c r="N11" s="17">
        <v>7.8696377444796101E-2</v>
      </c>
      <c r="O11" s="17">
        <v>9.2030035312336195E-2</v>
      </c>
      <c r="P11" s="17">
        <v>7.3008372964558199E-2</v>
      </c>
      <c r="Q11" s="17">
        <v>7.1043712026954295E-2</v>
      </c>
      <c r="R11" s="17"/>
      <c r="S11" s="17">
        <v>8.1031711701140596E-2</v>
      </c>
      <c r="T11" s="17">
        <v>7.5578780789647595E-2</v>
      </c>
      <c r="U11" s="17">
        <v>9.7252109340926304E-2</v>
      </c>
      <c r="V11" s="17">
        <v>6.2885560518978201E-2</v>
      </c>
      <c r="W11" s="17">
        <v>3.6614588495707603E-2</v>
      </c>
      <c r="X11" s="17">
        <v>6.5691409906467005E-2</v>
      </c>
      <c r="Y11" s="17">
        <v>7.4962137828029796E-2</v>
      </c>
      <c r="Z11" s="17">
        <v>5.0987972928277898E-2</v>
      </c>
      <c r="AA11" s="17">
        <v>7.4475338934617399E-2</v>
      </c>
      <c r="AB11" s="17">
        <v>0.160614848391262</v>
      </c>
      <c r="AC11" s="17">
        <v>1.8108268753856498E-2</v>
      </c>
      <c r="AD11" s="17">
        <v>0.137624439299396</v>
      </c>
      <c r="AE11" s="17"/>
      <c r="AF11" s="17">
        <v>0.120052205602353</v>
      </c>
      <c r="AG11" s="17">
        <v>3.4129461169426098E-2</v>
      </c>
      <c r="AH11" s="17">
        <v>8.2594141412666203E-2</v>
      </c>
      <c r="AI11" s="17">
        <v>3.1402037279375197E-2</v>
      </c>
      <c r="AJ11" s="17">
        <v>6.7231974823390994E-2</v>
      </c>
      <c r="AK11" s="17">
        <v>9.4611139252129703E-2</v>
      </c>
      <c r="AL11" s="17">
        <v>5.3341952243203102E-2</v>
      </c>
      <c r="AM11" s="17">
        <v>8.3782484053347497E-2</v>
      </c>
      <c r="AN11" s="17">
        <v>0.102754823327072</v>
      </c>
      <c r="AO11" s="17">
        <v>0.13101937172532799</v>
      </c>
      <c r="AP11" s="17">
        <v>7.3976081622556394E-2</v>
      </c>
      <c r="AQ11" s="17">
        <v>4.5964583671868099E-2</v>
      </c>
      <c r="AR11" s="17">
        <v>6.0788475356978802E-2</v>
      </c>
      <c r="AS11" s="17">
        <v>5.8329922702300099E-2</v>
      </c>
      <c r="AT11" s="17">
        <v>5.5503631825033199E-2</v>
      </c>
      <c r="AU11" s="17">
        <v>0.15059935467854599</v>
      </c>
      <c r="AV11" s="17"/>
      <c r="AW11" s="17">
        <v>7.5263509909162404E-2</v>
      </c>
      <c r="AX11" s="17">
        <v>7.7984191420436305E-2</v>
      </c>
      <c r="AY11" s="17">
        <v>9.1303721431928594E-2</v>
      </c>
      <c r="AZ11" s="17">
        <v>7.0637298261219506E-2</v>
      </c>
      <c r="BA11" s="17">
        <v>0.103976269191732</v>
      </c>
      <c r="BB11" s="17"/>
      <c r="BC11" s="17">
        <v>0.113312396180744</v>
      </c>
      <c r="BD11" s="17">
        <v>7.6987753571289994E-2</v>
      </c>
      <c r="BE11" s="17">
        <v>6.8665054337519807E-2</v>
      </c>
      <c r="BF11" s="17">
        <v>8.1295485630503303E-2</v>
      </c>
      <c r="BG11" s="17">
        <v>8.84557373022892E-2</v>
      </c>
      <c r="BH11" s="17"/>
      <c r="BI11" s="17">
        <v>8.1129061992292903E-2</v>
      </c>
      <c r="BJ11" s="17"/>
      <c r="BK11" s="17">
        <v>7.5914848761781006E-2</v>
      </c>
      <c r="BL11" s="17">
        <v>8.0077463850654507E-2</v>
      </c>
      <c r="BM11" s="17">
        <v>8.2490744101778701E-2</v>
      </c>
      <c r="BN11" s="17">
        <v>0</v>
      </c>
      <c r="BO11" s="17"/>
      <c r="BP11" s="17">
        <v>2.04268788647099E-2</v>
      </c>
      <c r="BQ11" s="17">
        <v>6.3562496359583498E-2</v>
      </c>
      <c r="BR11" s="17">
        <v>0.41665068168254799</v>
      </c>
      <c r="BS11" s="17">
        <v>1.8496896123088798E-2</v>
      </c>
      <c r="BT11" s="17">
        <v>0.15851601197194101</v>
      </c>
      <c r="BU11" s="17"/>
      <c r="BV11" s="17">
        <v>1.37834096292603E-2</v>
      </c>
      <c r="BW11" s="17">
        <v>1.9060547391820001E-2</v>
      </c>
      <c r="BX11" s="17">
        <v>0.55459840133320404</v>
      </c>
      <c r="BY11" s="17">
        <v>1.3488017509316301E-2</v>
      </c>
      <c r="BZ11" s="17">
        <v>0.11995473523271701</v>
      </c>
      <c r="CA11" s="17"/>
      <c r="CB11" s="17">
        <v>3.3922628330151097E-2</v>
      </c>
      <c r="CC11" s="17">
        <v>0.10514909247934801</v>
      </c>
      <c r="CD11" s="17"/>
      <c r="CE11" s="17">
        <v>1.92505544364284E-2</v>
      </c>
      <c r="CF11" s="17"/>
      <c r="CG11" s="17">
        <v>4.7413960574826698E-2</v>
      </c>
    </row>
    <row r="12" spans="2:85" x14ac:dyDescent="0.35">
      <c r="B12" s="18" t="s">
        <v>79</v>
      </c>
      <c r="C12" s="17">
        <v>8.3107245655436701E-2</v>
      </c>
      <c r="D12" s="17">
        <v>6.8398183752944305E-2</v>
      </c>
      <c r="E12" s="17">
        <v>9.5752527942450899E-2</v>
      </c>
      <c r="F12" s="17"/>
      <c r="G12" s="17">
        <v>0.18549288452717799</v>
      </c>
      <c r="H12" s="17">
        <v>0.130919711453479</v>
      </c>
      <c r="I12" s="17">
        <v>9.0748496937314405E-2</v>
      </c>
      <c r="J12" s="17">
        <v>3.9383704824614202E-2</v>
      </c>
      <c r="K12" s="17">
        <v>5.2856035499947301E-2</v>
      </c>
      <c r="L12" s="17">
        <v>2.5930547332633402E-2</v>
      </c>
      <c r="M12" s="17"/>
      <c r="N12" s="17">
        <v>6.49247482533689E-2</v>
      </c>
      <c r="O12" s="17">
        <v>8.2843373467016507E-2</v>
      </c>
      <c r="P12" s="17">
        <v>0.100646099094914</v>
      </c>
      <c r="Q12" s="17">
        <v>8.8249436864130004E-2</v>
      </c>
      <c r="R12" s="17"/>
      <c r="S12" s="17">
        <v>7.4847992798964494E-2</v>
      </c>
      <c r="T12" s="17">
        <v>7.7665439557005805E-2</v>
      </c>
      <c r="U12" s="17">
        <v>0.118457681130551</v>
      </c>
      <c r="V12" s="17">
        <v>9.2519108846971301E-2</v>
      </c>
      <c r="W12" s="17">
        <v>6.4506207713717706E-2</v>
      </c>
      <c r="X12" s="17">
        <v>0.10185003393642</v>
      </c>
      <c r="Y12" s="17">
        <v>8.9746459408419799E-2</v>
      </c>
      <c r="Z12" s="17">
        <v>3.06864623189659E-2</v>
      </c>
      <c r="AA12" s="17">
        <v>8.9080040591711804E-2</v>
      </c>
      <c r="AB12" s="17">
        <v>6.0191471079358801E-2</v>
      </c>
      <c r="AC12" s="17">
        <v>8.91651776490993E-2</v>
      </c>
      <c r="AD12" s="17">
        <v>9.9216542309413305E-2</v>
      </c>
      <c r="AE12" s="17"/>
      <c r="AF12" s="17">
        <v>0.13982457353820299</v>
      </c>
      <c r="AG12" s="17">
        <v>8.1241089217424997E-2</v>
      </c>
      <c r="AH12" s="17">
        <v>6.86083782572246E-2</v>
      </c>
      <c r="AI12" s="17">
        <v>0.14592378704373299</v>
      </c>
      <c r="AJ12" s="17">
        <v>0.103946865700851</v>
      </c>
      <c r="AK12" s="17">
        <v>6.4282173502611797E-2</v>
      </c>
      <c r="AL12" s="17">
        <v>6.2681827286562006E-2</v>
      </c>
      <c r="AM12" s="17">
        <v>8.7814418800570004E-2</v>
      </c>
      <c r="AN12" s="17">
        <v>0.10599961008376001</v>
      </c>
      <c r="AO12" s="17">
        <v>8.8311537472587201E-2</v>
      </c>
      <c r="AP12" s="17">
        <v>9.1084952114384193E-2</v>
      </c>
      <c r="AQ12" s="17">
        <v>7.8318342757706993E-2</v>
      </c>
      <c r="AR12" s="17">
        <v>0.13290066650330901</v>
      </c>
      <c r="AS12" s="17">
        <v>3.8523035984394501E-2</v>
      </c>
      <c r="AT12" s="17">
        <v>4.8585543279614903E-2</v>
      </c>
      <c r="AU12" s="17">
        <v>3.8345337097467798E-2</v>
      </c>
      <c r="AV12" s="17"/>
      <c r="AW12" s="17">
        <v>6.5256680550312196E-2</v>
      </c>
      <c r="AX12" s="17">
        <v>7.3388927220310402E-2</v>
      </c>
      <c r="AY12" s="17">
        <v>0.11960521406756</v>
      </c>
      <c r="AZ12" s="17">
        <v>8.3826850431265199E-2</v>
      </c>
      <c r="BA12" s="17">
        <v>1.9324324418671601E-2</v>
      </c>
      <c r="BB12" s="17"/>
      <c r="BC12" s="17">
        <v>7.28374422931721E-2</v>
      </c>
      <c r="BD12" s="17">
        <v>7.3083646247796993E-2</v>
      </c>
      <c r="BE12" s="17">
        <v>8.7852072025339595E-2</v>
      </c>
      <c r="BF12" s="17">
        <v>0.10562301427618501</v>
      </c>
      <c r="BG12" s="17">
        <v>7.4092823899692406E-2</v>
      </c>
      <c r="BH12" s="17"/>
      <c r="BI12" s="17">
        <v>8.2211374356996603E-2</v>
      </c>
      <c r="BJ12" s="17"/>
      <c r="BK12" s="17">
        <v>0.100884598688242</v>
      </c>
      <c r="BL12" s="17">
        <v>7.8014559058804805E-2</v>
      </c>
      <c r="BM12" s="17">
        <v>7.7616416759790599E-2</v>
      </c>
      <c r="BN12" s="17">
        <v>0.13434889831903099</v>
      </c>
      <c r="BO12" s="17"/>
      <c r="BP12" s="17">
        <v>9.8248155679684594E-3</v>
      </c>
      <c r="BQ12" s="17">
        <v>8.4145907108835905E-2</v>
      </c>
      <c r="BR12" s="17">
        <v>5.5709405150627E-2</v>
      </c>
      <c r="BS12" s="17">
        <v>2.6720286415196901E-2</v>
      </c>
      <c r="BT12" s="17">
        <v>0.421634794198403</v>
      </c>
      <c r="BU12" s="17"/>
      <c r="BV12" s="17">
        <v>3.03226058211911E-3</v>
      </c>
      <c r="BW12" s="17">
        <v>2.4198174967660701E-2</v>
      </c>
      <c r="BX12" s="17">
        <v>3.9243198967316699E-2</v>
      </c>
      <c r="BY12" s="17">
        <v>1.9768434264968299E-2</v>
      </c>
      <c r="BZ12" s="17">
        <v>0.52579717727099795</v>
      </c>
      <c r="CA12" s="17"/>
      <c r="CB12" s="17">
        <v>3.9584080499180697E-2</v>
      </c>
      <c r="CC12" s="17">
        <v>0.108598308220812</v>
      </c>
      <c r="CD12" s="17"/>
      <c r="CE12" s="17">
        <v>2.7544117962253999E-2</v>
      </c>
      <c r="CF12" s="17"/>
      <c r="CG12" s="17">
        <v>3.4792850864125702E-2</v>
      </c>
    </row>
    <row r="13" spans="2:85" x14ac:dyDescent="0.35">
      <c r="B13" s="18" t="s">
        <v>78</v>
      </c>
      <c r="C13" s="17">
        <v>0.18011735477760299</v>
      </c>
      <c r="D13" s="17">
        <v>0.20812675798511801</v>
      </c>
      <c r="E13" s="17">
        <v>0.15333337377445</v>
      </c>
      <c r="F13" s="17"/>
      <c r="G13" s="17">
        <v>0.14452639543715601</v>
      </c>
      <c r="H13" s="17">
        <v>0.17119020543896299</v>
      </c>
      <c r="I13" s="17">
        <v>0.192431276650632</v>
      </c>
      <c r="J13" s="17">
        <v>0.18658392086522399</v>
      </c>
      <c r="K13" s="17">
        <v>0.22593671318744199</v>
      </c>
      <c r="L13" s="17">
        <v>0.165022151704113</v>
      </c>
      <c r="M13" s="17"/>
      <c r="N13" s="17">
        <v>0.12892783509178499</v>
      </c>
      <c r="O13" s="17">
        <v>0.15552951860269301</v>
      </c>
      <c r="P13" s="17">
        <v>0.25788684725993399</v>
      </c>
      <c r="Q13" s="17">
        <v>0.190716381581537</v>
      </c>
      <c r="R13" s="17"/>
      <c r="S13" s="17">
        <v>0.129175768618709</v>
      </c>
      <c r="T13" s="17">
        <v>0.14714908992378101</v>
      </c>
      <c r="U13" s="17">
        <v>0.20923493575965099</v>
      </c>
      <c r="V13" s="17">
        <v>0.219343199568269</v>
      </c>
      <c r="W13" s="17">
        <v>0.21044479889379999</v>
      </c>
      <c r="X13" s="17">
        <v>0.20036027122882899</v>
      </c>
      <c r="Y13" s="17">
        <v>0.20418552658172101</v>
      </c>
      <c r="Z13" s="17">
        <v>0.27609134296174898</v>
      </c>
      <c r="AA13" s="17">
        <v>0.20935215418511099</v>
      </c>
      <c r="AB13" s="17">
        <v>0.155375281612598</v>
      </c>
      <c r="AC13" s="17">
        <v>0.118262804606658</v>
      </c>
      <c r="AD13" s="17">
        <v>0.11270271790134399</v>
      </c>
      <c r="AE13" s="17"/>
      <c r="AF13" s="17">
        <v>0.17466309677812999</v>
      </c>
      <c r="AG13" s="17">
        <v>0.23777019680651101</v>
      </c>
      <c r="AH13" s="17">
        <v>0.15617993216822801</v>
      </c>
      <c r="AI13" s="17">
        <v>0.20894016369028301</v>
      </c>
      <c r="AJ13" s="17">
        <v>0.17413246082506201</v>
      </c>
      <c r="AK13" s="17">
        <v>0.19508040131607099</v>
      </c>
      <c r="AL13" s="17">
        <v>0.26259588185963001</v>
      </c>
      <c r="AM13" s="17">
        <v>0.19485920416671601</v>
      </c>
      <c r="AN13" s="17">
        <v>0.17449443572859999</v>
      </c>
      <c r="AO13" s="17">
        <v>0.170893756889471</v>
      </c>
      <c r="AP13" s="17">
        <v>0.17167817699926499</v>
      </c>
      <c r="AQ13" s="17">
        <v>0.18995267124163401</v>
      </c>
      <c r="AR13" s="17">
        <v>0.110852477092267</v>
      </c>
      <c r="AS13" s="17">
        <v>0.18524850607177201</v>
      </c>
      <c r="AT13" s="17">
        <v>0.14630191163379599</v>
      </c>
      <c r="AU13" s="17">
        <v>0.12932525289574701</v>
      </c>
      <c r="AV13" s="17"/>
      <c r="AW13" s="17">
        <v>0.19603680546254401</v>
      </c>
      <c r="AX13" s="17">
        <v>0.217058916980615</v>
      </c>
      <c r="AY13" s="17">
        <v>0.13031700570406099</v>
      </c>
      <c r="AZ13" s="17">
        <v>0.146609076431264</v>
      </c>
      <c r="BA13" s="17">
        <v>0.15224550202239401</v>
      </c>
      <c r="BB13" s="17"/>
      <c r="BC13" s="17">
        <v>0.170929398306328</v>
      </c>
      <c r="BD13" s="17">
        <v>0.15142021581372</v>
      </c>
      <c r="BE13" s="17">
        <v>0.203244192200911</v>
      </c>
      <c r="BF13" s="17">
        <v>0.19037028624938601</v>
      </c>
      <c r="BG13" s="17">
        <v>0.219464334969528</v>
      </c>
      <c r="BH13" s="17"/>
      <c r="BI13" s="17">
        <v>0.18446770986866001</v>
      </c>
      <c r="BJ13" s="17"/>
      <c r="BK13" s="17">
        <v>0.159683286811315</v>
      </c>
      <c r="BL13" s="17">
        <v>0.17222628230505299</v>
      </c>
      <c r="BM13" s="17">
        <v>0.19354153486363901</v>
      </c>
      <c r="BN13" s="17">
        <v>0.12669634272119601</v>
      </c>
      <c r="BO13" s="17"/>
      <c r="BP13" s="17">
        <v>0.119645336142295</v>
      </c>
      <c r="BQ13" s="17">
        <v>9.8130315271169902E-2</v>
      </c>
      <c r="BR13" s="17">
        <v>0.119783483235386</v>
      </c>
      <c r="BS13" s="17">
        <v>0.69799776318539397</v>
      </c>
      <c r="BT13" s="17">
        <v>7.7509712840477696E-2</v>
      </c>
      <c r="BU13" s="17"/>
      <c r="BV13" s="17">
        <v>2.5197553470347401E-2</v>
      </c>
      <c r="BW13" s="17">
        <v>3.2750678172561297E-2</v>
      </c>
      <c r="BX13" s="17">
        <v>2.85590108719345E-2</v>
      </c>
      <c r="BY13" s="17">
        <v>0.671632871590365</v>
      </c>
      <c r="BZ13" s="17">
        <v>2.8276085562191099E-2</v>
      </c>
      <c r="CA13" s="17"/>
      <c r="CB13" s="17">
        <v>0.45256552939597799</v>
      </c>
      <c r="CC13" s="17">
        <v>2.0547308801269301E-2</v>
      </c>
      <c r="CD13" s="17"/>
      <c r="CE13" s="17">
        <v>1.93355323662492E-2</v>
      </c>
      <c r="CF13" s="17"/>
      <c r="CG13" s="17">
        <v>0.33796461600733702</v>
      </c>
    </row>
    <row r="14" spans="2:85" x14ac:dyDescent="0.35">
      <c r="B14" s="18" t="s">
        <v>231</v>
      </c>
      <c r="C14" s="17">
        <v>1.9549722686861899E-2</v>
      </c>
      <c r="D14" s="17">
        <v>1.8840844713057799E-2</v>
      </c>
      <c r="E14" s="17">
        <v>2.0299080446518201E-2</v>
      </c>
      <c r="F14" s="17"/>
      <c r="G14" s="17">
        <v>2.44831186271387E-2</v>
      </c>
      <c r="H14" s="17">
        <v>1.7306454344566E-2</v>
      </c>
      <c r="I14" s="17">
        <v>1.8882005654763102E-2</v>
      </c>
      <c r="J14" s="17">
        <v>2.7915097406484301E-2</v>
      </c>
      <c r="K14" s="17">
        <v>8.0686516604395794E-3</v>
      </c>
      <c r="L14" s="17">
        <v>1.9539652630030199E-2</v>
      </c>
      <c r="M14" s="17"/>
      <c r="N14" s="17">
        <v>1.4653336890593E-2</v>
      </c>
      <c r="O14" s="17">
        <v>2.32345634214083E-2</v>
      </c>
      <c r="P14" s="17">
        <v>1.0714001098259599E-2</v>
      </c>
      <c r="Q14" s="17">
        <v>2.8937417762368901E-2</v>
      </c>
      <c r="R14" s="17"/>
      <c r="S14" s="17">
        <v>1.13025857854013E-2</v>
      </c>
      <c r="T14" s="17">
        <v>4.6769831879313597E-3</v>
      </c>
      <c r="U14" s="17">
        <v>9.2125790129471592E-3</v>
      </c>
      <c r="V14" s="17">
        <v>1.7497220521675301E-2</v>
      </c>
      <c r="W14" s="17">
        <v>0</v>
      </c>
      <c r="X14" s="17">
        <v>1.43805810027967E-2</v>
      </c>
      <c r="Y14" s="17">
        <v>0</v>
      </c>
      <c r="Z14" s="17">
        <v>0</v>
      </c>
      <c r="AA14" s="17">
        <v>0</v>
      </c>
      <c r="AB14" s="17">
        <v>0.14357531776315599</v>
      </c>
      <c r="AC14" s="17">
        <v>0</v>
      </c>
      <c r="AD14" s="17">
        <v>2.6222596622603699E-2</v>
      </c>
      <c r="AE14" s="17"/>
      <c r="AF14" s="17">
        <v>3.7064271684109501E-2</v>
      </c>
      <c r="AG14" s="17">
        <v>0</v>
      </c>
      <c r="AH14" s="17">
        <v>7.3299099162673596E-3</v>
      </c>
      <c r="AI14" s="17">
        <v>6.2207626687746903E-2</v>
      </c>
      <c r="AJ14" s="17">
        <v>1.4064006595560201E-2</v>
      </c>
      <c r="AK14" s="17">
        <v>1.97994167194314E-2</v>
      </c>
      <c r="AL14" s="17">
        <v>1.45432028837039E-2</v>
      </c>
      <c r="AM14" s="17">
        <v>5.6880034272673904E-3</v>
      </c>
      <c r="AN14" s="17">
        <v>0</v>
      </c>
      <c r="AO14" s="17">
        <v>0</v>
      </c>
      <c r="AP14" s="17">
        <v>3.2928279264320202E-2</v>
      </c>
      <c r="AQ14" s="17">
        <v>4.2016628652847998E-2</v>
      </c>
      <c r="AR14" s="17">
        <v>1.53203831285293E-2</v>
      </c>
      <c r="AS14" s="17">
        <v>0</v>
      </c>
      <c r="AT14" s="17">
        <v>9.0376921278628494E-2</v>
      </c>
      <c r="AU14" s="17">
        <v>6.3438858777000303E-3</v>
      </c>
      <c r="AV14" s="17"/>
      <c r="AW14" s="17">
        <v>1.05084578408134E-2</v>
      </c>
      <c r="AX14" s="17">
        <v>3.66783688457974E-2</v>
      </c>
      <c r="AY14" s="17">
        <v>8.2752088878682902E-3</v>
      </c>
      <c r="AZ14" s="17">
        <v>1.6121918341560001E-2</v>
      </c>
      <c r="BA14" s="17">
        <v>0</v>
      </c>
      <c r="BB14" s="17"/>
      <c r="BC14" s="17">
        <v>1.36422231702469E-2</v>
      </c>
      <c r="BD14" s="17">
        <v>1.7298888632859399E-2</v>
      </c>
      <c r="BE14" s="17">
        <v>1.9825599610809801E-2</v>
      </c>
      <c r="BF14" s="17">
        <v>2.33862821089144E-2</v>
      </c>
      <c r="BG14" s="17">
        <v>4.3066290920990603E-2</v>
      </c>
      <c r="BH14" s="17"/>
      <c r="BI14" s="17">
        <v>2.0601221047526801E-2</v>
      </c>
      <c r="BJ14" s="17"/>
      <c r="BK14" s="17">
        <v>2.9662211424276601E-2</v>
      </c>
      <c r="BL14" s="17">
        <v>1.56777701250384E-2</v>
      </c>
      <c r="BM14" s="17">
        <v>1.7884594164964601E-2</v>
      </c>
      <c r="BN14" s="17">
        <v>2.6392702050814499E-2</v>
      </c>
      <c r="BO14" s="17"/>
      <c r="BP14" s="17">
        <v>2.5577334475066901E-3</v>
      </c>
      <c r="BQ14" s="17">
        <v>1.5459241556394301E-2</v>
      </c>
      <c r="BR14" s="17">
        <v>0</v>
      </c>
      <c r="BS14" s="17">
        <v>2.6400585131380501E-3</v>
      </c>
      <c r="BT14" s="17">
        <v>0</v>
      </c>
      <c r="BU14" s="17"/>
      <c r="BV14" s="17">
        <v>3.0155118656365002E-3</v>
      </c>
      <c r="BW14" s="17">
        <v>2.42727334736327E-2</v>
      </c>
      <c r="BX14" s="17">
        <v>0</v>
      </c>
      <c r="BY14" s="17">
        <v>1.4302180305797701E-3</v>
      </c>
      <c r="BZ14" s="17">
        <v>0</v>
      </c>
      <c r="CA14" s="17"/>
      <c r="CB14" s="17">
        <v>1.17717944830667E-2</v>
      </c>
      <c r="CC14" s="17">
        <v>2.4105173876133701E-2</v>
      </c>
      <c r="CD14" s="17"/>
      <c r="CE14" s="17">
        <v>2.3705551295469401E-2</v>
      </c>
      <c r="CF14" s="17"/>
      <c r="CG14" s="17">
        <v>3.6843991862539997E-2</v>
      </c>
    </row>
    <row r="15" spans="2:85" x14ac:dyDescent="0.35">
      <c r="B15" s="18" t="s">
        <v>232</v>
      </c>
      <c r="C15" s="17">
        <v>9.4441886672693796E-3</v>
      </c>
      <c r="D15" s="17">
        <v>1.53331010578047E-2</v>
      </c>
      <c r="E15" s="17">
        <v>3.7286233362017799E-3</v>
      </c>
      <c r="F15" s="17"/>
      <c r="G15" s="17">
        <v>1.03269992392028E-2</v>
      </c>
      <c r="H15" s="17">
        <v>1.3206516190026701E-2</v>
      </c>
      <c r="I15" s="17">
        <v>1.83693948947607E-2</v>
      </c>
      <c r="J15" s="17">
        <v>1.04177976812929E-2</v>
      </c>
      <c r="K15" s="17">
        <v>3.0917610407586002E-3</v>
      </c>
      <c r="L15" s="17">
        <v>2.0181699672372402E-3</v>
      </c>
      <c r="M15" s="17"/>
      <c r="N15" s="17">
        <v>1.17960248498689E-2</v>
      </c>
      <c r="O15" s="17">
        <v>5.2115989991554004E-3</v>
      </c>
      <c r="P15" s="17">
        <v>1.9378295412537101E-3</v>
      </c>
      <c r="Q15" s="17">
        <v>1.7987248385132399E-2</v>
      </c>
      <c r="R15" s="17"/>
      <c r="S15" s="17">
        <v>4.0719571294444701E-3</v>
      </c>
      <c r="T15" s="17">
        <v>0</v>
      </c>
      <c r="U15" s="17">
        <v>0</v>
      </c>
      <c r="V15" s="17">
        <v>1.28065986243018E-2</v>
      </c>
      <c r="W15" s="17">
        <v>1.25125605452308E-2</v>
      </c>
      <c r="X15" s="17">
        <v>1.43283649798911E-2</v>
      </c>
      <c r="Y15" s="17">
        <v>0</v>
      </c>
      <c r="Z15" s="17">
        <v>0</v>
      </c>
      <c r="AA15" s="17">
        <v>0</v>
      </c>
      <c r="AB15" s="17">
        <v>1.59820295282425E-2</v>
      </c>
      <c r="AC15" s="17">
        <v>8.2431968422972596E-2</v>
      </c>
      <c r="AD15" s="17">
        <v>0</v>
      </c>
      <c r="AE15" s="17"/>
      <c r="AF15" s="17">
        <v>9.2137119323138103E-2</v>
      </c>
      <c r="AG15" s="17">
        <v>0</v>
      </c>
      <c r="AH15" s="17">
        <v>5.8004578804710704E-3</v>
      </c>
      <c r="AI15" s="17">
        <v>0</v>
      </c>
      <c r="AJ15" s="17">
        <v>1.5197167426629E-2</v>
      </c>
      <c r="AK15" s="17">
        <v>4.0017528805503097E-3</v>
      </c>
      <c r="AL15" s="17">
        <v>1.0485408848389E-2</v>
      </c>
      <c r="AM15" s="17">
        <v>6.3002794210055696E-3</v>
      </c>
      <c r="AN15" s="17">
        <v>2.0979069836654499E-2</v>
      </c>
      <c r="AO15" s="17">
        <v>0</v>
      </c>
      <c r="AP15" s="17">
        <v>2.2299477093227701E-2</v>
      </c>
      <c r="AQ15" s="17">
        <v>0</v>
      </c>
      <c r="AR15" s="17">
        <v>1.8691245175521301E-2</v>
      </c>
      <c r="AS15" s="17">
        <v>0</v>
      </c>
      <c r="AT15" s="17">
        <v>0</v>
      </c>
      <c r="AU15" s="17">
        <v>7.5501924655905703E-3</v>
      </c>
      <c r="AV15" s="17"/>
      <c r="AW15" s="17">
        <v>8.7652621494973704E-3</v>
      </c>
      <c r="AX15" s="17">
        <v>3.7313089634156901E-3</v>
      </c>
      <c r="AY15" s="17">
        <v>8.5326560345065708E-3</v>
      </c>
      <c r="AZ15" s="17">
        <v>2.3236321778518899E-2</v>
      </c>
      <c r="BA15" s="17">
        <v>5.1675106222062901E-2</v>
      </c>
      <c r="BB15" s="17"/>
      <c r="BC15" s="17">
        <v>2.0727366922666999E-2</v>
      </c>
      <c r="BD15" s="17">
        <v>5.8947344725917899E-3</v>
      </c>
      <c r="BE15" s="17">
        <v>8.9777870579686603E-3</v>
      </c>
      <c r="BF15" s="17">
        <v>3.1730643755599102E-3</v>
      </c>
      <c r="BG15" s="17">
        <v>4.3396255296802799E-2</v>
      </c>
      <c r="BH15" s="17"/>
      <c r="BI15" s="17">
        <v>9.7977463817159501E-3</v>
      </c>
      <c r="BJ15" s="17"/>
      <c r="BK15" s="17">
        <v>2.2140729910747999E-2</v>
      </c>
      <c r="BL15" s="17">
        <v>0</v>
      </c>
      <c r="BM15" s="17">
        <v>9.7273658566991404E-3</v>
      </c>
      <c r="BN15" s="17">
        <v>1.98091359520512E-2</v>
      </c>
      <c r="BO15" s="17"/>
      <c r="BP15" s="17">
        <v>2.5577334475066901E-3</v>
      </c>
      <c r="BQ15" s="17">
        <v>1.3276414839432499E-2</v>
      </c>
      <c r="BR15" s="17">
        <v>4.5117880402230802E-3</v>
      </c>
      <c r="BS15" s="17">
        <v>9.2407693812385002E-3</v>
      </c>
      <c r="BT15" s="17">
        <v>1.89090760716462E-2</v>
      </c>
      <c r="BU15" s="17"/>
      <c r="BV15" s="17">
        <v>3.0155118656365002E-3</v>
      </c>
      <c r="BW15" s="17">
        <v>7.3853924185034604E-3</v>
      </c>
      <c r="BX15" s="17">
        <v>8.7629715659080405E-3</v>
      </c>
      <c r="BY15" s="17">
        <v>3.6757015153949801E-3</v>
      </c>
      <c r="BZ15" s="17">
        <v>2.03555988983092E-2</v>
      </c>
      <c r="CA15" s="17"/>
      <c r="CB15" s="17">
        <v>7.0258265214209201E-3</v>
      </c>
      <c r="CC15" s="17">
        <v>1.0860598079228199E-2</v>
      </c>
      <c r="CD15" s="17"/>
      <c r="CE15" s="17">
        <v>6.1376827088104498E-3</v>
      </c>
      <c r="CF15" s="17"/>
      <c r="CG15" s="17">
        <v>9.1037555365125807E-3</v>
      </c>
    </row>
    <row r="16" spans="2:85" x14ac:dyDescent="0.35">
      <c r="B16" s="18" t="s">
        <v>233</v>
      </c>
      <c r="C16" s="17">
        <v>1.9973044389087698E-2</v>
      </c>
      <c r="D16" s="17">
        <v>1.3095132927656E-2</v>
      </c>
      <c r="E16" s="17">
        <v>2.57221285550619E-2</v>
      </c>
      <c r="F16" s="17"/>
      <c r="G16" s="17">
        <v>1.12200056031796E-2</v>
      </c>
      <c r="H16" s="17">
        <v>9.7615596013790294E-3</v>
      </c>
      <c r="I16" s="17">
        <v>1.91247076455551E-2</v>
      </c>
      <c r="J16" s="17">
        <v>3.3660521904999102E-2</v>
      </c>
      <c r="K16" s="17">
        <v>2.5874295907931499E-2</v>
      </c>
      <c r="L16" s="17">
        <v>1.9691988262356599E-2</v>
      </c>
      <c r="M16" s="17"/>
      <c r="N16" s="17">
        <v>1.49423787141014E-2</v>
      </c>
      <c r="O16" s="17">
        <v>2.3808931444896E-2</v>
      </c>
      <c r="P16" s="17">
        <v>9.9800015315570506E-3</v>
      </c>
      <c r="Q16" s="17">
        <v>3.0370502849771899E-2</v>
      </c>
      <c r="R16" s="17"/>
      <c r="S16" s="17">
        <v>1.57675604030552E-2</v>
      </c>
      <c r="T16" s="17">
        <v>1.6004055728681701E-2</v>
      </c>
      <c r="U16" s="17">
        <v>1.56280062552244E-2</v>
      </c>
      <c r="V16" s="17">
        <v>2.54276919223245E-2</v>
      </c>
      <c r="W16" s="17">
        <v>1.13087622563005E-2</v>
      </c>
      <c r="X16" s="17">
        <v>1.5868820792576999E-2</v>
      </c>
      <c r="Y16" s="17">
        <v>3.49946755832179E-2</v>
      </c>
      <c r="Z16" s="17">
        <v>2.5894092385658801E-2</v>
      </c>
      <c r="AA16" s="17">
        <v>3.2256247419631102E-2</v>
      </c>
      <c r="AB16" s="17">
        <v>1.26554259339423E-2</v>
      </c>
      <c r="AC16" s="17">
        <v>1.19581123442611E-2</v>
      </c>
      <c r="AD16" s="17">
        <v>2.68531943066273E-2</v>
      </c>
      <c r="AE16" s="17"/>
      <c r="AF16" s="17">
        <v>3.3707985608663303E-2</v>
      </c>
      <c r="AG16" s="17">
        <v>5.9245092584626999E-2</v>
      </c>
      <c r="AH16" s="17">
        <v>2.2722411463469799E-2</v>
      </c>
      <c r="AI16" s="17">
        <v>1.6749502790719399E-2</v>
      </c>
      <c r="AJ16" s="17">
        <v>1.27064956439098E-2</v>
      </c>
      <c r="AK16" s="17">
        <v>2.8836262084707399E-2</v>
      </c>
      <c r="AL16" s="17">
        <v>8.5655097400593409E-3</v>
      </c>
      <c r="AM16" s="17">
        <v>1.78146750784101E-2</v>
      </c>
      <c r="AN16" s="17">
        <v>3.59396170842941E-2</v>
      </c>
      <c r="AO16" s="17">
        <v>9.9305856661141903E-3</v>
      </c>
      <c r="AP16" s="17">
        <v>1.47747265692172E-2</v>
      </c>
      <c r="AQ16" s="17">
        <v>1.5928592659361199E-2</v>
      </c>
      <c r="AR16" s="17">
        <v>2.4965723079849601E-2</v>
      </c>
      <c r="AS16" s="17">
        <v>0</v>
      </c>
      <c r="AT16" s="17">
        <v>0</v>
      </c>
      <c r="AU16" s="17">
        <v>0</v>
      </c>
      <c r="AV16" s="17"/>
      <c r="AW16" s="17">
        <v>2.21196193284574E-2</v>
      </c>
      <c r="AX16" s="17">
        <v>1.6883446905848701E-2</v>
      </c>
      <c r="AY16" s="17">
        <v>2.03443235048602E-2</v>
      </c>
      <c r="AZ16" s="17">
        <v>1.5778765727306E-2</v>
      </c>
      <c r="BA16" s="17">
        <v>1.6139179416774799E-2</v>
      </c>
      <c r="BB16" s="17"/>
      <c r="BC16" s="17">
        <v>6.8158730065058203E-3</v>
      </c>
      <c r="BD16" s="17">
        <v>3.5673507445519999E-3</v>
      </c>
      <c r="BE16" s="17">
        <v>2.90594093147683E-2</v>
      </c>
      <c r="BF16" s="17">
        <v>3.3394926773769998E-2</v>
      </c>
      <c r="BG16" s="17">
        <v>8.0490195762199096E-2</v>
      </c>
      <c r="BH16" s="17"/>
      <c r="BI16" s="17">
        <v>1.9553351986088902E-2</v>
      </c>
      <c r="BJ16" s="17"/>
      <c r="BK16" s="17">
        <v>9.0941788767159096E-3</v>
      </c>
      <c r="BL16" s="17">
        <v>2.28240517475959E-2</v>
      </c>
      <c r="BM16" s="17">
        <v>2.29965561511002E-2</v>
      </c>
      <c r="BN16" s="17">
        <v>0</v>
      </c>
      <c r="BO16" s="17"/>
      <c r="BP16" s="17">
        <v>7.7715321371227501E-3</v>
      </c>
      <c r="BQ16" s="17">
        <v>1.6636657710953701E-2</v>
      </c>
      <c r="BR16" s="17">
        <v>5.9295775600552896E-3</v>
      </c>
      <c r="BS16" s="17">
        <v>1.42148039434505E-2</v>
      </c>
      <c r="BT16" s="17">
        <v>1.13221575234984E-2</v>
      </c>
      <c r="BU16" s="17"/>
      <c r="BV16" s="17">
        <v>3.0523350109753098E-3</v>
      </c>
      <c r="BW16" s="17">
        <v>1.05705111411134E-2</v>
      </c>
      <c r="BX16" s="17">
        <v>2.1412114798717099E-2</v>
      </c>
      <c r="BY16" s="17">
        <v>1.27407151828336E-2</v>
      </c>
      <c r="BZ16" s="17">
        <v>1.43029072637668E-2</v>
      </c>
      <c r="CA16" s="17"/>
      <c r="CB16" s="17">
        <v>6.9647643336808503E-3</v>
      </c>
      <c r="CC16" s="17">
        <v>2.7591857946645301E-2</v>
      </c>
      <c r="CD16" s="17"/>
      <c r="CE16" s="17">
        <v>1.00167952882508E-2</v>
      </c>
      <c r="CF16" s="17"/>
      <c r="CG16" s="17">
        <v>9.0964364481372403E-3</v>
      </c>
    </row>
    <row r="17" spans="2:85" x14ac:dyDescent="0.35">
      <c r="B17" s="18" t="s">
        <v>140</v>
      </c>
      <c r="C17" s="19">
        <v>0.24739322998264099</v>
      </c>
      <c r="D17" s="19">
        <v>0.187013169441791</v>
      </c>
      <c r="E17" s="19">
        <v>0.307016742269688</v>
      </c>
      <c r="F17" s="19"/>
      <c r="G17" s="19">
        <v>0.16780720786165801</v>
      </c>
      <c r="H17" s="19">
        <v>0.21140541136268801</v>
      </c>
      <c r="I17" s="19">
        <v>0.231520508926888</v>
      </c>
      <c r="J17" s="19">
        <v>0.28274810801509898</v>
      </c>
      <c r="K17" s="19">
        <v>0.26465716260850303</v>
      </c>
      <c r="L17" s="19">
        <v>0.30202373625519502</v>
      </c>
      <c r="M17" s="19"/>
      <c r="N17" s="19">
        <v>0.201268247454607</v>
      </c>
      <c r="O17" s="19">
        <v>0.26088671514082301</v>
      </c>
      <c r="P17" s="19">
        <v>0.22294668791476599</v>
      </c>
      <c r="Q17" s="19">
        <v>0.30526880203687201</v>
      </c>
      <c r="R17" s="19"/>
      <c r="S17" s="19">
        <v>0.203685696200303</v>
      </c>
      <c r="T17" s="19">
        <v>0.25428097538503902</v>
      </c>
      <c r="U17" s="19">
        <v>0.28273107113677898</v>
      </c>
      <c r="V17" s="19">
        <v>0.22484894401476199</v>
      </c>
      <c r="W17" s="19">
        <v>0.233655216190507</v>
      </c>
      <c r="X17" s="19">
        <v>0.22932146152862601</v>
      </c>
      <c r="Y17" s="19">
        <v>0.24709980608767301</v>
      </c>
      <c r="Z17" s="19">
        <v>0.27193858402738902</v>
      </c>
      <c r="AA17" s="19">
        <v>0.28609552079022699</v>
      </c>
      <c r="AB17" s="19">
        <v>0.20637072195084899</v>
      </c>
      <c r="AC17" s="19">
        <v>0.356442583798945</v>
      </c>
      <c r="AD17" s="19">
        <v>0.24882637118369799</v>
      </c>
      <c r="AE17" s="19"/>
      <c r="AF17" s="19">
        <v>0.11089613343464701</v>
      </c>
      <c r="AG17" s="19">
        <v>0.36571501395833</v>
      </c>
      <c r="AH17" s="19">
        <v>0.368700914313631</v>
      </c>
      <c r="AI17" s="19">
        <v>0.27323223700939098</v>
      </c>
      <c r="AJ17" s="19">
        <v>0.30018145164615601</v>
      </c>
      <c r="AK17" s="19">
        <v>0.26317503990003699</v>
      </c>
      <c r="AL17" s="19">
        <v>0.20186170429431699</v>
      </c>
      <c r="AM17" s="19">
        <v>0.24817555899501101</v>
      </c>
      <c r="AN17" s="19">
        <v>0.15712102221117899</v>
      </c>
      <c r="AO17" s="19">
        <v>0.20867519244485699</v>
      </c>
      <c r="AP17" s="19">
        <v>0.22712271668074899</v>
      </c>
      <c r="AQ17" s="19">
        <v>0.233828983319289</v>
      </c>
      <c r="AR17" s="19">
        <v>0.153553552854613</v>
      </c>
      <c r="AS17" s="19">
        <v>0.30096727616227298</v>
      </c>
      <c r="AT17" s="19">
        <v>0.17419467633862201</v>
      </c>
      <c r="AU17" s="19">
        <v>0.10196027858201299</v>
      </c>
      <c r="AV17" s="19"/>
      <c r="AW17" s="19">
        <v>0.3053169319804</v>
      </c>
      <c r="AX17" s="19">
        <v>0.27370005328650099</v>
      </c>
      <c r="AY17" s="19">
        <v>0.22572484092858999</v>
      </c>
      <c r="AZ17" s="19">
        <v>0.15986222107169601</v>
      </c>
      <c r="BA17" s="19">
        <v>8.9203986554388298E-2</v>
      </c>
      <c r="BB17" s="19"/>
      <c r="BC17" s="19">
        <v>0.106129034858537</v>
      </c>
      <c r="BD17" s="19">
        <v>0.21606109540152199</v>
      </c>
      <c r="BE17" s="19">
        <v>0.27794783640806803</v>
      </c>
      <c r="BF17" s="19">
        <v>0.34314093200068202</v>
      </c>
      <c r="BG17" s="19">
        <v>0.28887319808386402</v>
      </c>
      <c r="BH17" s="19"/>
      <c r="BI17" s="19">
        <v>0.23264373971748301</v>
      </c>
      <c r="BJ17" s="19"/>
      <c r="BK17" s="19">
        <v>0.238963246226087</v>
      </c>
      <c r="BL17" s="19">
        <v>0.262974792697381</v>
      </c>
      <c r="BM17" s="19">
        <v>0.23636842159555799</v>
      </c>
      <c r="BN17" s="19">
        <v>0.38001114552721499</v>
      </c>
      <c r="BO17" s="19"/>
      <c r="BP17" s="19">
        <v>0.162306225872664</v>
      </c>
      <c r="BQ17" s="19">
        <v>0.216533497298145</v>
      </c>
      <c r="BR17" s="19">
        <v>0.25601642058028801</v>
      </c>
      <c r="BS17" s="19">
        <v>0.13811622739601001</v>
      </c>
      <c r="BT17" s="19">
        <v>0.130813175272182</v>
      </c>
      <c r="BU17" s="19"/>
      <c r="BV17" s="19">
        <v>0.12869511230682401</v>
      </c>
      <c r="BW17" s="19">
        <v>0.13208962544408401</v>
      </c>
      <c r="BX17" s="19">
        <v>0.21219886498842699</v>
      </c>
      <c r="BY17" s="19">
        <v>0.150433007244411</v>
      </c>
      <c r="BZ17" s="19">
        <v>0.15137725728878901</v>
      </c>
      <c r="CA17" s="19"/>
      <c r="CB17" s="19">
        <v>0.135869061750656</v>
      </c>
      <c r="CC17" s="19">
        <v>0.31271176873658002</v>
      </c>
      <c r="CD17" s="19"/>
      <c r="CE17" s="19">
        <v>0.135610260595976</v>
      </c>
      <c r="CF17" s="19"/>
      <c r="CG17" s="19">
        <v>0.136658808744404</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237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0.193425921679417</v>
      </c>
      <c r="D9" s="17">
        <v>0.22401730525554001</v>
      </c>
      <c r="E9" s="17">
        <v>0.16416315118722599</v>
      </c>
      <c r="F9" s="17"/>
      <c r="G9" s="17">
        <v>0.25787079311907402</v>
      </c>
      <c r="H9" s="17">
        <v>0.223049018900636</v>
      </c>
      <c r="I9" s="17">
        <v>0.21817195895257499</v>
      </c>
      <c r="J9" s="17">
        <v>0.18649544398092599</v>
      </c>
      <c r="K9" s="17">
        <v>0.16298373709512901</v>
      </c>
      <c r="L9" s="17">
        <v>0.13254026825551099</v>
      </c>
      <c r="M9" s="17"/>
      <c r="N9" s="17">
        <v>0.252828626793273</v>
      </c>
      <c r="O9" s="17">
        <v>0.17324282693953799</v>
      </c>
      <c r="P9" s="17">
        <v>0.186915370035798</v>
      </c>
      <c r="Q9" s="17">
        <v>0.15753811150574701</v>
      </c>
      <c r="R9" s="17"/>
      <c r="S9" s="17">
        <v>0.32058954602102502</v>
      </c>
      <c r="T9" s="17">
        <v>0.15397139667814699</v>
      </c>
      <c r="U9" s="17">
        <v>0.12907564212330699</v>
      </c>
      <c r="V9" s="17">
        <v>0.148802813841478</v>
      </c>
      <c r="W9" s="17">
        <v>0.17560066545803699</v>
      </c>
      <c r="X9" s="17">
        <v>0.183034034254832</v>
      </c>
      <c r="Y9" s="17">
        <v>0.18586935166075499</v>
      </c>
      <c r="Z9" s="17">
        <v>0.18300105323417101</v>
      </c>
      <c r="AA9" s="17">
        <v>0.190882648083982</v>
      </c>
      <c r="AB9" s="17">
        <v>0.17011193586058099</v>
      </c>
      <c r="AC9" s="17">
        <v>0.206526527899769</v>
      </c>
      <c r="AD9" s="17">
        <v>0.24070892707756</v>
      </c>
      <c r="AE9" s="17"/>
      <c r="AF9" s="17">
        <v>0.21122164214483899</v>
      </c>
      <c r="AG9" s="17">
        <v>0.21698376289434401</v>
      </c>
      <c r="AH9" s="17">
        <v>0.14680217134283599</v>
      </c>
      <c r="AI9" s="17">
        <v>0.11260031303799201</v>
      </c>
      <c r="AJ9" s="17">
        <v>0.18014631654706401</v>
      </c>
      <c r="AK9" s="17">
        <v>0.18406634953633499</v>
      </c>
      <c r="AL9" s="17">
        <v>0.18380188210670001</v>
      </c>
      <c r="AM9" s="17">
        <v>0.139793016141498</v>
      </c>
      <c r="AN9" s="17">
        <v>0.15706871597453401</v>
      </c>
      <c r="AO9" s="17">
        <v>0.18668309144311299</v>
      </c>
      <c r="AP9" s="17">
        <v>0.196117648788525</v>
      </c>
      <c r="AQ9" s="17">
        <v>0.221605717326994</v>
      </c>
      <c r="AR9" s="17">
        <v>0.28376838567455298</v>
      </c>
      <c r="AS9" s="17">
        <v>0.12769279639223999</v>
      </c>
      <c r="AT9" s="17">
        <v>0.35850269543145002</v>
      </c>
      <c r="AU9" s="17">
        <v>0.35571854440788903</v>
      </c>
      <c r="AV9" s="17"/>
      <c r="AW9" s="17">
        <v>0.13673319376475199</v>
      </c>
      <c r="AX9" s="17">
        <v>0.169469012427196</v>
      </c>
      <c r="AY9" s="17">
        <v>0.22923367375540099</v>
      </c>
      <c r="AZ9" s="17">
        <v>0.27641984228122302</v>
      </c>
      <c r="BA9" s="17">
        <v>0.41890467081051602</v>
      </c>
      <c r="BB9" s="17"/>
      <c r="BC9" s="17">
        <v>0.28108874384542099</v>
      </c>
      <c r="BD9" s="17">
        <v>0.23495100079648601</v>
      </c>
      <c r="BE9" s="17">
        <v>0.150245632716032</v>
      </c>
      <c r="BF9" s="17">
        <v>0.147445484534513</v>
      </c>
      <c r="BG9" s="17">
        <v>0.13818281849293701</v>
      </c>
      <c r="BH9" s="17"/>
      <c r="BI9" s="17">
        <v>0.192816354947353</v>
      </c>
      <c r="BJ9" s="17"/>
      <c r="BK9" s="17">
        <v>0.223629380633245</v>
      </c>
      <c r="BL9" s="17">
        <v>0.17765659017135399</v>
      </c>
      <c r="BM9" s="17">
        <v>0.19275381826994401</v>
      </c>
      <c r="BN9" s="17">
        <v>0.16496815264855999</v>
      </c>
      <c r="BO9" s="17"/>
      <c r="BP9" s="17">
        <v>4.3316658642749702E-2</v>
      </c>
      <c r="BQ9" s="17">
        <v>0.43071918487521899</v>
      </c>
      <c r="BR9" s="17">
        <v>6.5600023767451901E-2</v>
      </c>
      <c r="BS9" s="17">
        <v>3.37503559434068E-2</v>
      </c>
      <c r="BT9" s="17">
        <v>5.5944197629086402E-2</v>
      </c>
      <c r="BU9" s="17"/>
      <c r="BV9" s="17">
        <v>5.8564415928179799E-2</v>
      </c>
      <c r="BW9" s="17">
        <v>0.70208934259321798</v>
      </c>
      <c r="BX9" s="17">
        <v>6.9929494566031897E-2</v>
      </c>
      <c r="BY9" s="17">
        <v>1.25292560589836E-2</v>
      </c>
      <c r="BZ9" s="17">
        <v>6.0079151755638702E-2</v>
      </c>
      <c r="CA9" s="17"/>
      <c r="CB9" s="17">
        <v>0.12803462841069499</v>
      </c>
      <c r="CC9" s="17">
        <v>0.231724918132441</v>
      </c>
      <c r="CD9" s="17"/>
      <c r="CE9" s="17">
        <v>0.72340229857226201</v>
      </c>
      <c r="CF9" s="17"/>
      <c r="CG9" s="17">
        <v>0.291702197501157</v>
      </c>
    </row>
    <row r="10" spans="2:85" x14ac:dyDescent="0.35">
      <c r="B10" s="18" t="s">
        <v>75</v>
      </c>
      <c r="C10" s="17">
        <v>0.15034713588252599</v>
      </c>
      <c r="D10" s="17">
        <v>0.15147664982072401</v>
      </c>
      <c r="E10" s="17">
        <v>0.14912262506304499</v>
      </c>
      <c r="F10" s="17"/>
      <c r="G10" s="17">
        <v>7.2611233426962005E-2</v>
      </c>
      <c r="H10" s="17">
        <v>0.120105747779559</v>
      </c>
      <c r="I10" s="17">
        <v>0.122750292815043</v>
      </c>
      <c r="J10" s="17">
        <v>0.157551269006004</v>
      </c>
      <c r="K10" s="17">
        <v>0.13306112380388099</v>
      </c>
      <c r="L10" s="17">
        <v>0.25462409530979102</v>
      </c>
      <c r="M10" s="17"/>
      <c r="N10" s="17">
        <v>0.190446163431746</v>
      </c>
      <c r="O10" s="17">
        <v>0.17202169438236301</v>
      </c>
      <c r="P10" s="17">
        <v>0.11925910876412001</v>
      </c>
      <c r="Q10" s="17">
        <v>0.106457173611924</v>
      </c>
      <c r="R10" s="17"/>
      <c r="S10" s="17">
        <v>0.14791566223354499</v>
      </c>
      <c r="T10" s="17">
        <v>0.228534592917982</v>
      </c>
      <c r="U10" s="17">
        <v>0.13391590531841099</v>
      </c>
      <c r="V10" s="17">
        <v>0.194991115496187</v>
      </c>
      <c r="W10" s="17">
        <v>0.17208038292991101</v>
      </c>
      <c r="X10" s="17">
        <v>0.16828569626589701</v>
      </c>
      <c r="Y10" s="17">
        <v>0.14139541010829099</v>
      </c>
      <c r="Z10" s="17">
        <v>0.13672470907429901</v>
      </c>
      <c r="AA10" s="17">
        <v>0.11827959874689099</v>
      </c>
      <c r="AB10" s="17">
        <v>6.7806106948235204E-2</v>
      </c>
      <c r="AC10" s="17">
        <v>0.11028207893882599</v>
      </c>
      <c r="AD10" s="17">
        <v>0.10323888930235001</v>
      </c>
      <c r="AE10" s="17"/>
      <c r="AF10" s="17">
        <v>7.8421780846955294E-2</v>
      </c>
      <c r="AG10" s="17">
        <v>2.0315813449367798E-2</v>
      </c>
      <c r="AH10" s="17">
        <v>0.129869822170188</v>
      </c>
      <c r="AI10" s="17">
        <v>0.109498875452154</v>
      </c>
      <c r="AJ10" s="17">
        <v>0.119699423585094</v>
      </c>
      <c r="AK10" s="17">
        <v>0.14091312660527699</v>
      </c>
      <c r="AL10" s="17">
        <v>0.16358078699602799</v>
      </c>
      <c r="AM10" s="17">
        <v>0.16613084734713199</v>
      </c>
      <c r="AN10" s="17">
        <v>0.201426867081478</v>
      </c>
      <c r="AO10" s="17">
        <v>0.163372602777166</v>
      </c>
      <c r="AP10" s="17">
        <v>0.152472975805304</v>
      </c>
      <c r="AQ10" s="17">
        <v>0.18015135892133499</v>
      </c>
      <c r="AR10" s="17">
        <v>0.151003534579536</v>
      </c>
      <c r="AS10" s="17">
        <v>0.24628048317026699</v>
      </c>
      <c r="AT10" s="17">
        <v>0.15252824186156599</v>
      </c>
      <c r="AU10" s="17">
        <v>0.213009898403171</v>
      </c>
      <c r="AV10" s="17"/>
      <c r="AW10" s="17">
        <v>0.149785458190729</v>
      </c>
      <c r="AX10" s="17">
        <v>0.111404476766703</v>
      </c>
      <c r="AY10" s="17">
        <v>0.14884215859043501</v>
      </c>
      <c r="AZ10" s="17">
        <v>0.21803990011743399</v>
      </c>
      <c r="BA10" s="17">
        <v>0.124452145102585</v>
      </c>
      <c r="BB10" s="17"/>
      <c r="BC10" s="17">
        <v>0.19761300783188501</v>
      </c>
      <c r="BD10" s="17">
        <v>0.191793818395745</v>
      </c>
      <c r="BE10" s="17">
        <v>0.13576340950781199</v>
      </c>
      <c r="BF10" s="17">
        <v>8.1513842158231001E-2</v>
      </c>
      <c r="BG10" s="17">
        <v>1.1840232156545101E-2</v>
      </c>
      <c r="BH10" s="17"/>
      <c r="BI10" s="17">
        <v>0.15739821135015999</v>
      </c>
      <c r="BJ10" s="17"/>
      <c r="BK10" s="17">
        <v>0.13496491066854399</v>
      </c>
      <c r="BL10" s="17">
        <v>0.157569524008985</v>
      </c>
      <c r="BM10" s="17">
        <v>0.151713510161432</v>
      </c>
      <c r="BN10" s="17">
        <v>0.15075280052586901</v>
      </c>
      <c r="BO10" s="17"/>
      <c r="BP10" s="17">
        <v>0.588160613875092</v>
      </c>
      <c r="BQ10" s="17">
        <v>7.0157450344307495E-2</v>
      </c>
      <c r="BR10" s="17">
        <v>4.3627267914320998E-2</v>
      </c>
      <c r="BS10" s="17">
        <v>4.1191113641127201E-2</v>
      </c>
      <c r="BT10" s="17">
        <v>7.3269355232993605E-2</v>
      </c>
      <c r="BU10" s="17"/>
      <c r="BV10" s="17">
        <v>0.72611596638134801</v>
      </c>
      <c r="BW10" s="17">
        <v>3.8189753139342197E-2</v>
      </c>
      <c r="BX10" s="17">
        <v>5.9011080717800403E-2</v>
      </c>
      <c r="BY10" s="17">
        <v>8.4172891923211604E-2</v>
      </c>
      <c r="BZ10" s="17">
        <v>4.57213959526028E-2</v>
      </c>
      <c r="CA10" s="17"/>
      <c r="CB10" s="17">
        <v>0.16063791517516299</v>
      </c>
      <c r="CC10" s="17">
        <v>0.14431993409577001</v>
      </c>
      <c r="CD10" s="17"/>
      <c r="CE10" s="17">
        <v>3.8464190933793302E-2</v>
      </c>
      <c r="CF10" s="17"/>
      <c r="CG10" s="17">
        <v>8.8520370897566106E-2</v>
      </c>
    </row>
    <row r="11" spans="2:85" x14ac:dyDescent="0.35">
      <c r="B11" s="18" t="s">
        <v>77</v>
      </c>
      <c r="C11" s="17">
        <v>7.90056307004251E-2</v>
      </c>
      <c r="D11" s="17">
        <v>9.2646774105565502E-2</v>
      </c>
      <c r="E11" s="17">
        <v>6.5935447633749603E-2</v>
      </c>
      <c r="F11" s="17"/>
      <c r="G11" s="17">
        <v>7.9357511469384898E-2</v>
      </c>
      <c r="H11" s="17">
        <v>9.7622372155256307E-2</v>
      </c>
      <c r="I11" s="17">
        <v>7.3597780491278297E-2</v>
      </c>
      <c r="J11" s="17">
        <v>7.6798287899869894E-2</v>
      </c>
      <c r="K11" s="17">
        <v>7.8093474930274798E-2</v>
      </c>
      <c r="L11" s="17">
        <v>7.0435792201396605E-2</v>
      </c>
      <c r="M11" s="17"/>
      <c r="N11" s="17">
        <v>9.0008286087955899E-2</v>
      </c>
      <c r="O11" s="17">
        <v>7.8940810932645905E-2</v>
      </c>
      <c r="P11" s="17">
        <v>6.2667796290439504E-2</v>
      </c>
      <c r="Q11" s="17">
        <v>8.2199514766772896E-2</v>
      </c>
      <c r="R11" s="17"/>
      <c r="S11" s="17">
        <v>0.107627757900173</v>
      </c>
      <c r="T11" s="17">
        <v>8.6305594188597706E-2</v>
      </c>
      <c r="U11" s="17">
        <v>9.1552063025656702E-2</v>
      </c>
      <c r="V11" s="17">
        <v>4.1741767546607397E-2</v>
      </c>
      <c r="W11" s="17">
        <v>4.5874356873474603E-2</v>
      </c>
      <c r="X11" s="17">
        <v>8.1544619320062503E-2</v>
      </c>
      <c r="Y11" s="17">
        <v>6.5419227835263605E-2</v>
      </c>
      <c r="Z11" s="17">
        <v>9.7654212872939197E-2</v>
      </c>
      <c r="AA11" s="17">
        <v>6.6730426968654499E-2</v>
      </c>
      <c r="AB11" s="17">
        <v>0.14270865263931001</v>
      </c>
      <c r="AC11" s="17">
        <v>1.8926773289924499E-2</v>
      </c>
      <c r="AD11" s="17">
        <v>2.6222596622603699E-2</v>
      </c>
      <c r="AE11" s="17"/>
      <c r="AF11" s="17">
        <v>8.6694773305741699E-2</v>
      </c>
      <c r="AG11" s="17">
        <v>6.1175709981948698E-2</v>
      </c>
      <c r="AH11" s="17">
        <v>7.3478021829985293E-2</v>
      </c>
      <c r="AI11" s="17">
        <v>7.1246043809748694E-2</v>
      </c>
      <c r="AJ11" s="17">
        <v>5.7920622917610798E-2</v>
      </c>
      <c r="AK11" s="17">
        <v>7.6787974805400103E-2</v>
      </c>
      <c r="AL11" s="17">
        <v>6.1421455390878898E-2</v>
      </c>
      <c r="AM11" s="17">
        <v>0.13294810856751099</v>
      </c>
      <c r="AN11" s="17">
        <v>9.8921830442716005E-2</v>
      </c>
      <c r="AO11" s="17">
        <v>9.6633793542845806E-2</v>
      </c>
      <c r="AP11" s="17">
        <v>6.9246544999750206E-2</v>
      </c>
      <c r="AQ11" s="17">
        <v>4.7654771302721402E-2</v>
      </c>
      <c r="AR11" s="17">
        <v>8.1241698089489403E-2</v>
      </c>
      <c r="AS11" s="17">
        <v>5.7340326915262502E-2</v>
      </c>
      <c r="AT11" s="17">
        <v>8.6494558015664094E-2</v>
      </c>
      <c r="AU11" s="17">
        <v>0.12657747058444899</v>
      </c>
      <c r="AV11" s="17"/>
      <c r="AW11" s="17">
        <v>6.8282939938401496E-2</v>
      </c>
      <c r="AX11" s="17">
        <v>5.9131071686222003E-2</v>
      </c>
      <c r="AY11" s="17">
        <v>0.104834813828682</v>
      </c>
      <c r="AZ11" s="17">
        <v>7.9151555763109505E-2</v>
      </c>
      <c r="BA11" s="17">
        <v>5.4006890720100099E-2</v>
      </c>
      <c r="BB11" s="17"/>
      <c r="BC11" s="17">
        <v>9.2150711952311698E-2</v>
      </c>
      <c r="BD11" s="17">
        <v>7.7061063873590505E-2</v>
      </c>
      <c r="BE11" s="17">
        <v>7.2621052917030707E-2</v>
      </c>
      <c r="BF11" s="17">
        <v>8.0771874524763906E-2</v>
      </c>
      <c r="BG11" s="17">
        <v>0.11977732259656</v>
      </c>
      <c r="BH11" s="17"/>
      <c r="BI11" s="17">
        <v>8.1218132503433002E-2</v>
      </c>
      <c r="BJ11" s="17"/>
      <c r="BK11" s="17">
        <v>8.8881236819928294E-2</v>
      </c>
      <c r="BL11" s="17">
        <v>7.7499619579805806E-2</v>
      </c>
      <c r="BM11" s="17">
        <v>7.9765047825210697E-2</v>
      </c>
      <c r="BN11" s="17">
        <v>0</v>
      </c>
      <c r="BO11" s="17"/>
      <c r="BP11" s="17">
        <v>2.2044335575856999E-2</v>
      </c>
      <c r="BQ11" s="17">
        <v>6.6064374146438606E-2</v>
      </c>
      <c r="BR11" s="17">
        <v>0.488221512997003</v>
      </c>
      <c r="BS11" s="17">
        <v>2.42511317536637E-2</v>
      </c>
      <c r="BT11" s="17">
        <v>7.2858431861946599E-2</v>
      </c>
      <c r="BU11" s="17"/>
      <c r="BV11" s="17">
        <v>8.3186080027005792E-3</v>
      </c>
      <c r="BW11" s="17">
        <v>3.9404049597412401E-2</v>
      </c>
      <c r="BX11" s="17">
        <v>0.55284928738810601</v>
      </c>
      <c r="BY11" s="17">
        <v>2.3180338545956101E-2</v>
      </c>
      <c r="BZ11" s="17">
        <v>4.8069423065221398E-2</v>
      </c>
      <c r="CA11" s="17"/>
      <c r="CB11" s="17">
        <v>4.6694750667279898E-2</v>
      </c>
      <c r="CC11" s="17">
        <v>9.79297751533902E-2</v>
      </c>
      <c r="CD11" s="17"/>
      <c r="CE11" s="17">
        <v>4.2651156421841203E-2</v>
      </c>
      <c r="CF11" s="17"/>
      <c r="CG11" s="17">
        <v>4.6612971142572103E-2</v>
      </c>
    </row>
    <row r="12" spans="2:85" x14ac:dyDescent="0.35">
      <c r="B12" s="18" t="s">
        <v>79</v>
      </c>
      <c r="C12" s="17">
        <v>0.11162815649071101</v>
      </c>
      <c r="D12" s="17">
        <v>0.101922189118955</v>
      </c>
      <c r="E12" s="17">
        <v>0.120047132632892</v>
      </c>
      <c r="F12" s="17"/>
      <c r="G12" s="17">
        <v>0.24730235497777101</v>
      </c>
      <c r="H12" s="17">
        <v>0.16435053876994099</v>
      </c>
      <c r="I12" s="17">
        <v>0.117518814504545</v>
      </c>
      <c r="J12" s="17">
        <v>7.7110549473750303E-2</v>
      </c>
      <c r="K12" s="17">
        <v>6.3552884381334301E-2</v>
      </c>
      <c r="L12" s="17">
        <v>3.42680425740573E-2</v>
      </c>
      <c r="M12" s="17"/>
      <c r="N12" s="17">
        <v>9.8037861141381105E-2</v>
      </c>
      <c r="O12" s="17">
        <v>0.108795686907684</v>
      </c>
      <c r="P12" s="17">
        <v>0.13387164718877501</v>
      </c>
      <c r="Q12" s="17">
        <v>0.110570197271964</v>
      </c>
      <c r="R12" s="17"/>
      <c r="S12" s="17">
        <v>0.11922078657836301</v>
      </c>
      <c r="T12" s="17">
        <v>7.8201032349326502E-2</v>
      </c>
      <c r="U12" s="17">
        <v>0.13667915746658499</v>
      </c>
      <c r="V12" s="17">
        <v>0.145924979454639</v>
      </c>
      <c r="W12" s="17">
        <v>7.4661135668187897E-2</v>
      </c>
      <c r="X12" s="17">
        <v>0.11445029477506299</v>
      </c>
      <c r="Y12" s="17">
        <v>0.14259787793056999</v>
      </c>
      <c r="Z12" s="17">
        <v>3.6785833593341102E-2</v>
      </c>
      <c r="AA12" s="17">
        <v>0.101898744260162</v>
      </c>
      <c r="AB12" s="17">
        <v>0.124346218296864</v>
      </c>
      <c r="AC12" s="17">
        <v>0.12982289795900201</v>
      </c>
      <c r="AD12" s="17">
        <v>0.113746102886156</v>
      </c>
      <c r="AE12" s="17"/>
      <c r="AF12" s="17">
        <v>0.13982457353820299</v>
      </c>
      <c r="AG12" s="17">
        <v>6.7327534554070104E-2</v>
      </c>
      <c r="AH12" s="17">
        <v>0.109077048022272</v>
      </c>
      <c r="AI12" s="17">
        <v>0.15153462184226699</v>
      </c>
      <c r="AJ12" s="17">
        <v>0.14915472523048601</v>
      </c>
      <c r="AK12" s="17">
        <v>0.10668222004222901</v>
      </c>
      <c r="AL12" s="17">
        <v>7.5933438590168004E-2</v>
      </c>
      <c r="AM12" s="17">
        <v>0.108728282351339</v>
      </c>
      <c r="AN12" s="17">
        <v>0.15707219418669899</v>
      </c>
      <c r="AO12" s="17">
        <v>0.122845358408498</v>
      </c>
      <c r="AP12" s="17">
        <v>0.11722204059001901</v>
      </c>
      <c r="AQ12" s="17">
        <v>0.10479954850114299</v>
      </c>
      <c r="AR12" s="17">
        <v>0.16433039250053799</v>
      </c>
      <c r="AS12" s="17">
        <v>8.78795718122478E-2</v>
      </c>
      <c r="AT12" s="17">
        <v>5.9378952219503602E-2</v>
      </c>
      <c r="AU12" s="17">
        <v>6.4635809791572796E-2</v>
      </c>
      <c r="AV12" s="17"/>
      <c r="AW12" s="17">
        <v>9.4843564923615106E-2</v>
      </c>
      <c r="AX12" s="17">
        <v>0.118463868528295</v>
      </c>
      <c r="AY12" s="17">
        <v>0.14198101114101999</v>
      </c>
      <c r="AZ12" s="17">
        <v>0.12794270533096899</v>
      </c>
      <c r="BA12" s="17">
        <v>4.2291534060630402E-2</v>
      </c>
      <c r="BB12" s="17"/>
      <c r="BC12" s="17">
        <v>0.10937160115376</v>
      </c>
      <c r="BD12" s="17">
        <v>8.3240716786655095E-2</v>
      </c>
      <c r="BE12" s="17">
        <v>0.12896240835910799</v>
      </c>
      <c r="BF12" s="17">
        <v>0.12584452893131601</v>
      </c>
      <c r="BG12" s="17">
        <v>0.17160998059476301</v>
      </c>
      <c r="BH12" s="17"/>
      <c r="BI12" s="17">
        <v>0.108641984080288</v>
      </c>
      <c r="BJ12" s="17"/>
      <c r="BK12" s="17">
        <v>0.116371109921125</v>
      </c>
      <c r="BL12" s="17">
        <v>0.102948744056526</v>
      </c>
      <c r="BM12" s="17">
        <v>0.111925442056703</v>
      </c>
      <c r="BN12" s="17">
        <v>0.17642990631543401</v>
      </c>
      <c r="BO12" s="17"/>
      <c r="BP12" s="17">
        <v>1.9183849662799301E-2</v>
      </c>
      <c r="BQ12" s="17">
        <v>0.115242309539064</v>
      </c>
      <c r="BR12" s="17">
        <v>8.0087772209812294E-2</v>
      </c>
      <c r="BS12" s="17">
        <v>2.88519999648142E-2</v>
      </c>
      <c r="BT12" s="17">
        <v>0.52082872760370902</v>
      </c>
      <c r="BU12" s="17"/>
      <c r="BV12" s="17">
        <v>1.3282022523447999E-2</v>
      </c>
      <c r="BW12" s="17">
        <v>5.1434909001825999E-2</v>
      </c>
      <c r="BX12" s="17">
        <v>6.7011124315402903E-2</v>
      </c>
      <c r="BY12" s="17">
        <v>3.3949842011991603E-2</v>
      </c>
      <c r="BZ12" s="17">
        <v>0.63547548215726302</v>
      </c>
      <c r="CA12" s="17"/>
      <c r="CB12" s="17">
        <v>4.8440218080142997E-2</v>
      </c>
      <c r="CC12" s="17">
        <v>0.14863667105113099</v>
      </c>
      <c r="CD12" s="17"/>
      <c r="CE12" s="17">
        <v>4.21072063669201E-2</v>
      </c>
      <c r="CF12" s="17"/>
      <c r="CG12" s="17">
        <v>8.04934810114738E-2</v>
      </c>
    </row>
    <row r="13" spans="2:85" x14ac:dyDescent="0.35">
      <c r="B13" s="18" t="s">
        <v>78</v>
      </c>
      <c r="C13" s="17">
        <v>0.172239973471222</v>
      </c>
      <c r="D13" s="17">
        <v>0.198420992010134</v>
      </c>
      <c r="E13" s="17">
        <v>0.14721589151798101</v>
      </c>
      <c r="F13" s="17"/>
      <c r="G13" s="17">
        <v>0.13750852675652001</v>
      </c>
      <c r="H13" s="17">
        <v>0.13938272866360801</v>
      </c>
      <c r="I13" s="17">
        <v>0.19690193882724899</v>
      </c>
      <c r="J13" s="17">
        <v>0.175585553767521</v>
      </c>
      <c r="K13" s="17">
        <v>0.20801641196679699</v>
      </c>
      <c r="L13" s="17">
        <v>0.175264329430731</v>
      </c>
      <c r="M13" s="17"/>
      <c r="N13" s="17">
        <v>0.128569465029509</v>
      </c>
      <c r="O13" s="17">
        <v>0.15753270855169799</v>
      </c>
      <c r="P13" s="17">
        <v>0.22818676086546</v>
      </c>
      <c r="Q13" s="17">
        <v>0.18684442498541801</v>
      </c>
      <c r="R13" s="17"/>
      <c r="S13" s="17">
        <v>9.6987872123932603E-2</v>
      </c>
      <c r="T13" s="17">
        <v>0.165028449670995</v>
      </c>
      <c r="U13" s="17">
        <v>0.20238069294872599</v>
      </c>
      <c r="V13" s="17">
        <v>0.23860575732309899</v>
      </c>
      <c r="W13" s="17">
        <v>0.22473650259234301</v>
      </c>
      <c r="X13" s="17">
        <v>0.19564413536504399</v>
      </c>
      <c r="Y13" s="17">
        <v>0.17269330487427201</v>
      </c>
      <c r="Z13" s="17">
        <v>0.275786622250143</v>
      </c>
      <c r="AA13" s="17">
        <v>0.21269223916878599</v>
      </c>
      <c r="AB13" s="17">
        <v>0.103653869891071</v>
      </c>
      <c r="AC13" s="17">
        <v>0.105755937943419</v>
      </c>
      <c r="AD13" s="17">
        <v>0.11270271790134399</v>
      </c>
      <c r="AE13" s="17"/>
      <c r="AF13" s="17">
        <v>8.6110974149042202E-2</v>
      </c>
      <c r="AG13" s="17">
        <v>0.18864705597227699</v>
      </c>
      <c r="AH13" s="17">
        <v>0.16354377754041199</v>
      </c>
      <c r="AI13" s="17">
        <v>0.219116296306127</v>
      </c>
      <c r="AJ13" s="17">
        <v>0.17966670344781099</v>
      </c>
      <c r="AK13" s="17">
        <v>0.18865202272009901</v>
      </c>
      <c r="AL13" s="17">
        <v>0.21704888882752901</v>
      </c>
      <c r="AM13" s="17">
        <v>0.18528858204474899</v>
      </c>
      <c r="AN13" s="17">
        <v>0.168291354554433</v>
      </c>
      <c r="AO13" s="17">
        <v>0.18701551656993401</v>
      </c>
      <c r="AP13" s="17">
        <v>0.186379823370385</v>
      </c>
      <c r="AQ13" s="17">
        <v>0.182985648051817</v>
      </c>
      <c r="AR13" s="17">
        <v>8.9512035537658394E-2</v>
      </c>
      <c r="AS13" s="17">
        <v>0.14429872371063099</v>
      </c>
      <c r="AT13" s="17">
        <v>0.158663164436747</v>
      </c>
      <c r="AU13" s="17">
        <v>0.12871378200171901</v>
      </c>
      <c r="AV13" s="17"/>
      <c r="AW13" s="17">
        <v>0.191927339344549</v>
      </c>
      <c r="AX13" s="17">
        <v>0.22899456531958201</v>
      </c>
      <c r="AY13" s="17">
        <v>0.11747848873849</v>
      </c>
      <c r="AZ13" s="17">
        <v>0.11081062724280299</v>
      </c>
      <c r="BA13" s="17">
        <v>0.187126082841513</v>
      </c>
      <c r="BB13" s="17"/>
      <c r="BC13" s="17">
        <v>0.14582688518374001</v>
      </c>
      <c r="BD13" s="17">
        <v>0.154038521425442</v>
      </c>
      <c r="BE13" s="17">
        <v>0.19075711186361499</v>
      </c>
      <c r="BF13" s="17">
        <v>0.17802743125974599</v>
      </c>
      <c r="BG13" s="17">
        <v>0.22447477930599399</v>
      </c>
      <c r="BH13" s="17"/>
      <c r="BI13" s="17">
        <v>0.179233122504279</v>
      </c>
      <c r="BJ13" s="17"/>
      <c r="BK13" s="17">
        <v>0.135537732401011</v>
      </c>
      <c r="BL13" s="17">
        <v>0.16434579278925099</v>
      </c>
      <c r="BM13" s="17">
        <v>0.18989461708475999</v>
      </c>
      <c r="BN13" s="17">
        <v>0.150109867027274</v>
      </c>
      <c r="BO13" s="17"/>
      <c r="BP13" s="17">
        <v>0.120657512959847</v>
      </c>
      <c r="BQ13" s="17">
        <v>9.6633703385246295E-2</v>
      </c>
      <c r="BR13" s="17">
        <v>5.4411879758575699E-2</v>
      </c>
      <c r="BS13" s="17">
        <v>0.68470867310324901</v>
      </c>
      <c r="BT13" s="17">
        <v>5.9713194355651297E-2</v>
      </c>
      <c r="BU13" s="17"/>
      <c r="BV13" s="17">
        <v>2.2901927505618098E-2</v>
      </c>
      <c r="BW13" s="17">
        <v>3.6583380398833097E-2</v>
      </c>
      <c r="BX13" s="17">
        <v>1.8444363053336601E-2</v>
      </c>
      <c r="BY13" s="17">
        <v>0.64210903158372001</v>
      </c>
      <c r="BZ13" s="17">
        <v>2.4676729227192499E-2</v>
      </c>
      <c r="CA13" s="17"/>
      <c r="CB13" s="17">
        <v>0.43444996175707701</v>
      </c>
      <c r="CC13" s="17">
        <v>1.8666326135044001E-2</v>
      </c>
      <c r="CD13" s="17"/>
      <c r="CE13" s="17">
        <v>2.6585874579857099E-2</v>
      </c>
      <c r="CF13" s="17"/>
      <c r="CG13" s="17">
        <v>0.32351747127113301</v>
      </c>
    </row>
    <row r="14" spans="2:85" x14ac:dyDescent="0.35">
      <c r="B14" s="18" t="s">
        <v>231</v>
      </c>
      <c r="C14" s="17">
        <v>1.6343135851326199E-2</v>
      </c>
      <c r="D14" s="17">
        <v>1.9282647983935901E-2</v>
      </c>
      <c r="E14" s="17">
        <v>1.3524637666320101E-2</v>
      </c>
      <c r="F14" s="17"/>
      <c r="G14" s="17">
        <v>5.2723160680420104E-3</v>
      </c>
      <c r="H14" s="17">
        <v>2.6755761600961801E-2</v>
      </c>
      <c r="I14" s="17">
        <v>1.82261291293703E-2</v>
      </c>
      <c r="J14" s="17">
        <v>1.6033900518671901E-2</v>
      </c>
      <c r="K14" s="17">
        <v>1.2111098633632E-2</v>
      </c>
      <c r="L14" s="17">
        <v>1.6779425180766701E-2</v>
      </c>
      <c r="M14" s="17"/>
      <c r="N14" s="17">
        <v>8.4239849305947408E-3</v>
      </c>
      <c r="O14" s="17">
        <v>1.8821057893744001E-2</v>
      </c>
      <c r="P14" s="17">
        <v>1.929805745302E-2</v>
      </c>
      <c r="Q14" s="17">
        <v>1.98491939989217E-2</v>
      </c>
      <c r="R14" s="17"/>
      <c r="S14" s="17">
        <v>6.4212617772278604E-3</v>
      </c>
      <c r="T14" s="17">
        <v>0</v>
      </c>
      <c r="U14" s="17">
        <v>9.17766128557276E-3</v>
      </c>
      <c r="V14" s="17">
        <v>1.1053381629087001E-2</v>
      </c>
      <c r="W14" s="17">
        <v>5.9767879709200803E-3</v>
      </c>
      <c r="X14" s="17">
        <v>9.6134117279801107E-3</v>
      </c>
      <c r="Y14" s="17">
        <v>0</v>
      </c>
      <c r="Z14" s="17">
        <v>0</v>
      </c>
      <c r="AA14" s="17">
        <v>0</v>
      </c>
      <c r="AB14" s="17">
        <v>0.12894448277181</v>
      </c>
      <c r="AC14" s="17">
        <v>0</v>
      </c>
      <c r="AD14" s="17">
        <v>2.6222596622603699E-2</v>
      </c>
      <c r="AE14" s="17"/>
      <c r="AF14" s="17">
        <v>3.7064271684109501E-2</v>
      </c>
      <c r="AG14" s="17">
        <v>0</v>
      </c>
      <c r="AH14" s="17">
        <v>7.3299099162673596E-3</v>
      </c>
      <c r="AI14" s="17">
        <v>5.92252589948601E-2</v>
      </c>
      <c r="AJ14" s="17">
        <v>1.20858488706837E-2</v>
      </c>
      <c r="AK14" s="17">
        <v>1.06649660426969E-2</v>
      </c>
      <c r="AL14" s="17">
        <v>4.0951994476528197E-2</v>
      </c>
      <c r="AM14" s="17">
        <v>8.0101187083863393E-3</v>
      </c>
      <c r="AN14" s="17">
        <v>0</v>
      </c>
      <c r="AO14" s="17">
        <v>8.7185134613439793E-3</v>
      </c>
      <c r="AP14" s="17">
        <v>1.8879775326297199E-2</v>
      </c>
      <c r="AQ14" s="17">
        <v>2.1348915356061201E-2</v>
      </c>
      <c r="AR14" s="17">
        <v>1.6716572806544702E-2</v>
      </c>
      <c r="AS14" s="17">
        <v>0</v>
      </c>
      <c r="AT14" s="17">
        <v>0</v>
      </c>
      <c r="AU14" s="17">
        <v>0</v>
      </c>
      <c r="AV14" s="17"/>
      <c r="AW14" s="17">
        <v>1.4709668050951301E-2</v>
      </c>
      <c r="AX14" s="17">
        <v>1.4778528011362599E-2</v>
      </c>
      <c r="AY14" s="17">
        <v>4.3610309956519299E-3</v>
      </c>
      <c r="AZ14" s="17">
        <v>1.14977661371609E-2</v>
      </c>
      <c r="BA14" s="17">
        <v>2.3065095525889E-2</v>
      </c>
      <c r="BB14" s="17"/>
      <c r="BC14" s="17">
        <v>2.2584806703398599E-2</v>
      </c>
      <c r="BD14" s="17">
        <v>1.8768666025730098E-2</v>
      </c>
      <c r="BE14" s="17">
        <v>1.48863202613203E-2</v>
      </c>
      <c r="BF14" s="17">
        <v>7.4636027277248298E-3</v>
      </c>
      <c r="BG14" s="17">
        <v>2.4663947108227401E-2</v>
      </c>
      <c r="BH14" s="17"/>
      <c r="BI14" s="17">
        <v>1.6211385721176402E-2</v>
      </c>
      <c r="BJ14" s="17"/>
      <c r="BK14" s="17">
        <v>2.91144715675749E-2</v>
      </c>
      <c r="BL14" s="17">
        <v>1.5181161281244601E-2</v>
      </c>
      <c r="BM14" s="17">
        <v>1.3298561242223599E-2</v>
      </c>
      <c r="BN14" s="17">
        <v>0</v>
      </c>
      <c r="BO14" s="17"/>
      <c r="BP14" s="17">
        <v>3.55333488201401E-3</v>
      </c>
      <c r="BQ14" s="17">
        <v>8.5366190856975797E-3</v>
      </c>
      <c r="BR14" s="17">
        <v>1.82526870483521E-2</v>
      </c>
      <c r="BS14" s="17">
        <v>6.6139149179132804E-3</v>
      </c>
      <c r="BT14" s="17">
        <v>7.5424691091939798E-3</v>
      </c>
      <c r="BU14" s="17"/>
      <c r="BV14" s="17">
        <v>5.9165187326205597E-3</v>
      </c>
      <c r="BW14" s="17">
        <v>6.1876527221788099E-3</v>
      </c>
      <c r="BX14" s="17">
        <v>6.1646797939252504E-3</v>
      </c>
      <c r="BY14" s="17">
        <v>1.09617269680804E-2</v>
      </c>
      <c r="BZ14" s="17">
        <v>4.7567419787435299E-3</v>
      </c>
      <c r="CA14" s="17"/>
      <c r="CB14" s="17">
        <v>9.5457975161885103E-3</v>
      </c>
      <c r="CC14" s="17">
        <v>2.0324265811818398E-2</v>
      </c>
      <c r="CD14" s="17"/>
      <c r="CE14" s="17">
        <v>3.1346712745477902E-3</v>
      </c>
      <c r="CF14" s="17"/>
      <c r="CG14" s="17">
        <v>2.2696724148950801E-2</v>
      </c>
    </row>
    <row r="15" spans="2:85" x14ac:dyDescent="0.35">
      <c r="B15" s="18" t="s">
        <v>232</v>
      </c>
      <c r="C15" s="17">
        <v>7.3906224027700303E-3</v>
      </c>
      <c r="D15" s="17">
        <v>1.05897924249626E-2</v>
      </c>
      <c r="E15" s="17">
        <v>4.2923258990456899E-3</v>
      </c>
      <c r="F15" s="17"/>
      <c r="G15" s="17">
        <v>1.4583383177331001E-2</v>
      </c>
      <c r="H15" s="17">
        <v>9.3239272134746903E-3</v>
      </c>
      <c r="I15" s="17">
        <v>8.8930377436752597E-3</v>
      </c>
      <c r="J15" s="17">
        <v>1.0725072695844299E-2</v>
      </c>
      <c r="K15" s="17">
        <v>3.0917610407586002E-3</v>
      </c>
      <c r="L15" s="17">
        <v>0</v>
      </c>
      <c r="M15" s="17"/>
      <c r="N15" s="17">
        <v>7.3479595773628496E-3</v>
      </c>
      <c r="O15" s="17">
        <v>7.1563720064330297E-3</v>
      </c>
      <c r="P15" s="17">
        <v>1.11714710423258E-2</v>
      </c>
      <c r="Q15" s="17">
        <v>4.4122968428133699E-3</v>
      </c>
      <c r="R15" s="17"/>
      <c r="S15" s="17">
        <v>5.3178892206538998E-3</v>
      </c>
      <c r="T15" s="17">
        <v>3.3716578282565598E-3</v>
      </c>
      <c r="U15" s="17">
        <v>0</v>
      </c>
      <c r="V15" s="17">
        <v>7.3655397623918397E-3</v>
      </c>
      <c r="W15" s="17">
        <v>1.8547509321786899E-2</v>
      </c>
      <c r="X15" s="17">
        <v>9.4810848695922809E-3</v>
      </c>
      <c r="Y15" s="17">
        <v>0</v>
      </c>
      <c r="Z15" s="17">
        <v>1.3074851018039501E-2</v>
      </c>
      <c r="AA15" s="17">
        <v>4.1578119444892299E-3</v>
      </c>
      <c r="AB15" s="17">
        <v>0</v>
      </c>
      <c r="AC15" s="17">
        <v>4.8386592198970901E-2</v>
      </c>
      <c r="AD15" s="17">
        <v>0</v>
      </c>
      <c r="AE15" s="17"/>
      <c r="AF15" s="17">
        <v>0.18068924195222599</v>
      </c>
      <c r="AG15" s="17">
        <v>0</v>
      </c>
      <c r="AH15" s="17">
        <v>0</v>
      </c>
      <c r="AI15" s="17">
        <v>6.8646745986552403E-3</v>
      </c>
      <c r="AJ15" s="17">
        <v>5.2491952837932596E-3</v>
      </c>
      <c r="AK15" s="17">
        <v>0</v>
      </c>
      <c r="AL15" s="17">
        <v>2.0636763960348099E-2</v>
      </c>
      <c r="AM15" s="17">
        <v>6.3002794210055696E-3</v>
      </c>
      <c r="AN15" s="17">
        <v>1.4039827776846699E-2</v>
      </c>
      <c r="AO15" s="17">
        <v>0</v>
      </c>
      <c r="AP15" s="17">
        <v>0</v>
      </c>
      <c r="AQ15" s="17">
        <v>0</v>
      </c>
      <c r="AR15" s="17">
        <v>6.5388604393243404E-3</v>
      </c>
      <c r="AS15" s="17">
        <v>0</v>
      </c>
      <c r="AT15" s="17">
        <v>0</v>
      </c>
      <c r="AU15" s="17">
        <v>1.14924802389616E-2</v>
      </c>
      <c r="AV15" s="17"/>
      <c r="AW15" s="17">
        <v>1.7974937481572801E-3</v>
      </c>
      <c r="AX15" s="17">
        <v>6.4574395842368296E-3</v>
      </c>
      <c r="AY15" s="17">
        <v>4.2107030800260098E-3</v>
      </c>
      <c r="AZ15" s="17">
        <v>1.7017194527475701E-2</v>
      </c>
      <c r="BA15" s="17">
        <v>5.1675106222062901E-2</v>
      </c>
      <c r="BB15" s="17"/>
      <c r="BC15" s="17">
        <v>2.11038446539791E-2</v>
      </c>
      <c r="BD15" s="17">
        <v>8.90936462742924E-3</v>
      </c>
      <c r="BE15" s="17">
        <v>3.0025808850158301E-3</v>
      </c>
      <c r="BF15" s="17">
        <v>6.23520365515707E-3</v>
      </c>
      <c r="BG15" s="17">
        <v>0</v>
      </c>
      <c r="BH15" s="17"/>
      <c r="BI15" s="17">
        <v>7.7920322700732502E-3</v>
      </c>
      <c r="BJ15" s="17"/>
      <c r="BK15" s="17">
        <v>1.4064305977612299E-2</v>
      </c>
      <c r="BL15" s="17">
        <v>5.6539094426208596E-3</v>
      </c>
      <c r="BM15" s="17">
        <v>5.5223182916758502E-3</v>
      </c>
      <c r="BN15" s="17">
        <v>1.98091359520512E-2</v>
      </c>
      <c r="BO15" s="17"/>
      <c r="BP15" s="17">
        <v>2.4816232162248402E-3</v>
      </c>
      <c r="BQ15" s="17">
        <v>4.6107605033904502E-3</v>
      </c>
      <c r="BR15" s="17">
        <v>4.5117880402230802E-3</v>
      </c>
      <c r="BS15" s="17">
        <v>1.6554636985517301E-2</v>
      </c>
      <c r="BT15" s="17">
        <v>2.00108763267231E-2</v>
      </c>
      <c r="BU15" s="17"/>
      <c r="BV15" s="17">
        <v>1.65479259760026E-2</v>
      </c>
      <c r="BW15" s="17">
        <v>5.6823579532163798E-3</v>
      </c>
      <c r="BX15" s="17">
        <v>3.48074735433257E-3</v>
      </c>
      <c r="BY15" s="17">
        <v>6.4363502366712498E-3</v>
      </c>
      <c r="BZ15" s="17">
        <v>0</v>
      </c>
      <c r="CA15" s="17"/>
      <c r="CB15" s="17">
        <v>1.19537308317405E-2</v>
      </c>
      <c r="CC15" s="17">
        <v>4.7180575275392496E-3</v>
      </c>
      <c r="CD15" s="17"/>
      <c r="CE15" s="17">
        <v>4.0225288307476504E-3</v>
      </c>
      <c r="CF15" s="17"/>
      <c r="CG15" s="17">
        <v>0</v>
      </c>
    </row>
    <row r="16" spans="2:85" x14ac:dyDescent="0.35">
      <c r="B16" s="18" t="s">
        <v>233</v>
      </c>
      <c r="C16" s="17">
        <v>1.6527699289652E-2</v>
      </c>
      <c r="D16" s="17">
        <v>1.20418816360463E-2</v>
      </c>
      <c r="E16" s="17">
        <v>2.0951818852974102E-2</v>
      </c>
      <c r="F16" s="17"/>
      <c r="G16" s="17">
        <v>0</v>
      </c>
      <c r="H16" s="17">
        <v>1.23648122626819E-2</v>
      </c>
      <c r="I16" s="17">
        <v>1.60772506380342E-2</v>
      </c>
      <c r="J16" s="17">
        <v>2.4954970594715499E-2</v>
      </c>
      <c r="K16" s="17">
        <v>3.10574167090336E-2</v>
      </c>
      <c r="L16" s="17">
        <v>1.4655474101322299E-2</v>
      </c>
      <c r="M16" s="17"/>
      <c r="N16" s="17">
        <v>1.4160382336611601E-2</v>
      </c>
      <c r="O16" s="17">
        <v>2.30723864711452E-2</v>
      </c>
      <c r="P16" s="17">
        <v>7.7614846965207698E-3</v>
      </c>
      <c r="Q16" s="17">
        <v>2.0124417366455399E-2</v>
      </c>
      <c r="R16" s="17"/>
      <c r="S16" s="17">
        <v>6.05460257586443E-3</v>
      </c>
      <c r="T16" s="17">
        <v>1.6146351685043799E-2</v>
      </c>
      <c r="U16" s="17">
        <v>1.4896168952336499E-2</v>
      </c>
      <c r="V16" s="17">
        <v>2.54276919223245E-2</v>
      </c>
      <c r="W16" s="17">
        <v>1.1644009096830299E-2</v>
      </c>
      <c r="X16" s="17">
        <v>2.0580706260613601E-2</v>
      </c>
      <c r="Y16" s="17">
        <v>3.4603060090833998E-2</v>
      </c>
      <c r="Z16" s="17">
        <v>1.30668581934362E-2</v>
      </c>
      <c r="AA16" s="17">
        <v>1.9264665999852399E-2</v>
      </c>
      <c r="AB16" s="17">
        <v>1.35531967955971E-2</v>
      </c>
      <c r="AC16" s="17">
        <v>0</v>
      </c>
      <c r="AD16" s="17">
        <v>2.68531943066273E-2</v>
      </c>
      <c r="AE16" s="17"/>
      <c r="AF16" s="17">
        <v>3.3707985608663303E-2</v>
      </c>
      <c r="AG16" s="17">
        <v>4.0205174888623199E-2</v>
      </c>
      <c r="AH16" s="17">
        <v>1.2204703190268999E-2</v>
      </c>
      <c r="AI16" s="17">
        <v>1.6749502790719399E-2</v>
      </c>
      <c r="AJ16" s="17">
        <v>1.03136927358252E-2</v>
      </c>
      <c r="AK16" s="17">
        <v>2.35266775997779E-2</v>
      </c>
      <c r="AL16" s="17">
        <v>8.5655097400593409E-3</v>
      </c>
      <c r="AM16" s="17">
        <v>2.3818134244978299E-2</v>
      </c>
      <c r="AN16" s="17">
        <v>3.32961320726258E-2</v>
      </c>
      <c r="AO16" s="17">
        <v>1.9190367814860498E-2</v>
      </c>
      <c r="AP16" s="17">
        <v>1.6146180340455299E-2</v>
      </c>
      <c r="AQ16" s="17">
        <v>6.4674353612185001E-3</v>
      </c>
      <c r="AR16" s="17">
        <v>8.7035603946643003E-3</v>
      </c>
      <c r="AS16" s="17">
        <v>0</v>
      </c>
      <c r="AT16" s="17">
        <v>0</v>
      </c>
      <c r="AU16" s="17">
        <v>0</v>
      </c>
      <c r="AV16" s="17"/>
      <c r="AW16" s="17">
        <v>2.0725847048936E-2</v>
      </c>
      <c r="AX16" s="17">
        <v>9.1360210030556905E-3</v>
      </c>
      <c r="AY16" s="17">
        <v>2.29992296819664E-2</v>
      </c>
      <c r="AZ16" s="17">
        <v>1.54655710050783E-2</v>
      </c>
      <c r="BA16" s="17">
        <v>3.7055176217151903E-2</v>
      </c>
      <c r="BB16" s="17"/>
      <c r="BC16" s="17">
        <v>8.8599534064326795E-3</v>
      </c>
      <c r="BD16" s="17">
        <v>5.87151354346915E-3</v>
      </c>
      <c r="BE16" s="17">
        <v>1.88025039287897E-2</v>
      </c>
      <c r="BF16" s="17">
        <v>3.2242080030071799E-2</v>
      </c>
      <c r="BG16" s="17">
        <v>6.24341801902078E-2</v>
      </c>
      <c r="BH16" s="17"/>
      <c r="BI16" s="17">
        <v>1.6572107337231998E-2</v>
      </c>
      <c r="BJ16" s="17"/>
      <c r="BK16" s="17">
        <v>7.76465844452551E-3</v>
      </c>
      <c r="BL16" s="17">
        <v>2.34548495123315E-2</v>
      </c>
      <c r="BM16" s="17">
        <v>1.6507766669073699E-2</v>
      </c>
      <c r="BN16" s="17">
        <v>0</v>
      </c>
      <c r="BO16" s="17"/>
      <c r="BP16" s="17">
        <v>2.6359153266644298E-3</v>
      </c>
      <c r="BQ16" s="17">
        <v>1.3391971512540001E-2</v>
      </c>
      <c r="BR16" s="17">
        <v>1.1548804870985601E-2</v>
      </c>
      <c r="BS16" s="17">
        <v>9.4152706158336097E-3</v>
      </c>
      <c r="BT16" s="17">
        <v>1.13221575234984E-2</v>
      </c>
      <c r="BU16" s="17"/>
      <c r="BV16" s="17">
        <v>0</v>
      </c>
      <c r="BW16" s="17">
        <v>6.6123708796163704E-3</v>
      </c>
      <c r="BX16" s="17">
        <v>8.90965436363861E-3</v>
      </c>
      <c r="BY16" s="17">
        <v>8.9873838012474502E-3</v>
      </c>
      <c r="BZ16" s="17">
        <v>1.04875034312212E-2</v>
      </c>
      <c r="CA16" s="17"/>
      <c r="CB16" s="17">
        <v>9.0647851219937108E-3</v>
      </c>
      <c r="CC16" s="17">
        <v>2.0898650053109102E-2</v>
      </c>
      <c r="CD16" s="17"/>
      <c r="CE16" s="17">
        <v>7.5266801633484502E-3</v>
      </c>
      <c r="CF16" s="17"/>
      <c r="CG16" s="17">
        <v>1.8416150076217101E-2</v>
      </c>
    </row>
    <row r="17" spans="2:85" x14ac:dyDescent="0.35">
      <c r="B17" s="18" t="s">
        <v>140</v>
      </c>
      <c r="C17" s="19">
        <v>0.25309172423194998</v>
      </c>
      <c r="D17" s="19">
        <v>0.189601767644136</v>
      </c>
      <c r="E17" s="19">
        <v>0.31474696954676701</v>
      </c>
      <c r="F17" s="19"/>
      <c r="G17" s="19">
        <v>0.18549388100491501</v>
      </c>
      <c r="H17" s="19">
        <v>0.20704509265388199</v>
      </c>
      <c r="I17" s="19">
        <v>0.227862796898229</v>
      </c>
      <c r="J17" s="19">
        <v>0.274744952062697</v>
      </c>
      <c r="K17" s="19">
        <v>0.30803209143915999</v>
      </c>
      <c r="L17" s="19">
        <v>0.301432572946424</v>
      </c>
      <c r="M17" s="19"/>
      <c r="N17" s="19">
        <v>0.210177270671566</v>
      </c>
      <c r="O17" s="19">
        <v>0.26041645591474899</v>
      </c>
      <c r="P17" s="19">
        <v>0.230868303663541</v>
      </c>
      <c r="Q17" s="19">
        <v>0.31200466964998302</v>
      </c>
      <c r="R17" s="19"/>
      <c r="S17" s="19">
        <v>0.18986462156921499</v>
      </c>
      <c r="T17" s="19">
        <v>0.26844092468165198</v>
      </c>
      <c r="U17" s="19">
        <v>0.28232270887940503</v>
      </c>
      <c r="V17" s="19">
        <v>0.18608695302418601</v>
      </c>
      <c r="W17" s="19">
        <v>0.27087865008850898</v>
      </c>
      <c r="X17" s="19">
        <v>0.217366017160916</v>
      </c>
      <c r="Y17" s="19">
        <v>0.257421767500014</v>
      </c>
      <c r="Z17" s="19">
        <v>0.24390585976363</v>
      </c>
      <c r="AA17" s="19">
        <v>0.28609386482718302</v>
      </c>
      <c r="AB17" s="19">
        <v>0.24887553679653299</v>
      </c>
      <c r="AC17" s="19">
        <v>0.38029919177008797</v>
      </c>
      <c r="AD17" s="19">
        <v>0.35030497528075599</v>
      </c>
      <c r="AE17" s="19"/>
      <c r="AF17" s="19">
        <v>0.14626475677021999</v>
      </c>
      <c r="AG17" s="19">
        <v>0.40534494825936901</v>
      </c>
      <c r="AH17" s="19">
        <v>0.35769454598777101</v>
      </c>
      <c r="AI17" s="19">
        <v>0.25316441316747701</v>
      </c>
      <c r="AJ17" s="19">
        <v>0.28576347138163199</v>
      </c>
      <c r="AK17" s="19">
        <v>0.26870666264818499</v>
      </c>
      <c r="AL17" s="19">
        <v>0.228059279911761</v>
      </c>
      <c r="AM17" s="19">
        <v>0.22898263117340101</v>
      </c>
      <c r="AN17" s="19">
        <v>0.16988307791066701</v>
      </c>
      <c r="AO17" s="19">
        <v>0.21554075598223901</v>
      </c>
      <c r="AP17" s="19">
        <v>0.24353501077926401</v>
      </c>
      <c r="AQ17" s="19">
        <v>0.23498660517871001</v>
      </c>
      <c r="AR17" s="19">
        <v>0.19818495997769101</v>
      </c>
      <c r="AS17" s="19">
        <v>0.336508097999352</v>
      </c>
      <c r="AT17" s="19">
        <v>0.18443238803506801</v>
      </c>
      <c r="AU17" s="19">
        <v>9.9852014572237899E-2</v>
      </c>
      <c r="AV17" s="19"/>
      <c r="AW17" s="19">
        <v>0.32119449498990899</v>
      </c>
      <c r="AX17" s="19">
        <v>0.28216501667334698</v>
      </c>
      <c r="AY17" s="19">
        <v>0.226058890188329</v>
      </c>
      <c r="AZ17" s="19">
        <v>0.14365483759474701</v>
      </c>
      <c r="BA17" s="19">
        <v>6.1423298499551901E-2</v>
      </c>
      <c r="BB17" s="19"/>
      <c r="BC17" s="19">
        <v>0.121400445269073</v>
      </c>
      <c r="BD17" s="19">
        <v>0.22536533452545299</v>
      </c>
      <c r="BE17" s="19">
        <v>0.28495897956127703</v>
      </c>
      <c r="BF17" s="19">
        <v>0.34045595217847702</v>
      </c>
      <c r="BG17" s="19">
        <v>0.247016739554765</v>
      </c>
      <c r="BH17" s="19"/>
      <c r="BI17" s="19">
        <v>0.240116669286005</v>
      </c>
      <c r="BJ17" s="19"/>
      <c r="BK17" s="19">
        <v>0.249672193566434</v>
      </c>
      <c r="BL17" s="19">
        <v>0.27568980915788099</v>
      </c>
      <c r="BM17" s="19">
        <v>0.238618918398978</v>
      </c>
      <c r="BN17" s="19">
        <v>0.33793013753081202</v>
      </c>
      <c r="BO17" s="19"/>
      <c r="BP17" s="19">
        <v>0.19796615585875099</v>
      </c>
      <c r="BQ17" s="19">
        <v>0.194643626608097</v>
      </c>
      <c r="BR17" s="19">
        <v>0.233738263393275</v>
      </c>
      <c r="BS17" s="19">
        <v>0.154662903074475</v>
      </c>
      <c r="BT17" s="19">
        <v>0.17851059035719799</v>
      </c>
      <c r="BU17" s="19"/>
      <c r="BV17" s="19">
        <v>0.14835261495008301</v>
      </c>
      <c r="BW17" s="19">
        <v>0.11381618371435701</v>
      </c>
      <c r="BX17" s="19">
        <v>0.21419956844742599</v>
      </c>
      <c r="BY17" s="19">
        <v>0.177673178870138</v>
      </c>
      <c r="BZ17" s="19">
        <v>0.17073357243211701</v>
      </c>
      <c r="CA17" s="19"/>
      <c r="CB17" s="19">
        <v>0.15117821243971999</v>
      </c>
      <c r="CC17" s="19">
        <v>0.31278140203975702</v>
      </c>
      <c r="CD17" s="19"/>
      <c r="CE17" s="19">
        <v>0.112105392856682</v>
      </c>
      <c r="CF17" s="19"/>
      <c r="CG17" s="19">
        <v>0.12804063395093099</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238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0.20641094181068301</v>
      </c>
      <c r="D9" s="17">
        <v>0.24251494019474801</v>
      </c>
      <c r="E9" s="17">
        <v>0.17181011684179001</v>
      </c>
      <c r="F9" s="17"/>
      <c r="G9" s="17">
        <v>0.25648278466545799</v>
      </c>
      <c r="H9" s="17">
        <v>0.25527144362922199</v>
      </c>
      <c r="I9" s="17">
        <v>0.23886803941569801</v>
      </c>
      <c r="J9" s="17">
        <v>0.20188703473735201</v>
      </c>
      <c r="K9" s="17">
        <v>0.15665585191308001</v>
      </c>
      <c r="L9" s="17">
        <v>0.144144266670404</v>
      </c>
      <c r="M9" s="17"/>
      <c r="N9" s="17">
        <v>0.28899016161889202</v>
      </c>
      <c r="O9" s="17">
        <v>0.16301152719630799</v>
      </c>
      <c r="P9" s="17">
        <v>0.163802377166754</v>
      </c>
      <c r="Q9" s="17">
        <v>0.20150760003790799</v>
      </c>
      <c r="R9" s="17"/>
      <c r="S9" s="17">
        <v>0.318213402380217</v>
      </c>
      <c r="T9" s="17">
        <v>0.164385942943029</v>
      </c>
      <c r="U9" s="17">
        <v>0.17116123990601301</v>
      </c>
      <c r="V9" s="17">
        <v>0.149271563066629</v>
      </c>
      <c r="W9" s="17">
        <v>0.16324368173670301</v>
      </c>
      <c r="X9" s="17">
        <v>0.21964953806138601</v>
      </c>
      <c r="Y9" s="17">
        <v>0.215211235854495</v>
      </c>
      <c r="Z9" s="17">
        <v>0.22163889168781201</v>
      </c>
      <c r="AA9" s="17">
        <v>0.207944522184316</v>
      </c>
      <c r="AB9" s="17">
        <v>0.20369945795656499</v>
      </c>
      <c r="AC9" s="17">
        <v>0.219237998318876</v>
      </c>
      <c r="AD9" s="17">
        <v>0.13042783867532501</v>
      </c>
      <c r="AE9" s="17"/>
      <c r="AF9" s="17">
        <v>0.25029710486791001</v>
      </c>
      <c r="AG9" s="17">
        <v>0.17890502473532199</v>
      </c>
      <c r="AH9" s="17">
        <v>0.18724927461569499</v>
      </c>
      <c r="AI9" s="17">
        <v>0.14282931526583301</v>
      </c>
      <c r="AJ9" s="17">
        <v>0.20953288947467599</v>
      </c>
      <c r="AK9" s="17">
        <v>0.17393664560948399</v>
      </c>
      <c r="AL9" s="17">
        <v>0.184623338252414</v>
      </c>
      <c r="AM9" s="17">
        <v>0.17407876687404</v>
      </c>
      <c r="AN9" s="17">
        <v>0.218876310454864</v>
      </c>
      <c r="AO9" s="17">
        <v>0.23260237264963099</v>
      </c>
      <c r="AP9" s="17">
        <v>0.20919520345259501</v>
      </c>
      <c r="AQ9" s="17">
        <v>0.18509514119620299</v>
      </c>
      <c r="AR9" s="17">
        <v>0.29359783481926399</v>
      </c>
      <c r="AS9" s="17">
        <v>0.18983130370523801</v>
      </c>
      <c r="AT9" s="17">
        <v>0.37406669511044999</v>
      </c>
      <c r="AU9" s="17">
        <v>0.339028726041468</v>
      </c>
      <c r="AV9" s="17"/>
      <c r="AW9" s="17">
        <v>0.14523730430645099</v>
      </c>
      <c r="AX9" s="17">
        <v>0.17981301489760801</v>
      </c>
      <c r="AY9" s="17">
        <v>0.262896226225806</v>
      </c>
      <c r="AZ9" s="17">
        <v>0.28564896999119099</v>
      </c>
      <c r="BA9" s="17">
        <v>0.39610374447679703</v>
      </c>
      <c r="BB9" s="17"/>
      <c r="BC9" s="17">
        <v>0.33742254928027299</v>
      </c>
      <c r="BD9" s="17">
        <v>0.231215271398476</v>
      </c>
      <c r="BE9" s="17">
        <v>0.172486221383646</v>
      </c>
      <c r="BF9" s="17">
        <v>0.12538838672226599</v>
      </c>
      <c r="BG9" s="17">
        <v>0.24105815041376499</v>
      </c>
      <c r="BH9" s="17"/>
      <c r="BI9" s="17">
        <v>0.20461810483898399</v>
      </c>
      <c r="BJ9" s="17"/>
      <c r="BK9" s="17">
        <v>0.24918131252051601</v>
      </c>
      <c r="BL9" s="17">
        <v>0.17741022733095399</v>
      </c>
      <c r="BM9" s="17">
        <v>0.20990054180638801</v>
      </c>
      <c r="BN9" s="17">
        <v>0.14522273898422799</v>
      </c>
      <c r="BO9" s="17"/>
      <c r="BP9" s="17">
        <v>4.4361170943299E-2</v>
      </c>
      <c r="BQ9" s="17">
        <v>0.43522448681642301</v>
      </c>
      <c r="BR9" s="17">
        <v>0.13134731004248701</v>
      </c>
      <c r="BS9" s="17">
        <v>4.3795918518876098E-2</v>
      </c>
      <c r="BT9" s="17">
        <v>0.106896515267632</v>
      </c>
      <c r="BU9" s="17"/>
      <c r="BV9" s="17">
        <v>5.7667036514045499E-2</v>
      </c>
      <c r="BW9" s="17">
        <v>0.69839515687673104</v>
      </c>
      <c r="BX9" s="17">
        <v>0.15127239404572801</v>
      </c>
      <c r="BY9" s="17">
        <v>2.6206901122585401E-2</v>
      </c>
      <c r="BZ9" s="17">
        <v>0.106655257316602</v>
      </c>
      <c r="CA9" s="17"/>
      <c r="CB9" s="17">
        <v>0.13613746857578701</v>
      </c>
      <c r="CC9" s="17">
        <v>0.24756938000068299</v>
      </c>
      <c r="CD9" s="17"/>
      <c r="CE9" s="17">
        <v>0.71453445898838297</v>
      </c>
      <c r="CF9" s="17"/>
      <c r="CG9" s="17">
        <v>0.32704261995968198</v>
      </c>
    </row>
    <row r="10" spans="2:85" x14ac:dyDescent="0.35">
      <c r="B10" s="18" t="s">
        <v>75</v>
      </c>
      <c r="C10" s="17">
        <v>0.15113415711247799</v>
      </c>
      <c r="D10" s="17">
        <v>0.166130802247446</v>
      </c>
      <c r="E10" s="17">
        <v>0.13695582514083801</v>
      </c>
      <c r="F10" s="17"/>
      <c r="G10" s="17">
        <v>7.9404327358072901E-2</v>
      </c>
      <c r="H10" s="17">
        <v>0.115032556788437</v>
      </c>
      <c r="I10" s="17">
        <v>0.12179197805115401</v>
      </c>
      <c r="J10" s="17">
        <v>0.13883585473298801</v>
      </c>
      <c r="K10" s="17">
        <v>0.17256499266789499</v>
      </c>
      <c r="L10" s="17">
        <v>0.24751159890197499</v>
      </c>
      <c r="M10" s="17"/>
      <c r="N10" s="17">
        <v>0.20328838322974499</v>
      </c>
      <c r="O10" s="17">
        <v>0.16839723651591801</v>
      </c>
      <c r="P10" s="17">
        <v>0.124744326481282</v>
      </c>
      <c r="Q10" s="17">
        <v>9.9858528968590404E-2</v>
      </c>
      <c r="R10" s="17"/>
      <c r="S10" s="17">
        <v>0.15769592479648201</v>
      </c>
      <c r="T10" s="17">
        <v>0.23241371811067499</v>
      </c>
      <c r="U10" s="17">
        <v>0.116556558908534</v>
      </c>
      <c r="V10" s="17">
        <v>0.14913883423642299</v>
      </c>
      <c r="W10" s="17">
        <v>0.21993290224283099</v>
      </c>
      <c r="X10" s="17">
        <v>0.15632907793133299</v>
      </c>
      <c r="Y10" s="17">
        <v>0.15469735336690099</v>
      </c>
      <c r="Z10" s="17">
        <v>8.0742113842391897E-2</v>
      </c>
      <c r="AA10" s="17">
        <v>0.102673252888953</v>
      </c>
      <c r="AB10" s="17">
        <v>0.102828025961869</v>
      </c>
      <c r="AC10" s="17">
        <v>0.110644306291674</v>
      </c>
      <c r="AD10" s="17">
        <v>0.16536103619175599</v>
      </c>
      <c r="AE10" s="17"/>
      <c r="AF10" s="17">
        <v>7.4892697443130402E-2</v>
      </c>
      <c r="AG10" s="17">
        <v>1.0198057336176901E-2</v>
      </c>
      <c r="AH10" s="17">
        <v>0.126100939091737</v>
      </c>
      <c r="AI10" s="17">
        <v>0.11487111955151599</v>
      </c>
      <c r="AJ10" s="17">
        <v>0.12924191259568199</v>
      </c>
      <c r="AK10" s="17">
        <v>0.124699102753622</v>
      </c>
      <c r="AL10" s="17">
        <v>0.153263769741391</v>
      </c>
      <c r="AM10" s="17">
        <v>0.15192224349647701</v>
      </c>
      <c r="AN10" s="17">
        <v>0.17633839645354701</v>
      </c>
      <c r="AO10" s="17">
        <v>0.22127727571356801</v>
      </c>
      <c r="AP10" s="17">
        <v>0.19877676318121701</v>
      </c>
      <c r="AQ10" s="17">
        <v>0.13182795712686701</v>
      </c>
      <c r="AR10" s="17">
        <v>0.16711636401500801</v>
      </c>
      <c r="AS10" s="17">
        <v>0.220304725586426</v>
      </c>
      <c r="AT10" s="17">
        <v>0.215254954675103</v>
      </c>
      <c r="AU10" s="17">
        <v>0.23992381464514101</v>
      </c>
      <c r="AV10" s="17"/>
      <c r="AW10" s="17">
        <v>0.13647200472136101</v>
      </c>
      <c r="AX10" s="17">
        <v>0.134524283887928</v>
      </c>
      <c r="AY10" s="17">
        <v>0.142275093096358</v>
      </c>
      <c r="AZ10" s="17">
        <v>0.19996434119234499</v>
      </c>
      <c r="BA10" s="17">
        <v>0.144786351350363</v>
      </c>
      <c r="BB10" s="17"/>
      <c r="BC10" s="17">
        <v>0.18152485074337299</v>
      </c>
      <c r="BD10" s="17">
        <v>0.19432558390009</v>
      </c>
      <c r="BE10" s="17">
        <v>0.14640305082602001</v>
      </c>
      <c r="BF10" s="17">
        <v>6.5804193084994606E-2</v>
      </c>
      <c r="BG10" s="17">
        <v>1.1840232156545101E-2</v>
      </c>
      <c r="BH10" s="17"/>
      <c r="BI10" s="17">
        <v>0.16437258800139401</v>
      </c>
      <c r="BJ10" s="17"/>
      <c r="BK10" s="17">
        <v>0.112414430929541</v>
      </c>
      <c r="BL10" s="17">
        <v>0.171648770475679</v>
      </c>
      <c r="BM10" s="17">
        <v>0.15156051353092301</v>
      </c>
      <c r="BN10" s="17">
        <v>0.194173169939475</v>
      </c>
      <c r="BO10" s="17"/>
      <c r="BP10" s="17">
        <v>0.51998896787721904</v>
      </c>
      <c r="BQ10" s="17">
        <v>8.2860566040516698E-2</v>
      </c>
      <c r="BR10" s="17">
        <v>0.13453889117340501</v>
      </c>
      <c r="BS10" s="17">
        <v>5.0656058204306E-2</v>
      </c>
      <c r="BT10" s="17">
        <v>7.9379750784833503E-2</v>
      </c>
      <c r="BU10" s="17"/>
      <c r="BV10" s="17">
        <v>0.646798458503554</v>
      </c>
      <c r="BW10" s="17">
        <v>6.7308060362230401E-2</v>
      </c>
      <c r="BX10" s="17">
        <v>0.103937307513633</v>
      </c>
      <c r="BY10" s="17">
        <v>7.0105112350797597E-2</v>
      </c>
      <c r="BZ10" s="17">
        <v>4.6257344413125602E-2</v>
      </c>
      <c r="CA10" s="17"/>
      <c r="CB10" s="17">
        <v>0.14115321798841701</v>
      </c>
      <c r="CC10" s="17">
        <v>0.156979888753529</v>
      </c>
      <c r="CD10" s="17"/>
      <c r="CE10" s="17">
        <v>6.6589853052538506E-2</v>
      </c>
      <c r="CF10" s="17"/>
      <c r="CG10" s="17">
        <v>7.6564462995610996E-2</v>
      </c>
    </row>
    <row r="11" spans="2:85" x14ac:dyDescent="0.35">
      <c r="B11" s="18" t="s">
        <v>77</v>
      </c>
      <c r="C11" s="17">
        <v>6.0638937020052998E-2</v>
      </c>
      <c r="D11" s="17">
        <v>5.9049500722962701E-2</v>
      </c>
      <c r="E11" s="17">
        <v>6.2368971574048401E-2</v>
      </c>
      <c r="F11" s="17"/>
      <c r="G11" s="17">
        <v>6.2012102913618201E-2</v>
      </c>
      <c r="H11" s="17">
        <v>5.2614667619308497E-2</v>
      </c>
      <c r="I11" s="17">
        <v>6.4894787235961995E-2</v>
      </c>
      <c r="J11" s="17">
        <v>6.8281189565104303E-2</v>
      </c>
      <c r="K11" s="17">
        <v>7.0619358537763896E-2</v>
      </c>
      <c r="L11" s="17">
        <v>4.9897753880599E-2</v>
      </c>
      <c r="M11" s="17"/>
      <c r="N11" s="17">
        <v>6.3078232987130695E-2</v>
      </c>
      <c r="O11" s="17">
        <v>5.46281268163301E-2</v>
      </c>
      <c r="P11" s="17">
        <v>5.7370955091857703E-2</v>
      </c>
      <c r="Q11" s="17">
        <v>6.6218388209325699E-2</v>
      </c>
      <c r="R11" s="17"/>
      <c r="S11" s="17">
        <v>7.6776688926388004E-2</v>
      </c>
      <c r="T11" s="17">
        <v>5.66760954209099E-2</v>
      </c>
      <c r="U11" s="17">
        <v>6.6586996164698695E-2</v>
      </c>
      <c r="V11" s="17">
        <v>7.8199051226703897E-2</v>
      </c>
      <c r="W11" s="17">
        <v>2.33053125565712E-2</v>
      </c>
      <c r="X11" s="17">
        <v>5.7611226910206301E-2</v>
      </c>
      <c r="Y11" s="17">
        <v>6.3861874329845594E-2</v>
      </c>
      <c r="Z11" s="17">
        <v>4.7922720794827199E-2</v>
      </c>
      <c r="AA11" s="17">
        <v>5.2990100246040603E-2</v>
      </c>
      <c r="AB11" s="17">
        <v>6.3553373936060698E-2</v>
      </c>
      <c r="AC11" s="17">
        <v>2.93163221615769E-2</v>
      </c>
      <c r="AD11" s="17">
        <v>0.109992463211669</v>
      </c>
      <c r="AE11" s="17"/>
      <c r="AF11" s="17">
        <v>9.3846021485846601E-2</v>
      </c>
      <c r="AG11" s="17">
        <v>0.10081618739833</v>
      </c>
      <c r="AH11" s="17">
        <v>4.45122172543084E-2</v>
      </c>
      <c r="AI11" s="17">
        <v>3.1941111287536399E-2</v>
      </c>
      <c r="AJ11" s="17">
        <v>5.7972978093367197E-2</v>
      </c>
      <c r="AK11" s="17">
        <v>6.1417464706699301E-2</v>
      </c>
      <c r="AL11" s="17">
        <v>3.2264824689638802E-2</v>
      </c>
      <c r="AM11" s="17">
        <v>8.6926533327539399E-2</v>
      </c>
      <c r="AN11" s="17">
        <v>5.7049755547108102E-2</v>
      </c>
      <c r="AO11" s="17">
        <v>7.9827618569163594E-2</v>
      </c>
      <c r="AP11" s="17">
        <v>7.9787345076683003E-2</v>
      </c>
      <c r="AQ11" s="17">
        <v>5.3685068688321701E-2</v>
      </c>
      <c r="AR11" s="17">
        <v>5.96542473023585E-2</v>
      </c>
      <c r="AS11" s="17">
        <v>5.7953627234764597E-2</v>
      </c>
      <c r="AT11" s="17">
        <v>3.7974143438566803E-2</v>
      </c>
      <c r="AU11" s="17">
        <v>7.4212971508742995E-2</v>
      </c>
      <c r="AV11" s="17"/>
      <c r="AW11" s="17">
        <v>5.5564831924024297E-2</v>
      </c>
      <c r="AX11" s="17">
        <v>5.16209826684534E-2</v>
      </c>
      <c r="AY11" s="17">
        <v>7.83665305122421E-2</v>
      </c>
      <c r="AZ11" s="17">
        <v>4.9934109821958603E-2</v>
      </c>
      <c r="BA11" s="17">
        <v>0.151771681091079</v>
      </c>
      <c r="BB11" s="17"/>
      <c r="BC11" s="17">
        <v>6.5644475898206503E-2</v>
      </c>
      <c r="BD11" s="17">
        <v>6.9516611273982301E-2</v>
      </c>
      <c r="BE11" s="17">
        <v>5.5687220555446601E-2</v>
      </c>
      <c r="BF11" s="17">
        <v>5.8224438564955301E-2</v>
      </c>
      <c r="BG11" s="17">
        <v>1.4080465261861901E-2</v>
      </c>
      <c r="BH11" s="17"/>
      <c r="BI11" s="17">
        <v>6.0029928901341602E-2</v>
      </c>
      <c r="BJ11" s="17"/>
      <c r="BK11" s="17">
        <v>7.0415746999392098E-2</v>
      </c>
      <c r="BL11" s="17">
        <v>5.5897598753232601E-2</v>
      </c>
      <c r="BM11" s="17">
        <v>6.2388593973954097E-2</v>
      </c>
      <c r="BN11" s="17">
        <v>0</v>
      </c>
      <c r="BO11" s="17"/>
      <c r="BP11" s="17">
        <v>3.1477393776408999E-2</v>
      </c>
      <c r="BQ11" s="17">
        <v>4.06764337393671E-2</v>
      </c>
      <c r="BR11" s="17">
        <v>0.35151574710973499</v>
      </c>
      <c r="BS11" s="17">
        <v>3.7662162736235301E-2</v>
      </c>
      <c r="BT11" s="17">
        <v>7.0283396621942607E-2</v>
      </c>
      <c r="BU11" s="17"/>
      <c r="BV11" s="17">
        <v>1.37371233937119E-2</v>
      </c>
      <c r="BW11" s="17">
        <v>4.3980294950802697E-3</v>
      </c>
      <c r="BX11" s="17">
        <v>0.451271086675195</v>
      </c>
      <c r="BY11" s="17">
        <v>7.9950703691114705E-3</v>
      </c>
      <c r="BZ11" s="17">
        <v>7.6298820797062003E-2</v>
      </c>
      <c r="CA11" s="17"/>
      <c r="CB11" s="17">
        <v>3.5449622464328902E-2</v>
      </c>
      <c r="CC11" s="17">
        <v>7.5392055066813193E-2</v>
      </c>
      <c r="CD11" s="17"/>
      <c r="CE11" s="17">
        <v>0</v>
      </c>
      <c r="CF11" s="17"/>
      <c r="CG11" s="17">
        <v>1.4847910386739899E-2</v>
      </c>
    </row>
    <row r="12" spans="2:85" x14ac:dyDescent="0.35">
      <c r="B12" s="18" t="s">
        <v>79</v>
      </c>
      <c r="C12" s="17">
        <v>7.0324226081622601E-2</v>
      </c>
      <c r="D12" s="17">
        <v>6.5582342233107299E-2</v>
      </c>
      <c r="E12" s="17">
        <v>7.3779146110362806E-2</v>
      </c>
      <c r="F12" s="17"/>
      <c r="G12" s="17">
        <v>0.19603822995843301</v>
      </c>
      <c r="H12" s="17">
        <v>0.101865159759414</v>
      </c>
      <c r="I12" s="17">
        <v>7.8992014764703397E-2</v>
      </c>
      <c r="J12" s="17">
        <v>2.9792102274552201E-2</v>
      </c>
      <c r="K12" s="17">
        <v>3.0877732475994599E-2</v>
      </c>
      <c r="L12" s="17">
        <v>1.36370340677992E-2</v>
      </c>
      <c r="M12" s="17"/>
      <c r="N12" s="17">
        <v>4.1232130757462099E-2</v>
      </c>
      <c r="O12" s="17">
        <v>6.6672835816428799E-2</v>
      </c>
      <c r="P12" s="17">
        <v>0.119629717662323</v>
      </c>
      <c r="Q12" s="17">
        <v>6.2714896125153699E-2</v>
      </c>
      <c r="R12" s="17"/>
      <c r="S12" s="17">
        <v>5.2997837967075502E-2</v>
      </c>
      <c r="T12" s="17">
        <v>6.0514482320347097E-2</v>
      </c>
      <c r="U12" s="17">
        <v>9.2357363660745706E-2</v>
      </c>
      <c r="V12" s="17">
        <v>0.11081822373799401</v>
      </c>
      <c r="W12" s="17">
        <v>5.7835835773702299E-2</v>
      </c>
      <c r="X12" s="17">
        <v>9.6678114891639494E-2</v>
      </c>
      <c r="Y12" s="17">
        <v>8.0900593665215098E-2</v>
      </c>
      <c r="Z12" s="17">
        <v>0</v>
      </c>
      <c r="AA12" s="17">
        <v>6.7908117196554804E-2</v>
      </c>
      <c r="AB12" s="17">
        <v>4.5444724042838398E-2</v>
      </c>
      <c r="AC12" s="17">
        <v>0.10758534607494399</v>
      </c>
      <c r="AD12" s="17">
        <v>5.11093070093935E-2</v>
      </c>
      <c r="AE12" s="17"/>
      <c r="AF12" s="17">
        <v>0.19429477226571801</v>
      </c>
      <c r="AG12" s="17">
        <v>0.104713246686293</v>
      </c>
      <c r="AH12" s="17">
        <v>7.6481471048230498E-2</v>
      </c>
      <c r="AI12" s="17">
        <v>7.9366000739262907E-2</v>
      </c>
      <c r="AJ12" s="17">
        <v>7.3252445205641004E-2</v>
      </c>
      <c r="AK12" s="17">
        <v>5.8844071147508503E-2</v>
      </c>
      <c r="AL12" s="17">
        <v>6.8622097937988902E-2</v>
      </c>
      <c r="AM12" s="17">
        <v>7.0494910715308501E-2</v>
      </c>
      <c r="AN12" s="17">
        <v>0.148669268015656</v>
      </c>
      <c r="AO12" s="17">
        <v>5.3455197714926003E-2</v>
      </c>
      <c r="AP12" s="17">
        <v>5.9284728389385997E-2</v>
      </c>
      <c r="AQ12" s="17">
        <v>4.6661932374836401E-2</v>
      </c>
      <c r="AR12" s="17">
        <v>9.6947381623097503E-2</v>
      </c>
      <c r="AS12" s="17">
        <v>3.8523035984394501E-2</v>
      </c>
      <c r="AT12" s="17">
        <v>1.28039248950886E-2</v>
      </c>
      <c r="AU12" s="17">
        <v>2.7879059676861499E-2</v>
      </c>
      <c r="AV12" s="17"/>
      <c r="AW12" s="17">
        <v>6.5367825983352099E-2</v>
      </c>
      <c r="AX12" s="17">
        <v>7.0761189215503603E-2</v>
      </c>
      <c r="AY12" s="17">
        <v>7.7541317568347506E-2</v>
      </c>
      <c r="AZ12" s="17">
        <v>8.1025511133794803E-2</v>
      </c>
      <c r="BA12" s="17">
        <v>2.3065095525889E-2</v>
      </c>
      <c r="BB12" s="17"/>
      <c r="BC12" s="17">
        <v>5.9515968171144303E-2</v>
      </c>
      <c r="BD12" s="17">
        <v>5.6613731386245598E-2</v>
      </c>
      <c r="BE12" s="17">
        <v>7.1283058626219697E-2</v>
      </c>
      <c r="BF12" s="17">
        <v>0.10470358387962</v>
      </c>
      <c r="BG12" s="17">
        <v>9.2638220100920807E-2</v>
      </c>
      <c r="BH12" s="17"/>
      <c r="BI12" s="17">
        <v>7.0387906663278099E-2</v>
      </c>
      <c r="BJ12" s="17"/>
      <c r="BK12" s="17">
        <v>9.05750359646669E-2</v>
      </c>
      <c r="BL12" s="17">
        <v>6.4224610636520393E-2</v>
      </c>
      <c r="BM12" s="17">
        <v>6.4739694737864895E-2</v>
      </c>
      <c r="BN12" s="17">
        <v>0.116539046877321</v>
      </c>
      <c r="BO12" s="17"/>
      <c r="BP12" s="17">
        <v>1.6945637840394899E-2</v>
      </c>
      <c r="BQ12" s="17">
        <v>7.4352913705360693E-2</v>
      </c>
      <c r="BR12" s="17">
        <v>2.2185383703463499E-2</v>
      </c>
      <c r="BS12" s="17">
        <v>1.27849818997054E-2</v>
      </c>
      <c r="BT12" s="17">
        <v>0.38080646830051501</v>
      </c>
      <c r="BU12" s="17"/>
      <c r="BV12" s="17">
        <v>1.5806962858493302E-2</v>
      </c>
      <c r="BW12" s="17">
        <v>3.3105206318121E-2</v>
      </c>
      <c r="BX12" s="17">
        <v>2.68952993520662E-2</v>
      </c>
      <c r="BY12" s="17">
        <v>6.7502812861068998E-3</v>
      </c>
      <c r="BZ12" s="17">
        <v>0.43457760763453801</v>
      </c>
      <c r="CA12" s="17"/>
      <c r="CB12" s="17">
        <v>2.89534246804211E-2</v>
      </c>
      <c r="CC12" s="17">
        <v>9.4554671710096502E-2</v>
      </c>
      <c r="CD12" s="17"/>
      <c r="CE12" s="17">
        <v>3.7682747116661301E-2</v>
      </c>
      <c r="CF12" s="17"/>
      <c r="CG12" s="17">
        <v>3.4679478245406403E-2</v>
      </c>
    </row>
    <row r="13" spans="2:85" x14ac:dyDescent="0.35">
      <c r="B13" s="18" t="s">
        <v>78</v>
      </c>
      <c r="C13" s="17">
        <v>0.21166689583593601</v>
      </c>
      <c r="D13" s="17">
        <v>0.23624242513691701</v>
      </c>
      <c r="E13" s="17">
        <v>0.18775686935542699</v>
      </c>
      <c r="F13" s="17"/>
      <c r="G13" s="17">
        <v>0.16746437150587001</v>
      </c>
      <c r="H13" s="17">
        <v>0.17448331462602901</v>
      </c>
      <c r="I13" s="17">
        <v>0.204636583073215</v>
      </c>
      <c r="J13" s="17">
        <v>0.24504622284695099</v>
      </c>
      <c r="K13" s="17">
        <v>0.25217818622425198</v>
      </c>
      <c r="L13" s="17">
        <v>0.22264981007262699</v>
      </c>
      <c r="M13" s="17"/>
      <c r="N13" s="17">
        <v>0.16524360032326399</v>
      </c>
      <c r="O13" s="17">
        <v>0.20756601862377599</v>
      </c>
      <c r="P13" s="17">
        <v>0.27942713097105498</v>
      </c>
      <c r="Q13" s="17">
        <v>0.20621995801161799</v>
      </c>
      <c r="R13" s="17"/>
      <c r="S13" s="17">
        <v>0.15007908854247601</v>
      </c>
      <c r="T13" s="17">
        <v>0.20108726167484001</v>
      </c>
      <c r="U13" s="17">
        <v>0.24792943742929599</v>
      </c>
      <c r="V13" s="17">
        <v>0.25372467293914303</v>
      </c>
      <c r="W13" s="17">
        <v>0.26588986702398798</v>
      </c>
      <c r="X13" s="17">
        <v>0.214563237830557</v>
      </c>
      <c r="Y13" s="17">
        <v>0.221905144268119</v>
      </c>
      <c r="Z13" s="17">
        <v>0.35666264684039101</v>
      </c>
      <c r="AA13" s="17">
        <v>0.226880170398395</v>
      </c>
      <c r="AB13" s="17">
        <v>0.17251056793938299</v>
      </c>
      <c r="AC13" s="17">
        <v>0.15359977397124799</v>
      </c>
      <c r="AD13" s="17">
        <v>0.12580513341232899</v>
      </c>
      <c r="AE13" s="17"/>
      <c r="AF13" s="17">
        <v>0.122997489849478</v>
      </c>
      <c r="AG13" s="17">
        <v>0.192019678887203</v>
      </c>
      <c r="AH13" s="17">
        <v>0.159895766439169</v>
      </c>
      <c r="AI13" s="17">
        <v>0.24633436872241701</v>
      </c>
      <c r="AJ13" s="17">
        <v>0.214548317126973</v>
      </c>
      <c r="AK13" s="17">
        <v>0.22082044141860499</v>
      </c>
      <c r="AL13" s="17">
        <v>0.30124595051005598</v>
      </c>
      <c r="AM13" s="17">
        <v>0.23009287007259199</v>
      </c>
      <c r="AN13" s="17">
        <v>0.19671184083365101</v>
      </c>
      <c r="AO13" s="17">
        <v>0.244423615929521</v>
      </c>
      <c r="AP13" s="17">
        <v>0.1935719859933</v>
      </c>
      <c r="AQ13" s="17">
        <v>0.24178009128970701</v>
      </c>
      <c r="AR13" s="17">
        <v>0.13693558262109401</v>
      </c>
      <c r="AS13" s="17">
        <v>0.24182697559401201</v>
      </c>
      <c r="AT13" s="17">
        <v>0.14459147290237701</v>
      </c>
      <c r="AU13" s="17">
        <v>0.19185801645363201</v>
      </c>
      <c r="AV13" s="17"/>
      <c r="AW13" s="17">
        <v>0.229125292471581</v>
      </c>
      <c r="AX13" s="17">
        <v>0.25865595765951699</v>
      </c>
      <c r="AY13" s="17">
        <v>0.160823966689533</v>
      </c>
      <c r="AZ13" s="17">
        <v>0.14652491361338699</v>
      </c>
      <c r="BA13" s="17">
        <v>0.16792476598762701</v>
      </c>
      <c r="BB13" s="17"/>
      <c r="BC13" s="17">
        <v>0.14245987229819601</v>
      </c>
      <c r="BD13" s="17">
        <v>0.20495704241735499</v>
      </c>
      <c r="BE13" s="17">
        <v>0.23368655875709701</v>
      </c>
      <c r="BF13" s="17">
        <v>0.214394869725029</v>
      </c>
      <c r="BG13" s="17">
        <v>0.25355310601472397</v>
      </c>
      <c r="BH13" s="17"/>
      <c r="BI13" s="17">
        <v>0.22256206875043599</v>
      </c>
      <c r="BJ13" s="17"/>
      <c r="BK13" s="17">
        <v>0.15894804755248401</v>
      </c>
      <c r="BL13" s="17">
        <v>0.216589388621064</v>
      </c>
      <c r="BM13" s="17">
        <v>0.23127236312874999</v>
      </c>
      <c r="BN13" s="17">
        <v>0.110062904885706</v>
      </c>
      <c r="BO13" s="17"/>
      <c r="BP13" s="17">
        <v>0.20472364837068199</v>
      </c>
      <c r="BQ13" s="17">
        <v>0.12793706304640701</v>
      </c>
      <c r="BR13" s="17">
        <v>0.120233997509086</v>
      </c>
      <c r="BS13" s="17">
        <v>0.68957124907386202</v>
      </c>
      <c r="BT13" s="17">
        <v>4.2720970473205597E-2</v>
      </c>
      <c r="BU13" s="17"/>
      <c r="BV13" s="17">
        <v>8.2521062830899702E-2</v>
      </c>
      <c r="BW13" s="17">
        <v>4.3125333658434697E-2</v>
      </c>
      <c r="BX13" s="17">
        <v>2.0920180938339101E-2</v>
      </c>
      <c r="BY13" s="17">
        <v>0.73406128101861501</v>
      </c>
      <c r="BZ13" s="17">
        <v>6.6268452827750193E-2</v>
      </c>
      <c r="CA13" s="17"/>
      <c r="CB13" s="17">
        <v>0.511964827827042</v>
      </c>
      <c r="CC13" s="17">
        <v>3.5785538284028098E-2</v>
      </c>
      <c r="CD13" s="17"/>
      <c r="CE13" s="17">
        <v>3.8315583328558098E-2</v>
      </c>
      <c r="CF13" s="17"/>
      <c r="CG13" s="17">
        <v>0.41310852823085897</v>
      </c>
    </row>
    <row r="14" spans="2:85" x14ac:dyDescent="0.35">
      <c r="B14" s="18" t="s">
        <v>231</v>
      </c>
      <c r="C14" s="17">
        <v>1.9267013926841301E-2</v>
      </c>
      <c r="D14" s="17">
        <v>1.47304493059037E-2</v>
      </c>
      <c r="E14" s="17">
        <v>2.3748751501308101E-2</v>
      </c>
      <c r="F14" s="17"/>
      <c r="G14" s="17">
        <v>1.37307481538449E-2</v>
      </c>
      <c r="H14" s="17">
        <v>2.5987594220685299E-2</v>
      </c>
      <c r="I14" s="17">
        <v>2.5604241659113899E-2</v>
      </c>
      <c r="J14" s="17">
        <v>1.7019113756321699E-2</v>
      </c>
      <c r="K14" s="17">
        <v>1.2111098633632E-2</v>
      </c>
      <c r="L14" s="17">
        <v>1.8951094248577698E-2</v>
      </c>
      <c r="M14" s="17"/>
      <c r="N14" s="17">
        <v>8.7985289626672306E-3</v>
      </c>
      <c r="O14" s="17">
        <v>2.3893692074865101E-2</v>
      </c>
      <c r="P14" s="17">
        <v>1.05727150325361E-2</v>
      </c>
      <c r="Q14" s="17">
        <v>3.0305562020180199E-2</v>
      </c>
      <c r="R14" s="17"/>
      <c r="S14" s="17">
        <v>1.3353238409631299E-2</v>
      </c>
      <c r="T14" s="17">
        <v>1.6081024889404098E-2</v>
      </c>
      <c r="U14" s="17">
        <v>0</v>
      </c>
      <c r="V14" s="17">
        <v>0</v>
      </c>
      <c r="W14" s="17">
        <v>0</v>
      </c>
      <c r="X14" s="17">
        <v>0</v>
      </c>
      <c r="Y14" s="17">
        <v>5.5512455252457902E-3</v>
      </c>
      <c r="Z14" s="17">
        <v>0</v>
      </c>
      <c r="AA14" s="17">
        <v>1.1392747648121799E-2</v>
      </c>
      <c r="AB14" s="17">
        <v>0.13003835956308499</v>
      </c>
      <c r="AC14" s="17">
        <v>0</v>
      </c>
      <c r="AD14" s="17">
        <v>6.1885227911648799E-2</v>
      </c>
      <c r="AE14" s="17"/>
      <c r="AF14" s="17">
        <v>0</v>
      </c>
      <c r="AG14" s="17">
        <v>0</v>
      </c>
      <c r="AH14" s="17">
        <v>7.3299099162673596E-3</v>
      </c>
      <c r="AI14" s="17">
        <v>7.8047375583360598E-2</v>
      </c>
      <c r="AJ14" s="17">
        <v>2.0791782444109001E-2</v>
      </c>
      <c r="AK14" s="17">
        <v>2.0087704514335301E-2</v>
      </c>
      <c r="AL14" s="17">
        <v>2.0561691305706401E-2</v>
      </c>
      <c r="AM14" s="17">
        <v>1.8638377221986E-2</v>
      </c>
      <c r="AN14" s="17">
        <v>0</v>
      </c>
      <c r="AO14" s="17">
        <v>9.2597821487463393E-3</v>
      </c>
      <c r="AP14" s="17">
        <v>2.5281055122259002E-2</v>
      </c>
      <c r="AQ14" s="17">
        <v>2.9197340757876701E-2</v>
      </c>
      <c r="AR14" s="17">
        <v>0</v>
      </c>
      <c r="AS14" s="17">
        <v>0</v>
      </c>
      <c r="AT14" s="17">
        <v>3.7951114737010898E-2</v>
      </c>
      <c r="AU14" s="17">
        <v>6.4154024512014197E-3</v>
      </c>
      <c r="AV14" s="17"/>
      <c r="AW14" s="17">
        <v>1.59870535503615E-2</v>
      </c>
      <c r="AX14" s="17">
        <v>2.0445431076926E-2</v>
      </c>
      <c r="AY14" s="17">
        <v>1.3481571316852301E-2</v>
      </c>
      <c r="AZ14" s="17">
        <v>2.2140076343768401E-2</v>
      </c>
      <c r="BA14" s="17">
        <v>0</v>
      </c>
      <c r="BB14" s="17"/>
      <c r="BC14" s="17">
        <v>2.1094755532887501E-2</v>
      </c>
      <c r="BD14" s="17">
        <v>1.6750910918750601E-2</v>
      </c>
      <c r="BE14" s="17">
        <v>1.8147707393817301E-2</v>
      </c>
      <c r="BF14" s="17">
        <v>2.1468408594186202E-2</v>
      </c>
      <c r="BG14" s="17">
        <v>4.3066290920990603E-2</v>
      </c>
      <c r="BH14" s="17"/>
      <c r="BI14" s="17">
        <v>2.0560111721200001E-2</v>
      </c>
      <c r="BJ14" s="17"/>
      <c r="BK14" s="17">
        <v>2.7669618575963902E-2</v>
      </c>
      <c r="BL14" s="17">
        <v>1.35290478264651E-2</v>
      </c>
      <c r="BM14" s="17">
        <v>1.8719097928249401E-2</v>
      </c>
      <c r="BN14" s="17">
        <v>3.7112242373158598E-2</v>
      </c>
      <c r="BO14" s="17"/>
      <c r="BP14" s="17">
        <v>7.34044391629047E-3</v>
      </c>
      <c r="BQ14" s="17">
        <v>8.1806328337205598E-3</v>
      </c>
      <c r="BR14" s="17">
        <v>6.2026876155703197E-3</v>
      </c>
      <c r="BS14" s="17">
        <v>1.6753159662155199E-2</v>
      </c>
      <c r="BT14" s="17">
        <v>1.8002744635366101E-2</v>
      </c>
      <c r="BU14" s="17"/>
      <c r="BV14" s="17">
        <v>1.0915278701866199E-2</v>
      </c>
      <c r="BW14" s="17">
        <v>7.6657131560683399E-3</v>
      </c>
      <c r="BX14" s="17">
        <v>0</v>
      </c>
      <c r="BY14" s="17">
        <v>1.10049231503682E-2</v>
      </c>
      <c r="BZ14" s="17">
        <v>1.5050864097660399E-2</v>
      </c>
      <c r="CA14" s="17"/>
      <c r="CB14" s="17">
        <v>8.9141146686353891E-3</v>
      </c>
      <c r="CC14" s="17">
        <v>2.53305987276361E-2</v>
      </c>
      <c r="CD14" s="17"/>
      <c r="CE14" s="17">
        <v>8.7256707465637896E-3</v>
      </c>
      <c r="CF14" s="17"/>
      <c r="CG14" s="17">
        <v>1.45713845516746E-2</v>
      </c>
    </row>
    <row r="15" spans="2:85" x14ac:dyDescent="0.35">
      <c r="B15" s="18" t="s">
        <v>232</v>
      </c>
      <c r="C15" s="17">
        <v>7.8441094253076504E-3</v>
      </c>
      <c r="D15" s="17">
        <v>9.5378469116495293E-3</v>
      </c>
      <c r="E15" s="17">
        <v>6.2154357563927497E-3</v>
      </c>
      <c r="F15" s="17"/>
      <c r="G15" s="17">
        <v>1.00538700709206E-2</v>
      </c>
      <c r="H15" s="17">
        <v>1.42130636693473E-2</v>
      </c>
      <c r="I15" s="17">
        <v>7.8292421794360599E-3</v>
      </c>
      <c r="J15" s="17">
        <v>1.0725072695844299E-2</v>
      </c>
      <c r="K15" s="17">
        <v>6.16188992423928E-3</v>
      </c>
      <c r="L15" s="17">
        <v>0</v>
      </c>
      <c r="M15" s="17"/>
      <c r="N15" s="17">
        <v>9.9356204052474008E-3</v>
      </c>
      <c r="O15" s="17">
        <v>5.5135243079944196E-3</v>
      </c>
      <c r="P15" s="17">
        <v>6.0244800207953199E-3</v>
      </c>
      <c r="Q15" s="17">
        <v>9.67311284035181E-3</v>
      </c>
      <c r="R15" s="17"/>
      <c r="S15" s="17">
        <v>1.01542873619287E-2</v>
      </c>
      <c r="T15" s="17">
        <v>3.3716578282565598E-3</v>
      </c>
      <c r="U15" s="17">
        <v>0</v>
      </c>
      <c r="V15" s="17">
        <v>1.07125602710097E-2</v>
      </c>
      <c r="W15" s="17">
        <v>0</v>
      </c>
      <c r="X15" s="17">
        <v>9.4410650443408593E-3</v>
      </c>
      <c r="Y15" s="17">
        <v>0</v>
      </c>
      <c r="Z15" s="17">
        <v>1.3074851018039501E-2</v>
      </c>
      <c r="AA15" s="17">
        <v>1.6829619096266599E-2</v>
      </c>
      <c r="AB15" s="17">
        <v>0</v>
      </c>
      <c r="AC15" s="17">
        <v>3.5926975633937798E-2</v>
      </c>
      <c r="AD15" s="17">
        <v>0</v>
      </c>
      <c r="AE15" s="17"/>
      <c r="AF15" s="17">
        <v>8.4985871143033201E-2</v>
      </c>
      <c r="AG15" s="17">
        <v>0</v>
      </c>
      <c r="AH15" s="17">
        <v>0</v>
      </c>
      <c r="AI15" s="17">
        <v>0</v>
      </c>
      <c r="AJ15" s="17">
        <v>5.2491952837932596E-3</v>
      </c>
      <c r="AK15" s="17">
        <v>0</v>
      </c>
      <c r="AL15" s="17">
        <v>3.4100043927241697E-2</v>
      </c>
      <c r="AM15" s="17">
        <v>1.8343024863057E-2</v>
      </c>
      <c r="AN15" s="17">
        <v>1.48871358640454E-2</v>
      </c>
      <c r="AO15" s="17">
        <v>0</v>
      </c>
      <c r="AP15" s="17">
        <v>0</v>
      </c>
      <c r="AQ15" s="17">
        <v>0</v>
      </c>
      <c r="AR15" s="17">
        <v>8.6902389978313396E-3</v>
      </c>
      <c r="AS15" s="17">
        <v>0</v>
      </c>
      <c r="AT15" s="17">
        <v>0</v>
      </c>
      <c r="AU15" s="17">
        <v>6.5006460848740103E-3</v>
      </c>
      <c r="AV15" s="17"/>
      <c r="AW15" s="17">
        <v>4.1603276904554403E-3</v>
      </c>
      <c r="AX15" s="17">
        <v>6.0634542810643101E-3</v>
      </c>
      <c r="AY15" s="17">
        <v>8.1627062737852397E-3</v>
      </c>
      <c r="AZ15" s="17">
        <v>2.2172782311059801E-2</v>
      </c>
      <c r="BA15" s="17">
        <v>2.1043294304499801E-2</v>
      </c>
      <c r="BB15" s="17"/>
      <c r="BC15" s="17">
        <v>2.5892233583513599E-2</v>
      </c>
      <c r="BD15" s="17">
        <v>8.9745402963504906E-3</v>
      </c>
      <c r="BE15" s="17">
        <v>0</v>
      </c>
      <c r="BF15" s="17">
        <v>1.02604341369287E-2</v>
      </c>
      <c r="BG15" s="17">
        <v>1.3034744069987199E-2</v>
      </c>
      <c r="BH15" s="17"/>
      <c r="BI15" s="17">
        <v>9.1817869500071796E-3</v>
      </c>
      <c r="BJ15" s="17"/>
      <c r="BK15" s="17">
        <v>1.54379299312268E-2</v>
      </c>
      <c r="BL15" s="17">
        <v>3.3799545555917398E-3</v>
      </c>
      <c r="BM15" s="17">
        <v>7.1384055820196699E-3</v>
      </c>
      <c r="BN15" s="17">
        <v>1.98091359520512E-2</v>
      </c>
      <c r="BO15" s="17"/>
      <c r="BP15" s="17">
        <v>2.5577334475066901E-3</v>
      </c>
      <c r="BQ15" s="17">
        <v>3.68609130772255E-3</v>
      </c>
      <c r="BR15" s="17">
        <v>5.8951046386932198E-3</v>
      </c>
      <c r="BS15" s="17">
        <v>8.5121460277762292E-3</v>
      </c>
      <c r="BT15" s="17">
        <v>3.6511387040765203E-2</v>
      </c>
      <c r="BU15" s="17"/>
      <c r="BV15" s="17">
        <v>1.01417847261576E-2</v>
      </c>
      <c r="BW15" s="17">
        <v>2.1484689177322402E-3</v>
      </c>
      <c r="BX15" s="17">
        <v>4.5479463334076597E-3</v>
      </c>
      <c r="BY15" s="17">
        <v>8.3002067220470498E-3</v>
      </c>
      <c r="BZ15" s="17">
        <v>1.51977108559919E-2</v>
      </c>
      <c r="CA15" s="17"/>
      <c r="CB15" s="17">
        <v>9.7768385162298604E-3</v>
      </c>
      <c r="CC15" s="17">
        <v>6.7121302137374298E-3</v>
      </c>
      <c r="CD15" s="17"/>
      <c r="CE15" s="17">
        <v>0</v>
      </c>
      <c r="CF15" s="17"/>
      <c r="CG15" s="17">
        <v>4.5230415368535696E-3</v>
      </c>
    </row>
    <row r="16" spans="2:85" x14ac:dyDescent="0.35">
      <c r="B16" s="18" t="s">
        <v>233</v>
      </c>
      <c r="C16" s="17">
        <v>1.6508461931687701E-2</v>
      </c>
      <c r="D16" s="17">
        <v>1.0964170356362799E-2</v>
      </c>
      <c r="E16" s="17">
        <v>2.1964874914321999E-2</v>
      </c>
      <c r="F16" s="17"/>
      <c r="G16" s="17">
        <v>5.9037282932478804E-3</v>
      </c>
      <c r="H16" s="17">
        <v>1.7395634413615701E-2</v>
      </c>
      <c r="I16" s="17">
        <v>1.0089840446071901E-2</v>
      </c>
      <c r="J16" s="17">
        <v>2.5086230451016898E-2</v>
      </c>
      <c r="K16" s="17">
        <v>2.5000601646860101E-2</v>
      </c>
      <c r="L16" s="17">
        <v>1.5372937557432201E-2</v>
      </c>
      <c r="M16" s="17"/>
      <c r="N16" s="17">
        <v>7.9135605338132992E-3</v>
      </c>
      <c r="O16" s="17">
        <v>2.4490723937869299E-2</v>
      </c>
      <c r="P16" s="17">
        <v>1.1499500074483599E-2</v>
      </c>
      <c r="Q16" s="17">
        <v>2.20293570847565E-2</v>
      </c>
      <c r="R16" s="17"/>
      <c r="S16" s="17">
        <v>6.05460257586443E-3</v>
      </c>
      <c r="T16" s="17">
        <v>1.61065897109267E-2</v>
      </c>
      <c r="U16" s="17">
        <v>1.01089812156787E-2</v>
      </c>
      <c r="V16" s="17">
        <v>3.0720286545394E-2</v>
      </c>
      <c r="W16" s="17">
        <v>5.9002178930831397E-3</v>
      </c>
      <c r="X16" s="17">
        <v>9.6355266435402698E-3</v>
      </c>
      <c r="Y16" s="17">
        <v>4.4740868139050698E-2</v>
      </c>
      <c r="Z16" s="17">
        <v>1.30668581934362E-2</v>
      </c>
      <c r="AA16" s="17">
        <v>2.4879959363138301E-2</v>
      </c>
      <c r="AB16" s="17">
        <v>6.9584308478258302E-3</v>
      </c>
      <c r="AC16" s="17">
        <v>8.8822709928598302E-3</v>
      </c>
      <c r="AD16" s="17">
        <v>2.68531943066273E-2</v>
      </c>
      <c r="AE16" s="17"/>
      <c r="AF16" s="17">
        <v>3.3707985608663303E-2</v>
      </c>
      <c r="AG16" s="17">
        <v>3.7000312315355E-2</v>
      </c>
      <c r="AH16" s="17">
        <v>1.80051610707401E-2</v>
      </c>
      <c r="AI16" s="17">
        <v>1.6749502790719399E-2</v>
      </c>
      <c r="AJ16" s="17">
        <v>5.5133962904229603E-3</v>
      </c>
      <c r="AK16" s="17">
        <v>2.35266775997779E-2</v>
      </c>
      <c r="AL16" s="17">
        <v>1.3283895537808401E-2</v>
      </c>
      <c r="AM16" s="17">
        <v>1.78146750784101E-2</v>
      </c>
      <c r="AN16" s="17">
        <v>1.98020208777701E-2</v>
      </c>
      <c r="AO16" s="17">
        <v>9.9305856661141903E-3</v>
      </c>
      <c r="AP16" s="17">
        <v>1.4463440432937E-2</v>
      </c>
      <c r="AQ16" s="17">
        <v>7.1972876911561698E-3</v>
      </c>
      <c r="AR16" s="17">
        <v>1.6653606490191802E-2</v>
      </c>
      <c r="AS16" s="17">
        <v>2.2751103827664401E-2</v>
      </c>
      <c r="AT16" s="17">
        <v>0</v>
      </c>
      <c r="AU16" s="17">
        <v>0</v>
      </c>
      <c r="AV16" s="17"/>
      <c r="AW16" s="17">
        <v>2.38484805819742E-2</v>
      </c>
      <c r="AX16" s="17">
        <v>7.2979322706142203E-3</v>
      </c>
      <c r="AY16" s="17">
        <v>1.59047116477108E-2</v>
      </c>
      <c r="AZ16" s="17">
        <v>1.9903704179898601E-2</v>
      </c>
      <c r="BA16" s="17">
        <v>3.4937746715659301E-2</v>
      </c>
      <c r="BB16" s="17"/>
      <c r="BC16" s="17">
        <v>1.11415085200317E-2</v>
      </c>
      <c r="BD16" s="17">
        <v>3.7650615788951901E-3</v>
      </c>
      <c r="BE16" s="17">
        <v>1.77572347404714E-2</v>
      </c>
      <c r="BF16" s="17">
        <v>4.2171607539397402E-2</v>
      </c>
      <c r="BG16" s="17">
        <v>4.5506987318234403E-2</v>
      </c>
      <c r="BH16" s="17"/>
      <c r="BI16" s="17">
        <v>1.6153749272969201E-2</v>
      </c>
      <c r="BJ16" s="17"/>
      <c r="BK16" s="17">
        <v>5.0690047913534804E-3</v>
      </c>
      <c r="BL16" s="17">
        <v>1.7976496200252198E-2</v>
      </c>
      <c r="BM16" s="17">
        <v>1.94864441109402E-2</v>
      </c>
      <c r="BN16" s="17">
        <v>1.9745413664331999E-2</v>
      </c>
      <c r="BO16" s="17"/>
      <c r="BP16" s="17">
        <v>5.4768102280579002E-3</v>
      </c>
      <c r="BQ16" s="17">
        <v>1.8556615060505599E-2</v>
      </c>
      <c r="BR16" s="17">
        <v>0</v>
      </c>
      <c r="BS16" s="17">
        <v>6.4844164399847004E-3</v>
      </c>
      <c r="BT16" s="17">
        <v>1.13221575234984E-2</v>
      </c>
      <c r="BU16" s="17"/>
      <c r="BV16" s="17">
        <v>0</v>
      </c>
      <c r="BW16" s="17">
        <v>1.23364190817431E-2</v>
      </c>
      <c r="BX16" s="17">
        <v>6.5069418466144804E-3</v>
      </c>
      <c r="BY16" s="17">
        <v>5.4705183709329299E-3</v>
      </c>
      <c r="BZ16" s="17">
        <v>1.04875034312212E-2</v>
      </c>
      <c r="CA16" s="17"/>
      <c r="CB16" s="17">
        <v>6.8294016234485702E-3</v>
      </c>
      <c r="CC16" s="17">
        <v>2.2177386308064401E-2</v>
      </c>
      <c r="CD16" s="17"/>
      <c r="CE16" s="17">
        <v>1.18757331459001E-2</v>
      </c>
      <c r="CF16" s="17"/>
      <c r="CG16" s="17">
        <v>1.3638240592288201E-2</v>
      </c>
    </row>
    <row r="17" spans="2:85" x14ac:dyDescent="0.35">
      <c r="B17" s="18" t="s">
        <v>140</v>
      </c>
      <c r="C17" s="19">
        <v>0.25620525685539203</v>
      </c>
      <c r="D17" s="19">
        <v>0.195247522890903</v>
      </c>
      <c r="E17" s="19">
        <v>0.315400008805511</v>
      </c>
      <c r="F17" s="19"/>
      <c r="G17" s="19">
        <v>0.20890983708053501</v>
      </c>
      <c r="H17" s="19">
        <v>0.24313656527394201</v>
      </c>
      <c r="I17" s="19">
        <v>0.247293273174646</v>
      </c>
      <c r="J17" s="19">
        <v>0.26332717893987001</v>
      </c>
      <c r="K17" s="19">
        <v>0.273830287976283</v>
      </c>
      <c r="L17" s="19">
        <v>0.28783550460058599</v>
      </c>
      <c r="M17" s="19"/>
      <c r="N17" s="19">
        <v>0.211519781181779</v>
      </c>
      <c r="O17" s="19">
        <v>0.28582631471051101</v>
      </c>
      <c r="P17" s="19">
        <v>0.22692879749891201</v>
      </c>
      <c r="Q17" s="19">
        <v>0.30147259670211501</v>
      </c>
      <c r="R17" s="19"/>
      <c r="S17" s="19">
        <v>0.21467492903993701</v>
      </c>
      <c r="T17" s="19">
        <v>0.24936322710161099</v>
      </c>
      <c r="U17" s="19">
        <v>0.29529942271503501</v>
      </c>
      <c r="V17" s="19">
        <v>0.21741480797670201</v>
      </c>
      <c r="W17" s="19">
        <v>0.26389218277312199</v>
      </c>
      <c r="X17" s="19">
        <v>0.23609221268699701</v>
      </c>
      <c r="Y17" s="19">
        <v>0.21313168485112799</v>
      </c>
      <c r="Z17" s="19">
        <v>0.26689191762310199</v>
      </c>
      <c r="AA17" s="19">
        <v>0.28850151097821403</v>
      </c>
      <c r="AB17" s="19">
        <v>0.27496705975237301</v>
      </c>
      <c r="AC17" s="19">
        <v>0.33480700655488299</v>
      </c>
      <c r="AD17" s="19">
        <v>0.32856579928125101</v>
      </c>
      <c r="AE17" s="19"/>
      <c r="AF17" s="19">
        <v>0.14497805733621999</v>
      </c>
      <c r="AG17" s="19">
        <v>0.37634749264132</v>
      </c>
      <c r="AH17" s="19">
        <v>0.38042526056385201</v>
      </c>
      <c r="AI17" s="19">
        <v>0.289861206059356</v>
      </c>
      <c r="AJ17" s="19">
        <v>0.28389708348533599</v>
      </c>
      <c r="AK17" s="19">
        <v>0.316667892249968</v>
      </c>
      <c r="AL17" s="19">
        <v>0.192034388097755</v>
      </c>
      <c r="AM17" s="19">
        <v>0.23168859835059</v>
      </c>
      <c r="AN17" s="19">
        <v>0.16766527195335801</v>
      </c>
      <c r="AO17" s="19">
        <v>0.14922355160833001</v>
      </c>
      <c r="AP17" s="19">
        <v>0.21963947835162301</v>
      </c>
      <c r="AQ17" s="19">
        <v>0.30455518087503203</v>
      </c>
      <c r="AR17" s="19">
        <v>0.22040474413115499</v>
      </c>
      <c r="AS17" s="19">
        <v>0.22880922806750001</v>
      </c>
      <c r="AT17" s="19">
        <v>0.17735769424140399</v>
      </c>
      <c r="AU17" s="19">
        <v>0.114181363138079</v>
      </c>
      <c r="AV17" s="19"/>
      <c r="AW17" s="19">
        <v>0.32423687877044</v>
      </c>
      <c r="AX17" s="19">
        <v>0.27081775404238601</v>
      </c>
      <c r="AY17" s="19">
        <v>0.240547876669365</v>
      </c>
      <c r="AZ17" s="19">
        <v>0.17268559141259601</v>
      </c>
      <c r="BA17" s="19">
        <v>6.03673205480868E-2</v>
      </c>
      <c r="BB17" s="19"/>
      <c r="BC17" s="19">
        <v>0.15530378597237501</v>
      </c>
      <c r="BD17" s="19">
        <v>0.21388124682985599</v>
      </c>
      <c r="BE17" s="19">
        <v>0.28454894771728101</v>
      </c>
      <c r="BF17" s="19">
        <v>0.35758407775262202</v>
      </c>
      <c r="BG17" s="19">
        <v>0.28522180374297101</v>
      </c>
      <c r="BH17" s="19"/>
      <c r="BI17" s="19">
        <v>0.23213375490039001</v>
      </c>
      <c r="BJ17" s="19"/>
      <c r="BK17" s="19">
        <v>0.27028887273485502</v>
      </c>
      <c r="BL17" s="19">
        <v>0.27934390560024103</v>
      </c>
      <c r="BM17" s="19">
        <v>0.23479434520091</v>
      </c>
      <c r="BN17" s="19">
        <v>0.35733534732372901</v>
      </c>
      <c r="BO17" s="19"/>
      <c r="BP17" s="19">
        <v>0.16712819360014</v>
      </c>
      <c r="BQ17" s="19">
        <v>0.208525197449976</v>
      </c>
      <c r="BR17" s="19">
        <v>0.22808087820756101</v>
      </c>
      <c r="BS17" s="19">
        <v>0.133779907437099</v>
      </c>
      <c r="BT17" s="19">
        <v>0.25407660935224202</v>
      </c>
      <c r="BU17" s="19"/>
      <c r="BV17" s="19">
        <v>0.16241229247127201</v>
      </c>
      <c r="BW17" s="19">
        <v>0.13151761213385901</v>
      </c>
      <c r="BX17" s="19">
        <v>0.23464884329501601</v>
      </c>
      <c r="BY17" s="19">
        <v>0.13010570560943499</v>
      </c>
      <c r="BZ17" s="19">
        <v>0.229206438626049</v>
      </c>
      <c r="CA17" s="19"/>
      <c r="CB17" s="19">
        <v>0.12082108365569</v>
      </c>
      <c r="CC17" s="19">
        <v>0.33549835093541103</v>
      </c>
      <c r="CD17" s="19"/>
      <c r="CE17" s="19">
        <v>0.122275953621395</v>
      </c>
      <c r="CF17" s="19"/>
      <c r="CG17" s="19">
        <v>0.10102433350088499</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239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0.22747390421851901</v>
      </c>
      <c r="D9" s="17">
        <v>0.26288407703016903</v>
      </c>
      <c r="E9" s="17">
        <v>0.192593934794177</v>
      </c>
      <c r="F9" s="17"/>
      <c r="G9" s="17">
        <v>0.227945053092421</v>
      </c>
      <c r="H9" s="17">
        <v>0.26124895023362199</v>
      </c>
      <c r="I9" s="17">
        <v>0.2448482557642</v>
      </c>
      <c r="J9" s="17">
        <v>0.22318521054405099</v>
      </c>
      <c r="K9" s="17">
        <v>0.20474547613269301</v>
      </c>
      <c r="L9" s="17">
        <v>0.20431252227256499</v>
      </c>
      <c r="M9" s="17"/>
      <c r="N9" s="17">
        <v>0.31775473771846402</v>
      </c>
      <c r="O9" s="17">
        <v>0.20149010999636899</v>
      </c>
      <c r="P9" s="17">
        <v>0.21128960499903399</v>
      </c>
      <c r="Q9" s="17">
        <v>0.173055724576508</v>
      </c>
      <c r="R9" s="17"/>
      <c r="S9" s="17">
        <v>0.34278911958728298</v>
      </c>
      <c r="T9" s="17">
        <v>0.191759800015573</v>
      </c>
      <c r="U9" s="17">
        <v>0.19861074736942999</v>
      </c>
      <c r="V9" s="17">
        <v>0.18369672301850801</v>
      </c>
      <c r="W9" s="17">
        <v>0.18589055784616301</v>
      </c>
      <c r="X9" s="17">
        <v>0.23527602098435199</v>
      </c>
      <c r="Y9" s="17">
        <v>0.238354489384667</v>
      </c>
      <c r="Z9" s="17">
        <v>0.196745763477815</v>
      </c>
      <c r="AA9" s="17">
        <v>0.205350362959627</v>
      </c>
      <c r="AB9" s="17">
        <v>0.216865254471482</v>
      </c>
      <c r="AC9" s="17">
        <v>0.24982083806803901</v>
      </c>
      <c r="AD9" s="17">
        <v>0.213855732770933</v>
      </c>
      <c r="AE9" s="17"/>
      <c r="AF9" s="17">
        <v>0.24506498771324201</v>
      </c>
      <c r="AG9" s="17">
        <v>0.208181890972234</v>
      </c>
      <c r="AH9" s="17">
        <v>0.14032821093130199</v>
      </c>
      <c r="AI9" s="17">
        <v>0.208142279872919</v>
      </c>
      <c r="AJ9" s="17">
        <v>0.21564361328967299</v>
      </c>
      <c r="AK9" s="17">
        <v>0.183131842873134</v>
      </c>
      <c r="AL9" s="17">
        <v>0.199763098635131</v>
      </c>
      <c r="AM9" s="17">
        <v>0.191306082169208</v>
      </c>
      <c r="AN9" s="17">
        <v>0.24276478228364401</v>
      </c>
      <c r="AO9" s="17">
        <v>0.232022590783522</v>
      </c>
      <c r="AP9" s="17">
        <v>0.23868058424660399</v>
      </c>
      <c r="AQ9" s="17">
        <v>0.266430386341937</v>
      </c>
      <c r="AR9" s="17">
        <v>0.33534390619496302</v>
      </c>
      <c r="AS9" s="17">
        <v>0.30974979431608202</v>
      </c>
      <c r="AT9" s="17">
        <v>0.29304154985751502</v>
      </c>
      <c r="AU9" s="17">
        <v>0.39247226101049698</v>
      </c>
      <c r="AV9" s="17"/>
      <c r="AW9" s="17">
        <v>0.169848713771867</v>
      </c>
      <c r="AX9" s="17">
        <v>0.19231897575419199</v>
      </c>
      <c r="AY9" s="17">
        <v>0.26792109218237797</v>
      </c>
      <c r="AZ9" s="17">
        <v>0.31137886737614601</v>
      </c>
      <c r="BA9" s="17">
        <v>0.44310383293393901</v>
      </c>
      <c r="BB9" s="17"/>
      <c r="BC9" s="17">
        <v>0.29755297606418901</v>
      </c>
      <c r="BD9" s="17">
        <v>0.26925917199072202</v>
      </c>
      <c r="BE9" s="17">
        <v>0.20496548927410499</v>
      </c>
      <c r="BF9" s="17">
        <v>0.14973098266071</v>
      </c>
      <c r="BG9" s="17">
        <v>0.137237180259067</v>
      </c>
      <c r="BH9" s="17"/>
      <c r="BI9" s="17">
        <v>0.23331060720173</v>
      </c>
      <c r="BJ9" s="17"/>
      <c r="BK9" s="17">
        <v>0.24568240109325701</v>
      </c>
      <c r="BL9" s="17">
        <v>0.220348227514646</v>
      </c>
      <c r="BM9" s="17">
        <v>0.232136975849181</v>
      </c>
      <c r="BN9" s="17">
        <v>5.9448489580390403E-2</v>
      </c>
      <c r="BO9" s="17"/>
      <c r="BP9" s="17">
        <v>9.1560363988469104E-2</v>
      </c>
      <c r="BQ9" s="17">
        <v>0.45636193693698002</v>
      </c>
      <c r="BR9" s="17">
        <v>0.15823189129465601</v>
      </c>
      <c r="BS9" s="17">
        <v>6.4631502697051896E-2</v>
      </c>
      <c r="BT9" s="17">
        <v>8.8669249403111106E-2</v>
      </c>
      <c r="BU9" s="17"/>
      <c r="BV9" s="17">
        <v>8.9639952416817506E-2</v>
      </c>
      <c r="BW9" s="17">
        <v>0.70486208077018697</v>
      </c>
      <c r="BX9" s="17">
        <v>0.15218704031693001</v>
      </c>
      <c r="BY9" s="17">
        <v>5.5346197676830099E-2</v>
      </c>
      <c r="BZ9" s="17">
        <v>0.11026125584188599</v>
      </c>
      <c r="CA9" s="17"/>
      <c r="CB9" s="17">
        <v>0.160263022955836</v>
      </c>
      <c r="CC9" s="17">
        <v>0.266838614326115</v>
      </c>
      <c r="CD9" s="17"/>
      <c r="CE9" s="17">
        <v>0.71605146302837996</v>
      </c>
      <c r="CF9" s="17"/>
      <c r="CG9" s="17">
        <v>0.34804833082895698</v>
      </c>
    </row>
    <row r="10" spans="2:85" x14ac:dyDescent="0.35">
      <c r="B10" s="18" t="s">
        <v>75</v>
      </c>
      <c r="C10" s="17">
        <v>0.132541647974078</v>
      </c>
      <c r="D10" s="17">
        <v>0.13640256046509</v>
      </c>
      <c r="E10" s="17">
        <v>0.12916907895709501</v>
      </c>
      <c r="F10" s="17"/>
      <c r="G10" s="17">
        <v>9.2602719526401103E-2</v>
      </c>
      <c r="H10" s="17">
        <v>0.13491804969187099</v>
      </c>
      <c r="I10" s="17">
        <v>0.118784449854018</v>
      </c>
      <c r="J10" s="17">
        <v>0.154868643403275</v>
      </c>
      <c r="K10" s="17">
        <v>0.12921718354845199</v>
      </c>
      <c r="L10" s="17">
        <v>0.15235630424518501</v>
      </c>
      <c r="M10" s="17"/>
      <c r="N10" s="17">
        <v>0.155398745027508</v>
      </c>
      <c r="O10" s="17">
        <v>0.13552238942167899</v>
      </c>
      <c r="P10" s="17">
        <v>0.135225311407251</v>
      </c>
      <c r="Q10" s="17">
        <v>9.8715510945895396E-2</v>
      </c>
      <c r="R10" s="17"/>
      <c r="S10" s="17">
        <v>0.14272735476602499</v>
      </c>
      <c r="T10" s="17">
        <v>0.18103413254550499</v>
      </c>
      <c r="U10" s="17">
        <v>0.11052513528766</v>
      </c>
      <c r="V10" s="17">
        <v>0.16049117676879601</v>
      </c>
      <c r="W10" s="17">
        <v>0.15927721310197099</v>
      </c>
      <c r="X10" s="17">
        <v>0.14019881080607699</v>
      </c>
      <c r="Y10" s="17">
        <v>0.11528314024248799</v>
      </c>
      <c r="Z10" s="17">
        <v>0.159684334362966</v>
      </c>
      <c r="AA10" s="17">
        <v>0.115945517866458</v>
      </c>
      <c r="AB10" s="17">
        <v>7.92014688501156E-2</v>
      </c>
      <c r="AC10" s="17">
        <v>8.3780483784029303E-2</v>
      </c>
      <c r="AD10" s="17">
        <v>7.6943193706479798E-2</v>
      </c>
      <c r="AE10" s="17"/>
      <c r="AF10" s="17">
        <v>9.7174421225861299E-2</v>
      </c>
      <c r="AG10" s="17">
        <v>5.9380271562044097E-2</v>
      </c>
      <c r="AH10" s="17">
        <v>0.12072867664832</v>
      </c>
      <c r="AI10" s="17">
        <v>7.5357444255459302E-2</v>
      </c>
      <c r="AJ10" s="17">
        <v>0.120820686903217</v>
      </c>
      <c r="AK10" s="17">
        <v>0.139794096272469</v>
      </c>
      <c r="AL10" s="17">
        <v>0.13862607969670601</v>
      </c>
      <c r="AM10" s="17">
        <v>0.121116126870725</v>
      </c>
      <c r="AN10" s="17">
        <v>0.12340857391742401</v>
      </c>
      <c r="AO10" s="17">
        <v>0.174895826203844</v>
      </c>
      <c r="AP10" s="17">
        <v>0.15328569426781899</v>
      </c>
      <c r="AQ10" s="17">
        <v>0.12655861854853001</v>
      </c>
      <c r="AR10" s="17">
        <v>0.16622428632219599</v>
      </c>
      <c r="AS10" s="17">
        <v>0.13628804737746</v>
      </c>
      <c r="AT10" s="17">
        <v>0.18887889950989101</v>
      </c>
      <c r="AU10" s="17">
        <v>0.18840287096909999</v>
      </c>
      <c r="AV10" s="17"/>
      <c r="AW10" s="17">
        <v>0.13874946590582199</v>
      </c>
      <c r="AX10" s="17">
        <v>0.11464685480628201</v>
      </c>
      <c r="AY10" s="17">
        <v>0.12894741731884901</v>
      </c>
      <c r="AZ10" s="17">
        <v>0.17451529421206399</v>
      </c>
      <c r="BA10" s="17">
        <v>0.111645370017012</v>
      </c>
      <c r="BB10" s="17"/>
      <c r="BC10" s="17">
        <v>0.17534919241448699</v>
      </c>
      <c r="BD10" s="17">
        <v>0.15566590666666</v>
      </c>
      <c r="BE10" s="17">
        <v>0.11746853786823</v>
      </c>
      <c r="BF10" s="17">
        <v>0.106224957045411</v>
      </c>
      <c r="BG10" s="17">
        <v>2.5920697418407E-2</v>
      </c>
      <c r="BH10" s="17"/>
      <c r="BI10" s="17">
        <v>0.13793424718660199</v>
      </c>
      <c r="BJ10" s="17"/>
      <c r="BK10" s="17">
        <v>0.14022006522185701</v>
      </c>
      <c r="BL10" s="17">
        <v>0.13097142357737099</v>
      </c>
      <c r="BM10" s="17">
        <v>0.13027525755566399</v>
      </c>
      <c r="BN10" s="17">
        <v>0.14416902551206201</v>
      </c>
      <c r="BO10" s="17"/>
      <c r="BP10" s="17">
        <v>0.471107375877378</v>
      </c>
      <c r="BQ10" s="17">
        <v>7.8356766890955096E-2</v>
      </c>
      <c r="BR10" s="17">
        <v>7.0493277694908998E-2</v>
      </c>
      <c r="BS10" s="17">
        <v>6.7758837110374004E-2</v>
      </c>
      <c r="BT10" s="17">
        <v>3.14216479936777E-2</v>
      </c>
      <c r="BU10" s="17"/>
      <c r="BV10" s="17">
        <v>0.58088663899016901</v>
      </c>
      <c r="BW10" s="17">
        <v>5.6720571481622503E-2</v>
      </c>
      <c r="BX10" s="17">
        <v>8.5473037522759698E-2</v>
      </c>
      <c r="BY10" s="17">
        <v>7.3323013846353605E-2</v>
      </c>
      <c r="BZ10" s="17">
        <v>2.7353336739754999E-2</v>
      </c>
      <c r="CA10" s="17"/>
      <c r="CB10" s="17">
        <v>0.14653967242264801</v>
      </c>
      <c r="CC10" s="17">
        <v>0.12434315147849601</v>
      </c>
      <c r="CD10" s="17"/>
      <c r="CE10" s="17">
        <v>5.8351778259360797E-2</v>
      </c>
      <c r="CF10" s="17"/>
      <c r="CG10" s="17">
        <v>7.5263128551446706E-2</v>
      </c>
    </row>
    <row r="11" spans="2:85" x14ac:dyDescent="0.35">
      <c r="B11" s="18" t="s">
        <v>77</v>
      </c>
      <c r="C11" s="17">
        <v>7.0659915966218997E-2</v>
      </c>
      <c r="D11" s="17">
        <v>8.0333295885354206E-2</v>
      </c>
      <c r="E11" s="17">
        <v>6.1434821403987802E-2</v>
      </c>
      <c r="F11" s="17"/>
      <c r="G11" s="17">
        <v>0.10978100133991101</v>
      </c>
      <c r="H11" s="17">
        <v>6.3773468161182401E-2</v>
      </c>
      <c r="I11" s="17">
        <v>6.9605452847913599E-2</v>
      </c>
      <c r="J11" s="17">
        <v>4.3756255720805798E-2</v>
      </c>
      <c r="K11" s="17">
        <v>7.8378452311283903E-2</v>
      </c>
      <c r="L11" s="17">
        <v>6.7855907157334402E-2</v>
      </c>
      <c r="M11" s="17"/>
      <c r="N11" s="17">
        <v>7.7253596393350998E-2</v>
      </c>
      <c r="O11" s="17">
        <v>6.6612927782986595E-2</v>
      </c>
      <c r="P11" s="17">
        <v>6.0694206647128199E-2</v>
      </c>
      <c r="Q11" s="17">
        <v>7.7082712344007903E-2</v>
      </c>
      <c r="R11" s="17"/>
      <c r="S11" s="17">
        <v>7.8670700814314098E-2</v>
      </c>
      <c r="T11" s="17">
        <v>8.3629829087246602E-2</v>
      </c>
      <c r="U11" s="17">
        <v>7.5346747951499704E-2</v>
      </c>
      <c r="V11" s="17">
        <v>3.6731719330012999E-2</v>
      </c>
      <c r="W11" s="17">
        <v>5.3809963153696898E-2</v>
      </c>
      <c r="X11" s="17">
        <v>5.1611338231480203E-2</v>
      </c>
      <c r="Y11" s="17">
        <v>7.0696833409329099E-2</v>
      </c>
      <c r="Z11" s="17">
        <v>1.2743364056766701E-2</v>
      </c>
      <c r="AA11" s="17">
        <v>7.1778863882564894E-2</v>
      </c>
      <c r="AB11" s="17">
        <v>0.15204909252062099</v>
      </c>
      <c r="AC11" s="17">
        <v>3.2821567808262203E-2</v>
      </c>
      <c r="AD11" s="17">
        <v>5.31967612103207E-2</v>
      </c>
      <c r="AE11" s="17"/>
      <c r="AF11" s="17">
        <v>0</v>
      </c>
      <c r="AG11" s="17">
        <v>3.8648295778350598E-2</v>
      </c>
      <c r="AH11" s="17">
        <v>8.5011954397206699E-2</v>
      </c>
      <c r="AI11" s="17">
        <v>5.39962370979492E-2</v>
      </c>
      <c r="AJ11" s="17">
        <v>3.4619897324870398E-2</v>
      </c>
      <c r="AK11" s="17">
        <v>0.10174461421471299</v>
      </c>
      <c r="AL11" s="17">
        <v>5.6861939061638903E-2</v>
      </c>
      <c r="AM11" s="17">
        <v>9.4064325221576803E-2</v>
      </c>
      <c r="AN11" s="17">
        <v>9.4054039650626295E-2</v>
      </c>
      <c r="AO11" s="17">
        <v>5.1145911774725099E-2</v>
      </c>
      <c r="AP11" s="17">
        <v>6.7375085624712699E-2</v>
      </c>
      <c r="AQ11" s="17">
        <v>7.2306507535335907E-2</v>
      </c>
      <c r="AR11" s="17">
        <v>4.8786265421313403E-2</v>
      </c>
      <c r="AS11" s="17">
        <v>5.8329922702300099E-2</v>
      </c>
      <c r="AT11" s="17">
        <v>5.1584058902147699E-2</v>
      </c>
      <c r="AU11" s="17">
        <v>0.12801507104839199</v>
      </c>
      <c r="AV11" s="17"/>
      <c r="AW11" s="17">
        <v>6.65631940607469E-2</v>
      </c>
      <c r="AX11" s="17">
        <v>5.6454440992692298E-2</v>
      </c>
      <c r="AY11" s="17">
        <v>9.20285957441003E-2</v>
      </c>
      <c r="AZ11" s="17">
        <v>8.1954921140088094E-2</v>
      </c>
      <c r="BA11" s="17">
        <v>4.8230675408169901E-2</v>
      </c>
      <c r="BB11" s="17"/>
      <c r="BC11" s="17">
        <v>0.15003822387274099</v>
      </c>
      <c r="BD11" s="17">
        <v>7.3073542511869802E-2</v>
      </c>
      <c r="BE11" s="17">
        <v>5.3164257886433697E-2</v>
      </c>
      <c r="BF11" s="17">
        <v>4.90560294886438E-2</v>
      </c>
      <c r="BG11" s="17">
        <v>7.4245409181438293E-2</v>
      </c>
      <c r="BH11" s="17"/>
      <c r="BI11" s="17">
        <v>7.1974225377388595E-2</v>
      </c>
      <c r="BJ11" s="17"/>
      <c r="BK11" s="17">
        <v>8.09039727265152E-2</v>
      </c>
      <c r="BL11" s="17">
        <v>7.4431806244118298E-2</v>
      </c>
      <c r="BM11" s="17">
        <v>6.4941054175440702E-2</v>
      </c>
      <c r="BN11" s="17">
        <v>7.5724586582154904E-2</v>
      </c>
      <c r="BO11" s="17"/>
      <c r="BP11" s="17">
        <v>2.6586080874004801E-2</v>
      </c>
      <c r="BQ11" s="17">
        <v>5.6222805658368999E-2</v>
      </c>
      <c r="BR11" s="17">
        <v>0.35892173922002901</v>
      </c>
      <c r="BS11" s="17">
        <v>1.45295065291874E-2</v>
      </c>
      <c r="BT11" s="17">
        <v>0.150462692147978</v>
      </c>
      <c r="BU11" s="17"/>
      <c r="BV11" s="17">
        <v>1.4158487343990001E-2</v>
      </c>
      <c r="BW11" s="17">
        <v>3.3276248247044199E-2</v>
      </c>
      <c r="BX11" s="17">
        <v>0.40209842378474497</v>
      </c>
      <c r="BY11" s="17">
        <v>1.9366097176165199E-2</v>
      </c>
      <c r="BZ11" s="17">
        <v>0.111068810223658</v>
      </c>
      <c r="CA11" s="17"/>
      <c r="CB11" s="17">
        <v>3.8267706468759398E-2</v>
      </c>
      <c r="CC11" s="17">
        <v>8.9631694235700193E-2</v>
      </c>
      <c r="CD11" s="17"/>
      <c r="CE11" s="17">
        <v>3.7877439446684098E-2</v>
      </c>
      <c r="CF11" s="17"/>
      <c r="CG11" s="17">
        <v>2.2441910930546899E-2</v>
      </c>
    </row>
    <row r="12" spans="2:85" x14ac:dyDescent="0.35">
      <c r="B12" s="18" t="s">
        <v>79</v>
      </c>
      <c r="C12" s="17">
        <v>8.5376686660078693E-2</v>
      </c>
      <c r="D12" s="17">
        <v>8.3453258115662898E-2</v>
      </c>
      <c r="E12" s="17">
        <v>8.5558618926498006E-2</v>
      </c>
      <c r="F12" s="17"/>
      <c r="G12" s="17">
        <v>0.19796691051017301</v>
      </c>
      <c r="H12" s="17">
        <v>0.113265895493354</v>
      </c>
      <c r="I12" s="17">
        <v>9.2395219377462603E-2</v>
      </c>
      <c r="J12" s="17">
        <v>5.0399159558906198E-2</v>
      </c>
      <c r="K12" s="17">
        <v>6.5588764249454104E-2</v>
      </c>
      <c r="L12" s="17">
        <v>2.40151453175463E-2</v>
      </c>
      <c r="M12" s="17"/>
      <c r="N12" s="17">
        <v>5.3493411432535297E-2</v>
      </c>
      <c r="O12" s="17">
        <v>8.4092547440838397E-2</v>
      </c>
      <c r="P12" s="17">
        <v>0.103589973316403</v>
      </c>
      <c r="Q12" s="17">
        <v>0.105801449929551</v>
      </c>
      <c r="R12" s="17"/>
      <c r="S12" s="17">
        <v>7.9521580369839098E-2</v>
      </c>
      <c r="T12" s="17">
        <v>5.28566317734116E-2</v>
      </c>
      <c r="U12" s="17">
        <v>9.5739756638489298E-2</v>
      </c>
      <c r="V12" s="17">
        <v>0.112715237992493</v>
      </c>
      <c r="W12" s="17">
        <v>7.9969222557957298E-2</v>
      </c>
      <c r="X12" s="17">
        <v>8.5666503868750604E-2</v>
      </c>
      <c r="Y12" s="17">
        <v>8.8200014024132897E-2</v>
      </c>
      <c r="Z12" s="17">
        <v>4.9492478981480702E-2</v>
      </c>
      <c r="AA12" s="17">
        <v>0.110120814337804</v>
      </c>
      <c r="AB12" s="17">
        <v>8.2501630694094302E-2</v>
      </c>
      <c r="AC12" s="17">
        <v>0.101703088314038</v>
      </c>
      <c r="AD12" s="17">
        <v>8.6771938298438697E-2</v>
      </c>
      <c r="AE12" s="17"/>
      <c r="AF12" s="17">
        <v>0.27838988183369801</v>
      </c>
      <c r="AG12" s="17">
        <v>8.83176484443534E-2</v>
      </c>
      <c r="AH12" s="17">
        <v>0.100035287049748</v>
      </c>
      <c r="AI12" s="17">
        <v>8.7270900763822198E-2</v>
      </c>
      <c r="AJ12" s="17">
        <v>9.5720203855115205E-2</v>
      </c>
      <c r="AK12" s="17">
        <v>5.5197532923764399E-2</v>
      </c>
      <c r="AL12" s="17">
        <v>6.3879285835201305E-2</v>
      </c>
      <c r="AM12" s="17">
        <v>8.0175094622093296E-2</v>
      </c>
      <c r="AN12" s="17">
        <v>0.12672792856989201</v>
      </c>
      <c r="AO12" s="17">
        <v>9.8589603656187394E-2</v>
      </c>
      <c r="AP12" s="17">
        <v>0.10802849646403</v>
      </c>
      <c r="AQ12" s="17">
        <v>6.1364919934765498E-2</v>
      </c>
      <c r="AR12" s="17">
        <v>0.122550020769691</v>
      </c>
      <c r="AS12" s="17">
        <v>5.8843128353233798E-2</v>
      </c>
      <c r="AT12" s="17">
        <v>0.10318084617371701</v>
      </c>
      <c r="AU12" s="17">
        <v>4.1162008127220699E-2</v>
      </c>
      <c r="AV12" s="17"/>
      <c r="AW12" s="17">
        <v>7.2323032622060496E-2</v>
      </c>
      <c r="AX12" s="17">
        <v>0.108707200596315</v>
      </c>
      <c r="AY12" s="17">
        <v>9.0142031210081797E-2</v>
      </c>
      <c r="AZ12" s="17">
        <v>8.7644903781677899E-2</v>
      </c>
      <c r="BA12" s="17">
        <v>1.48361186737666E-2</v>
      </c>
      <c r="BB12" s="17"/>
      <c r="BC12" s="17">
        <v>6.3958704582047193E-2</v>
      </c>
      <c r="BD12" s="17">
        <v>6.5662136336268107E-2</v>
      </c>
      <c r="BE12" s="17">
        <v>9.6147596034252505E-2</v>
      </c>
      <c r="BF12" s="17">
        <v>0.115237324576156</v>
      </c>
      <c r="BG12" s="17">
        <v>0.11830235060394299</v>
      </c>
      <c r="BH12" s="17"/>
      <c r="BI12" s="17">
        <v>8.7652905843739096E-2</v>
      </c>
      <c r="BJ12" s="17"/>
      <c r="BK12" s="17">
        <v>0.111568696441793</v>
      </c>
      <c r="BL12" s="17">
        <v>7.1038767469947098E-2</v>
      </c>
      <c r="BM12" s="17">
        <v>8.3552102568020106E-2</v>
      </c>
      <c r="BN12" s="17">
        <v>9.8674243867251807E-2</v>
      </c>
      <c r="BO12" s="17"/>
      <c r="BP12" s="17">
        <v>2.27698376408999E-2</v>
      </c>
      <c r="BQ12" s="17">
        <v>8.0270655598968593E-2</v>
      </c>
      <c r="BR12" s="17">
        <v>2.8780906268271799E-2</v>
      </c>
      <c r="BS12" s="17">
        <v>3.94157814614483E-2</v>
      </c>
      <c r="BT12" s="17">
        <v>0.42440563117512198</v>
      </c>
      <c r="BU12" s="17"/>
      <c r="BV12" s="17">
        <v>1.9321809606150001E-2</v>
      </c>
      <c r="BW12" s="17">
        <v>2.86272408044237E-2</v>
      </c>
      <c r="BX12" s="17">
        <v>3.7531418952607899E-2</v>
      </c>
      <c r="BY12" s="17">
        <v>4.0146789136495699E-2</v>
      </c>
      <c r="BZ12" s="17">
        <v>0.46890724341020401</v>
      </c>
      <c r="CA12" s="17"/>
      <c r="CB12" s="17">
        <v>4.0723879721952502E-2</v>
      </c>
      <c r="CC12" s="17">
        <v>0.111529368600671</v>
      </c>
      <c r="CD12" s="17"/>
      <c r="CE12" s="17">
        <v>2.85259251067017E-2</v>
      </c>
      <c r="CF12" s="17"/>
      <c r="CG12" s="17">
        <v>5.7096231954220797E-2</v>
      </c>
    </row>
    <row r="13" spans="2:85" x14ac:dyDescent="0.35">
      <c r="B13" s="18" t="s">
        <v>78</v>
      </c>
      <c r="C13" s="17">
        <v>0.142462371959335</v>
      </c>
      <c r="D13" s="17">
        <v>0.159246234632478</v>
      </c>
      <c r="E13" s="17">
        <v>0.1265152151559</v>
      </c>
      <c r="F13" s="17"/>
      <c r="G13" s="17">
        <v>0.132501592438212</v>
      </c>
      <c r="H13" s="17">
        <v>0.12120404406598199</v>
      </c>
      <c r="I13" s="17">
        <v>0.18487241072074101</v>
      </c>
      <c r="J13" s="17">
        <v>0.165308896245837</v>
      </c>
      <c r="K13" s="17">
        <v>0.14484712354445101</v>
      </c>
      <c r="L13" s="17">
        <v>0.111747774127468</v>
      </c>
      <c r="M13" s="17"/>
      <c r="N13" s="17">
        <v>0.104139040361345</v>
      </c>
      <c r="O13" s="17">
        <v>0.126747445070266</v>
      </c>
      <c r="P13" s="17">
        <v>0.209869499054777</v>
      </c>
      <c r="Q13" s="17">
        <v>0.142016521181482</v>
      </c>
      <c r="R13" s="17"/>
      <c r="S13" s="17">
        <v>0.117753788728239</v>
      </c>
      <c r="T13" s="17">
        <v>0.14515979960035</v>
      </c>
      <c r="U13" s="17">
        <v>0.17758934658409301</v>
      </c>
      <c r="V13" s="17">
        <v>0.17190284531630301</v>
      </c>
      <c r="W13" s="17">
        <v>0.18209655600532601</v>
      </c>
      <c r="X13" s="17">
        <v>0.14886014837492201</v>
      </c>
      <c r="Y13" s="17">
        <v>0.14835047520132</v>
      </c>
      <c r="Z13" s="17">
        <v>0.186627858324493</v>
      </c>
      <c r="AA13" s="17">
        <v>0.176756550456518</v>
      </c>
      <c r="AB13" s="17">
        <v>7.9284092465973205E-2</v>
      </c>
      <c r="AC13" s="17">
        <v>5.5744290284230898E-2</v>
      </c>
      <c r="AD13" s="17">
        <v>8.6941932431574304E-2</v>
      </c>
      <c r="AE13" s="17"/>
      <c r="AF13" s="17">
        <v>0.122997489849478</v>
      </c>
      <c r="AG13" s="17">
        <v>0.17025844743348001</v>
      </c>
      <c r="AH13" s="17">
        <v>0.11622736937757699</v>
      </c>
      <c r="AI13" s="17">
        <v>0.20413686152590099</v>
      </c>
      <c r="AJ13" s="17">
        <v>0.185099869065006</v>
      </c>
      <c r="AK13" s="17">
        <v>0.151551589749744</v>
      </c>
      <c r="AL13" s="17">
        <v>0.177687563812156</v>
      </c>
      <c r="AM13" s="17">
        <v>0.15055722496242899</v>
      </c>
      <c r="AN13" s="17">
        <v>0.10574474398205801</v>
      </c>
      <c r="AO13" s="17">
        <v>0.145541238981541</v>
      </c>
      <c r="AP13" s="17">
        <v>0.154360838851126</v>
      </c>
      <c r="AQ13" s="17">
        <v>0.125590633005499</v>
      </c>
      <c r="AR13" s="17">
        <v>0.10912075947406399</v>
      </c>
      <c r="AS13" s="17">
        <v>8.7388425642420206E-2</v>
      </c>
      <c r="AT13" s="17">
        <v>0.13274467319958</v>
      </c>
      <c r="AU13" s="17">
        <v>8.7520823066100206E-2</v>
      </c>
      <c r="AV13" s="17"/>
      <c r="AW13" s="17">
        <v>0.15448922238483001</v>
      </c>
      <c r="AX13" s="17">
        <v>0.178383571217718</v>
      </c>
      <c r="AY13" s="17">
        <v>9.90559356113941E-2</v>
      </c>
      <c r="AZ13" s="17">
        <v>0.10938536027941</v>
      </c>
      <c r="BA13" s="17">
        <v>0.112227296514569</v>
      </c>
      <c r="BB13" s="17"/>
      <c r="BC13" s="17">
        <v>0.112064350708403</v>
      </c>
      <c r="BD13" s="17">
        <v>0.13056150691398399</v>
      </c>
      <c r="BE13" s="17">
        <v>0.14994074536708199</v>
      </c>
      <c r="BF13" s="17">
        <v>0.156728169030318</v>
      </c>
      <c r="BG13" s="17">
        <v>0.224230111920424</v>
      </c>
      <c r="BH13" s="17"/>
      <c r="BI13" s="17">
        <v>0.142508399781266</v>
      </c>
      <c r="BJ13" s="17"/>
      <c r="BK13" s="17">
        <v>9.3550164810985298E-2</v>
      </c>
      <c r="BL13" s="17">
        <v>0.135575204527944</v>
      </c>
      <c r="BM13" s="17">
        <v>0.16332927997313099</v>
      </c>
      <c r="BN13" s="17">
        <v>0.13010302191974599</v>
      </c>
      <c r="BO13" s="17"/>
      <c r="BP13" s="17">
        <v>8.7644307081327893E-2</v>
      </c>
      <c r="BQ13" s="17">
        <v>9.0574610356424903E-2</v>
      </c>
      <c r="BR13" s="17">
        <v>5.7523179876210001E-2</v>
      </c>
      <c r="BS13" s="17">
        <v>0.52569746729123401</v>
      </c>
      <c r="BT13" s="17">
        <v>5.4207175184325697E-2</v>
      </c>
      <c r="BU13" s="17"/>
      <c r="BV13" s="17">
        <v>2.1111157015467098E-2</v>
      </c>
      <c r="BW13" s="17">
        <v>4.1022382811011802E-2</v>
      </c>
      <c r="BX13" s="17">
        <v>3.1416165421341201E-2</v>
      </c>
      <c r="BY13" s="17">
        <v>0.50450390706149995</v>
      </c>
      <c r="BZ13" s="17">
        <v>3.84014288237935E-2</v>
      </c>
      <c r="CA13" s="17"/>
      <c r="CB13" s="17">
        <v>0.34718257388870999</v>
      </c>
      <c r="CC13" s="17">
        <v>2.2559891130044401E-2</v>
      </c>
      <c r="CD13" s="17"/>
      <c r="CE13" s="17">
        <v>2.3174549641060901E-2</v>
      </c>
      <c r="CF13" s="17"/>
      <c r="CG13" s="17">
        <v>0.28620907433513298</v>
      </c>
    </row>
    <row r="14" spans="2:85" x14ac:dyDescent="0.35">
      <c r="B14" s="18" t="s">
        <v>231</v>
      </c>
      <c r="C14" s="17">
        <v>1.64925145106266E-2</v>
      </c>
      <c r="D14" s="17">
        <v>1.56191683044112E-2</v>
      </c>
      <c r="E14" s="17">
        <v>1.7393215163388698E-2</v>
      </c>
      <c r="F14" s="17"/>
      <c r="G14" s="17">
        <v>2.2584186494488401E-2</v>
      </c>
      <c r="H14" s="17">
        <v>2.4495698302270399E-2</v>
      </c>
      <c r="I14" s="17">
        <v>1.05287966472197E-2</v>
      </c>
      <c r="J14" s="17">
        <v>1.6068015581098799E-2</v>
      </c>
      <c r="K14" s="17">
        <v>8.0686516604395794E-3</v>
      </c>
      <c r="L14" s="17">
        <v>1.6779425180766701E-2</v>
      </c>
      <c r="M14" s="17"/>
      <c r="N14" s="17">
        <v>1.2705617448127799E-2</v>
      </c>
      <c r="O14" s="17">
        <v>1.62249901434211E-2</v>
      </c>
      <c r="P14" s="17">
        <v>1.6255205924290202E-2</v>
      </c>
      <c r="Q14" s="17">
        <v>2.120136035208E-2</v>
      </c>
      <c r="R14" s="17"/>
      <c r="S14" s="17">
        <v>1.30023230571577E-2</v>
      </c>
      <c r="T14" s="17">
        <v>0</v>
      </c>
      <c r="U14" s="17">
        <v>3.8272261208198198E-3</v>
      </c>
      <c r="V14" s="17">
        <v>7.7170872462583402E-3</v>
      </c>
      <c r="W14" s="17">
        <v>1.9912494454940099E-2</v>
      </c>
      <c r="X14" s="17">
        <v>4.7046568989678097E-3</v>
      </c>
      <c r="Y14" s="17">
        <v>5.5919083673456197E-3</v>
      </c>
      <c r="Z14" s="17">
        <v>0</v>
      </c>
      <c r="AA14" s="17">
        <v>4.0165820102055902E-3</v>
      </c>
      <c r="AB14" s="17">
        <v>0.112705680630098</v>
      </c>
      <c r="AC14" s="17">
        <v>0</v>
      </c>
      <c r="AD14" s="17">
        <v>2.6222596622603699E-2</v>
      </c>
      <c r="AE14" s="17"/>
      <c r="AF14" s="17">
        <v>0</v>
      </c>
      <c r="AG14" s="17">
        <v>1.1263707101798999E-2</v>
      </c>
      <c r="AH14" s="17">
        <v>7.3299099162673596E-3</v>
      </c>
      <c r="AI14" s="17">
        <v>5.51259375646833E-2</v>
      </c>
      <c r="AJ14" s="17">
        <v>7.0306623766226298E-3</v>
      </c>
      <c r="AK14" s="17">
        <v>1.440800646679E-2</v>
      </c>
      <c r="AL14" s="17">
        <v>2.48253000580126E-2</v>
      </c>
      <c r="AM14" s="17">
        <v>1.11786469767104E-2</v>
      </c>
      <c r="AN14" s="17">
        <v>1.105246521992E-2</v>
      </c>
      <c r="AO14" s="17">
        <v>1.5099366293035901E-2</v>
      </c>
      <c r="AP14" s="17">
        <v>1.32875775073536E-2</v>
      </c>
      <c r="AQ14" s="17">
        <v>3.9615069387598199E-2</v>
      </c>
      <c r="AR14" s="17">
        <v>6.6727091134602201E-3</v>
      </c>
      <c r="AS14" s="17">
        <v>0</v>
      </c>
      <c r="AT14" s="17">
        <v>1.3431447257045001E-2</v>
      </c>
      <c r="AU14" s="17">
        <v>5.0770777877602096E-3</v>
      </c>
      <c r="AV14" s="17"/>
      <c r="AW14" s="17">
        <v>1.5866067288218599E-2</v>
      </c>
      <c r="AX14" s="17">
        <v>1.3995323164903799E-2</v>
      </c>
      <c r="AY14" s="17">
        <v>1.4251597280891299E-2</v>
      </c>
      <c r="AZ14" s="17">
        <v>1.27137829910973E-2</v>
      </c>
      <c r="BA14" s="17">
        <v>1.5216239221852199E-2</v>
      </c>
      <c r="BB14" s="17"/>
      <c r="BC14" s="17">
        <v>3.1747729996015397E-2</v>
      </c>
      <c r="BD14" s="17">
        <v>1.89312219891309E-2</v>
      </c>
      <c r="BE14" s="17">
        <v>1.0805583602113301E-2</v>
      </c>
      <c r="BF14" s="17">
        <v>1.16070718083879E-2</v>
      </c>
      <c r="BG14" s="17">
        <v>2.4663947108227401E-2</v>
      </c>
      <c r="BH14" s="17"/>
      <c r="BI14" s="17">
        <v>1.8560100525453399E-2</v>
      </c>
      <c r="BJ14" s="17"/>
      <c r="BK14" s="17">
        <v>3.71004208120548E-2</v>
      </c>
      <c r="BL14" s="17">
        <v>1.2845500498520301E-2</v>
      </c>
      <c r="BM14" s="17">
        <v>1.2111303101848801E-2</v>
      </c>
      <c r="BN14" s="17">
        <v>0</v>
      </c>
      <c r="BO14" s="17"/>
      <c r="BP14" s="17">
        <v>0</v>
      </c>
      <c r="BQ14" s="17">
        <v>8.4437488616392609E-3</v>
      </c>
      <c r="BR14" s="17">
        <v>3.7350785242884703E-2</v>
      </c>
      <c r="BS14" s="17">
        <v>1.04576268484148E-2</v>
      </c>
      <c r="BT14" s="17">
        <v>1.47810407086279E-2</v>
      </c>
      <c r="BU14" s="17"/>
      <c r="BV14" s="17">
        <v>9.7968469870916008E-3</v>
      </c>
      <c r="BW14" s="17">
        <v>6.9824837932528803E-3</v>
      </c>
      <c r="BX14" s="17">
        <v>8.1275727428980794E-3</v>
      </c>
      <c r="BY14" s="17">
        <v>1.4302180305797701E-3</v>
      </c>
      <c r="BZ14" s="17">
        <v>1.30190607068162E-2</v>
      </c>
      <c r="CA14" s="17"/>
      <c r="CB14" s="17">
        <v>1.06662537224069E-2</v>
      </c>
      <c r="CC14" s="17">
        <v>1.9904894509679801E-2</v>
      </c>
      <c r="CD14" s="17"/>
      <c r="CE14" s="17">
        <v>7.9479695277811704E-3</v>
      </c>
      <c r="CF14" s="17"/>
      <c r="CG14" s="17">
        <v>2.0553343801704701E-2</v>
      </c>
    </row>
    <row r="15" spans="2:85" x14ac:dyDescent="0.35">
      <c r="B15" s="18" t="s">
        <v>232</v>
      </c>
      <c r="C15" s="17">
        <v>1.0767632014861099E-2</v>
      </c>
      <c r="D15" s="17">
        <v>9.5282283646730692E-3</v>
      </c>
      <c r="E15" s="17">
        <v>1.20083784467974E-2</v>
      </c>
      <c r="F15" s="17"/>
      <c r="G15" s="17">
        <v>1.7177509879863401E-2</v>
      </c>
      <c r="H15" s="17">
        <v>2.3700188005175302E-2</v>
      </c>
      <c r="I15" s="17">
        <v>7.61521165302592E-3</v>
      </c>
      <c r="J15" s="17">
        <v>9.0300434541045298E-3</v>
      </c>
      <c r="K15" s="17">
        <v>5.3224614270020003E-3</v>
      </c>
      <c r="L15" s="17">
        <v>3.6246727084147598E-3</v>
      </c>
      <c r="M15" s="17"/>
      <c r="N15" s="17">
        <v>2.24074355509255E-2</v>
      </c>
      <c r="O15" s="17">
        <v>7.8378283717246908E-3</v>
      </c>
      <c r="P15" s="17">
        <v>3.8738358080380102E-3</v>
      </c>
      <c r="Q15" s="17">
        <v>4.1355321704690702E-3</v>
      </c>
      <c r="R15" s="17"/>
      <c r="S15" s="17">
        <v>8.2910349377443293E-3</v>
      </c>
      <c r="T15" s="17">
        <v>4.6769831879313597E-3</v>
      </c>
      <c r="U15" s="17">
        <v>4.9676158940077601E-3</v>
      </c>
      <c r="V15" s="17">
        <v>5.3779601067661898E-3</v>
      </c>
      <c r="W15" s="17">
        <v>0</v>
      </c>
      <c r="X15" s="17">
        <v>3.1697185388693101E-2</v>
      </c>
      <c r="Y15" s="17">
        <v>9.7657206455018398E-3</v>
      </c>
      <c r="Z15" s="17">
        <v>1.3074851018039501E-2</v>
      </c>
      <c r="AA15" s="17">
        <v>7.3761656379162403E-3</v>
      </c>
      <c r="AB15" s="17">
        <v>6.67503886937355E-3</v>
      </c>
      <c r="AC15" s="17">
        <v>5.1081601990942797E-2</v>
      </c>
      <c r="AD15" s="17">
        <v>0</v>
      </c>
      <c r="AE15" s="17"/>
      <c r="AF15" s="17">
        <v>3.6497963243795999E-2</v>
      </c>
      <c r="AG15" s="17">
        <v>0</v>
      </c>
      <c r="AH15" s="17">
        <v>0</v>
      </c>
      <c r="AI15" s="17">
        <v>0</v>
      </c>
      <c r="AJ15" s="17">
        <v>5.0551864940610401E-3</v>
      </c>
      <c r="AK15" s="17">
        <v>9.3931631331917696E-3</v>
      </c>
      <c r="AL15" s="17">
        <v>2.0781343494182598E-2</v>
      </c>
      <c r="AM15" s="17">
        <v>1.7105544849032098E-2</v>
      </c>
      <c r="AN15" s="17">
        <v>1.97910453050338E-2</v>
      </c>
      <c r="AO15" s="17">
        <v>9.2597821487463393E-3</v>
      </c>
      <c r="AP15" s="17">
        <v>4.6688664636896802E-3</v>
      </c>
      <c r="AQ15" s="17">
        <v>7.0282726794793299E-3</v>
      </c>
      <c r="AR15" s="17">
        <v>2.4597213832425299E-2</v>
      </c>
      <c r="AS15" s="17">
        <v>1.5727984054595599E-2</v>
      </c>
      <c r="AT15" s="17">
        <v>1.80403453117099E-2</v>
      </c>
      <c r="AU15" s="17">
        <v>1.7352782647226901E-2</v>
      </c>
      <c r="AV15" s="17"/>
      <c r="AW15" s="17">
        <v>5.9338152579191603E-3</v>
      </c>
      <c r="AX15" s="17">
        <v>8.5990307081148798E-3</v>
      </c>
      <c r="AY15" s="17">
        <v>1.2377681976043199E-2</v>
      </c>
      <c r="AZ15" s="17">
        <v>2.3418909638757701E-2</v>
      </c>
      <c r="BA15" s="17">
        <v>4.3409158559521398E-2</v>
      </c>
      <c r="BB15" s="17"/>
      <c r="BC15" s="17">
        <v>2.3205119074261898E-2</v>
      </c>
      <c r="BD15" s="17">
        <v>9.2674412328601508E-3</v>
      </c>
      <c r="BE15" s="17">
        <v>1.08826175124292E-2</v>
      </c>
      <c r="BF15" s="17">
        <v>3.1730643755599102E-3</v>
      </c>
      <c r="BG15" s="17">
        <v>1.8402343812763199E-2</v>
      </c>
      <c r="BH15" s="17"/>
      <c r="BI15" s="17">
        <v>1.2065664282184E-2</v>
      </c>
      <c r="BJ15" s="17"/>
      <c r="BK15" s="17">
        <v>6.5672463891355897E-3</v>
      </c>
      <c r="BL15" s="17">
        <v>7.8971354493566504E-3</v>
      </c>
      <c r="BM15" s="17">
        <v>1.17929356660197E-2</v>
      </c>
      <c r="BN15" s="17">
        <v>5.6921378325209902E-2</v>
      </c>
      <c r="BO15" s="17"/>
      <c r="BP15" s="17">
        <v>9.5601685543610301E-3</v>
      </c>
      <c r="BQ15" s="17">
        <v>1.4943183121913501E-2</v>
      </c>
      <c r="BR15" s="17">
        <v>1.5976457502233699E-2</v>
      </c>
      <c r="BS15" s="17">
        <v>6.3198996632617202E-3</v>
      </c>
      <c r="BT15" s="17">
        <v>0</v>
      </c>
      <c r="BU15" s="17"/>
      <c r="BV15" s="17">
        <v>2.09551272478192E-2</v>
      </c>
      <c r="BW15" s="17">
        <v>1.23318379154247E-2</v>
      </c>
      <c r="BX15" s="17">
        <v>8.7734957660007499E-3</v>
      </c>
      <c r="BY15" s="17">
        <v>6.37839652994806E-3</v>
      </c>
      <c r="BZ15" s="17">
        <v>2.7443894136707499E-3</v>
      </c>
      <c r="CA15" s="17"/>
      <c r="CB15" s="17">
        <v>9.4666905903317694E-3</v>
      </c>
      <c r="CC15" s="17">
        <v>1.1529579798932099E-2</v>
      </c>
      <c r="CD15" s="17"/>
      <c r="CE15" s="17">
        <v>9.8390868546909798E-3</v>
      </c>
      <c r="CF15" s="17"/>
      <c r="CG15" s="17">
        <v>2.5643235868749999E-2</v>
      </c>
    </row>
    <row r="16" spans="2:85" x14ac:dyDescent="0.35">
      <c r="B16" s="18" t="s">
        <v>233</v>
      </c>
      <c r="C16" s="17">
        <v>1.6423616929170701E-2</v>
      </c>
      <c r="D16" s="17">
        <v>1.12771846802397E-2</v>
      </c>
      <c r="E16" s="17">
        <v>2.1491738263220699E-2</v>
      </c>
      <c r="F16" s="17"/>
      <c r="G16" s="17">
        <v>0</v>
      </c>
      <c r="H16" s="17">
        <v>2.2702635176453101E-2</v>
      </c>
      <c r="I16" s="17">
        <v>1.34482817910789E-2</v>
      </c>
      <c r="J16" s="17">
        <v>2.20142145874892E-2</v>
      </c>
      <c r="K16" s="17">
        <v>2.3287540378914E-2</v>
      </c>
      <c r="L16" s="17">
        <v>1.54864501404563E-2</v>
      </c>
      <c r="M16" s="17"/>
      <c r="N16" s="17">
        <v>9.4840302780740803E-3</v>
      </c>
      <c r="O16" s="17">
        <v>2.0708041890158398E-2</v>
      </c>
      <c r="P16" s="17">
        <v>9.6920706033626208E-3</v>
      </c>
      <c r="Q16" s="17">
        <v>2.5517718255072298E-2</v>
      </c>
      <c r="R16" s="17"/>
      <c r="S16" s="17">
        <v>1.14320672111646E-2</v>
      </c>
      <c r="T16" s="17">
        <v>1.2673691607724901E-2</v>
      </c>
      <c r="U16" s="17">
        <v>5.0219047235095897E-3</v>
      </c>
      <c r="V16" s="17">
        <v>3.0973784940801601E-2</v>
      </c>
      <c r="W16" s="17">
        <v>5.9002178930831397E-3</v>
      </c>
      <c r="X16" s="17">
        <v>2.5391886605690198E-2</v>
      </c>
      <c r="Y16" s="17">
        <v>1.76259384384682E-2</v>
      </c>
      <c r="Z16" s="17">
        <v>1.3074851018039501E-2</v>
      </c>
      <c r="AA16" s="17">
        <v>2.1188045126983201E-2</v>
      </c>
      <c r="AB16" s="17">
        <v>1.3082581697144401E-2</v>
      </c>
      <c r="AC16" s="17">
        <v>2.0840383337120901E-2</v>
      </c>
      <c r="AD16" s="17">
        <v>2.68531943066273E-2</v>
      </c>
      <c r="AE16" s="17"/>
      <c r="AF16" s="17">
        <v>3.3707985608663303E-2</v>
      </c>
      <c r="AG16" s="17">
        <v>2.4355419412999901E-2</v>
      </c>
      <c r="AH16" s="17">
        <v>1.1144660504618299E-2</v>
      </c>
      <c r="AI16" s="17">
        <v>9.5316044270560094E-3</v>
      </c>
      <c r="AJ16" s="17">
        <v>5.5133962904229603E-3</v>
      </c>
      <c r="AK16" s="17">
        <v>2.54506615645241E-2</v>
      </c>
      <c r="AL16" s="17">
        <v>1.19511167206162E-2</v>
      </c>
      <c r="AM16" s="17">
        <v>1.78146750784101E-2</v>
      </c>
      <c r="AN16" s="17">
        <v>1.96281449001918E-2</v>
      </c>
      <c r="AO16" s="17">
        <v>2.99232327076954E-2</v>
      </c>
      <c r="AP16" s="17">
        <v>2.16419628421008E-2</v>
      </c>
      <c r="AQ16" s="17">
        <v>2.2912534026824801E-2</v>
      </c>
      <c r="AR16" s="17">
        <v>0</v>
      </c>
      <c r="AS16" s="17">
        <v>0</v>
      </c>
      <c r="AT16" s="17">
        <v>0</v>
      </c>
      <c r="AU16" s="17">
        <v>0</v>
      </c>
      <c r="AV16" s="17"/>
      <c r="AW16" s="17">
        <v>1.7990185681724401E-2</v>
      </c>
      <c r="AX16" s="17">
        <v>1.36976708965365E-2</v>
      </c>
      <c r="AY16" s="17">
        <v>1.7086596865305601E-2</v>
      </c>
      <c r="AZ16" s="17">
        <v>2.0039479141949899E-2</v>
      </c>
      <c r="BA16" s="17">
        <v>1.6139179416774799E-2</v>
      </c>
      <c r="BB16" s="17"/>
      <c r="BC16" s="17">
        <v>1.0303827330915401E-2</v>
      </c>
      <c r="BD16" s="17">
        <v>6.5323467389162403E-3</v>
      </c>
      <c r="BE16" s="17">
        <v>1.6975550690382701E-2</v>
      </c>
      <c r="BF16" s="17">
        <v>2.9754840909804899E-2</v>
      </c>
      <c r="BG16" s="17">
        <v>7.8344583289917197E-2</v>
      </c>
      <c r="BH16" s="17"/>
      <c r="BI16" s="17">
        <v>1.45540215788557E-2</v>
      </c>
      <c r="BJ16" s="17"/>
      <c r="BK16" s="17">
        <v>1.6949796364944401E-2</v>
      </c>
      <c r="BL16" s="17">
        <v>1.52350136511576E-2</v>
      </c>
      <c r="BM16" s="17">
        <v>1.7569508938198902E-2</v>
      </c>
      <c r="BN16" s="17">
        <v>0</v>
      </c>
      <c r="BO16" s="17"/>
      <c r="BP16" s="17">
        <v>2.65326353821303E-3</v>
      </c>
      <c r="BQ16" s="17">
        <v>1.4120139861131101E-2</v>
      </c>
      <c r="BR16" s="17">
        <v>0</v>
      </c>
      <c r="BS16" s="17">
        <v>1.09620978657294E-2</v>
      </c>
      <c r="BT16" s="17">
        <v>1.13221575234984E-2</v>
      </c>
      <c r="BU16" s="17"/>
      <c r="BV16" s="17">
        <v>3.06738212175063E-3</v>
      </c>
      <c r="BW16" s="17">
        <v>6.9349313400552098E-3</v>
      </c>
      <c r="BX16" s="17">
        <v>1.1305682288848901E-2</v>
      </c>
      <c r="BY16" s="17">
        <v>8.0978190122215805E-3</v>
      </c>
      <c r="BZ16" s="17">
        <v>1.31633345899332E-2</v>
      </c>
      <c r="CA16" s="17"/>
      <c r="CB16" s="17">
        <v>6.5508925877834998E-3</v>
      </c>
      <c r="CC16" s="17">
        <v>2.22059683039726E-2</v>
      </c>
      <c r="CD16" s="17"/>
      <c r="CE16" s="17">
        <v>7.8938418763354907E-3</v>
      </c>
      <c r="CF16" s="17"/>
      <c r="CG16" s="17">
        <v>5.6232490190778299E-3</v>
      </c>
    </row>
    <row r="17" spans="2:85" x14ac:dyDescent="0.35">
      <c r="B17" s="18" t="s">
        <v>140</v>
      </c>
      <c r="C17" s="19">
        <v>0.29780170976711301</v>
      </c>
      <c r="D17" s="19">
        <v>0.24125599252192101</v>
      </c>
      <c r="E17" s="19">
        <v>0.35383499888893599</v>
      </c>
      <c r="F17" s="19"/>
      <c r="G17" s="19">
        <v>0.19944102671853001</v>
      </c>
      <c r="H17" s="19">
        <v>0.23469107087009</v>
      </c>
      <c r="I17" s="19">
        <v>0.25790192134433998</v>
      </c>
      <c r="J17" s="19">
        <v>0.31536956090443302</v>
      </c>
      <c r="K17" s="19">
        <v>0.34054434674731099</v>
      </c>
      <c r="L17" s="19">
        <v>0.40382179885026298</v>
      </c>
      <c r="M17" s="19"/>
      <c r="N17" s="19">
        <v>0.24736338578966899</v>
      </c>
      <c r="O17" s="19">
        <v>0.34076371988255799</v>
      </c>
      <c r="P17" s="19">
        <v>0.24951029223971599</v>
      </c>
      <c r="Q17" s="19">
        <v>0.35247347024493503</v>
      </c>
      <c r="R17" s="19"/>
      <c r="S17" s="19">
        <v>0.20581203052823199</v>
      </c>
      <c r="T17" s="19">
        <v>0.328209132182257</v>
      </c>
      <c r="U17" s="19">
        <v>0.32837151943049098</v>
      </c>
      <c r="V17" s="19">
        <v>0.29039346528005999</v>
      </c>
      <c r="W17" s="19">
        <v>0.31314377498686302</v>
      </c>
      <c r="X17" s="19">
        <v>0.27659344884106701</v>
      </c>
      <c r="Y17" s="19">
        <v>0.30613148028674603</v>
      </c>
      <c r="Z17" s="19">
        <v>0.36855649876039898</v>
      </c>
      <c r="AA17" s="19">
        <v>0.28746709772192403</v>
      </c>
      <c r="AB17" s="19">
        <v>0.25763515980109802</v>
      </c>
      <c r="AC17" s="19">
        <v>0.40420774641333601</v>
      </c>
      <c r="AD17" s="19">
        <v>0.429214650653023</v>
      </c>
      <c r="AE17" s="19"/>
      <c r="AF17" s="19">
        <v>0.186167270525261</v>
      </c>
      <c r="AG17" s="19">
        <v>0.39959431929473799</v>
      </c>
      <c r="AH17" s="19">
        <v>0.41919393117496101</v>
      </c>
      <c r="AI17" s="19">
        <v>0.30643873449220999</v>
      </c>
      <c r="AJ17" s="19">
        <v>0.33049648440101198</v>
      </c>
      <c r="AK17" s="19">
        <v>0.31932849280166897</v>
      </c>
      <c r="AL17" s="19">
        <v>0.305624272686356</v>
      </c>
      <c r="AM17" s="19">
        <v>0.31668227924981601</v>
      </c>
      <c r="AN17" s="19">
        <v>0.25682827617121001</v>
      </c>
      <c r="AO17" s="19">
        <v>0.24352244745070201</v>
      </c>
      <c r="AP17" s="19">
        <v>0.238670893732565</v>
      </c>
      <c r="AQ17" s="19">
        <v>0.27819305854003001</v>
      </c>
      <c r="AR17" s="19">
        <v>0.18670483887188799</v>
      </c>
      <c r="AS17" s="19">
        <v>0.33367269755390899</v>
      </c>
      <c r="AT17" s="19">
        <v>0.199098179788394</v>
      </c>
      <c r="AU17" s="19">
        <v>0.13999710534370299</v>
      </c>
      <c r="AV17" s="19"/>
      <c r="AW17" s="19">
        <v>0.35823630302681098</v>
      </c>
      <c r="AX17" s="19">
        <v>0.31319693186324499</v>
      </c>
      <c r="AY17" s="19">
        <v>0.27818905181095599</v>
      </c>
      <c r="AZ17" s="19">
        <v>0.17894848143880901</v>
      </c>
      <c r="BA17" s="19">
        <v>0.195192129254394</v>
      </c>
      <c r="BB17" s="19"/>
      <c r="BC17" s="19">
        <v>0.13577987595693899</v>
      </c>
      <c r="BD17" s="19">
        <v>0.27104672561958898</v>
      </c>
      <c r="BE17" s="19">
        <v>0.33964962176497199</v>
      </c>
      <c r="BF17" s="19">
        <v>0.378487560105009</v>
      </c>
      <c r="BG17" s="19">
        <v>0.29865337640581302</v>
      </c>
      <c r="BH17" s="19"/>
      <c r="BI17" s="19">
        <v>0.28143982822278102</v>
      </c>
      <c r="BJ17" s="19"/>
      <c r="BK17" s="19">
        <v>0.26745723613945799</v>
      </c>
      <c r="BL17" s="19">
        <v>0.331656921066939</v>
      </c>
      <c r="BM17" s="19">
        <v>0.284291582172496</v>
      </c>
      <c r="BN17" s="19">
        <v>0.43495925421318499</v>
      </c>
      <c r="BO17" s="19"/>
      <c r="BP17" s="19">
        <v>0.28811860244534598</v>
      </c>
      <c r="BQ17" s="19">
        <v>0.200706152713618</v>
      </c>
      <c r="BR17" s="19">
        <v>0.27272176290080502</v>
      </c>
      <c r="BS17" s="19">
        <v>0.26022728053329802</v>
      </c>
      <c r="BT17" s="19">
        <v>0.224730405863659</v>
      </c>
      <c r="BU17" s="19"/>
      <c r="BV17" s="19">
        <v>0.241062598270745</v>
      </c>
      <c r="BW17" s="19">
        <v>0.109242222836978</v>
      </c>
      <c r="BX17" s="19">
        <v>0.26308716320386799</v>
      </c>
      <c r="BY17" s="19">
        <v>0.29140756152990599</v>
      </c>
      <c r="BZ17" s="19">
        <v>0.21508114025028199</v>
      </c>
      <c r="CA17" s="19"/>
      <c r="CB17" s="19">
        <v>0.24033930764157099</v>
      </c>
      <c r="CC17" s="19">
        <v>0.331456837616388</v>
      </c>
      <c r="CD17" s="19"/>
      <c r="CE17" s="19">
        <v>0.110337946259004</v>
      </c>
      <c r="CF17" s="19"/>
      <c r="CG17" s="19">
        <v>0.15912149471016299</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0.23758990396605101</v>
      </c>
      <c r="D9" s="17">
        <v>0.28272208091380802</v>
      </c>
      <c r="E9" s="17">
        <v>0.19427618044298101</v>
      </c>
      <c r="F9" s="17"/>
      <c r="G9" s="17">
        <v>0.25627642960504998</v>
      </c>
      <c r="H9" s="17">
        <v>0.24607641843269101</v>
      </c>
      <c r="I9" s="17">
        <v>0.26360777907319199</v>
      </c>
      <c r="J9" s="17">
        <v>0.25180973306541199</v>
      </c>
      <c r="K9" s="17">
        <v>0.214752536610017</v>
      </c>
      <c r="L9" s="17">
        <v>0.200919211225559</v>
      </c>
      <c r="M9" s="17"/>
      <c r="N9" s="17">
        <v>0.33586493922842298</v>
      </c>
      <c r="O9" s="17">
        <v>0.222695766282026</v>
      </c>
      <c r="P9" s="17">
        <v>0.18312663413727301</v>
      </c>
      <c r="Q9" s="17">
        <v>0.19677116575512801</v>
      </c>
      <c r="R9" s="17"/>
      <c r="S9" s="17">
        <v>0.35067755962040897</v>
      </c>
      <c r="T9" s="17">
        <v>0.18459266589526999</v>
      </c>
      <c r="U9" s="17">
        <v>0.205314987520227</v>
      </c>
      <c r="V9" s="17">
        <v>0.192179817702953</v>
      </c>
      <c r="W9" s="17">
        <v>0.25832184284859599</v>
      </c>
      <c r="X9" s="17">
        <v>0.22049029305451801</v>
      </c>
      <c r="Y9" s="17">
        <v>0.262026369760962</v>
      </c>
      <c r="Z9" s="17">
        <v>0.22772740948516099</v>
      </c>
      <c r="AA9" s="17">
        <v>0.213414584182163</v>
      </c>
      <c r="AB9" s="17">
        <v>0.21922184592538699</v>
      </c>
      <c r="AC9" s="17">
        <v>0.25335761180868399</v>
      </c>
      <c r="AD9" s="17">
        <v>0.230756848316962</v>
      </c>
      <c r="AE9" s="17"/>
      <c r="AF9" s="17">
        <v>0.24659026548041199</v>
      </c>
      <c r="AG9" s="17">
        <v>0.20552090470444201</v>
      </c>
      <c r="AH9" s="17">
        <v>0.22121423863667</v>
      </c>
      <c r="AI9" s="17">
        <v>0.200169505432367</v>
      </c>
      <c r="AJ9" s="17">
        <v>0.25253693784331699</v>
      </c>
      <c r="AK9" s="17">
        <v>0.2001766365614</v>
      </c>
      <c r="AL9" s="17">
        <v>0.20114736319562199</v>
      </c>
      <c r="AM9" s="17">
        <v>0.177942597250693</v>
      </c>
      <c r="AN9" s="17">
        <v>0.22124024097073899</v>
      </c>
      <c r="AO9" s="17">
        <v>0.26707759535951697</v>
      </c>
      <c r="AP9" s="17">
        <v>0.23103390912535701</v>
      </c>
      <c r="AQ9" s="17">
        <v>0.28532035323564597</v>
      </c>
      <c r="AR9" s="17">
        <v>0.34753340603810101</v>
      </c>
      <c r="AS9" s="17">
        <v>0.212932382940486</v>
      </c>
      <c r="AT9" s="17">
        <v>0.38543142945759701</v>
      </c>
      <c r="AU9" s="17">
        <v>0.36530308379496002</v>
      </c>
      <c r="AV9" s="17"/>
      <c r="AW9" s="17">
        <v>0.17679856035062999</v>
      </c>
      <c r="AX9" s="17">
        <v>0.20432323949249701</v>
      </c>
      <c r="AY9" s="17">
        <v>0.28963430098253401</v>
      </c>
      <c r="AZ9" s="17">
        <v>0.345003325819978</v>
      </c>
      <c r="BA9" s="17">
        <v>0.45737553906148398</v>
      </c>
      <c r="BB9" s="17"/>
      <c r="BC9" s="17">
        <v>0.34041637146228698</v>
      </c>
      <c r="BD9" s="17">
        <v>0.27922857733499301</v>
      </c>
      <c r="BE9" s="17">
        <v>0.19822775007246299</v>
      </c>
      <c r="BF9" s="17">
        <v>0.15844740621671799</v>
      </c>
      <c r="BG9" s="17">
        <v>0.23409700535119299</v>
      </c>
      <c r="BH9" s="17"/>
      <c r="BI9" s="17">
        <v>0.23339885955439499</v>
      </c>
      <c r="BJ9" s="17"/>
      <c r="BK9" s="17">
        <v>0.22870034603337699</v>
      </c>
      <c r="BL9" s="17">
        <v>0.22531549655171099</v>
      </c>
      <c r="BM9" s="17">
        <v>0.24864906637946499</v>
      </c>
      <c r="BN9" s="17">
        <v>0.20255473684727099</v>
      </c>
      <c r="BO9" s="17"/>
      <c r="BP9" s="17">
        <v>7.9157634040133901E-2</v>
      </c>
      <c r="BQ9" s="17">
        <v>0.473435177454883</v>
      </c>
      <c r="BR9" s="17">
        <v>0.15633594886366201</v>
      </c>
      <c r="BS9" s="17">
        <v>6.6154339036706894E-2</v>
      </c>
      <c r="BT9" s="17">
        <v>0.11535858455701101</v>
      </c>
      <c r="BU9" s="17"/>
      <c r="BV9" s="17">
        <v>7.8207209710807205E-2</v>
      </c>
      <c r="BW9" s="17">
        <v>0.74745539390489202</v>
      </c>
      <c r="BX9" s="17">
        <v>0.18862845837431999</v>
      </c>
      <c r="BY9" s="17">
        <v>3.5240523882281702E-2</v>
      </c>
      <c r="BZ9" s="17">
        <v>0.138425624691453</v>
      </c>
      <c r="CA9" s="17"/>
      <c r="CB9" s="17">
        <v>0.14551752729850201</v>
      </c>
      <c r="CC9" s="17">
        <v>0.29151573187284702</v>
      </c>
      <c r="CD9" s="17"/>
      <c r="CE9" s="17">
        <v>0.764628723307608</v>
      </c>
      <c r="CF9" s="17"/>
      <c r="CG9" s="17">
        <v>0.29697836841263497</v>
      </c>
    </row>
    <row r="10" spans="2:85" x14ac:dyDescent="0.35">
      <c r="B10" s="18" t="s">
        <v>75</v>
      </c>
      <c r="C10" s="17">
        <v>0.132449547721288</v>
      </c>
      <c r="D10" s="17">
        <v>0.120893397347327</v>
      </c>
      <c r="E10" s="17">
        <v>0.143544539549084</v>
      </c>
      <c r="F10" s="17"/>
      <c r="G10" s="17">
        <v>8.7234568617848396E-2</v>
      </c>
      <c r="H10" s="17">
        <v>0.131621430073526</v>
      </c>
      <c r="I10" s="17">
        <v>9.0457208913735307E-2</v>
      </c>
      <c r="J10" s="17">
        <v>0.124114366319551</v>
      </c>
      <c r="K10" s="17">
        <v>0.121877368319472</v>
      </c>
      <c r="L10" s="17">
        <v>0.21106673627494099</v>
      </c>
      <c r="M10" s="17"/>
      <c r="N10" s="17">
        <v>0.158639494630885</v>
      </c>
      <c r="O10" s="17">
        <v>0.154963144519493</v>
      </c>
      <c r="P10" s="17">
        <v>0.12905196306684599</v>
      </c>
      <c r="Q10" s="17">
        <v>8.1458812170022502E-2</v>
      </c>
      <c r="R10" s="17"/>
      <c r="S10" s="17">
        <v>0.141575293489061</v>
      </c>
      <c r="T10" s="17">
        <v>0.209936489462582</v>
      </c>
      <c r="U10" s="17">
        <v>0.131851019594448</v>
      </c>
      <c r="V10" s="17">
        <v>0.12982021499066401</v>
      </c>
      <c r="W10" s="17">
        <v>0.159066256673351</v>
      </c>
      <c r="X10" s="17">
        <v>0.133976581357759</v>
      </c>
      <c r="Y10" s="17">
        <v>8.6759273157206204E-2</v>
      </c>
      <c r="Z10" s="17">
        <v>0.100673095123141</v>
      </c>
      <c r="AA10" s="17">
        <v>0.10909592938799</v>
      </c>
      <c r="AB10" s="17">
        <v>8.2972534851805002E-2</v>
      </c>
      <c r="AC10" s="17">
        <v>8.8912573404396095E-2</v>
      </c>
      <c r="AD10" s="17">
        <v>0.167942430721358</v>
      </c>
      <c r="AE10" s="17"/>
      <c r="AF10" s="17">
        <v>3.6886515700436197E-2</v>
      </c>
      <c r="AG10" s="17">
        <v>3.9839568962423702E-2</v>
      </c>
      <c r="AH10" s="17">
        <v>9.9875003904116202E-2</v>
      </c>
      <c r="AI10" s="17">
        <v>7.2381895804192797E-2</v>
      </c>
      <c r="AJ10" s="17">
        <v>0.10936125793592</v>
      </c>
      <c r="AK10" s="17">
        <v>0.11811183728435599</v>
      </c>
      <c r="AL10" s="17">
        <v>0.15443078474520999</v>
      </c>
      <c r="AM10" s="17">
        <v>0.153031650386483</v>
      </c>
      <c r="AN10" s="17">
        <v>0.15145922167786999</v>
      </c>
      <c r="AO10" s="17">
        <v>0.14894302808842799</v>
      </c>
      <c r="AP10" s="17">
        <v>0.143828439301695</v>
      </c>
      <c r="AQ10" s="17">
        <v>0.116278557793832</v>
      </c>
      <c r="AR10" s="17">
        <v>0.135174732200708</v>
      </c>
      <c r="AS10" s="17">
        <v>0.27800394332292699</v>
      </c>
      <c r="AT10" s="17">
        <v>0.15033996098761701</v>
      </c>
      <c r="AU10" s="17">
        <v>0.23083807435072901</v>
      </c>
      <c r="AV10" s="17"/>
      <c r="AW10" s="17">
        <v>0.13010417180835601</v>
      </c>
      <c r="AX10" s="17">
        <v>0.113693942837527</v>
      </c>
      <c r="AY10" s="17">
        <v>0.12731953294208301</v>
      </c>
      <c r="AZ10" s="17">
        <v>0.178447150835918</v>
      </c>
      <c r="BA10" s="17">
        <v>0.114387872639722</v>
      </c>
      <c r="BB10" s="17"/>
      <c r="BC10" s="17">
        <v>0.167550998998791</v>
      </c>
      <c r="BD10" s="17">
        <v>0.170147320985997</v>
      </c>
      <c r="BE10" s="17">
        <v>0.119070209878686</v>
      </c>
      <c r="BF10" s="17">
        <v>7.3247256008761003E-2</v>
      </c>
      <c r="BG10" s="17">
        <v>1.8402343812763199E-2</v>
      </c>
      <c r="BH10" s="17"/>
      <c r="BI10" s="17">
        <v>0.14289954695253801</v>
      </c>
      <c r="BJ10" s="17"/>
      <c r="BK10" s="17">
        <v>0.122941601891163</v>
      </c>
      <c r="BL10" s="17">
        <v>0.14634324724259801</v>
      </c>
      <c r="BM10" s="17">
        <v>0.13226844051476699</v>
      </c>
      <c r="BN10" s="17">
        <v>3.7236156429214899E-2</v>
      </c>
      <c r="BO10" s="17"/>
      <c r="BP10" s="17">
        <v>0.51065323082275904</v>
      </c>
      <c r="BQ10" s="17">
        <v>6.6613989954810299E-2</v>
      </c>
      <c r="BR10" s="17">
        <v>3.3059422614115201E-2</v>
      </c>
      <c r="BS10" s="17">
        <v>4.7710055431178698E-2</v>
      </c>
      <c r="BT10" s="17">
        <v>5.1292306623718802E-2</v>
      </c>
      <c r="BU10" s="17"/>
      <c r="BV10" s="17">
        <v>0.64989944908666397</v>
      </c>
      <c r="BW10" s="17">
        <v>4.3980345819319699E-2</v>
      </c>
      <c r="BX10" s="17">
        <v>3.5593939363939002E-2</v>
      </c>
      <c r="BY10" s="17">
        <v>7.8923878898601599E-2</v>
      </c>
      <c r="BZ10" s="17">
        <v>2.6080519820695699E-2</v>
      </c>
      <c r="CA10" s="17"/>
      <c r="CB10" s="17">
        <v>0.150362520460122</v>
      </c>
      <c r="CC10" s="17">
        <v>0.12195810696374799</v>
      </c>
      <c r="CD10" s="17"/>
      <c r="CE10" s="17">
        <v>4.4181347409518401E-2</v>
      </c>
      <c r="CF10" s="17"/>
      <c r="CG10" s="17">
        <v>8.0408937625026697E-2</v>
      </c>
    </row>
    <row r="11" spans="2:85" x14ac:dyDescent="0.35">
      <c r="B11" s="18" t="s">
        <v>77</v>
      </c>
      <c r="C11" s="17">
        <v>7.8322034058410803E-2</v>
      </c>
      <c r="D11" s="17">
        <v>8.1633927130144904E-2</v>
      </c>
      <c r="E11" s="17">
        <v>7.5324145111150001E-2</v>
      </c>
      <c r="F11" s="17"/>
      <c r="G11" s="17">
        <v>8.8054299977092201E-2</v>
      </c>
      <c r="H11" s="17">
        <v>5.5741906577908798E-2</v>
      </c>
      <c r="I11" s="17">
        <v>8.9798523996282797E-2</v>
      </c>
      <c r="J11" s="17">
        <v>6.7857924420642202E-2</v>
      </c>
      <c r="K11" s="17">
        <v>9.35839481723406E-2</v>
      </c>
      <c r="L11" s="17">
        <v>7.9177861702745794E-2</v>
      </c>
      <c r="M11" s="17"/>
      <c r="N11" s="17">
        <v>7.7353944009805595E-2</v>
      </c>
      <c r="O11" s="17">
        <v>8.4226356637965197E-2</v>
      </c>
      <c r="P11" s="17">
        <v>6.8047745918903405E-2</v>
      </c>
      <c r="Q11" s="17">
        <v>8.2895025663401803E-2</v>
      </c>
      <c r="R11" s="17"/>
      <c r="S11" s="17">
        <v>9.8130492999542601E-2</v>
      </c>
      <c r="T11" s="17">
        <v>8.5572783024109603E-2</v>
      </c>
      <c r="U11" s="17">
        <v>7.7410049944875006E-2</v>
      </c>
      <c r="V11" s="17">
        <v>7.0721955732805902E-2</v>
      </c>
      <c r="W11" s="17">
        <v>4.5175688300764801E-2</v>
      </c>
      <c r="X11" s="17">
        <v>6.5145628502375097E-2</v>
      </c>
      <c r="Y11" s="17">
        <v>8.0757548339116497E-2</v>
      </c>
      <c r="Z11" s="17">
        <v>8.5499367957543301E-2</v>
      </c>
      <c r="AA11" s="17">
        <v>6.4784424080842701E-2</v>
      </c>
      <c r="AB11" s="17">
        <v>0.129915009396289</v>
      </c>
      <c r="AC11" s="17">
        <v>4.16552439869824E-2</v>
      </c>
      <c r="AD11" s="17">
        <v>3.5662631289045101E-2</v>
      </c>
      <c r="AE11" s="17"/>
      <c r="AF11" s="17">
        <v>9.3846021485846601E-2</v>
      </c>
      <c r="AG11" s="17">
        <v>4.8976350346505403E-2</v>
      </c>
      <c r="AH11" s="17">
        <v>7.1260869691340198E-2</v>
      </c>
      <c r="AI11" s="17">
        <v>4.7727981914100298E-2</v>
      </c>
      <c r="AJ11" s="17">
        <v>4.9573744862384903E-2</v>
      </c>
      <c r="AK11" s="17">
        <v>0.109579166036725</v>
      </c>
      <c r="AL11" s="17">
        <v>4.4513093428317899E-2</v>
      </c>
      <c r="AM11" s="17">
        <v>0.11913840530132901</v>
      </c>
      <c r="AN11" s="17">
        <v>0.110273152715957</v>
      </c>
      <c r="AO11" s="17">
        <v>0.116075163989434</v>
      </c>
      <c r="AP11" s="17">
        <v>7.0228275327183995E-2</v>
      </c>
      <c r="AQ11" s="17">
        <v>5.45916091134203E-2</v>
      </c>
      <c r="AR11" s="17">
        <v>6.8644452528754299E-2</v>
      </c>
      <c r="AS11" s="17">
        <v>4.0477511462353601E-2</v>
      </c>
      <c r="AT11" s="17">
        <v>5.5952759988513498E-2</v>
      </c>
      <c r="AU11" s="17">
        <v>0.144571559097809</v>
      </c>
      <c r="AV11" s="17"/>
      <c r="AW11" s="17">
        <v>7.5891525925623607E-2</v>
      </c>
      <c r="AX11" s="17">
        <v>6.8775724995745399E-2</v>
      </c>
      <c r="AY11" s="17">
        <v>9.9221263101750598E-2</v>
      </c>
      <c r="AZ11" s="17">
        <v>5.5391823689952199E-2</v>
      </c>
      <c r="BA11" s="17">
        <v>0.12633056541226501</v>
      </c>
      <c r="BB11" s="17"/>
      <c r="BC11" s="17">
        <v>0.118285299152899</v>
      </c>
      <c r="BD11" s="17">
        <v>7.2629847755021001E-2</v>
      </c>
      <c r="BE11" s="17">
        <v>8.3528431004722695E-2</v>
      </c>
      <c r="BF11" s="17">
        <v>5.7614936036637698E-2</v>
      </c>
      <c r="BG11" s="17">
        <v>4.3193829426378998E-2</v>
      </c>
      <c r="BH11" s="17"/>
      <c r="BI11" s="17">
        <v>7.81682247428854E-2</v>
      </c>
      <c r="BJ11" s="17"/>
      <c r="BK11" s="17">
        <v>8.4148903557275098E-2</v>
      </c>
      <c r="BL11" s="17">
        <v>7.39064077780444E-2</v>
      </c>
      <c r="BM11" s="17">
        <v>7.8998160366019296E-2</v>
      </c>
      <c r="BN11" s="17">
        <v>7.1117069694432197E-2</v>
      </c>
      <c r="BO11" s="17"/>
      <c r="BP11" s="17">
        <v>3.8387144216822502E-2</v>
      </c>
      <c r="BQ11" s="17">
        <v>5.9679556706618703E-2</v>
      </c>
      <c r="BR11" s="17">
        <v>0.44401217039131902</v>
      </c>
      <c r="BS11" s="17">
        <v>2.3344739809002001E-2</v>
      </c>
      <c r="BT11" s="17">
        <v>0.107718679065927</v>
      </c>
      <c r="BU11" s="17"/>
      <c r="BV11" s="17">
        <v>2.6574111897323199E-2</v>
      </c>
      <c r="BW11" s="17">
        <v>1.9357789114032801E-2</v>
      </c>
      <c r="BX11" s="17">
        <v>0.49279377473292302</v>
      </c>
      <c r="BY11" s="17">
        <v>2.5132482804148398E-2</v>
      </c>
      <c r="BZ11" s="17">
        <v>9.4352443683714801E-2</v>
      </c>
      <c r="CA11" s="17"/>
      <c r="CB11" s="17">
        <v>4.5401576743178997E-2</v>
      </c>
      <c r="CC11" s="17">
        <v>9.7603201549114907E-2</v>
      </c>
      <c r="CD11" s="17"/>
      <c r="CE11" s="17">
        <v>1.7544382450989701E-2</v>
      </c>
      <c r="CF11" s="17"/>
      <c r="CG11" s="17">
        <v>4.0603780798942397E-2</v>
      </c>
    </row>
    <row r="12" spans="2:85" x14ac:dyDescent="0.35">
      <c r="B12" s="18" t="s">
        <v>79</v>
      </c>
      <c r="C12" s="17">
        <v>7.2643968487530006E-2</v>
      </c>
      <c r="D12" s="17">
        <v>6.9224693391016195E-2</v>
      </c>
      <c r="E12" s="17">
        <v>7.37974925335564E-2</v>
      </c>
      <c r="F12" s="17"/>
      <c r="G12" s="17">
        <v>0.16595675294203099</v>
      </c>
      <c r="H12" s="17">
        <v>0.139618019403556</v>
      </c>
      <c r="I12" s="17">
        <v>7.1657525576931197E-2</v>
      </c>
      <c r="J12" s="17">
        <v>3.3979074963889702E-2</v>
      </c>
      <c r="K12" s="17">
        <v>3.4726660318521202E-2</v>
      </c>
      <c r="L12" s="17">
        <v>1.3941768697478501E-2</v>
      </c>
      <c r="M12" s="17"/>
      <c r="N12" s="17">
        <v>6.3029731326217794E-2</v>
      </c>
      <c r="O12" s="17">
        <v>5.9888873324056E-2</v>
      </c>
      <c r="P12" s="17">
        <v>9.9156906670202202E-2</v>
      </c>
      <c r="Q12" s="17">
        <v>7.3542409738908798E-2</v>
      </c>
      <c r="R12" s="17"/>
      <c r="S12" s="17">
        <v>6.73313227727909E-2</v>
      </c>
      <c r="T12" s="17">
        <v>6.1482579547310699E-2</v>
      </c>
      <c r="U12" s="17">
        <v>8.0762062054302794E-2</v>
      </c>
      <c r="V12" s="17">
        <v>0.12594424163191101</v>
      </c>
      <c r="W12" s="17">
        <v>4.3707806697606801E-2</v>
      </c>
      <c r="X12" s="17">
        <v>0.11745155468188</v>
      </c>
      <c r="Y12" s="17">
        <v>6.6646504813906701E-2</v>
      </c>
      <c r="Z12" s="17">
        <v>1.3074851018039501E-2</v>
      </c>
      <c r="AA12" s="17">
        <v>8.1230601626453E-2</v>
      </c>
      <c r="AB12" s="17">
        <v>5.7770054683048001E-2</v>
      </c>
      <c r="AC12" s="17">
        <v>6.0870852757792498E-2</v>
      </c>
      <c r="AD12" s="17">
        <v>2.58291835858772E-2</v>
      </c>
      <c r="AE12" s="17"/>
      <c r="AF12" s="17">
        <v>0.10574264963663001</v>
      </c>
      <c r="AG12" s="17">
        <v>5.18062823899237E-2</v>
      </c>
      <c r="AH12" s="17">
        <v>4.2489530201484701E-2</v>
      </c>
      <c r="AI12" s="17">
        <v>9.1172036937785195E-2</v>
      </c>
      <c r="AJ12" s="17">
        <v>0.10582161230515399</v>
      </c>
      <c r="AK12" s="17">
        <v>4.5074018108509202E-2</v>
      </c>
      <c r="AL12" s="17">
        <v>5.83383967914399E-2</v>
      </c>
      <c r="AM12" s="17">
        <v>7.8803502508654699E-2</v>
      </c>
      <c r="AN12" s="17">
        <v>0.14719896186355799</v>
      </c>
      <c r="AO12" s="17">
        <v>5.35602141397135E-2</v>
      </c>
      <c r="AP12" s="17">
        <v>7.3529019960707306E-2</v>
      </c>
      <c r="AQ12" s="17">
        <v>6.9541079786898205E-2</v>
      </c>
      <c r="AR12" s="17">
        <v>0.12780706824766999</v>
      </c>
      <c r="AS12" s="17">
        <v>1.9451435584654401E-2</v>
      </c>
      <c r="AT12" s="17">
        <v>9.2457394030221393E-2</v>
      </c>
      <c r="AU12" s="17">
        <v>3.4466730872801103E-2</v>
      </c>
      <c r="AV12" s="17"/>
      <c r="AW12" s="17">
        <v>4.7058889389085597E-2</v>
      </c>
      <c r="AX12" s="17">
        <v>9.3239456392706394E-2</v>
      </c>
      <c r="AY12" s="17">
        <v>7.9218094946201897E-2</v>
      </c>
      <c r="AZ12" s="17">
        <v>0.10173744930898</v>
      </c>
      <c r="BA12" s="17">
        <v>1.5216239221852199E-2</v>
      </c>
      <c r="BB12" s="17"/>
      <c r="BC12" s="17">
        <v>7.6032500801721706E-2</v>
      </c>
      <c r="BD12" s="17">
        <v>5.47763651801857E-2</v>
      </c>
      <c r="BE12" s="17">
        <v>8.0849027256570505E-2</v>
      </c>
      <c r="BF12" s="17">
        <v>0.10315255448826</v>
      </c>
      <c r="BG12" s="17">
        <v>3.11321697412658E-2</v>
      </c>
      <c r="BH12" s="17"/>
      <c r="BI12" s="17">
        <v>7.2379125823910498E-2</v>
      </c>
      <c r="BJ12" s="17"/>
      <c r="BK12" s="17">
        <v>0.10035429797081399</v>
      </c>
      <c r="BL12" s="17">
        <v>6.2740459994596098E-2</v>
      </c>
      <c r="BM12" s="17">
        <v>6.6647081914055495E-2</v>
      </c>
      <c r="BN12" s="17">
        <v>0.116539046877321</v>
      </c>
      <c r="BO12" s="17"/>
      <c r="BP12" s="17">
        <v>6.2057116889996699E-3</v>
      </c>
      <c r="BQ12" s="17">
        <v>7.3990041670571494E-2</v>
      </c>
      <c r="BR12" s="17">
        <v>2.8815671459816498E-2</v>
      </c>
      <c r="BS12" s="17">
        <v>3.2907926034319399E-2</v>
      </c>
      <c r="BT12" s="17">
        <v>0.39098062185624599</v>
      </c>
      <c r="BU12" s="17"/>
      <c r="BV12" s="17">
        <v>2.2886757443028601E-2</v>
      </c>
      <c r="BW12" s="17">
        <v>3.16808079311501E-2</v>
      </c>
      <c r="BX12" s="17">
        <v>2.41905744266455E-2</v>
      </c>
      <c r="BY12" s="17">
        <v>1.11078859817835E-2</v>
      </c>
      <c r="BZ12" s="17">
        <v>0.45719116270926102</v>
      </c>
      <c r="CA12" s="17"/>
      <c r="CB12" s="17">
        <v>3.2618022490410598E-2</v>
      </c>
      <c r="CC12" s="17">
        <v>9.6086746373463594E-2</v>
      </c>
      <c r="CD12" s="17"/>
      <c r="CE12" s="17">
        <v>3.6061393553906897E-2</v>
      </c>
      <c r="CF12" s="17"/>
      <c r="CG12" s="17">
        <v>2.6279980617919099E-2</v>
      </c>
    </row>
    <row r="13" spans="2:85" x14ac:dyDescent="0.35">
      <c r="B13" s="18" t="s">
        <v>78</v>
      </c>
      <c r="C13" s="17">
        <v>0.16601917220055601</v>
      </c>
      <c r="D13" s="17">
        <v>0.19001095024207401</v>
      </c>
      <c r="E13" s="17">
        <v>0.14311185171834701</v>
      </c>
      <c r="F13" s="17"/>
      <c r="G13" s="17">
        <v>0.150865115860287</v>
      </c>
      <c r="H13" s="17">
        <v>0.13970342048390899</v>
      </c>
      <c r="I13" s="17">
        <v>0.21635126537209701</v>
      </c>
      <c r="J13" s="17">
        <v>0.17838249026567901</v>
      </c>
      <c r="K13" s="17">
        <v>0.18544128585442901</v>
      </c>
      <c r="L13" s="17">
        <v>0.133528086067082</v>
      </c>
      <c r="M13" s="17"/>
      <c r="N13" s="17">
        <v>0.11318590906753399</v>
      </c>
      <c r="O13" s="17">
        <v>0.14953878968818299</v>
      </c>
      <c r="P13" s="17">
        <v>0.23751106770382399</v>
      </c>
      <c r="Q13" s="17">
        <v>0.178633979531818</v>
      </c>
      <c r="R13" s="17"/>
      <c r="S13" s="17">
        <v>0.10093559420551899</v>
      </c>
      <c r="T13" s="17">
        <v>0.15682140481680201</v>
      </c>
      <c r="U13" s="17">
        <v>0.18834102317463799</v>
      </c>
      <c r="V13" s="17">
        <v>0.23433882095785599</v>
      </c>
      <c r="W13" s="17">
        <v>0.201659548800629</v>
      </c>
      <c r="X13" s="17">
        <v>0.17436493886575699</v>
      </c>
      <c r="Y13" s="17">
        <v>0.20160734736089</v>
      </c>
      <c r="Z13" s="17">
        <v>0.26488062184627698</v>
      </c>
      <c r="AA13" s="17">
        <v>0.20098468000354999</v>
      </c>
      <c r="AB13" s="17">
        <v>7.5514371215218604E-2</v>
      </c>
      <c r="AC13" s="17">
        <v>0.117773946220499</v>
      </c>
      <c r="AD13" s="17">
        <v>0.135468586982361</v>
      </c>
      <c r="AE13" s="17"/>
      <c r="AF13" s="17">
        <v>0.17466309677812999</v>
      </c>
      <c r="AG13" s="17">
        <v>0.21281473630495101</v>
      </c>
      <c r="AH13" s="17">
        <v>0.10821595637633299</v>
      </c>
      <c r="AI13" s="17">
        <v>0.195516676063514</v>
      </c>
      <c r="AJ13" s="17">
        <v>0.18274684138713901</v>
      </c>
      <c r="AK13" s="17">
        <v>0.184940789293154</v>
      </c>
      <c r="AL13" s="17">
        <v>0.213662329618236</v>
      </c>
      <c r="AM13" s="17">
        <v>0.16690392230908299</v>
      </c>
      <c r="AN13" s="17">
        <v>0.153026223231612</v>
      </c>
      <c r="AO13" s="17">
        <v>0.12862102496436001</v>
      </c>
      <c r="AP13" s="17">
        <v>0.205131304118707</v>
      </c>
      <c r="AQ13" s="17">
        <v>0.19658557536871499</v>
      </c>
      <c r="AR13" s="17">
        <v>0.102187838172389</v>
      </c>
      <c r="AS13" s="17">
        <v>0.119574568326482</v>
      </c>
      <c r="AT13" s="17">
        <v>0.114726184983623</v>
      </c>
      <c r="AU13" s="17">
        <v>0.114038767046791</v>
      </c>
      <c r="AV13" s="17"/>
      <c r="AW13" s="17">
        <v>0.18306004994476699</v>
      </c>
      <c r="AX13" s="17">
        <v>0.19584960778577701</v>
      </c>
      <c r="AY13" s="17">
        <v>0.12603500285843899</v>
      </c>
      <c r="AZ13" s="17">
        <v>9.9921877453237704E-2</v>
      </c>
      <c r="BA13" s="17">
        <v>0.17643674327904299</v>
      </c>
      <c r="BB13" s="17"/>
      <c r="BC13" s="17">
        <v>0.12394140391863701</v>
      </c>
      <c r="BD13" s="17">
        <v>0.15199185350689101</v>
      </c>
      <c r="BE13" s="17">
        <v>0.18641237977</v>
      </c>
      <c r="BF13" s="17">
        <v>0.175771455984436</v>
      </c>
      <c r="BG13" s="17">
        <v>0.18627597151851899</v>
      </c>
      <c r="BH13" s="17"/>
      <c r="BI13" s="17">
        <v>0.17295676877080801</v>
      </c>
      <c r="BJ13" s="17"/>
      <c r="BK13" s="17">
        <v>0.117659535279717</v>
      </c>
      <c r="BL13" s="17">
        <v>0.16118803760811901</v>
      </c>
      <c r="BM13" s="17">
        <v>0.188411254872934</v>
      </c>
      <c r="BN13" s="17">
        <v>8.6750106230595897E-2</v>
      </c>
      <c r="BO13" s="17"/>
      <c r="BP13" s="17">
        <v>0.11607912175986</v>
      </c>
      <c r="BQ13" s="17">
        <v>9.6271360751657598E-2</v>
      </c>
      <c r="BR13" s="17">
        <v>8.3363526991682105E-2</v>
      </c>
      <c r="BS13" s="17">
        <v>0.61336818671593496</v>
      </c>
      <c r="BT13" s="17">
        <v>7.61078719785796E-2</v>
      </c>
      <c r="BU13" s="17"/>
      <c r="BV13" s="17">
        <v>3.9656204418206303E-2</v>
      </c>
      <c r="BW13" s="17">
        <v>3.7893560967510502E-2</v>
      </c>
      <c r="BX13" s="17">
        <v>2.7445945103629198E-2</v>
      </c>
      <c r="BY13" s="17">
        <v>0.59920387315170498</v>
      </c>
      <c r="BZ13" s="17">
        <v>4.42108622258999E-2</v>
      </c>
      <c r="CA13" s="17"/>
      <c r="CB13" s="17">
        <v>0.40676850874864601</v>
      </c>
      <c r="CC13" s="17">
        <v>2.5014804101700899E-2</v>
      </c>
      <c r="CD13" s="17"/>
      <c r="CE13" s="17">
        <v>2.9326244063027401E-2</v>
      </c>
      <c r="CF13" s="17"/>
      <c r="CG13" s="17">
        <v>0.31997709023806498</v>
      </c>
    </row>
    <row r="14" spans="2:85" x14ac:dyDescent="0.35">
      <c r="B14" s="18" t="s">
        <v>231</v>
      </c>
      <c r="C14" s="17">
        <v>1.8924169960666499E-2</v>
      </c>
      <c r="D14" s="17">
        <v>1.9523506157771899E-2</v>
      </c>
      <c r="E14" s="17">
        <v>1.8395745577698599E-2</v>
      </c>
      <c r="F14" s="17"/>
      <c r="G14" s="17">
        <v>1.40536473365499E-2</v>
      </c>
      <c r="H14" s="17">
        <v>3.2811654644036001E-2</v>
      </c>
      <c r="I14" s="17">
        <v>1.39983182852404E-2</v>
      </c>
      <c r="J14" s="17">
        <v>1.96531589252356E-2</v>
      </c>
      <c r="K14" s="17">
        <v>1.2111098633632E-2</v>
      </c>
      <c r="L14" s="17">
        <v>1.88388949931159E-2</v>
      </c>
      <c r="M14" s="17"/>
      <c r="N14" s="17">
        <v>1.41979737659135E-2</v>
      </c>
      <c r="O14" s="17">
        <v>2.0212962149300399E-2</v>
      </c>
      <c r="P14" s="17">
        <v>2.9526137334473401E-2</v>
      </c>
      <c r="Q14" s="17">
        <v>1.3509780045555799E-2</v>
      </c>
      <c r="R14" s="17"/>
      <c r="S14" s="17">
        <v>1.3643807606747599E-2</v>
      </c>
      <c r="T14" s="17">
        <v>3.3164493740050799E-3</v>
      </c>
      <c r="U14" s="17">
        <v>0</v>
      </c>
      <c r="V14" s="17">
        <v>9.9357714687160897E-3</v>
      </c>
      <c r="W14" s="17">
        <v>0</v>
      </c>
      <c r="X14" s="17">
        <v>4.7046568989678097E-3</v>
      </c>
      <c r="Y14" s="17">
        <v>1.32751246039816E-2</v>
      </c>
      <c r="Z14" s="17">
        <v>0</v>
      </c>
      <c r="AA14" s="17">
        <v>1.59266509584093E-2</v>
      </c>
      <c r="AB14" s="17">
        <v>0.12908847718354899</v>
      </c>
      <c r="AC14" s="17">
        <v>0</v>
      </c>
      <c r="AD14" s="17">
        <v>2.6222596622603699E-2</v>
      </c>
      <c r="AE14" s="17"/>
      <c r="AF14" s="17">
        <v>0</v>
      </c>
      <c r="AG14" s="17">
        <v>2.6739907998548501E-2</v>
      </c>
      <c r="AH14" s="17">
        <v>7.3299099162673596E-3</v>
      </c>
      <c r="AI14" s="17">
        <v>5.9747793247681799E-2</v>
      </c>
      <c r="AJ14" s="17">
        <v>7.0306623766226298E-3</v>
      </c>
      <c r="AK14" s="17">
        <v>1.440800646679E-2</v>
      </c>
      <c r="AL14" s="17">
        <v>4.4185087961668902E-2</v>
      </c>
      <c r="AM14" s="17">
        <v>5.6594749579613399E-3</v>
      </c>
      <c r="AN14" s="17">
        <v>6.6214797319115101E-3</v>
      </c>
      <c r="AO14" s="17">
        <v>0</v>
      </c>
      <c r="AP14" s="17">
        <v>2.0005403054130299E-2</v>
      </c>
      <c r="AQ14" s="17">
        <v>3.9615069387598199E-2</v>
      </c>
      <c r="AR14" s="17">
        <v>1.51043534947711E-2</v>
      </c>
      <c r="AS14" s="17">
        <v>0</v>
      </c>
      <c r="AT14" s="17">
        <v>0</v>
      </c>
      <c r="AU14" s="17">
        <v>1.1577723872634201E-2</v>
      </c>
      <c r="AV14" s="17"/>
      <c r="AW14" s="17">
        <v>1.6667198208260601E-2</v>
      </c>
      <c r="AX14" s="17">
        <v>1.8462332042048502E-2</v>
      </c>
      <c r="AY14" s="17">
        <v>1.59340568546141E-2</v>
      </c>
      <c r="AZ14" s="17">
        <v>3.0456080568041898E-3</v>
      </c>
      <c r="BA14" s="17">
        <v>1.5216239221852199E-2</v>
      </c>
      <c r="BB14" s="17"/>
      <c r="BC14" s="17">
        <v>1.6778433349442502E-2</v>
      </c>
      <c r="BD14" s="17">
        <v>1.74581028593341E-2</v>
      </c>
      <c r="BE14" s="17">
        <v>1.88220077415003E-2</v>
      </c>
      <c r="BF14" s="17">
        <v>2.0068373233389902E-2</v>
      </c>
      <c r="BG14" s="17">
        <v>3.7713051448724E-2</v>
      </c>
      <c r="BH14" s="17"/>
      <c r="BI14" s="17">
        <v>2.14389176638323E-2</v>
      </c>
      <c r="BJ14" s="17"/>
      <c r="BK14" s="17">
        <v>3.4847110892011902E-2</v>
      </c>
      <c r="BL14" s="17">
        <v>1.6571372604829399E-2</v>
      </c>
      <c r="BM14" s="17">
        <v>1.55502542612485E-2</v>
      </c>
      <c r="BN14" s="17">
        <v>0</v>
      </c>
      <c r="BO14" s="17"/>
      <c r="BP14" s="17">
        <v>3.55333488201401E-3</v>
      </c>
      <c r="BQ14" s="17">
        <v>1.61489240211777E-2</v>
      </c>
      <c r="BR14" s="17">
        <v>1.20204891471998E-2</v>
      </c>
      <c r="BS14" s="17">
        <v>2.6400585131380501E-3</v>
      </c>
      <c r="BT14" s="17">
        <v>1.1781182899964901E-2</v>
      </c>
      <c r="BU14" s="17"/>
      <c r="BV14" s="17">
        <v>0</v>
      </c>
      <c r="BW14" s="17">
        <v>1.7374382983215499E-2</v>
      </c>
      <c r="BX14" s="17">
        <v>1.3639505079955899E-2</v>
      </c>
      <c r="BY14" s="17">
        <v>6.6409863606240399E-3</v>
      </c>
      <c r="BZ14" s="17">
        <v>3.6972330916996898E-3</v>
      </c>
      <c r="CA14" s="17"/>
      <c r="CB14" s="17">
        <v>1.17841343668887E-2</v>
      </c>
      <c r="CC14" s="17">
        <v>2.3106014120817999E-2</v>
      </c>
      <c r="CD14" s="17"/>
      <c r="CE14" s="17">
        <v>1.7331239800658298E-2</v>
      </c>
      <c r="CF14" s="17"/>
      <c r="CG14" s="17">
        <v>2.5544106084874001E-2</v>
      </c>
    </row>
    <row r="15" spans="2:85" x14ac:dyDescent="0.35">
      <c r="B15" s="18" t="s">
        <v>232</v>
      </c>
      <c r="C15" s="17">
        <v>1.3923297246500601E-2</v>
      </c>
      <c r="D15" s="17">
        <v>1.7659428531918601E-2</v>
      </c>
      <c r="E15" s="17">
        <v>1.03206646267345E-2</v>
      </c>
      <c r="F15" s="17"/>
      <c r="G15" s="17">
        <v>3.36768297739111E-2</v>
      </c>
      <c r="H15" s="17">
        <v>3.09386879665462E-2</v>
      </c>
      <c r="I15" s="17">
        <v>8.3501851551050603E-3</v>
      </c>
      <c r="J15" s="17">
        <v>5.4555289082193498E-3</v>
      </c>
      <c r="K15" s="17">
        <v>5.3224614270020003E-3</v>
      </c>
      <c r="L15" s="17">
        <v>4.16054450995777E-3</v>
      </c>
      <c r="M15" s="17"/>
      <c r="N15" s="17">
        <v>1.03599981465941E-2</v>
      </c>
      <c r="O15" s="17">
        <v>1.2901080012063399E-2</v>
      </c>
      <c r="P15" s="17">
        <v>7.7529903826891299E-3</v>
      </c>
      <c r="Q15" s="17">
        <v>2.1115233083912801E-2</v>
      </c>
      <c r="R15" s="17"/>
      <c r="S15" s="17">
        <v>1.6553474975663101E-2</v>
      </c>
      <c r="T15" s="17">
        <v>6.8415689226619296E-3</v>
      </c>
      <c r="U15" s="17">
        <v>1.2023409966648E-2</v>
      </c>
      <c r="V15" s="17">
        <v>0</v>
      </c>
      <c r="W15" s="17">
        <v>1.7819879112559001E-2</v>
      </c>
      <c r="X15" s="17">
        <v>4.6738957695242403E-3</v>
      </c>
      <c r="Y15" s="17">
        <v>0</v>
      </c>
      <c r="Z15" s="17">
        <v>0</v>
      </c>
      <c r="AA15" s="17">
        <v>1.12924084425606E-2</v>
      </c>
      <c r="AB15" s="17">
        <v>3.1718038323123199E-2</v>
      </c>
      <c r="AC15" s="17">
        <v>7.9658175991740604E-2</v>
      </c>
      <c r="AD15" s="17">
        <v>0</v>
      </c>
      <c r="AE15" s="17"/>
      <c r="AF15" s="17">
        <v>8.4985871143033201E-2</v>
      </c>
      <c r="AG15" s="17">
        <v>0</v>
      </c>
      <c r="AH15" s="17">
        <v>5.8004578804710704E-3</v>
      </c>
      <c r="AI15" s="17">
        <v>3.6507369126084502E-2</v>
      </c>
      <c r="AJ15" s="17">
        <v>4.9950203679084201E-3</v>
      </c>
      <c r="AK15" s="17">
        <v>3.6301222689780499E-3</v>
      </c>
      <c r="AL15" s="17">
        <v>1.6853836228014198E-2</v>
      </c>
      <c r="AM15" s="17">
        <v>2.2728679786189501E-2</v>
      </c>
      <c r="AN15" s="17">
        <v>7.2468849641908802E-3</v>
      </c>
      <c r="AO15" s="17">
        <v>2.8764261245863301E-2</v>
      </c>
      <c r="AP15" s="17">
        <v>2.09519763170446E-2</v>
      </c>
      <c r="AQ15" s="17">
        <v>7.9556147519132103E-3</v>
      </c>
      <c r="AR15" s="17">
        <v>1.5315703492660799E-2</v>
      </c>
      <c r="AS15" s="17">
        <v>2.0082650843044801E-2</v>
      </c>
      <c r="AT15" s="17">
        <v>3.1284272629820899E-2</v>
      </c>
      <c r="AU15" s="17">
        <v>0</v>
      </c>
      <c r="AV15" s="17"/>
      <c r="AW15" s="17">
        <v>1.1991140370764699E-2</v>
      </c>
      <c r="AX15" s="17">
        <v>7.1947410935132902E-3</v>
      </c>
      <c r="AY15" s="17">
        <v>1.6618099677884999E-2</v>
      </c>
      <c r="AZ15" s="17">
        <v>3.2562802499291998E-2</v>
      </c>
      <c r="BA15" s="17">
        <v>4.0367618723171399E-2</v>
      </c>
      <c r="BB15" s="17"/>
      <c r="BC15" s="17">
        <v>1.91542292013256E-2</v>
      </c>
      <c r="BD15" s="17">
        <v>1.8993195931462901E-2</v>
      </c>
      <c r="BE15" s="17">
        <v>4.0552727808349396E-3</v>
      </c>
      <c r="BF15" s="17">
        <v>1.56432358562794E-2</v>
      </c>
      <c r="BG15" s="17">
        <v>4.3396255296802799E-2</v>
      </c>
      <c r="BH15" s="17"/>
      <c r="BI15" s="17">
        <v>1.6202930977783001E-2</v>
      </c>
      <c r="BJ15" s="17"/>
      <c r="BK15" s="17">
        <v>3.1555974512471101E-2</v>
      </c>
      <c r="BL15" s="17">
        <v>4.5698662491497604E-3</v>
      </c>
      <c r="BM15" s="17">
        <v>1.11044591990272E-2</v>
      </c>
      <c r="BN15" s="17">
        <v>5.6921378325209902E-2</v>
      </c>
      <c r="BO15" s="17"/>
      <c r="BP15" s="17">
        <v>4.8588207000656303E-3</v>
      </c>
      <c r="BQ15" s="17">
        <v>1.8365408746762599E-2</v>
      </c>
      <c r="BR15" s="17">
        <v>2.06130366865061E-2</v>
      </c>
      <c r="BS15" s="17">
        <v>8.2368622274035797E-3</v>
      </c>
      <c r="BT15" s="17">
        <v>3.5163519493491502E-2</v>
      </c>
      <c r="BU15" s="17"/>
      <c r="BV15" s="17">
        <v>8.6689930543553707E-3</v>
      </c>
      <c r="BW15" s="17">
        <v>9.4544694675594704E-3</v>
      </c>
      <c r="BX15" s="17">
        <v>9.1766654191363997E-3</v>
      </c>
      <c r="BY15" s="17">
        <v>1.1261469671068501E-2</v>
      </c>
      <c r="BZ15" s="17">
        <v>2.68682209367914E-2</v>
      </c>
      <c r="CA15" s="17"/>
      <c r="CB15" s="17">
        <v>1.4293883124693599E-2</v>
      </c>
      <c r="CC15" s="17">
        <v>1.37062489740933E-2</v>
      </c>
      <c r="CD15" s="17"/>
      <c r="CE15" s="17">
        <v>8.4075187896703197E-3</v>
      </c>
      <c r="CF15" s="17"/>
      <c r="CG15" s="17">
        <v>3.8297187617534201E-2</v>
      </c>
    </row>
    <row r="16" spans="2:85" x14ac:dyDescent="0.35">
      <c r="B16" s="18" t="s">
        <v>233</v>
      </c>
      <c r="C16" s="17">
        <v>1.8652210524154399E-2</v>
      </c>
      <c r="D16" s="17">
        <v>1.2418631525782001E-2</v>
      </c>
      <c r="E16" s="17">
        <v>2.4787256440408599E-2</v>
      </c>
      <c r="F16" s="17"/>
      <c r="G16" s="17">
        <v>7.2705177207515303E-3</v>
      </c>
      <c r="H16" s="17">
        <v>1.2225946998755E-2</v>
      </c>
      <c r="I16" s="17">
        <v>1.8960853272157099E-2</v>
      </c>
      <c r="J16" s="17">
        <v>2.7704155043780401E-2</v>
      </c>
      <c r="K16" s="17">
        <v>3.5545704409522601E-2</v>
      </c>
      <c r="L16" s="17">
        <v>1.24989995735198E-2</v>
      </c>
      <c r="M16" s="17"/>
      <c r="N16" s="17">
        <v>1.1027639876240799E-2</v>
      </c>
      <c r="O16" s="17">
        <v>2.2284454519637901E-2</v>
      </c>
      <c r="P16" s="17">
        <v>1.2377773757325799E-2</v>
      </c>
      <c r="Q16" s="17">
        <v>2.8779935107600602E-2</v>
      </c>
      <c r="R16" s="17"/>
      <c r="S16" s="17">
        <v>6.05460257586443E-3</v>
      </c>
      <c r="T16" s="17">
        <v>1.5870681285487499E-2</v>
      </c>
      <c r="U16" s="17">
        <v>5.0219047235095897E-3</v>
      </c>
      <c r="V16" s="17">
        <v>2.54276919223245E-2</v>
      </c>
      <c r="W16" s="17">
        <v>5.9002178930831397E-3</v>
      </c>
      <c r="X16" s="17">
        <v>3.6505213495393499E-2</v>
      </c>
      <c r="Y16" s="17">
        <v>2.8568985210647501E-2</v>
      </c>
      <c r="Z16" s="17">
        <v>1.30668581934362E-2</v>
      </c>
      <c r="AA16" s="17">
        <v>2.4934176734033201E-2</v>
      </c>
      <c r="AB16" s="17">
        <v>1.3131267824087399E-2</v>
      </c>
      <c r="AC16" s="17">
        <v>2.0590744130943101E-2</v>
      </c>
      <c r="AD16" s="17">
        <v>5.3075790929231002E-2</v>
      </c>
      <c r="AE16" s="17"/>
      <c r="AF16" s="17">
        <v>3.3707985608663303E-2</v>
      </c>
      <c r="AG16" s="17">
        <v>4.0205174888623199E-2</v>
      </c>
      <c r="AH16" s="17">
        <v>2.2989264485295501E-2</v>
      </c>
      <c r="AI16" s="17">
        <v>9.5316044270560094E-3</v>
      </c>
      <c r="AJ16" s="17">
        <v>1.0846193990274099E-2</v>
      </c>
      <c r="AK16" s="17">
        <v>3.4027083429690103E-2</v>
      </c>
      <c r="AL16" s="17">
        <v>1.7552578444444401E-2</v>
      </c>
      <c r="AM16" s="17">
        <v>1.78146750784101E-2</v>
      </c>
      <c r="AN16" s="17">
        <v>3.5678885017380202E-2</v>
      </c>
      <c r="AO16" s="17">
        <v>9.9305856661141903E-3</v>
      </c>
      <c r="AP16" s="17">
        <v>9.7844847985945303E-3</v>
      </c>
      <c r="AQ16" s="17">
        <v>0</v>
      </c>
      <c r="AR16" s="17">
        <v>8.7035603946643003E-3</v>
      </c>
      <c r="AS16" s="17">
        <v>3.7596369077604497E-2</v>
      </c>
      <c r="AT16" s="17">
        <v>0</v>
      </c>
      <c r="AU16" s="17">
        <v>0</v>
      </c>
      <c r="AV16" s="17"/>
      <c r="AW16" s="17">
        <v>2.3162386350127701E-2</v>
      </c>
      <c r="AX16" s="17">
        <v>9.7185776524623801E-3</v>
      </c>
      <c r="AY16" s="17">
        <v>2.6008087615272599E-2</v>
      </c>
      <c r="AZ16" s="17">
        <v>2.5231420272450199E-2</v>
      </c>
      <c r="BA16" s="17">
        <v>1.6139179416774799E-2</v>
      </c>
      <c r="BB16" s="17"/>
      <c r="BC16" s="17">
        <v>1.6689259298953901E-2</v>
      </c>
      <c r="BD16" s="17">
        <v>5.7840269294759002E-3</v>
      </c>
      <c r="BE16" s="17">
        <v>1.6406250252129401E-2</v>
      </c>
      <c r="BF16" s="17">
        <v>3.5352989116894502E-2</v>
      </c>
      <c r="BG16" s="17">
        <v>0.115134150504741</v>
      </c>
      <c r="BH16" s="17"/>
      <c r="BI16" s="17">
        <v>1.8524115364631701E-2</v>
      </c>
      <c r="BJ16" s="17"/>
      <c r="BK16" s="17">
        <v>1.50670690020229E-2</v>
      </c>
      <c r="BL16" s="17">
        <v>2.0775726248541699E-2</v>
      </c>
      <c r="BM16" s="17">
        <v>1.9523339958288598E-2</v>
      </c>
      <c r="BN16" s="17">
        <v>0</v>
      </c>
      <c r="BO16" s="17"/>
      <c r="BP16" s="17">
        <v>8.6722156111123001E-3</v>
      </c>
      <c r="BQ16" s="17">
        <v>1.21384518742875E-2</v>
      </c>
      <c r="BR16" s="17">
        <v>8.2375362465022701E-3</v>
      </c>
      <c r="BS16" s="17">
        <v>1.09620978657294E-2</v>
      </c>
      <c r="BT16" s="17">
        <v>1.72223274420269E-2</v>
      </c>
      <c r="BU16" s="17"/>
      <c r="BV16" s="17">
        <v>0</v>
      </c>
      <c r="BW16" s="17">
        <v>4.4643539089882301E-3</v>
      </c>
      <c r="BX16" s="17">
        <v>1.09173619127032E-2</v>
      </c>
      <c r="BY16" s="17">
        <v>7.2967263094619803E-3</v>
      </c>
      <c r="BZ16" s="17">
        <v>1.91186555298542E-2</v>
      </c>
      <c r="CA16" s="17"/>
      <c r="CB16" s="17">
        <v>8.3932061037245206E-3</v>
      </c>
      <c r="CC16" s="17">
        <v>2.4660802100634701E-2</v>
      </c>
      <c r="CD16" s="17"/>
      <c r="CE16" s="17">
        <v>5.0816514410181304E-3</v>
      </c>
      <c r="CF16" s="17"/>
      <c r="CG16" s="17">
        <v>1.3668690637855E-2</v>
      </c>
    </row>
    <row r="17" spans="2:85" x14ac:dyDescent="0.35">
      <c r="B17" s="18" t="s">
        <v>140</v>
      </c>
      <c r="C17" s="19">
        <v>0.26147569583484298</v>
      </c>
      <c r="D17" s="19">
        <v>0.205913384760158</v>
      </c>
      <c r="E17" s="19">
        <v>0.31644212400004001</v>
      </c>
      <c r="F17" s="19"/>
      <c r="G17" s="19">
        <v>0.19661183816647801</v>
      </c>
      <c r="H17" s="19">
        <v>0.21126251541907101</v>
      </c>
      <c r="I17" s="19">
        <v>0.22681834035526</v>
      </c>
      <c r="J17" s="19">
        <v>0.29104356808759002</v>
      </c>
      <c r="K17" s="19">
        <v>0.29663893625506299</v>
      </c>
      <c r="L17" s="19">
        <v>0.32586789695559998</v>
      </c>
      <c r="M17" s="19"/>
      <c r="N17" s="19">
        <v>0.21634036994838499</v>
      </c>
      <c r="O17" s="19">
        <v>0.27328857286727598</v>
      </c>
      <c r="P17" s="19">
        <v>0.233448781028463</v>
      </c>
      <c r="Q17" s="19">
        <v>0.32329365890365203</v>
      </c>
      <c r="R17" s="19"/>
      <c r="S17" s="19">
        <v>0.20509785175440201</v>
      </c>
      <c r="T17" s="19">
        <v>0.27556537767177097</v>
      </c>
      <c r="U17" s="19">
        <v>0.29927554302135201</v>
      </c>
      <c r="V17" s="19">
        <v>0.21163148559276901</v>
      </c>
      <c r="W17" s="19">
        <v>0.26834875967340999</v>
      </c>
      <c r="X17" s="19">
        <v>0.242687237373826</v>
      </c>
      <c r="Y17" s="19">
        <v>0.26035884675328902</v>
      </c>
      <c r="Z17" s="19">
        <v>0.29507779637640102</v>
      </c>
      <c r="AA17" s="19">
        <v>0.27833654458399798</v>
      </c>
      <c r="AB17" s="19">
        <v>0.26066840059749302</v>
      </c>
      <c r="AC17" s="19">
        <v>0.337180851698963</v>
      </c>
      <c r="AD17" s="19">
        <v>0.325041931552562</v>
      </c>
      <c r="AE17" s="19"/>
      <c r="AF17" s="19">
        <v>0.223577594166848</v>
      </c>
      <c r="AG17" s="19">
        <v>0.37409707440458201</v>
      </c>
      <c r="AH17" s="19">
        <v>0.42082476890802201</v>
      </c>
      <c r="AI17" s="19">
        <v>0.28724513704721899</v>
      </c>
      <c r="AJ17" s="19">
        <v>0.27708772893128097</v>
      </c>
      <c r="AK17" s="19">
        <v>0.29005234055039802</v>
      </c>
      <c r="AL17" s="19">
        <v>0.249316529587046</v>
      </c>
      <c r="AM17" s="19">
        <v>0.25797709242119599</v>
      </c>
      <c r="AN17" s="19">
        <v>0.16725494982677999</v>
      </c>
      <c r="AO17" s="19">
        <v>0.247028126546571</v>
      </c>
      <c r="AP17" s="19">
        <v>0.22550718799658001</v>
      </c>
      <c r="AQ17" s="19">
        <v>0.23011214056197701</v>
      </c>
      <c r="AR17" s="19">
        <v>0.179528885430282</v>
      </c>
      <c r="AS17" s="19">
        <v>0.27188113844244799</v>
      </c>
      <c r="AT17" s="19">
        <v>0.16980799792260701</v>
      </c>
      <c r="AU17" s="19">
        <v>9.9204060964274393E-2</v>
      </c>
      <c r="AV17" s="19"/>
      <c r="AW17" s="19">
        <v>0.33526607765238398</v>
      </c>
      <c r="AX17" s="19">
        <v>0.28874237770772299</v>
      </c>
      <c r="AY17" s="19">
        <v>0.22001156102121999</v>
      </c>
      <c r="AZ17" s="19">
        <v>0.158658542063388</v>
      </c>
      <c r="BA17" s="19">
        <v>3.8530003023834199E-2</v>
      </c>
      <c r="BB17" s="19"/>
      <c r="BC17" s="19">
        <v>0.121151503815942</v>
      </c>
      <c r="BD17" s="19">
        <v>0.22899070951664</v>
      </c>
      <c r="BE17" s="19">
        <v>0.292628671243094</v>
      </c>
      <c r="BF17" s="19">
        <v>0.36070179305862299</v>
      </c>
      <c r="BG17" s="19">
        <v>0.29065522289961299</v>
      </c>
      <c r="BH17" s="19"/>
      <c r="BI17" s="19">
        <v>0.24403151014921601</v>
      </c>
      <c r="BJ17" s="19"/>
      <c r="BK17" s="19">
        <v>0.264725160861148</v>
      </c>
      <c r="BL17" s="19">
        <v>0.28858938572241</v>
      </c>
      <c r="BM17" s="19">
        <v>0.238847942534195</v>
      </c>
      <c r="BN17" s="19">
        <v>0.428881505595956</v>
      </c>
      <c r="BO17" s="19"/>
      <c r="BP17" s="19">
        <v>0.23243278627823399</v>
      </c>
      <c r="BQ17" s="19">
        <v>0.18335708881923199</v>
      </c>
      <c r="BR17" s="19">
        <v>0.21354219759919699</v>
      </c>
      <c r="BS17" s="19">
        <v>0.194675734366587</v>
      </c>
      <c r="BT17" s="19">
        <v>0.19437490608303401</v>
      </c>
      <c r="BU17" s="19"/>
      <c r="BV17" s="19">
        <v>0.17410727438961501</v>
      </c>
      <c r="BW17" s="19">
        <v>8.8338895903331993E-2</v>
      </c>
      <c r="BX17" s="19">
        <v>0.197613775586748</v>
      </c>
      <c r="BY17" s="19">
        <v>0.22519217294032601</v>
      </c>
      <c r="BZ17" s="19">
        <v>0.19005527731062999</v>
      </c>
      <c r="CA17" s="19"/>
      <c r="CB17" s="19">
        <v>0.18486062066383399</v>
      </c>
      <c r="CC17" s="19">
        <v>0.30634834394358001</v>
      </c>
      <c r="CD17" s="19"/>
      <c r="CE17" s="19">
        <v>7.7437499183602806E-2</v>
      </c>
      <c r="CF17" s="19"/>
      <c r="CG17" s="19">
        <v>0.15824185796714901</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241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0.159714831920926</v>
      </c>
      <c r="D9" s="17">
        <v>0.18710864671975999</v>
      </c>
      <c r="E9" s="17">
        <v>0.13347074231679301</v>
      </c>
      <c r="F9" s="17"/>
      <c r="G9" s="17">
        <v>0.19798473267876901</v>
      </c>
      <c r="H9" s="17">
        <v>0.214175756816122</v>
      </c>
      <c r="I9" s="17">
        <v>0.21284400526991701</v>
      </c>
      <c r="J9" s="17">
        <v>0.149390425014226</v>
      </c>
      <c r="K9" s="17">
        <v>0.105413688071734</v>
      </c>
      <c r="L9" s="17">
        <v>9.1695209546645895E-2</v>
      </c>
      <c r="M9" s="17"/>
      <c r="N9" s="17">
        <v>0.21461143385700099</v>
      </c>
      <c r="O9" s="17">
        <v>0.129849519630582</v>
      </c>
      <c r="P9" s="17">
        <v>0.125336039656118</v>
      </c>
      <c r="Q9" s="17">
        <v>0.163017482460319</v>
      </c>
      <c r="R9" s="17"/>
      <c r="S9" s="17">
        <v>0.26931890478558501</v>
      </c>
      <c r="T9" s="17">
        <v>0.135998950765574</v>
      </c>
      <c r="U9" s="17">
        <v>0.14742998992734699</v>
      </c>
      <c r="V9" s="17">
        <v>0.11371188364106601</v>
      </c>
      <c r="W9" s="17">
        <v>9.7652372621876204E-2</v>
      </c>
      <c r="X9" s="17">
        <v>0.198901154889076</v>
      </c>
      <c r="Y9" s="17">
        <v>0.15747261759803299</v>
      </c>
      <c r="Z9" s="17">
        <v>0.1279300702491</v>
      </c>
      <c r="AA9" s="17">
        <v>0.16745227662402001</v>
      </c>
      <c r="AB9" s="17">
        <v>0.13324052224652899</v>
      </c>
      <c r="AC9" s="17">
        <v>0.12613051459416999</v>
      </c>
      <c r="AD9" s="17">
        <v>0.104388713972737</v>
      </c>
      <c r="AE9" s="17"/>
      <c r="AF9" s="17">
        <v>0.122988752176644</v>
      </c>
      <c r="AG9" s="17">
        <v>0.17480808263363201</v>
      </c>
      <c r="AH9" s="17">
        <v>0.129323736963702</v>
      </c>
      <c r="AI9" s="17">
        <v>0.111876728724546</v>
      </c>
      <c r="AJ9" s="17">
        <v>0.19717881931099901</v>
      </c>
      <c r="AK9" s="17">
        <v>0.15465013017151399</v>
      </c>
      <c r="AL9" s="17">
        <v>0.15478664546361201</v>
      </c>
      <c r="AM9" s="17">
        <v>0.125930219537982</v>
      </c>
      <c r="AN9" s="17">
        <v>0.112842034238458</v>
      </c>
      <c r="AO9" s="17">
        <v>0.124680958929999</v>
      </c>
      <c r="AP9" s="17">
        <v>0.15295382114828901</v>
      </c>
      <c r="AQ9" s="17">
        <v>0.17137910721803501</v>
      </c>
      <c r="AR9" s="17">
        <v>0.16948237132215499</v>
      </c>
      <c r="AS9" s="17">
        <v>0.16540310466431199</v>
      </c>
      <c r="AT9" s="17">
        <v>0.298086556566036</v>
      </c>
      <c r="AU9" s="17">
        <v>0.30644699924792901</v>
      </c>
      <c r="AV9" s="17"/>
      <c r="AW9" s="17">
        <v>0.120127610477689</v>
      </c>
      <c r="AX9" s="17">
        <v>0.13371487502193499</v>
      </c>
      <c r="AY9" s="17">
        <v>0.19032007400700299</v>
      </c>
      <c r="AZ9" s="17">
        <v>0.26107462575372398</v>
      </c>
      <c r="BA9" s="17">
        <v>0.308110942080841</v>
      </c>
      <c r="BB9" s="17"/>
      <c r="BC9" s="17">
        <v>0.29039814644843598</v>
      </c>
      <c r="BD9" s="17">
        <v>0.18136718185655701</v>
      </c>
      <c r="BE9" s="17">
        <v>0.115749829347199</v>
      </c>
      <c r="BF9" s="17">
        <v>0.125362654704401</v>
      </c>
      <c r="BG9" s="17">
        <v>0.13700725168566999</v>
      </c>
      <c r="BH9" s="17"/>
      <c r="BI9" s="17">
        <v>0.158211934804388</v>
      </c>
      <c r="BJ9" s="17"/>
      <c r="BK9" s="17">
        <v>0.175143676585682</v>
      </c>
      <c r="BL9" s="17">
        <v>0.126372769847824</v>
      </c>
      <c r="BM9" s="17">
        <v>0.17729322816858001</v>
      </c>
      <c r="BN9" s="17">
        <v>4.0177215328067201E-2</v>
      </c>
      <c r="BO9" s="17"/>
      <c r="BP9" s="17">
        <v>4.2459411047242997E-2</v>
      </c>
      <c r="BQ9" s="17">
        <v>0.34431047562104</v>
      </c>
      <c r="BR9" s="17">
        <v>5.7073660002455201E-2</v>
      </c>
      <c r="BS9" s="17">
        <v>4.5169235714635603E-2</v>
      </c>
      <c r="BT9" s="17">
        <v>6.0695232448211602E-2</v>
      </c>
      <c r="BU9" s="17"/>
      <c r="BV9" s="17">
        <v>5.9091305187899103E-2</v>
      </c>
      <c r="BW9" s="17">
        <v>0.578121541863029</v>
      </c>
      <c r="BX9" s="17">
        <v>5.4438848399607102E-2</v>
      </c>
      <c r="BY9" s="17">
        <v>2.5180405694290801E-2</v>
      </c>
      <c r="BZ9" s="17">
        <v>3.2120749096543902E-2</v>
      </c>
      <c r="CA9" s="17"/>
      <c r="CB9" s="17">
        <v>0.119570034367074</v>
      </c>
      <c r="CC9" s="17">
        <v>0.18322721992041099</v>
      </c>
      <c r="CD9" s="17"/>
      <c r="CE9" s="17">
        <v>0.59882870215961204</v>
      </c>
      <c r="CF9" s="17"/>
      <c r="CG9" s="17">
        <v>0.26839613176890298</v>
      </c>
    </row>
    <row r="10" spans="2:85" x14ac:dyDescent="0.35">
      <c r="B10" s="18" t="s">
        <v>75</v>
      </c>
      <c r="C10" s="17">
        <v>9.7610445258567005E-2</v>
      </c>
      <c r="D10" s="17">
        <v>9.1844441743486993E-2</v>
      </c>
      <c r="E10" s="17">
        <v>0.10352360787169999</v>
      </c>
      <c r="F10" s="17"/>
      <c r="G10" s="17">
        <v>2.42760607383362E-2</v>
      </c>
      <c r="H10" s="17">
        <v>0.104700614977031</v>
      </c>
      <c r="I10" s="17">
        <v>6.4481470159317295E-2</v>
      </c>
      <c r="J10" s="17">
        <v>0.102219299653849</v>
      </c>
      <c r="K10" s="17">
        <v>9.2052272688217696E-2</v>
      </c>
      <c r="L10" s="17">
        <v>0.16736583526944099</v>
      </c>
      <c r="M10" s="17"/>
      <c r="N10" s="17">
        <v>0.103589835201803</v>
      </c>
      <c r="O10" s="17">
        <v>0.111745062480184</v>
      </c>
      <c r="P10" s="17">
        <v>0.101062220018209</v>
      </c>
      <c r="Q10" s="17">
        <v>6.9021896924113493E-2</v>
      </c>
      <c r="R10" s="17"/>
      <c r="S10" s="17">
        <v>8.0617232534878E-2</v>
      </c>
      <c r="T10" s="17">
        <v>0.16972331536079199</v>
      </c>
      <c r="U10" s="17">
        <v>5.2202241798440199E-2</v>
      </c>
      <c r="V10" s="17">
        <v>0.11976490608554601</v>
      </c>
      <c r="W10" s="17">
        <v>0.13580207666299601</v>
      </c>
      <c r="X10" s="17">
        <v>7.5407487631734896E-2</v>
      </c>
      <c r="Y10" s="17">
        <v>8.1731386715047205E-2</v>
      </c>
      <c r="Z10" s="17">
        <v>0.102164240290358</v>
      </c>
      <c r="AA10" s="17">
        <v>0.11055037648937099</v>
      </c>
      <c r="AB10" s="17">
        <v>3.0079701512649899E-2</v>
      </c>
      <c r="AC10" s="17">
        <v>0.102459201100744</v>
      </c>
      <c r="AD10" s="17">
        <v>8.0007792149374396E-2</v>
      </c>
      <c r="AE10" s="17"/>
      <c r="AF10" s="17">
        <v>0</v>
      </c>
      <c r="AG10" s="17">
        <v>1.01177561131909E-2</v>
      </c>
      <c r="AH10" s="17">
        <v>0.106184880952852</v>
      </c>
      <c r="AI10" s="17">
        <v>2.7007180152658301E-2</v>
      </c>
      <c r="AJ10" s="17">
        <v>0.10058899405327</v>
      </c>
      <c r="AK10" s="17">
        <v>0.10573414432861999</v>
      </c>
      <c r="AL10" s="17">
        <v>0.118270310708797</v>
      </c>
      <c r="AM10" s="17">
        <v>0.128251755945541</v>
      </c>
      <c r="AN10" s="17">
        <v>8.5315965966491603E-2</v>
      </c>
      <c r="AO10" s="17">
        <v>0.11345502104604301</v>
      </c>
      <c r="AP10" s="17">
        <v>0.111517448228362</v>
      </c>
      <c r="AQ10" s="17">
        <v>0.10456055244724501</v>
      </c>
      <c r="AR10" s="17">
        <v>0.110227837776273</v>
      </c>
      <c r="AS10" s="17">
        <v>9.8462423072935096E-2</v>
      </c>
      <c r="AT10" s="17">
        <v>0.15032975036050999</v>
      </c>
      <c r="AU10" s="17">
        <v>0.105031353022788</v>
      </c>
      <c r="AV10" s="17"/>
      <c r="AW10" s="17">
        <v>0.116031192118439</v>
      </c>
      <c r="AX10" s="17">
        <v>7.1043630232900307E-2</v>
      </c>
      <c r="AY10" s="17">
        <v>9.8544027458888905E-2</v>
      </c>
      <c r="AZ10" s="17">
        <v>0.10476610322982099</v>
      </c>
      <c r="BA10" s="17">
        <v>4.4888476569385501E-2</v>
      </c>
      <c r="BB10" s="17"/>
      <c r="BC10" s="17">
        <v>0.118194529563904</v>
      </c>
      <c r="BD10" s="17">
        <v>0.126257330360596</v>
      </c>
      <c r="BE10" s="17">
        <v>8.6410534084249396E-2</v>
      </c>
      <c r="BF10" s="17">
        <v>6.2290604854195901E-2</v>
      </c>
      <c r="BG10" s="17">
        <v>0</v>
      </c>
      <c r="BH10" s="17"/>
      <c r="BI10" s="17">
        <v>0.107153236610448</v>
      </c>
      <c r="BJ10" s="17"/>
      <c r="BK10" s="17">
        <v>0.101824102466816</v>
      </c>
      <c r="BL10" s="17">
        <v>0.10258696067738</v>
      </c>
      <c r="BM10" s="17">
        <v>9.5142806111204903E-2</v>
      </c>
      <c r="BN10" s="17">
        <v>5.8897427536250498E-2</v>
      </c>
      <c r="BO10" s="17"/>
      <c r="BP10" s="17">
        <v>0.41143758924969198</v>
      </c>
      <c r="BQ10" s="17">
        <v>3.5288837438333699E-2</v>
      </c>
      <c r="BR10" s="17">
        <v>1.9075792249594201E-2</v>
      </c>
      <c r="BS10" s="17">
        <v>6.44442812002822E-2</v>
      </c>
      <c r="BT10" s="17">
        <v>1.78963334372618E-2</v>
      </c>
      <c r="BU10" s="17"/>
      <c r="BV10" s="17">
        <v>0.50360192793356195</v>
      </c>
      <c r="BW10" s="17">
        <v>2.1664446405974602E-2</v>
      </c>
      <c r="BX10" s="17">
        <v>1.9417649868302401E-2</v>
      </c>
      <c r="BY10" s="17">
        <v>6.5770467383405404E-2</v>
      </c>
      <c r="BZ10" s="17">
        <v>7.4292832312845801E-3</v>
      </c>
      <c r="CA10" s="17"/>
      <c r="CB10" s="17">
        <v>0.117894030053028</v>
      </c>
      <c r="CC10" s="17">
        <v>8.5730561817429093E-2</v>
      </c>
      <c r="CD10" s="17"/>
      <c r="CE10" s="17">
        <v>1.5747519117679701E-2</v>
      </c>
      <c r="CF10" s="17"/>
      <c r="CG10" s="17">
        <v>5.3973599930690397E-2</v>
      </c>
    </row>
    <row r="11" spans="2:85" x14ac:dyDescent="0.35">
      <c r="B11" s="18" t="s">
        <v>77</v>
      </c>
      <c r="C11" s="17">
        <v>6.3883134805849603E-2</v>
      </c>
      <c r="D11" s="17">
        <v>7.5797419634582197E-2</v>
      </c>
      <c r="E11" s="17">
        <v>5.2452344854212699E-2</v>
      </c>
      <c r="F11" s="17"/>
      <c r="G11" s="17">
        <v>9.7976867300375997E-2</v>
      </c>
      <c r="H11" s="17">
        <v>7.1117894807152499E-2</v>
      </c>
      <c r="I11" s="17">
        <v>5.4287868295122201E-2</v>
      </c>
      <c r="J11" s="17">
        <v>4.1831607858111401E-2</v>
      </c>
      <c r="K11" s="17">
        <v>7.20778707290545E-2</v>
      </c>
      <c r="L11" s="17">
        <v>5.56090028987122E-2</v>
      </c>
      <c r="M11" s="17"/>
      <c r="N11" s="17">
        <v>9.5786210251820006E-2</v>
      </c>
      <c r="O11" s="17">
        <v>5.51563377046837E-2</v>
      </c>
      <c r="P11" s="17">
        <v>4.6990994870792599E-2</v>
      </c>
      <c r="Q11" s="17">
        <v>5.3879830530711E-2</v>
      </c>
      <c r="R11" s="17"/>
      <c r="S11" s="17">
        <v>7.3183049385028995E-2</v>
      </c>
      <c r="T11" s="17">
        <v>5.8131303941428999E-2</v>
      </c>
      <c r="U11" s="17">
        <v>8.0773578541299504E-2</v>
      </c>
      <c r="V11" s="17">
        <v>6.5306878291036097E-2</v>
      </c>
      <c r="W11" s="17">
        <v>6.0084633613677302E-2</v>
      </c>
      <c r="X11" s="17">
        <v>7.2207016925665501E-2</v>
      </c>
      <c r="Y11" s="17">
        <v>5.4786455357039403E-2</v>
      </c>
      <c r="Z11" s="17">
        <v>2.5570598248989301E-2</v>
      </c>
      <c r="AA11" s="17">
        <v>4.5668511953458002E-2</v>
      </c>
      <c r="AB11" s="17">
        <v>0.10550363236888501</v>
      </c>
      <c r="AC11" s="17">
        <v>8.9869598511432298E-3</v>
      </c>
      <c r="AD11" s="17">
        <v>8.8396449724818596E-2</v>
      </c>
      <c r="AE11" s="17"/>
      <c r="AF11" s="17">
        <v>3.7064271684109501E-2</v>
      </c>
      <c r="AG11" s="17">
        <v>5.9497341494579602E-2</v>
      </c>
      <c r="AH11" s="17">
        <v>7.5705419844048202E-2</v>
      </c>
      <c r="AI11" s="17">
        <v>3.7978127151565497E-2</v>
      </c>
      <c r="AJ11" s="17">
        <v>6.0521270068376702E-2</v>
      </c>
      <c r="AK11" s="17">
        <v>5.7012376298790898E-2</v>
      </c>
      <c r="AL11" s="17">
        <v>3.3616803274495802E-2</v>
      </c>
      <c r="AM11" s="17">
        <v>5.0203865221104899E-2</v>
      </c>
      <c r="AN11" s="17">
        <v>5.7005383222143602E-2</v>
      </c>
      <c r="AO11" s="17">
        <v>0.106153185036766</v>
      </c>
      <c r="AP11" s="17">
        <v>5.9992989825772301E-2</v>
      </c>
      <c r="AQ11" s="17">
        <v>2.19726513366106E-2</v>
      </c>
      <c r="AR11" s="17">
        <v>8.3701289043573407E-2</v>
      </c>
      <c r="AS11" s="17">
        <v>7.8868459679807698E-2</v>
      </c>
      <c r="AT11" s="17">
        <v>7.2884642552083198E-2</v>
      </c>
      <c r="AU11" s="17">
        <v>0.17303871676919999</v>
      </c>
      <c r="AV11" s="17"/>
      <c r="AW11" s="17">
        <v>4.7817833278585797E-2</v>
      </c>
      <c r="AX11" s="17">
        <v>5.4594319608491898E-2</v>
      </c>
      <c r="AY11" s="17">
        <v>8.7034179034664802E-2</v>
      </c>
      <c r="AZ11" s="17">
        <v>5.0379545255259603E-2</v>
      </c>
      <c r="BA11" s="17">
        <v>0.132494946122166</v>
      </c>
      <c r="BB11" s="17"/>
      <c r="BC11" s="17">
        <v>7.8717302495414004E-2</v>
      </c>
      <c r="BD11" s="17">
        <v>8.0589031932730204E-2</v>
      </c>
      <c r="BE11" s="17">
        <v>4.8200124228954498E-2</v>
      </c>
      <c r="BF11" s="17">
        <v>4.4672299854768303E-2</v>
      </c>
      <c r="BG11" s="17">
        <v>9.2097422515788702E-2</v>
      </c>
      <c r="BH11" s="17"/>
      <c r="BI11" s="17">
        <v>6.4744416226951401E-2</v>
      </c>
      <c r="BJ11" s="17"/>
      <c r="BK11" s="17">
        <v>6.4737353647726606E-2</v>
      </c>
      <c r="BL11" s="17">
        <v>5.90515186089621E-2</v>
      </c>
      <c r="BM11" s="17">
        <v>6.8857966509720994E-2</v>
      </c>
      <c r="BN11" s="17">
        <v>0</v>
      </c>
      <c r="BO11" s="17"/>
      <c r="BP11" s="17">
        <v>2.9354771138024299E-2</v>
      </c>
      <c r="BQ11" s="17">
        <v>6.6859118669437903E-2</v>
      </c>
      <c r="BR11" s="17">
        <v>0.35283506803917702</v>
      </c>
      <c r="BS11" s="17">
        <v>2.0778384066588301E-2</v>
      </c>
      <c r="BT11" s="17">
        <v>6.3447181751981399E-3</v>
      </c>
      <c r="BU11" s="17"/>
      <c r="BV11" s="17">
        <v>2.7728988687364099E-2</v>
      </c>
      <c r="BW11" s="17">
        <v>4.3096310200830198E-2</v>
      </c>
      <c r="BX11" s="17">
        <v>0.41553116149956398</v>
      </c>
      <c r="BY11" s="17">
        <v>2.1380320085759099E-2</v>
      </c>
      <c r="BZ11" s="17">
        <v>1.57939691086765E-2</v>
      </c>
      <c r="CA11" s="17"/>
      <c r="CB11" s="17">
        <v>4.9642190671993297E-2</v>
      </c>
      <c r="CC11" s="17">
        <v>7.2223906820082798E-2</v>
      </c>
      <c r="CD11" s="17"/>
      <c r="CE11" s="17">
        <v>4.68100237152018E-2</v>
      </c>
      <c r="CF11" s="17"/>
      <c r="CG11" s="17">
        <v>8.5510022115053097E-2</v>
      </c>
    </row>
    <row r="12" spans="2:85" x14ac:dyDescent="0.35">
      <c r="B12" s="18" t="s">
        <v>79</v>
      </c>
      <c r="C12" s="17">
        <v>0.292855576660358</v>
      </c>
      <c r="D12" s="17">
        <v>0.28174808611812202</v>
      </c>
      <c r="E12" s="17">
        <v>0.301591879603472</v>
      </c>
      <c r="F12" s="17"/>
      <c r="G12" s="17">
        <v>0.38817824401987899</v>
      </c>
      <c r="H12" s="17">
        <v>0.28026617682780203</v>
      </c>
      <c r="I12" s="17">
        <v>0.27733407588465098</v>
      </c>
      <c r="J12" s="17">
        <v>0.31935714671823301</v>
      </c>
      <c r="K12" s="17">
        <v>0.30557652635388999</v>
      </c>
      <c r="L12" s="17">
        <v>0.22241728275291001</v>
      </c>
      <c r="M12" s="17"/>
      <c r="N12" s="17">
        <v>0.29530193721381198</v>
      </c>
      <c r="O12" s="17">
        <v>0.31567495370056797</v>
      </c>
      <c r="P12" s="17">
        <v>0.30934652341923602</v>
      </c>
      <c r="Q12" s="17">
        <v>0.25291387923515202</v>
      </c>
      <c r="R12" s="17"/>
      <c r="S12" s="17">
        <v>0.31962800477536102</v>
      </c>
      <c r="T12" s="17">
        <v>0.265348802165148</v>
      </c>
      <c r="U12" s="17">
        <v>0.30076375485572099</v>
      </c>
      <c r="V12" s="17">
        <v>0.28229431604194</v>
      </c>
      <c r="W12" s="17">
        <v>0.28575463797029299</v>
      </c>
      <c r="X12" s="17">
        <v>0.25422899638343799</v>
      </c>
      <c r="Y12" s="17">
        <v>0.34165729214717999</v>
      </c>
      <c r="Z12" s="17">
        <v>0.27529008711493802</v>
      </c>
      <c r="AA12" s="17">
        <v>0.27064083135967598</v>
      </c>
      <c r="AB12" s="17">
        <v>0.34322588716642399</v>
      </c>
      <c r="AC12" s="17">
        <v>0.31632928503804197</v>
      </c>
      <c r="AD12" s="17">
        <v>0.21431105985854401</v>
      </c>
      <c r="AE12" s="17"/>
      <c r="AF12" s="17">
        <v>0.34678931940268298</v>
      </c>
      <c r="AG12" s="17">
        <v>0.20725043636555901</v>
      </c>
      <c r="AH12" s="17">
        <v>0.25942252651349401</v>
      </c>
      <c r="AI12" s="17">
        <v>0.32941660384615801</v>
      </c>
      <c r="AJ12" s="17">
        <v>0.25315248287126502</v>
      </c>
      <c r="AK12" s="17">
        <v>0.273776511526023</v>
      </c>
      <c r="AL12" s="17">
        <v>0.26475397313971799</v>
      </c>
      <c r="AM12" s="17">
        <v>0.31729515269310599</v>
      </c>
      <c r="AN12" s="17">
        <v>0.39201033281964498</v>
      </c>
      <c r="AO12" s="17">
        <v>0.33289067527344801</v>
      </c>
      <c r="AP12" s="17">
        <v>0.28913550500430102</v>
      </c>
      <c r="AQ12" s="17">
        <v>0.28607941307698398</v>
      </c>
      <c r="AR12" s="17">
        <v>0.410714586852376</v>
      </c>
      <c r="AS12" s="17">
        <v>0.394185715181888</v>
      </c>
      <c r="AT12" s="17">
        <v>0.23081038688469999</v>
      </c>
      <c r="AU12" s="17">
        <v>0.21736314593164399</v>
      </c>
      <c r="AV12" s="17"/>
      <c r="AW12" s="17">
        <v>0.25938851406202501</v>
      </c>
      <c r="AX12" s="17">
        <v>0.31341418028967799</v>
      </c>
      <c r="AY12" s="17">
        <v>0.30722644646047498</v>
      </c>
      <c r="AZ12" s="17">
        <v>0.30285064660928501</v>
      </c>
      <c r="BA12" s="17">
        <v>0.239698032240095</v>
      </c>
      <c r="BB12" s="17"/>
      <c r="BC12" s="17">
        <v>0.248449378254608</v>
      </c>
      <c r="BD12" s="17">
        <v>0.26093094459114402</v>
      </c>
      <c r="BE12" s="17">
        <v>0.323353609457734</v>
      </c>
      <c r="BF12" s="17">
        <v>0.32025466276074099</v>
      </c>
      <c r="BG12" s="17">
        <v>0.32525223526918301</v>
      </c>
      <c r="BH12" s="17"/>
      <c r="BI12" s="17">
        <v>0.28854492493565698</v>
      </c>
      <c r="BJ12" s="17"/>
      <c r="BK12" s="17">
        <v>0.280979737083694</v>
      </c>
      <c r="BL12" s="17">
        <v>0.30373203407201399</v>
      </c>
      <c r="BM12" s="17">
        <v>0.28536647689290201</v>
      </c>
      <c r="BN12" s="17">
        <v>0.42909521760358799</v>
      </c>
      <c r="BO12" s="17"/>
      <c r="BP12" s="17">
        <v>0.15232708130383399</v>
      </c>
      <c r="BQ12" s="17">
        <v>0.30833700157391802</v>
      </c>
      <c r="BR12" s="17">
        <v>0.34649928889575399</v>
      </c>
      <c r="BS12" s="17">
        <v>0.17054804755760899</v>
      </c>
      <c r="BT12" s="17">
        <v>0.70128895463293395</v>
      </c>
      <c r="BU12" s="17"/>
      <c r="BV12" s="17">
        <v>0.15321041459521501</v>
      </c>
      <c r="BW12" s="17">
        <v>0.237735208563809</v>
      </c>
      <c r="BX12" s="17">
        <v>0.31425599199404097</v>
      </c>
      <c r="BY12" s="17">
        <v>0.20978642773696199</v>
      </c>
      <c r="BZ12" s="17">
        <v>0.821884652270509</v>
      </c>
      <c r="CA12" s="17"/>
      <c r="CB12" s="17">
        <v>0.21010069597946701</v>
      </c>
      <c r="CC12" s="17">
        <v>0.34132424463184502</v>
      </c>
      <c r="CD12" s="17"/>
      <c r="CE12" s="17">
        <v>0.224226294620825</v>
      </c>
      <c r="CF12" s="17"/>
      <c r="CG12" s="17">
        <v>0.218373062374071</v>
      </c>
    </row>
    <row r="13" spans="2:85" x14ac:dyDescent="0.35">
      <c r="B13" s="18" t="s">
        <v>78</v>
      </c>
      <c r="C13" s="17">
        <v>0.107571544944257</v>
      </c>
      <c r="D13" s="17">
        <v>0.122413183194264</v>
      </c>
      <c r="E13" s="17">
        <v>9.3415208414412199E-2</v>
      </c>
      <c r="F13" s="17"/>
      <c r="G13" s="17">
        <v>0.112499776215109</v>
      </c>
      <c r="H13" s="17">
        <v>0.10318555002065299</v>
      </c>
      <c r="I13" s="17">
        <v>0.149181061860128</v>
      </c>
      <c r="J13" s="17">
        <v>0.10789750786148899</v>
      </c>
      <c r="K13" s="17">
        <v>0.11439347224081201</v>
      </c>
      <c r="L13" s="17">
        <v>6.9242757339107702E-2</v>
      </c>
      <c r="M13" s="17"/>
      <c r="N13" s="17">
        <v>8.2362407882747402E-2</v>
      </c>
      <c r="O13" s="17">
        <v>7.9127880648667895E-2</v>
      </c>
      <c r="P13" s="17">
        <v>0.165936217407611</v>
      </c>
      <c r="Q13" s="17">
        <v>0.113878484429902</v>
      </c>
      <c r="R13" s="17"/>
      <c r="S13" s="17">
        <v>6.94773488340657E-2</v>
      </c>
      <c r="T13" s="17">
        <v>9.7688560005991604E-2</v>
      </c>
      <c r="U13" s="17">
        <v>0.11650267940796299</v>
      </c>
      <c r="V13" s="17">
        <v>0.16020337854226699</v>
      </c>
      <c r="W13" s="17">
        <v>0.16425918629033801</v>
      </c>
      <c r="X13" s="17">
        <v>0.119442934893703</v>
      </c>
      <c r="Y13" s="17">
        <v>0.111781980901447</v>
      </c>
      <c r="Z13" s="17">
        <v>0.15603410767787601</v>
      </c>
      <c r="AA13" s="17">
        <v>0.11857782204765401</v>
      </c>
      <c r="AB13" s="17">
        <v>5.4000699620911002E-2</v>
      </c>
      <c r="AC13" s="17">
        <v>4.10830952396413E-2</v>
      </c>
      <c r="AD13" s="17">
        <v>0.13504916773159401</v>
      </c>
      <c r="AE13" s="17"/>
      <c r="AF13" s="17">
        <v>8.8552122629087696E-2</v>
      </c>
      <c r="AG13" s="17">
        <v>0.125954017855122</v>
      </c>
      <c r="AH13" s="17">
        <v>8.0680483845324794E-2</v>
      </c>
      <c r="AI13" s="17">
        <v>0.14905717418252101</v>
      </c>
      <c r="AJ13" s="17">
        <v>9.0058811734294197E-2</v>
      </c>
      <c r="AK13" s="17">
        <v>0.12743325814817899</v>
      </c>
      <c r="AL13" s="17">
        <v>0.108285784168365</v>
      </c>
      <c r="AM13" s="17">
        <v>0.105716870293126</v>
      </c>
      <c r="AN13" s="17">
        <v>0.156471965827296</v>
      </c>
      <c r="AO13" s="17">
        <v>5.8276591974036097E-2</v>
      </c>
      <c r="AP13" s="17">
        <v>0.15779281959147301</v>
      </c>
      <c r="AQ13" s="17">
        <v>0.13187365404788201</v>
      </c>
      <c r="AR13" s="17">
        <v>5.3034254288170303E-2</v>
      </c>
      <c r="AS13" s="17">
        <v>6.3177677779178903E-2</v>
      </c>
      <c r="AT13" s="17">
        <v>4.8045992869684397E-2</v>
      </c>
      <c r="AU13" s="17">
        <v>8.2138994784773003E-2</v>
      </c>
      <c r="AV13" s="17"/>
      <c r="AW13" s="17">
        <v>0.110318891999041</v>
      </c>
      <c r="AX13" s="17">
        <v>0.12818246524201099</v>
      </c>
      <c r="AY13" s="17">
        <v>7.8405665271632799E-2</v>
      </c>
      <c r="AZ13" s="17">
        <v>0.110287683522621</v>
      </c>
      <c r="BA13" s="17">
        <v>0.14874055738290701</v>
      </c>
      <c r="BB13" s="17"/>
      <c r="BC13" s="17">
        <v>0.11279763745266</v>
      </c>
      <c r="BD13" s="17">
        <v>9.4282063937306995E-2</v>
      </c>
      <c r="BE13" s="17">
        <v>0.11001738795721</v>
      </c>
      <c r="BF13" s="17">
        <v>0.114314323484161</v>
      </c>
      <c r="BG13" s="17">
        <v>0.17713664168605101</v>
      </c>
      <c r="BH13" s="17"/>
      <c r="BI13" s="17">
        <v>0.11325246584607</v>
      </c>
      <c r="BJ13" s="17"/>
      <c r="BK13" s="17">
        <v>7.5739178826075906E-2</v>
      </c>
      <c r="BL13" s="17">
        <v>8.78345227784256E-2</v>
      </c>
      <c r="BM13" s="17">
        <v>0.13009247044158601</v>
      </c>
      <c r="BN13" s="17">
        <v>8.0708004469416797E-2</v>
      </c>
      <c r="BO13" s="17"/>
      <c r="BP13" s="17">
        <v>8.7356316340372997E-2</v>
      </c>
      <c r="BQ13" s="17">
        <v>5.7854676368162002E-2</v>
      </c>
      <c r="BR13" s="17">
        <v>4.05849871194063E-2</v>
      </c>
      <c r="BS13" s="17">
        <v>0.42348189144329001</v>
      </c>
      <c r="BT13" s="17">
        <v>6.6386996144394694E-2</v>
      </c>
      <c r="BU13" s="17"/>
      <c r="BV13" s="17">
        <v>3.6874979137455903E-2</v>
      </c>
      <c r="BW13" s="17">
        <v>7.4873182197656403E-3</v>
      </c>
      <c r="BX13" s="17">
        <v>2.4734257085552599E-2</v>
      </c>
      <c r="BY13" s="17">
        <v>0.39786674967694402</v>
      </c>
      <c r="BZ13" s="17">
        <v>2.7719092318086402E-2</v>
      </c>
      <c r="CA13" s="17"/>
      <c r="CB13" s="17">
        <v>0.26632630296862903</v>
      </c>
      <c r="CC13" s="17">
        <v>1.4590543796443201E-2</v>
      </c>
      <c r="CD13" s="17"/>
      <c r="CE13" s="17">
        <v>8.5226086901914692E-3</v>
      </c>
      <c r="CF13" s="17"/>
      <c r="CG13" s="17">
        <v>0.20833346954256299</v>
      </c>
    </row>
    <row r="14" spans="2:85" x14ac:dyDescent="0.35">
      <c r="B14" s="18" t="s">
        <v>231</v>
      </c>
      <c r="C14" s="17">
        <v>1.5372447722706401E-2</v>
      </c>
      <c r="D14" s="17">
        <v>1.5988617468591301E-2</v>
      </c>
      <c r="E14" s="17">
        <v>1.4817072542280299E-2</v>
      </c>
      <c r="F14" s="17"/>
      <c r="G14" s="17">
        <v>1.13122788628926E-2</v>
      </c>
      <c r="H14" s="17">
        <v>1.6319407587001299E-2</v>
      </c>
      <c r="I14" s="17">
        <v>2.4084618776529398E-2</v>
      </c>
      <c r="J14" s="17">
        <v>1.8059734212757899E-2</v>
      </c>
      <c r="K14" s="17">
        <v>1.0848369310036301E-2</v>
      </c>
      <c r="L14" s="17">
        <v>1.10686438112146E-2</v>
      </c>
      <c r="M14" s="17"/>
      <c r="N14" s="17">
        <v>7.7195062947818796E-3</v>
      </c>
      <c r="O14" s="17">
        <v>1.359932449767E-2</v>
      </c>
      <c r="P14" s="17">
        <v>1.53196015773624E-2</v>
      </c>
      <c r="Q14" s="17">
        <v>2.5651156808587101E-2</v>
      </c>
      <c r="R14" s="17"/>
      <c r="S14" s="17">
        <v>1.17401336649425E-2</v>
      </c>
      <c r="T14" s="17">
        <v>0</v>
      </c>
      <c r="U14" s="17">
        <v>4.8887638896803398E-3</v>
      </c>
      <c r="V14" s="17">
        <v>2.4862760284067101E-2</v>
      </c>
      <c r="W14" s="17">
        <v>0</v>
      </c>
      <c r="X14" s="17">
        <v>9.4093137979356194E-3</v>
      </c>
      <c r="Y14" s="17">
        <v>0</v>
      </c>
      <c r="Z14" s="17">
        <v>0</v>
      </c>
      <c r="AA14" s="17">
        <v>0</v>
      </c>
      <c r="AB14" s="17">
        <v>0.104840602181294</v>
      </c>
      <c r="AC14" s="17">
        <v>0</v>
      </c>
      <c r="AD14" s="17">
        <v>2.6222596622603699E-2</v>
      </c>
      <c r="AE14" s="17"/>
      <c r="AF14" s="17">
        <v>5.5639156079342202E-2</v>
      </c>
      <c r="AG14" s="17">
        <v>0</v>
      </c>
      <c r="AH14" s="17">
        <v>7.3299099162673596E-3</v>
      </c>
      <c r="AI14" s="17">
        <v>5.4020727473739101E-2</v>
      </c>
      <c r="AJ14" s="17">
        <v>1.91191930896213E-2</v>
      </c>
      <c r="AK14" s="17">
        <v>8.8400766348151905E-3</v>
      </c>
      <c r="AL14" s="17">
        <v>1.43188385907436E-2</v>
      </c>
      <c r="AM14" s="17">
        <v>0</v>
      </c>
      <c r="AN14" s="17">
        <v>6.7467271880791704E-3</v>
      </c>
      <c r="AO14" s="17">
        <v>8.1506767366694502E-3</v>
      </c>
      <c r="AP14" s="17">
        <v>1.3208747282868701E-2</v>
      </c>
      <c r="AQ14" s="17">
        <v>2.1348915356061201E-2</v>
      </c>
      <c r="AR14" s="17">
        <v>6.6727091134602201E-3</v>
      </c>
      <c r="AS14" s="17">
        <v>0</v>
      </c>
      <c r="AT14" s="17">
        <v>0.10382900556538199</v>
      </c>
      <c r="AU14" s="17">
        <v>0</v>
      </c>
      <c r="AV14" s="17"/>
      <c r="AW14" s="17">
        <v>1.14171266873863E-2</v>
      </c>
      <c r="AX14" s="17">
        <v>2.43618605380263E-2</v>
      </c>
      <c r="AY14" s="17">
        <v>4.4267520387929003E-3</v>
      </c>
      <c r="AZ14" s="17">
        <v>1.14361248274144E-2</v>
      </c>
      <c r="BA14" s="17">
        <v>3.06318119175631E-2</v>
      </c>
      <c r="BB14" s="17"/>
      <c r="BC14" s="17">
        <v>1.8700809639742098E-2</v>
      </c>
      <c r="BD14" s="17">
        <v>1.36853255019979E-2</v>
      </c>
      <c r="BE14" s="17">
        <v>1.9622158137432202E-2</v>
      </c>
      <c r="BF14" s="17">
        <v>4.1779824129678598E-3</v>
      </c>
      <c r="BG14" s="17">
        <v>2.4663947108227401E-2</v>
      </c>
      <c r="BH14" s="17"/>
      <c r="BI14" s="17">
        <v>1.5879977970674999E-2</v>
      </c>
      <c r="BJ14" s="17"/>
      <c r="BK14" s="17">
        <v>2.9548667717915401E-2</v>
      </c>
      <c r="BL14" s="17">
        <v>1.3493225410324499E-2</v>
      </c>
      <c r="BM14" s="17">
        <v>1.2191509681735199E-2</v>
      </c>
      <c r="BN14" s="17">
        <v>0</v>
      </c>
      <c r="BO14" s="17"/>
      <c r="BP14" s="17">
        <v>0</v>
      </c>
      <c r="BQ14" s="17">
        <v>1.23667129482825E-2</v>
      </c>
      <c r="BR14" s="17">
        <v>0</v>
      </c>
      <c r="BS14" s="17">
        <v>1.1089213501751301E-2</v>
      </c>
      <c r="BT14" s="17">
        <v>1.3145175509074699E-2</v>
      </c>
      <c r="BU14" s="17"/>
      <c r="BV14" s="17">
        <v>5.2370248146883904E-3</v>
      </c>
      <c r="BW14" s="17">
        <v>1.4856408923447501E-2</v>
      </c>
      <c r="BX14" s="17">
        <v>0</v>
      </c>
      <c r="BY14" s="17">
        <v>3.1282680058786201E-3</v>
      </c>
      <c r="BZ14" s="17">
        <v>8.2901510442710807E-3</v>
      </c>
      <c r="CA14" s="17"/>
      <c r="CB14" s="17">
        <v>1.48156999921286E-2</v>
      </c>
      <c r="CC14" s="17">
        <v>1.56985290447412E-2</v>
      </c>
      <c r="CD14" s="17"/>
      <c r="CE14" s="17">
        <v>1.6910642245946201E-2</v>
      </c>
      <c r="CF14" s="17"/>
      <c r="CG14" s="17">
        <v>3.7618213348546203E-2</v>
      </c>
    </row>
    <row r="15" spans="2:85" x14ac:dyDescent="0.35">
      <c r="B15" s="18" t="s">
        <v>232</v>
      </c>
      <c r="C15" s="17">
        <v>8.9897965738907192E-3</v>
      </c>
      <c r="D15" s="17">
        <v>1.2631639408602201E-2</v>
      </c>
      <c r="E15" s="17">
        <v>5.4644949393924704E-3</v>
      </c>
      <c r="F15" s="17"/>
      <c r="G15" s="17">
        <v>2.1664407953711499E-2</v>
      </c>
      <c r="H15" s="17">
        <v>1.20246309938759E-2</v>
      </c>
      <c r="I15" s="17">
        <v>8.6994532211824797E-3</v>
      </c>
      <c r="J15" s="17">
        <v>6.3598132958571103E-3</v>
      </c>
      <c r="K15" s="17">
        <v>6.7086389281128204E-3</v>
      </c>
      <c r="L15" s="17">
        <v>2.0181699672372402E-3</v>
      </c>
      <c r="M15" s="17"/>
      <c r="N15" s="17">
        <v>7.8167811626808897E-3</v>
      </c>
      <c r="O15" s="17">
        <v>9.8773943477602696E-3</v>
      </c>
      <c r="P15" s="17">
        <v>1.0065214003810099E-2</v>
      </c>
      <c r="Q15" s="17">
        <v>8.4591025674350794E-3</v>
      </c>
      <c r="R15" s="17"/>
      <c r="S15" s="17">
        <v>1.4416750843989501E-2</v>
      </c>
      <c r="T15" s="17">
        <v>4.6769831879313597E-3</v>
      </c>
      <c r="U15" s="17">
        <v>9.17766128557276E-3</v>
      </c>
      <c r="V15" s="17">
        <v>5.4410588619099899E-3</v>
      </c>
      <c r="W15" s="17">
        <v>7.2702984229487703E-3</v>
      </c>
      <c r="X15" s="17">
        <v>0</v>
      </c>
      <c r="Y15" s="17">
        <v>0</v>
      </c>
      <c r="Z15" s="17">
        <v>3.06864623189659E-2</v>
      </c>
      <c r="AA15" s="17">
        <v>0</v>
      </c>
      <c r="AB15" s="17">
        <v>6.3165954832510003E-3</v>
      </c>
      <c r="AC15" s="17">
        <v>5.67972581716839E-2</v>
      </c>
      <c r="AD15" s="17">
        <v>0</v>
      </c>
      <c r="AE15" s="17"/>
      <c r="AF15" s="17">
        <v>3.6497963243795999E-2</v>
      </c>
      <c r="AG15" s="17">
        <v>1.28067166274295E-2</v>
      </c>
      <c r="AH15" s="17">
        <v>0</v>
      </c>
      <c r="AI15" s="17">
        <v>9.2082533225737295E-3</v>
      </c>
      <c r="AJ15" s="17">
        <v>0</v>
      </c>
      <c r="AK15" s="17">
        <v>9.3931631331917696E-3</v>
      </c>
      <c r="AL15" s="17">
        <v>2.3331463463737E-2</v>
      </c>
      <c r="AM15" s="17">
        <v>1.1923414358162999E-2</v>
      </c>
      <c r="AN15" s="17">
        <v>0</v>
      </c>
      <c r="AO15" s="17">
        <v>2.5577626567177401E-2</v>
      </c>
      <c r="AP15" s="17">
        <v>0</v>
      </c>
      <c r="AQ15" s="17">
        <v>7.6032254549440901E-3</v>
      </c>
      <c r="AR15" s="17">
        <v>8.4316443813108998E-3</v>
      </c>
      <c r="AS15" s="17">
        <v>1.5727984054595599E-2</v>
      </c>
      <c r="AT15" s="17">
        <v>0</v>
      </c>
      <c r="AU15" s="17">
        <v>1.4050838550464601E-2</v>
      </c>
      <c r="AV15" s="17"/>
      <c r="AW15" s="17">
        <v>3.8132420146556002E-3</v>
      </c>
      <c r="AX15" s="17">
        <v>1.88471196120638E-3</v>
      </c>
      <c r="AY15" s="17">
        <v>1.91636420637511E-2</v>
      </c>
      <c r="AZ15" s="17">
        <v>1.14138831807246E-2</v>
      </c>
      <c r="BA15" s="17">
        <v>0</v>
      </c>
      <c r="BB15" s="17"/>
      <c r="BC15" s="17">
        <v>3.0061731853397299E-2</v>
      </c>
      <c r="BD15" s="17">
        <v>4.9448224073786601E-3</v>
      </c>
      <c r="BE15" s="17">
        <v>8.0418155688324004E-3</v>
      </c>
      <c r="BF15" s="17">
        <v>3.5444908720152499E-3</v>
      </c>
      <c r="BG15" s="17">
        <v>1.8402343812763199E-2</v>
      </c>
      <c r="BH15" s="17"/>
      <c r="BI15" s="17">
        <v>7.9720265497440906E-3</v>
      </c>
      <c r="BJ15" s="17"/>
      <c r="BK15" s="17">
        <v>1.5962577823345099E-2</v>
      </c>
      <c r="BL15" s="17">
        <v>1.2409635379977401E-2</v>
      </c>
      <c r="BM15" s="17">
        <v>4.3319464336391798E-3</v>
      </c>
      <c r="BN15" s="17">
        <v>1.98091359520512E-2</v>
      </c>
      <c r="BO15" s="17"/>
      <c r="BP15" s="17">
        <v>7.3171262347987197E-3</v>
      </c>
      <c r="BQ15" s="17">
        <v>6.5951464891632399E-3</v>
      </c>
      <c r="BR15" s="17">
        <v>2.8674631680045699E-2</v>
      </c>
      <c r="BS15" s="17">
        <v>3.9260674600392099E-3</v>
      </c>
      <c r="BT15" s="17">
        <v>1.2325210284082099E-2</v>
      </c>
      <c r="BU15" s="17"/>
      <c r="BV15" s="17">
        <v>0</v>
      </c>
      <c r="BW15" s="17">
        <v>8.2965154856092498E-3</v>
      </c>
      <c r="BX15" s="17">
        <v>1.59352126558003E-2</v>
      </c>
      <c r="BY15" s="17">
        <v>5.32864810662898E-3</v>
      </c>
      <c r="BZ15" s="17">
        <v>1.05174202748339E-2</v>
      </c>
      <c r="CA15" s="17"/>
      <c r="CB15" s="17">
        <v>7.8175936473761903E-3</v>
      </c>
      <c r="CC15" s="17">
        <v>9.6763435663215595E-3</v>
      </c>
      <c r="CD15" s="17"/>
      <c r="CE15" s="17">
        <v>5.53513183819617E-3</v>
      </c>
      <c r="CF15" s="17"/>
      <c r="CG15" s="17">
        <v>4.53550138068653E-3</v>
      </c>
    </row>
    <row r="16" spans="2:85" x14ac:dyDescent="0.35">
      <c r="B16" s="18" t="s">
        <v>233</v>
      </c>
      <c r="C16" s="17">
        <v>1.6199528864604198E-2</v>
      </c>
      <c r="D16" s="17">
        <v>1.59088585114559E-2</v>
      </c>
      <c r="E16" s="17">
        <v>1.65310654239984E-2</v>
      </c>
      <c r="F16" s="17"/>
      <c r="G16" s="17">
        <v>1.31570744733834E-2</v>
      </c>
      <c r="H16" s="17">
        <v>1.2126921455370501E-2</v>
      </c>
      <c r="I16" s="17">
        <v>4.8903068645456699E-3</v>
      </c>
      <c r="J16" s="17">
        <v>2.97082270723086E-2</v>
      </c>
      <c r="K16" s="17">
        <v>1.24895578824974E-2</v>
      </c>
      <c r="L16" s="17">
        <v>2.2221471740232202E-2</v>
      </c>
      <c r="M16" s="17"/>
      <c r="N16" s="17">
        <v>9.1434714400656508E-3</v>
      </c>
      <c r="O16" s="17">
        <v>2.5022479606359699E-2</v>
      </c>
      <c r="P16" s="17">
        <v>9.9078952663738708E-3</v>
      </c>
      <c r="Q16" s="17">
        <v>2.0310435909039599E-2</v>
      </c>
      <c r="R16" s="17"/>
      <c r="S16" s="17">
        <v>9.0441038238356607E-3</v>
      </c>
      <c r="T16" s="17">
        <v>9.6090816155006403E-3</v>
      </c>
      <c r="U16" s="17">
        <v>1.01089812156787E-2</v>
      </c>
      <c r="V16" s="17">
        <v>2.54276919223245E-2</v>
      </c>
      <c r="W16" s="17">
        <v>5.9002178930831397E-3</v>
      </c>
      <c r="X16" s="17">
        <v>3.0497809777009399E-2</v>
      </c>
      <c r="Y16" s="17">
        <v>2.8780420071120801E-2</v>
      </c>
      <c r="Z16" s="17">
        <v>0</v>
      </c>
      <c r="AA16" s="17">
        <v>1.65569922881585E-2</v>
      </c>
      <c r="AB16" s="17">
        <v>2.27156179167936E-2</v>
      </c>
      <c r="AC16" s="17">
        <v>9.1042772970080805E-3</v>
      </c>
      <c r="AD16" s="17">
        <v>2.68531943066273E-2</v>
      </c>
      <c r="AE16" s="17"/>
      <c r="AF16" s="17">
        <v>0.119818959757705</v>
      </c>
      <c r="AG16" s="17">
        <v>2.6088156015199301E-2</v>
      </c>
      <c r="AH16" s="17">
        <v>1.5861910897348001E-2</v>
      </c>
      <c r="AI16" s="17">
        <v>9.5316044270560094E-3</v>
      </c>
      <c r="AJ16" s="17">
        <v>1.5621699475411E-2</v>
      </c>
      <c r="AK16" s="17">
        <v>2.8555884841208301E-2</v>
      </c>
      <c r="AL16" s="17">
        <v>4.3533217204195203E-3</v>
      </c>
      <c r="AM16" s="17">
        <v>1.78146750784101E-2</v>
      </c>
      <c r="AN16" s="17">
        <v>2.66575601964592E-2</v>
      </c>
      <c r="AO16" s="17">
        <v>9.9305856661141903E-3</v>
      </c>
      <c r="AP16" s="17">
        <v>1.4372954049205701E-2</v>
      </c>
      <c r="AQ16" s="17">
        <v>1.5255312406706601E-2</v>
      </c>
      <c r="AR16" s="17">
        <v>0</v>
      </c>
      <c r="AS16" s="17">
        <v>0</v>
      </c>
      <c r="AT16" s="17">
        <v>0</v>
      </c>
      <c r="AU16" s="17">
        <v>0</v>
      </c>
      <c r="AV16" s="17"/>
      <c r="AW16" s="17">
        <v>1.8381065288158201E-2</v>
      </c>
      <c r="AX16" s="17">
        <v>2.1534278677770202E-2</v>
      </c>
      <c r="AY16" s="17">
        <v>1.0750610953482301E-2</v>
      </c>
      <c r="AZ16" s="17">
        <v>1.19500221935992E-2</v>
      </c>
      <c r="BA16" s="17">
        <v>5.5981041020159099E-2</v>
      </c>
      <c r="BB16" s="17"/>
      <c r="BC16" s="17">
        <v>1.1006439393376199E-2</v>
      </c>
      <c r="BD16" s="17">
        <v>2.3938682863401698E-3</v>
      </c>
      <c r="BE16" s="17">
        <v>2.0801242282336201E-2</v>
      </c>
      <c r="BF16" s="17">
        <v>3.5810414035815301E-2</v>
      </c>
      <c r="BG16" s="17">
        <v>4.5506987318234403E-2</v>
      </c>
      <c r="BH16" s="17"/>
      <c r="BI16" s="17">
        <v>1.7908895150846298E-2</v>
      </c>
      <c r="BJ16" s="17"/>
      <c r="BK16" s="17">
        <v>7.3151133635865704E-3</v>
      </c>
      <c r="BL16" s="17">
        <v>1.5386312593847399E-2</v>
      </c>
      <c r="BM16" s="17">
        <v>1.8378261491632499E-2</v>
      </c>
      <c r="BN16" s="17">
        <v>4.6736416015540301E-2</v>
      </c>
      <c r="BO16" s="17"/>
      <c r="BP16" s="17">
        <v>2.6359153266644298E-3</v>
      </c>
      <c r="BQ16" s="17">
        <v>7.5769974841967602E-3</v>
      </c>
      <c r="BR16" s="17">
        <v>8.1006634705969097E-3</v>
      </c>
      <c r="BS16" s="17">
        <v>1.8189957049596101E-2</v>
      </c>
      <c r="BT16" s="17">
        <v>1.1416127771728001E-2</v>
      </c>
      <c r="BU16" s="17"/>
      <c r="BV16" s="17">
        <v>0</v>
      </c>
      <c r="BW16" s="17">
        <v>1.90329978826839E-3</v>
      </c>
      <c r="BX16" s="17">
        <v>6.5069418466144804E-3</v>
      </c>
      <c r="BY16" s="17">
        <v>1.5089258849892E-2</v>
      </c>
      <c r="BZ16" s="17">
        <v>1.05467668127526E-2</v>
      </c>
      <c r="CA16" s="17"/>
      <c r="CB16" s="17">
        <v>1.4461751806563901E-2</v>
      </c>
      <c r="CC16" s="17">
        <v>1.7217326709777998E-2</v>
      </c>
      <c r="CD16" s="17"/>
      <c r="CE16" s="17">
        <v>0</v>
      </c>
      <c r="CF16" s="17"/>
      <c r="CG16" s="17">
        <v>9.1037555365125807E-3</v>
      </c>
    </row>
    <row r="17" spans="2:85" x14ac:dyDescent="0.35">
      <c r="B17" s="18" t="s">
        <v>140</v>
      </c>
      <c r="C17" s="19">
        <v>0.23780269324884201</v>
      </c>
      <c r="D17" s="19">
        <v>0.19655910720113501</v>
      </c>
      <c r="E17" s="19">
        <v>0.27873358403373899</v>
      </c>
      <c r="F17" s="19"/>
      <c r="G17" s="19">
        <v>0.132950557757543</v>
      </c>
      <c r="H17" s="19">
        <v>0.186083046514992</v>
      </c>
      <c r="I17" s="19">
        <v>0.204197139668607</v>
      </c>
      <c r="J17" s="19">
        <v>0.22517623831316699</v>
      </c>
      <c r="K17" s="19">
        <v>0.28043960379564498</v>
      </c>
      <c r="L17" s="19">
        <v>0.358361626674499</v>
      </c>
      <c r="M17" s="19"/>
      <c r="N17" s="19">
        <v>0.183668416695287</v>
      </c>
      <c r="O17" s="19">
        <v>0.25994704738352398</v>
      </c>
      <c r="P17" s="19">
        <v>0.216035293780486</v>
      </c>
      <c r="Q17" s="19">
        <v>0.29286773113474002</v>
      </c>
      <c r="R17" s="19"/>
      <c r="S17" s="19">
        <v>0.152574471352313</v>
      </c>
      <c r="T17" s="19">
        <v>0.258823002957634</v>
      </c>
      <c r="U17" s="19">
        <v>0.278152349078296</v>
      </c>
      <c r="V17" s="19">
        <v>0.202987126329843</v>
      </c>
      <c r="W17" s="19">
        <v>0.24327657652478801</v>
      </c>
      <c r="X17" s="19">
        <v>0.23990528570143799</v>
      </c>
      <c r="Y17" s="19">
        <v>0.22378984721013201</v>
      </c>
      <c r="Z17" s="19">
        <v>0.28232443409977298</v>
      </c>
      <c r="AA17" s="19">
        <v>0.27055318923766303</v>
      </c>
      <c r="AB17" s="19">
        <v>0.20007674150326199</v>
      </c>
      <c r="AC17" s="19">
        <v>0.33910940870756801</v>
      </c>
      <c r="AD17" s="19">
        <v>0.32477102563370103</v>
      </c>
      <c r="AE17" s="19"/>
      <c r="AF17" s="19">
        <v>0.192649455026632</v>
      </c>
      <c r="AG17" s="19">
        <v>0.38347749289528699</v>
      </c>
      <c r="AH17" s="19">
        <v>0.32549113106696398</v>
      </c>
      <c r="AI17" s="19">
        <v>0.27190360071918201</v>
      </c>
      <c r="AJ17" s="19">
        <v>0.26375872939676298</v>
      </c>
      <c r="AK17" s="19">
        <v>0.234604454917658</v>
      </c>
      <c r="AL17" s="19">
        <v>0.278282859470112</v>
      </c>
      <c r="AM17" s="19">
        <v>0.24286404687256799</v>
      </c>
      <c r="AN17" s="19">
        <v>0.16295003054142701</v>
      </c>
      <c r="AO17" s="19">
        <v>0.22088467876974699</v>
      </c>
      <c r="AP17" s="19">
        <v>0.20102571486972801</v>
      </c>
      <c r="AQ17" s="19">
        <v>0.23992716865553099</v>
      </c>
      <c r="AR17" s="19">
        <v>0.157735307222681</v>
      </c>
      <c r="AS17" s="19">
        <v>0.184174635567283</v>
      </c>
      <c r="AT17" s="19">
        <v>9.6013665201605494E-2</v>
      </c>
      <c r="AU17" s="19">
        <v>0.101929951693202</v>
      </c>
      <c r="AV17" s="19"/>
      <c r="AW17" s="19">
        <v>0.312704524074021</v>
      </c>
      <c r="AX17" s="19">
        <v>0.25126967842798098</v>
      </c>
      <c r="AY17" s="19">
        <v>0.204128602711309</v>
      </c>
      <c r="AZ17" s="19">
        <v>0.13584136542755201</v>
      </c>
      <c r="BA17" s="19">
        <v>3.9454192666883797E-2</v>
      </c>
      <c r="BB17" s="19"/>
      <c r="BC17" s="19">
        <v>9.1674024898462006E-2</v>
      </c>
      <c r="BD17" s="19">
        <v>0.235549431125949</v>
      </c>
      <c r="BE17" s="19">
        <v>0.26780329893605298</v>
      </c>
      <c r="BF17" s="19">
        <v>0.28957256702093398</v>
      </c>
      <c r="BG17" s="19">
        <v>0.17993317060408101</v>
      </c>
      <c r="BH17" s="19"/>
      <c r="BI17" s="19">
        <v>0.22633212190522101</v>
      </c>
      <c r="BJ17" s="19"/>
      <c r="BK17" s="19">
        <v>0.24874959248515799</v>
      </c>
      <c r="BL17" s="19">
        <v>0.27913302063124501</v>
      </c>
      <c r="BM17" s="19">
        <v>0.20834533426900001</v>
      </c>
      <c r="BN17" s="19">
        <v>0.32457658309508602</v>
      </c>
      <c r="BO17" s="19"/>
      <c r="BP17" s="19">
        <v>0.26711178935937002</v>
      </c>
      <c r="BQ17" s="19">
        <v>0.160811033407466</v>
      </c>
      <c r="BR17" s="19">
        <v>0.14715590854297</v>
      </c>
      <c r="BS17" s="19">
        <v>0.242372922006208</v>
      </c>
      <c r="BT17" s="19">
        <v>0.110501251597116</v>
      </c>
      <c r="BU17" s="19"/>
      <c r="BV17" s="19">
        <v>0.21425535964381501</v>
      </c>
      <c r="BW17" s="19">
        <v>8.6838950549266505E-2</v>
      </c>
      <c r="BX17" s="19">
        <v>0.14917993665051699</v>
      </c>
      <c r="BY17" s="19">
        <v>0.25646945446024</v>
      </c>
      <c r="BZ17" s="19">
        <v>6.5697915843042506E-2</v>
      </c>
      <c r="CA17" s="19"/>
      <c r="CB17" s="19">
        <v>0.19937170051373901</v>
      </c>
      <c r="CC17" s="19">
        <v>0.26031132369294802</v>
      </c>
      <c r="CD17" s="19"/>
      <c r="CE17" s="19">
        <v>8.3419077612348597E-2</v>
      </c>
      <c r="CF17" s="19"/>
      <c r="CG17" s="19">
        <v>0.114156244002974</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242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0.171789481127995</v>
      </c>
      <c r="D9" s="17">
        <v>0.20454165825300299</v>
      </c>
      <c r="E9" s="17">
        <v>0.14035508280765599</v>
      </c>
      <c r="F9" s="17"/>
      <c r="G9" s="17">
        <v>0.24479346553912601</v>
      </c>
      <c r="H9" s="17">
        <v>0.20720771768170501</v>
      </c>
      <c r="I9" s="17">
        <v>0.19561974439581201</v>
      </c>
      <c r="J9" s="17">
        <v>0.17646979666524801</v>
      </c>
      <c r="K9" s="17">
        <v>0.114592325763735</v>
      </c>
      <c r="L9" s="17">
        <v>0.109754173522207</v>
      </c>
      <c r="M9" s="17"/>
      <c r="N9" s="17">
        <v>0.24056143583848</v>
      </c>
      <c r="O9" s="17">
        <v>0.137579805124941</v>
      </c>
      <c r="P9" s="17">
        <v>0.13989996451926201</v>
      </c>
      <c r="Q9" s="17">
        <v>0.162530923548555</v>
      </c>
      <c r="R9" s="17"/>
      <c r="S9" s="17">
        <v>0.28339063266396303</v>
      </c>
      <c r="T9" s="17">
        <v>0.14723095136603301</v>
      </c>
      <c r="U9" s="17">
        <v>0.14248783876736401</v>
      </c>
      <c r="V9" s="17">
        <v>0.121667174497505</v>
      </c>
      <c r="W9" s="17">
        <v>0.17406487709070501</v>
      </c>
      <c r="X9" s="17">
        <v>0.16249509295943501</v>
      </c>
      <c r="Y9" s="17">
        <v>0.122647363371287</v>
      </c>
      <c r="Z9" s="17">
        <v>0.18216484220750501</v>
      </c>
      <c r="AA9" s="17">
        <v>0.15216557620965099</v>
      </c>
      <c r="AB9" s="17">
        <v>0.175979814777975</v>
      </c>
      <c r="AC9" s="17">
        <v>0.167085036811952</v>
      </c>
      <c r="AD9" s="17">
        <v>0.192785163697555</v>
      </c>
      <c r="AE9" s="17"/>
      <c r="AF9" s="17">
        <v>0.24659026548041199</v>
      </c>
      <c r="AG9" s="17">
        <v>0.17586881293593201</v>
      </c>
      <c r="AH9" s="17">
        <v>0.13851326003199399</v>
      </c>
      <c r="AI9" s="17">
        <v>0.13685471730662899</v>
      </c>
      <c r="AJ9" s="17">
        <v>0.16708846848164</v>
      </c>
      <c r="AK9" s="17">
        <v>0.155980529738242</v>
      </c>
      <c r="AL9" s="17">
        <v>0.16529043417632699</v>
      </c>
      <c r="AM9" s="17">
        <v>0.134407907876362</v>
      </c>
      <c r="AN9" s="17">
        <v>0.12575636729287801</v>
      </c>
      <c r="AO9" s="17">
        <v>0.19525787366094099</v>
      </c>
      <c r="AP9" s="17">
        <v>0.17701447364884601</v>
      </c>
      <c r="AQ9" s="17">
        <v>0.17763447243708799</v>
      </c>
      <c r="AR9" s="17">
        <v>0.18780060676118501</v>
      </c>
      <c r="AS9" s="17">
        <v>0.139938917139315</v>
      </c>
      <c r="AT9" s="17">
        <v>0.272192249545473</v>
      </c>
      <c r="AU9" s="17">
        <v>0.339874585655077</v>
      </c>
      <c r="AV9" s="17"/>
      <c r="AW9" s="17">
        <v>0.119578747661444</v>
      </c>
      <c r="AX9" s="17">
        <v>0.15041736743845699</v>
      </c>
      <c r="AY9" s="17">
        <v>0.217103809097414</v>
      </c>
      <c r="AZ9" s="17">
        <v>0.25288092441072302</v>
      </c>
      <c r="BA9" s="17">
        <v>0.26965800249432298</v>
      </c>
      <c r="BB9" s="17"/>
      <c r="BC9" s="17">
        <v>0.28063048136781499</v>
      </c>
      <c r="BD9" s="17">
        <v>0.203055908933992</v>
      </c>
      <c r="BE9" s="17">
        <v>0.13524629549517</v>
      </c>
      <c r="BF9" s="17">
        <v>0.114210905368257</v>
      </c>
      <c r="BG9" s="17">
        <v>0.13575917405402499</v>
      </c>
      <c r="BH9" s="17"/>
      <c r="BI9" s="17">
        <v>0.17076454692173501</v>
      </c>
      <c r="BJ9" s="17"/>
      <c r="BK9" s="17">
        <v>0.18073142583861801</v>
      </c>
      <c r="BL9" s="17">
        <v>0.135277441721526</v>
      </c>
      <c r="BM9" s="17">
        <v>0.191438047726565</v>
      </c>
      <c r="BN9" s="17">
        <v>9.58908544528876E-2</v>
      </c>
      <c r="BO9" s="17"/>
      <c r="BP9" s="17">
        <v>3.4400709378108997E-2</v>
      </c>
      <c r="BQ9" s="17">
        <v>0.37490568355838499</v>
      </c>
      <c r="BR9" s="17">
        <v>0.11098193831531999</v>
      </c>
      <c r="BS9" s="17">
        <v>1.1287041989678301E-2</v>
      </c>
      <c r="BT9" s="17">
        <v>8.4493519728286504E-2</v>
      </c>
      <c r="BU9" s="17"/>
      <c r="BV9" s="17">
        <v>3.36427867350967E-2</v>
      </c>
      <c r="BW9" s="17">
        <v>0.63254933959496296</v>
      </c>
      <c r="BX9" s="17">
        <v>8.6547866564878104E-2</v>
      </c>
      <c r="BY9" s="17">
        <v>2.1491244146706698E-2</v>
      </c>
      <c r="BZ9" s="17">
        <v>6.3539570515129207E-2</v>
      </c>
      <c r="CA9" s="17"/>
      <c r="CB9" s="17">
        <v>0.112726637032683</v>
      </c>
      <c r="CC9" s="17">
        <v>0.206381971097815</v>
      </c>
      <c r="CD9" s="17"/>
      <c r="CE9" s="17">
        <v>0.651895637280137</v>
      </c>
      <c r="CF9" s="17"/>
      <c r="CG9" s="17">
        <v>0.26647866304946299</v>
      </c>
    </row>
    <row r="10" spans="2:85" x14ac:dyDescent="0.35">
      <c r="B10" s="18" t="s">
        <v>75</v>
      </c>
      <c r="C10" s="17">
        <v>0.121279484469053</v>
      </c>
      <c r="D10" s="17">
        <v>0.12582899600515299</v>
      </c>
      <c r="E10" s="17">
        <v>0.117201913059143</v>
      </c>
      <c r="F10" s="17"/>
      <c r="G10" s="17">
        <v>0.104905664110296</v>
      </c>
      <c r="H10" s="17">
        <v>0.14200434290358599</v>
      </c>
      <c r="I10" s="17">
        <v>9.3103752408124699E-2</v>
      </c>
      <c r="J10" s="17">
        <v>0.122689948462889</v>
      </c>
      <c r="K10" s="17">
        <v>0.10852948080251</v>
      </c>
      <c r="L10" s="17">
        <v>0.14557034113050901</v>
      </c>
      <c r="M10" s="17"/>
      <c r="N10" s="17">
        <v>0.163577742240857</v>
      </c>
      <c r="O10" s="17">
        <v>0.123360027310026</v>
      </c>
      <c r="P10" s="17">
        <v>9.8620637336198094E-2</v>
      </c>
      <c r="Q10" s="17">
        <v>9.1082833341131306E-2</v>
      </c>
      <c r="R10" s="17"/>
      <c r="S10" s="17">
        <v>0.13853263916237599</v>
      </c>
      <c r="T10" s="17">
        <v>0.171486350755784</v>
      </c>
      <c r="U10" s="17">
        <v>0.11124444604549701</v>
      </c>
      <c r="V10" s="17">
        <v>0.116096428333748</v>
      </c>
      <c r="W10" s="17">
        <v>9.1091168184575994E-2</v>
      </c>
      <c r="X10" s="17">
        <v>0.144967426949276</v>
      </c>
      <c r="Y10" s="17">
        <v>0.124346025435529</v>
      </c>
      <c r="Z10" s="17">
        <v>8.1919694963454207E-2</v>
      </c>
      <c r="AA10" s="17">
        <v>0.104574789411297</v>
      </c>
      <c r="AB10" s="17">
        <v>9.0919712366001298E-2</v>
      </c>
      <c r="AC10" s="17">
        <v>7.4439003423542996E-2</v>
      </c>
      <c r="AD10" s="17">
        <v>0.13963169579605</v>
      </c>
      <c r="AE10" s="17"/>
      <c r="AF10" s="17">
        <v>3.6886515700436197E-2</v>
      </c>
      <c r="AG10" s="17">
        <v>6.6363536187988098E-2</v>
      </c>
      <c r="AH10" s="17">
        <v>0.117367365775296</v>
      </c>
      <c r="AI10" s="17">
        <v>8.5585515050101105E-2</v>
      </c>
      <c r="AJ10" s="17">
        <v>0.119926472844154</v>
      </c>
      <c r="AK10" s="17">
        <v>8.4425736141260393E-2</v>
      </c>
      <c r="AL10" s="17">
        <v>0.13961365761026001</v>
      </c>
      <c r="AM10" s="17">
        <v>0.106953420672298</v>
      </c>
      <c r="AN10" s="17">
        <v>0.133821245693128</v>
      </c>
      <c r="AO10" s="17">
        <v>0.16999014267267101</v>
      </c>
      <c r="AP10" s="17">
        <v>0.155045555339244</v>
      </c>
      <c r="AQ10" s="17">
        <v>0.12989111240264301</v>
      </c>
      <c r="AR10" s="17">
        <v>0.11311213182593199</v>
      </c>
      <c r="AS10" s="17">
        <v>0.11563658777149299</v>
      </c>
      <c r="AT10" s="17">
        <v>0.21209325974576401</v>
      </c>
      <c r="AU10" s="17">
        <v>0.17102991109580201</v>
      </c>
      <c r="AV10" s="17"/>
      <c r="AW10" s="17">
        <v>0.120715569635493</v>
      </c>
      <c r="AX10" s="17">
        <v>8.9106143299480897E-2</v>
      </c>
      <c r="AY10" s="17">
        <v>0.14316942286111001</v>
      </c>
      <c r="AZ10" s="17">
        <v>0.17088705570111301</v>
      </c>
      <c r="BA10" s="17">
        <v>0.106399446195008</v>
      </c>
      <c r="BB10" s="17"/>
      <c r="BC10" s="17">
        <v>0.17282789388280401</v>
      </c>
      <c r="BD10" s="17">
        <v>0.144436489898535</v>
      </c>
      <c r="BE10" s="17">
        <v>0.100009761644971</v>
      </c>
      <c r="BF10" s="17">
        <v>8.8412554467625901E-2</v>
      </c>
      <c r="BG10" s="17">
        <v>8.2405368050705405E-2</v>
      </c>
      <c r="BH10" s="17"/>
      <c r="BI10" s="17">
        <v>0.12510276841819201</v>
      </c>
      <c r="BJ10" s="17"/>
      <c r="BK10" s="17">
        <v>0.12513055006337601</v>
      </c>
      <c r="BL10" s="17">
        <v>0.11549668143186299</v>
      </c>
      <c r="BM10" s="17">
        <v>0.12292706303739399</v>
      </c>
      <c r="BN10" s="17">
        <v>0.124360098475055</v>
      </c>
      <c r="BO10" s="17"/>
      <c r="BP10" s="17">
        <v>0.426870635816612</v>
      </c>
      <c r="BQ10" s="17">
        <v>6.3264993422673901E-2</v>
      </c>
      <c r="BR10" s="17">
        <v>6.6415244122913705E-2</v>
      </c>
      <c r="BS10" s="17">
        <v>2.3555527045459101E-2</v>
      </c>
      <c r="BT10" s="17">
        <v>0.10040862762964101</v>
      </c>
      <c r="BU10" s="17"/>
      <c r="BV10" s="17">
        <v>0.56294839209615399</v>
      </c>
      <c r="BW10" s="17">
        <v>6.1844127524714798E-2</v>
      </c>
      <c r="BX10" s="17">
        <v>8.0766134445650506E-2</v>
      </c>
      <c r="BY10" s="17">
        <v>2.6217170961439801E-2</v>
      </c>
      <c r="BZ10" s="17">
        <v>5.8108486575797098E-2</v>
      </c>
      <c r="CA10" s="17"/>
      <c r="CB10" s="17">
        <v>0.102874593570621</v>
      </c>
      <c r="CC10" s="17">
        <v>0.13205903654704401</v>
      </c>
      <c r="CD10" s="17"/>
      <c r="CE10" s="17">
        <v>5.7336242768788799E-2</v>
      </c>
      <c r="CF10" s="17"/>
      <c r="CG10" s="17">
        <v>5.25648678647253E-2</v>
      </c>
    </row>
    <row r="11" spans="2:85" x14ac:dyDescent="0.35">
      <c r="B11" s="18" t="s">
        <v>77</v>
      </c>
      <c r="C11" s="17">
        <v>5.3635952782680699E-2</v>
      </c>
      <c r="D11" s="17">
        <v>5.2663740568981002E-2</v>
      </c>
      <c r="E11" s="17">
        <v>5.4743229034150798E-2</v>
      </c>
      <c r="F11" s="17"/>
      <c r="G11" s="17">
        <v>3.7141208935647603E-2</v>
      </c>
      <c r="H11" s="17">
        <v>6.7031243087880998E-2</v>
      </c>
      <c r="I11" s="17">
        <v>6.1643241462131099E-2</v>
      </c>
      <c r="J11" s="17">
        <v>6.2502072742711801E-2</v>
      </c>
      <c r="K11" s="17">
        <v>6.5164012830922297E-2</v>
      </c>
      <c r="L11" s="17">
        <v>3.22562042232519E-2</v>
      </c>
      <c r="M11" s="17"/>
      <c r="N11" s="17">
        <v>6.8074219511179104E-2</v>
      </c>
      <c r="O11" s="17">
        <v>6.5765828213985203E-2</v>
      </c>
      <c r="P11" s="17">
        <v>3.47883897701321E-2</v>
      </c>
      <c r="Q11" s="17">
        <v>4.24424973406499E-2</v>
      </c>
      <c r="R11" s="17"/>
      <c r="S11" s="17">
        <v>6.9856587831533298E-2</v>
      </c>
      <c r="T11" s="17">
        <v>7.0892305168587702E-2</v>
      </c>
      <c r="U11" s="17">
        <v>4.9322204151223702E-2</v>
      </c>
      <c r="V11" s="17">
        <v>6.8096774882312402E-2</v>
      </c>
      <c r="W11" s="17">
        <v>3.4221181345294602E-2</v>
      </c>
      <c r="X11" s="17">
        <v>5.6993122855497402E-2</v>
      </c>
      <c r="Y11" s="17">
        <v>6.9656521403887603E-2</v>
      </c>
      <c r="Z11" s="17">
        <v>2.5570598248989301E-2</v>
      </c>
      <c r="AA11" s="17">
        <v>4.9151645835372203E-2</v>
      </c>
      <c r="AB11" s="17">
        <v>3.6956324779000203E-2</v>
      </c>
      <c r="AC11" s="17">
        <v>1.8542716463188402E-2</v>
      </c>
      <c r="AD11" s="17">
        <v>2.6222596622603699E-2</v>
      </c>
      <c r="AE11" s="17"/>
      <c r="AF11" s="17">
        <v>0.13820898788015201</v>
      </c>
      <c r="AG11" s="17">
        <v>2.7383433745144001E-2</v>
      </c>
      <c r="AH11" s="17">
        <v>6.7487195598045099E-2</v>
      </c>
      <c r="AI11" s="17">
        <v>3.1424968361302298E-2</v>
      </c>
      <c r="AJ11" s="17">
        <v>3.4030647302507197E-2</v>
      </c>
      <c r="AK11" s="17">
        <v>5.1220804586650202E-2</v>
      </c>
      <c r="AL11" s="17">
        <v>3.5181675069801799E-2</v>
      </c>
      <c r="AM11" s="17">
        <v>6.9229927278311107E-2</v>
      </c>
      <c r="AN11" s="17">
        <v>5.2947377013857003E-2</v>
      </c>
      <c r="AO11" s="17">
        <v>7.5538843496576594E-2</v>
      </c>
      <c r="AP11" s="17">
        <v>5.3422212974003701E-2</v>
      </c>
      <c r="AQ11" s="17">
        <v>3.0125232823963E-2</v>
      </c>
      <c r="AR11" s="17">
        <v>8.4211353533287306E-2</v>
      </c>
      <c r="AS11" s="17">
        <v>3.7596369077604497E-2</v>
      </c>
      <c r="AT11" s="17">
        <v>0.10385470393605201</v>
      </c>
      <c r="AU11" s="17">
        <v>8.95973519268074E-2</v>
      </c>
      <c r="AV11" s="17"/>
      <c r="AW11" s="17">
        <v>2.5564347104293599E-2</v>
      </c>
      <c r="AX11" s="17">
        <v>4.6796271166582498E-2</v>
      </c>
      <c r="AY11" s="17">
        <v>8.38563861162053E-2</v>
      </c>
      <c r="AZ11" s="17">
        <v>3.6288385422843801E-2</v>
      </c>
      <c r="BA11" s="17">
        <v>0.127913409200896</v>
      </c>
      <c r="BB11" s="17"/>
      <c r="BC11" s="17">
        <v>7.5013351605641695E-2</v>
      </c>
      <c r="BD11" s="17">
        <v>5.8279117239136098E-2</v>
      </c>
      <c r="BE11" s="17">
        <v>4.5049916402026199E-2</v>
      </c>
      <c r="BF11" s="17">
        <v>4.9880047425176502E-2</v>
      </c>
      <c r="BG11" s="17">
        <v>4.5321272635672601E-2</v>
      </c>
      <c r="BH11" s="17"/>
      <c r="BI11" s="17">
        <v>5.51615514118073E-2</v>
      </c>
      <c r="BJ11" s="17"/>
      <c r="BK11" s="17">
        <v>6.6151534630583E-2</v>
      </c>
      <c r="BL11" s="17">
        <v>5.9266295324660302E-2</v>
      </c>
      <c r="BM11" s="17">
        <v>4.8617053687633201E-2</v>
      </c>
      <c r="BN11" s="17">
        <v>0</v>
      </c>
      <c r="BO11" s="17"/>
      <c r="BP11" s="17">
        <v>2.06302186855324E-2</v>
      </c>
      <c r="BQ11" s="17">
        <v>4.4572893095916798E-2</v>
      </c>
      <c r="BR11" s="17">
        <v>0.32735006903972802</v>
      </c>
      <c r="BS11" s="17">
        <v>2.9772512585277001E-2</v>
      </c>
      <c r="BT11" s="17">
        <v>2.1163502853105198E-2</v>
      </c>
      <c r="BU11" s="17"/>
      <c r="BV11" s="17">
        <v>2.5715755160853102E-2</v>
      </c>
      <c r="BW11" s="17">
        <v>2.6458409675827101E-2</v>
      </c>
      <c r="BX11" s="17">
        <v>0.38804294965789099</v>
      </c>
      <c r="BY11" s="17">
        <v>6.1731404737592104E-3</v>
      </c>
      <c r="BZ11" s="17">
        <v>2.5381240900666499E-2</v>
      </c>
      <c r="CA11" s="17"/>
      <c r="CB11" s="17">
        <v>2.4138202252802402E-2</v>
      </c>
      <c r="CC11" s="17">
        <v>7.09124767118436E-2</v>
      </c>
      <c r="CD11" s="17"/>
      <c r="CE11" s="17">
        <v>1.97634632403699E-2</v>
      </c>
      <c r="CF11" s="17"/>
      <c r="CG11" s="17">
        <v>2.8650719003340999E-2</v>
      </c>
    </row>
    <row r="12" spans="2:85" x14ac:dyDescent="0.35">
      <c r="B12" s="18" t="s">
        <v>79</v>
      </c>
      <c r="C12" s="17">
        <v>6.0753088466486402E-2</v>
      </c>
      <c r="D12" s="17">
        <v>5.1659053918194399E-2</v>
      </c>
      <c r="E12" s="17">
        <v>6.8424363404919503E-2</v>
      </c>
      <c r="F12" s="17"/>
      <c r="G12" s="17">
        <v>0.13239247886203301</v>
      </c>
      <c r="H12" s="17">
        <v>0.10188802093563901</v>
      </c>
      <c r="I12" s="17">
        <v>6.8196014108600794E-2</v>
      </c>
      <c r="J12" s="17">
        <v>3.0415824932551301E-2</v>
      </c>
      <c r="K12" s="17">
        <v>3.1064558170576798E-2</v>
      </c>
      <c r="L12" s="17">
        <v>1.83030276340552E-2</v>
      </c>
      <c r="M12" s="17"/>
      <c r="N12" s="17">
        <v>4.8942019169113997E-2</v>
      </c>
      <c r="O12" s="17">
        <v>5.3782815553684499E-2</v>
      </c>
      <c r="P12" s="17">
        <v>7.3432542235801396E-2</v>
      </c>
      <c r="Q12" s="17">
        <v>7.0086232527697398E-2</v>
      </c>
      <c r="R12" s="17"/>
      <c r="S12" s="17">
        <v>6.9676209417311397E-2</v>
      </c>
      <c r="T12" s="17">
        <v>4.41642173866112E-2</v>
      </c>
      <c r="U12" s="17">
        <v>8.20808341290446E-2</v>
      </c>
      <c r="V12" s="17">
        <v>8.7334123260865898E-2</v>
      </c>
      <c r="W12" s="17">
        <v>6.48673525113313E-2</v>
      </c>
      <c r="X12" s="17">
        <v>7.38925337342001E-2</v>
      </c>
      <c r="Y12" s="17">
        <v>6.2133583751320803E-2</v>
      </c>
      <c r="Z12" s="17">
        <v>0</v>
      </c>
      <c r="AA12" s="17">
        <v>6.8405008241521501E-2</v>
      </c>
      <c r="AB12" s="17">
        <v>4.20715424969667E-2</v>
      </c>
      <c r="AC12" s="17">
        <v>5.1870429649187103E-2</v>
      </c>
      <c r="AD12" s="17">
        <v>2.58291835858772E-2</v>
      </c>
      <c r="AE12" s="17"/>
      <c r="AF12" s="17">
        <v>0.10574264963663001</v>
      </c>
      <c r="AG12" s="17">
        <v>5.53567496299723E-2</v>
      </c>
      <c r="AH12" s="17">
        <v>5.2469755731200801E-2</v>
      </c>
      <c r="AI12" s="17">
        <v>7.3431978743712004E-2</v>
      </c>
      <c r="AJ12" s="17">
        <v>9.7940680187045298E-2</v>
      </c>
      <c r="AK12" s="17">
        <v>4.4462996973205597E-2</v>
      </c>
      <c r="AL12" s="17">
        <v>5.0554591593665897E-2</v>
      </c>
      <c r="AM12" s="17">
        <v>3.9197950924633199E-2</v>
      </c>
      <c r="AN12" s="17">
        <v>0.123363091444399</v>
      </c>
      <c r="AO12" s="17">
        <v>4.5796321945507999E-2</v>
      </c>
      <c r="AP12" s="17">
        <v>4.8184449688111697E-2</v>
      </c>
      <c r="AQ12" s="17">
        <v>6.2614093803078599E-2</v>
      </c>
      <c r="AR12" s="17">
        <v>0.104353982767615</v>
      </c>
      <c r="AS12" s="17">
        <v>3.9534086427699199E-2</v>
      </c>
      <c r="AT12" s="17">
        <v>0</v>
      </c>
      <c r="AU12" s="17">
        <v>4.6953817747964498E-2</v>
      </c>
      <c r="AV12" s="17"/>
      <c r="AW12" s="17">
        <v>4.6674598020437601E-2</v>
      </c>
      <c r="AX12" s="17">
        <v>5.9025338819443197E-2</v>
      </c>
      <c r="AY12" s="17">
        <v>7.6016047172369594E-2</v>
      </c>
      <c r="AZ12" s="17">
        <v>6.27032329550017E-2</v>
      </c>
      <c r="BA12" s="17">
        <v>9.0975484091276898E-2</v>
      </c>
      <c r="BB12" s="17"/>
      <c r="BC12" s="17">
        <v>5.1932392381187298E-2</v>
      </c>
      <c r="BD12" s="17">
        <v>3.4707139991985402E-2</v>
      </c>
      <c r="BE12" s="17">
        <v>7.5753117108388696E-2</v>
      </c>
      <c r="BF12" s="17">
        <v>0.10175320203924899</v>
      </c>
      <c r="BG12" s="17">
        <v>2.6334622455042499E-2</v>
      </c>
      <c r="BH12" s="17"/>
      <c r="BI12" s="17">
        <v>6.0712718540290402E-2</v>
      </c>
      <c r="BJ12" s="17"/>
      <c r="BK12" s="17">
        <v>7.2385983353190395E-2</v>
      </c>
      <c r="BL12" s="17">
        <v>4.5957617761235997E-2</v>
      </c>
      <c r="BM12" s="17">
        <v>6.0275588287281301E-2</v>
      </c>
      <c r="BN12" s="17">
        <v>0.16587093140866099</v>
      </c>
      <c r="BO12" s="17"/>
      <c r="BP12" s="17">
        <v>8.4207812720940994E-3</v>
      </c>
      <c r="BQ12" s="17">
        <v>5.2973528767618801E-2</v>
      </c>
      <c r="BR12" s="17">
        <v>2.35323894797284E-2</v>
      </c>
      <c r="BS12" s="17">
        <v>1.7209273155159601E-2</v>
      </c>
      <c r="BT12" s="17">
        <v>0.36886754875314298</v>
      </c>
      <c r="BU12" s="17"/>
      <c r="BV12" s="17">
        <v>5.9673010106182202E-3</v>
      </c>
      <c r="BW12" s="17">
        <v>8.5810576125359209E-3</v>
      </c>
      <c r="BX12" s="17">
        <v>2.4827993846900799E-2</v>
      </c>
      <c r="BY12" s="17">
        <v>9.1251198413741293E-3</v>
      </c>
      <c r="BZ12" s="17">
        <v>0.41464387401482</v>
      </c>
      <c r="CA12" s="17"/>
      <c r="CB12" s="17">
        <v>2.18454865043551E-2</v>
      </c>
      <c r="CC12" s="17">
        <v>8.3540863949374503E-2</v>
      </c>
      <c r="CD12" s="17"/>
      <c r="CE12" s="17">
        <v>9.7675822014042096E-3</v>
      </c>
      <c r="CF12" s="17"/>
      <c r="CG12" s="17">
        <v>1.8310656692554599E-2</v>
      </c>
    </row>
    <row r="13" spans="2:85" x14ac:dyDescent="0.35">
      <c r="B13" s="18" t="s">
        <v>78</v>
      </c>
      <c r="C13" s="17">
        <v>0.31980764630904601</v>
      </c>
      <c r="D13" s="17">
        <v>0.34285024358152999</v>
      </c>
      <c r="E13" s="17">
        <v>0.298282143428659</v>
      </c>
      <c r="F13" s="17"/>
      <c r="G13" s="17">
        <v>0.219209831287065</v>
      </c>
      <c r="H13" s="17">
        <v>0.22513263497022801</v>
      </c>
      <c r="I13" s="17">
        <v>0.31359430508729302</v>
      </c>
      <c r="J13" s="17">
        <v>0.36396437576104801</v>
      </c>
      <c r="K13" s="17">
        <v>0.403412859673907</v>
      </c>
      <c r="L13" s="17">
        <v>0.37662852858159601</v>
      </c>
      <c r="M13" s="17"/>
      <c r="N13" s="17">
        <v>0.25510533470687902</v>
      </c>
      <c r="O13" s="17">
        <v>0.32080217751592199</v>
      </c>
      <c r="P13" s="17">
        <v>0.398024873731809</v>
      </c>
      <c r="Q13" s="17">
        <v>0.32046579389624502</v>
      </c>
      <c r="R13" s="17"/>
      <c r="S13" s="17">
        <v>0.21867356089232101</v>
      </c>
      <c r="T13" s="17">
        <v>0.32777437974602802</v>
      </c>
      <c r="U13" s="17">
        <v>0.37914138424649602</v>
      </c>
      <c r="V13" s="17">
        <v>0.36922325607272399</v>
      </c>
      <c r="W13" s="17">
        <v>0.36324348176057297</v>
      </c>
      <c r="X13" s="17">
        <v>0.29769926137321601</v>
      </c>
      <c r="Y13" s="17">
        <v>0.357246213292434</v>
      </c>
      <c r="Z13" s="17">
        <v>0.45627884192712997</v>
      </c>
      <c r="AA13" s="17">
        <v>0.33439474719416701</v>
      </c>
      <c r="AB13" s="17">
        <v>0.30457940391962901</v>
      </c>
      <c r="AC13" s="17">
        <v>0.26862212555179599</v>
      </c>
      <c r="AD13" s="17">
        <v>0.212196538910329</v>
      </c>
      <c r="AE13" s="17"/>
      <c r="AF13" s="17">
        <v>0.167151659459716</v>
      </c>
      <c r="AG13" s="17">
        <v>0.27337107279942102</v>
      </c>
      <c r="AH13" s="17">
        <v>0.28955983018250703</v>
      </c>
      <c r="AI13" s="17">
        <v>0.35412355408387503</v>
      </c>
      <c r="AJ13" s="17">
        <v>0.27862663719636799</v>
      </c>
      <c r="AK13" s="17">
        <v>0.31417673283715403</v>
      </c>
      <c r="AL13" s="17">
        <v>0.40323185648346799</v>
      </c>
      <c r="AM13" s="17">
        <v>0.36250656953336602</v>
      </c>
      <c r="AN13" s="17">
        <v>0.38924674042781698</v>
      </c>
      <c r="AO13" s="17">
        <v>0.31569292597686199</v>
      </c>
      <c r="AP13" s="17">
        <v>0.34746319728964098</v>
      </c>
      <c r="AQ13" s="17">
        <v>0.36437238612262002</v>
      </c>
      <c r="AR13" s="17">
        <v>0.25799680499418198</v>
      </c>
      <c r="AS13" s="17">
        <v>0.41581540678148798</v>
      </c>
      <c r="AT13" s="17">
        <v>0.21102234743368001</v>
      </c>
      <c r="AU13" s="17">
        <v>0.23091779954564601</v>
      </c>
      <c r="AV13" s="17"/>
      <c r="AW13" s="17">
        <v>0.36931268989951499</v>
      </c>
      <c r="AX13" s="17">
        <v>0.36366413741606701</v>
      </c>
      <c r="AY13" s="17">
        <v>0.23624054551557</v>
      </c>
      <c r="AZ13" s="17">
        <v>0.244718689818438</v>
      </c>
      <c r="BA13" s="17">
        <v>0.22955975466370401</v>
      </c>
      <c r="BB13" s="17"/>
      <c r="BC13" s="17">
        <v>0.21132655296632499</v>
      </c>
      <c r="BD13" s="17">
        <v>0.31247267069815499</v>
      </c>
      <c r="BE13" s="17">
        <v>0.36204122091143398</v>
      </c>
      <c r="BF13" s="17">
        <v>0.315135659652306</v>
      </c>
      <c r="BG13" s="17">
        <v>0.30556354547521702</v>
      </c>
      <c r="BH13" s="17"/>
      <c r="BI13" s="17">
        <v>0.33117682065181098</v>
      </c>
      <c r="BJ13" s="17"/>
      <c r="BK13" s="17">
        <v>0.25164081846577602</v>
      </c>
      <c r="BL13" s="17">
        <v>0.34326337407089402</v>
      </c>
      <c r="BM13" s="17">
        <v>0.334876866490392</v>
      </c>
      <c r="BN13" s="17">
        <v>0.21580966601260099</v>
      </c>
      <c r="BO13" s="17"/>
      <c r="BP13" s="17">
        <v>0.34415525574600497</v>
      </c>
      <c r="BQ13" s="17">
        <v>0.22347867626847101</v>
      </c>
      <c r="BR13" s="17">
        <v>0.22652834579190601</v>
      </c>
      <c r="BS13" s="17">
        <v>0.80872530384278596</v>
      </c>
      <c r="BT13" s="17">
        <v>0.123715011615167</v>
      </c>
      <c r="BU13" s="17"/>
      <c r="BV13" s="17">
        <v>0.221502236587136</v>
      </c>
      <c r="BW13" s="17">
        <v>9.1572298472491001E-2</v>
      </c>
      <c r="BX13" s="17">
        <v>0.15042054325040799</v>
      </c>
      <c r="BY13" s="17">
        <v>0.87681579355458505</v>
      </c>
      <c r="BZ13" s="17">
        <v>0.13265724213316099</v>
      </c>
      <c r="CA13" s="17"/>
      <c r="CB13" s="17">
        <v>0.66444718369619304</v>
      </c>
      <c r="CC13" s="17">
        <v>0.117955874304476</v>
      </c>
      <c r="CD13" s="17"/>
      <c r="CE13" s="17">
        <v>8.3279936586254502E-2</v>
      </c>
      <c r="CF13" s="17"/>
      <c r="CG13" s="17">
        <v>0.55446842963152598</v>
      </c>
    </row>
    <row r="14" spans="2:85" x14ac:dyDescent="0.35">
      <c r="B14" s="18" t="s">
        <v>231</v>
      </c>
      <c r="C14" s="17">
        <v>1.20727566659273E-2</v>
      </c>
      <c r="D14" s="17">
        <v>1.25554479258342E-2</v>
      </c>
      <c r="E14" s="17">
        <v>1.1637780380409499E-2</v>
      </c>
      <c r="F14" s="17"/>
      <c r="G14" s="17">
        <v>1.27916608913819E-2</v>
      </c>
      <c r="H14" s="17">
        <v>1.1929433630701401E-2</v>
      </c>
      <c r="I14" s="17">
        <v>1.1507148591186201E-2</v>
      </c>
      <c r="J14" s="17">
        <v>1.34445992104365E-2</v>
      </c>
      <c r="K14" s="17">
        <v>1.20555856173673E-2</v>
      </c>
      <c r="L14" s="17">
        <v>1.10686438112146E-2</v>
      </c>
      <c r="M14" s="17"/>
      <c r="N14" s="17">
        <v>3.7519453199842301E-3</v>
      </c>
      <c r="O14" s="17">
        <v>1.7618142289724699E-2</v>
      </c>
      <c r="P14" s="17">
        <v>1.4350057791302001E-2</v>
      </c>
      <c r="Q14" s="17">
        <v>1.3384588933794199E-2</v>
      </c>
      <c r="R14" s="17"/>
      <c r="S14" s="17">
        <v>6.0693798705272403E-3</v>
      </c>
      <c r="T14" s="17">
        <v>0</v>
      </c>
      <c r="U14" s="17">
        <v>0</v>
      </c>
      <c r="V14" s="17">
        <v>0</v>
      </c>
      <c r="W14" s="17">
        <v>1.3935706484020099E-2</v>
      </c>
      <c r="X14" s="17">
        <v>6.2332941490367598E-3</v>
      </c>
      <c r="Y14" s="17">
        <v>0</v>
      </c>
      <c r="Z14" s="17">
        <v>0</v>
      </c>
      <c r="AA14" s="17">
        <v>7.2940599716844702E-3</v>
      </c>
      <c r="AB14" s="17">
        <v>8.9635436112440403E-2</v>
      </c>
      <c r="AC14" s="17">
        <v>0</v>
      </c>
      <c r="AD14" s="17">
        <v>2.6222596622603699E-2</v>
      </c>
      <c r="AE14" s="17"/>
      <c r="AF14" s="17">
        <v>0</v>
      </c>
      <c r="AG14" s="17">
        <v>1.4117018873423899E-2</v>
      </c>
      <c r="AH14" s="17">
        <v>1.78476181894681E-2</v>
      </c>
      <c r="AI14" s="17">
        <v>3.1372168810429701E-2</v>
      </c>
      <c r="AJ14" s="17">
        <v>1.4064006595560201E-2</v>
      </c>
      <c r="AK14" s="17">
        <v>1.06649660426969E-2</v>
      </c>
      <c r="AL14" s="17">
        <v>1.8582447343049799E-2</v>
      </c>
      <c r="AM14" s="17">
        <v>5.6231349371574299E-3</v>
      </c>
      <c r="AN14" s="17">
        <v>0</v>
      </c>
      <c r="AO14" s="17">
        <v>0</v>
      </c>
      <c r="AP14" s="17">
        <v>6.4909217360920703E-3</v>
      </c>
      <c r="AQ14" s="17">
        <v>2.1348915356061201E-2</v>
      </c>
      <c r="AR14" s="17">
        <v>0</v>
      </c>
      <c r="AS14" s="17">
        <v>0</v>
      </c>
      <c r="AT14" s="17">
        <v>2.4499030450257801E-2</v>
      </c>
      <c r="AU14" s="17">
        <v>6.5797733590893604E-3</v>
      </c>
      <c r="AV14" s="17"/>
      <c r="AW14" s="17">
        <v>1.03805283192969E-2</v>
      </c>
      <c r="AX14" s="17">
        <v>1.56526339184293E-2</v>
      </c>
      <c r="AY14" s="17">
        <v>4.4267520387929003E-3</v>
      </c>
      <c r="AZ14" s="17">
        <v>9.3376581085187604E-3</v>
      </c>
      <c r="BA14" s="17">
        <v>1.9719888022760101E-2</v>
      </c>
      <c r="BB14" s="17"/>
      <c r="BC14" s="17">
        <v>1.8852188256263901E-2</v>
      </c>
      <c r="BD14" s="17">
        <v>1.24652649048132E-2</v>
      </c>
      <c r="BE14" s="17">
        <v>1.0039608750903E-2</v>
      </c>
      <c r="BF14" s="17">
        <v>4.3867070101867604E-3</v>
      </c>
      <c r="BG14" s="17">
        <v>4.1591139980200802E-2</v>
      </c>
      <c r="BH14" s="17"/>
      <c r="BI14" s="17">
        <v>1.2912612598406301E-2</v>
      </c>
      <c r="BJ14" s="17"/>
      <c r="BK14" s="17">
        <v>2.1176998768805199E-2</v>
      </c>
      <c r="BL14" s="17">
        <v>1.1344503111751199E-2</v>
      </c>
      <c r="BM14" s="17">
        <v>9.8666669944918704E-3</v>
      </c>
      <c r="BN14" s="17">
        <v>0</v>
      </c>
      <c r="BO14" s="17"/>
      <c r="BP14" s="17">
        <v>0</v>
      </c>
      <c r="BQ14" s="17">
        <v>3.1680531922926602E-3</v>
      </c>
      <c r="BR14" s="17">
        <v>0</v>
      </c>
      <c r="BS14" s="17">
        <v>7.8175683352766992E-3</v>
      </c>
      <c r="BT14" s="17">
        <v>5.6027063998807004E-3</v>
      </c>
      <c r="BU14" s="17"/>
      <c r="BV14" s="17">
        <v>6.8562974061290296E-3</v>
      </c>
      <c r="BW14" s="17">
        <v>2.7549351291807698E-3</v>
      </c>
      <c r="BX14" s="17">
        <v>4.6033049226835198E-3</v>
      </c>
      <c r="BY14" s="17">
        <v>0</v>
      </c>
      <c r="BZ14" s="17">
        <v>3.5334090655275599E-3</v>
      </c>
      <c r="CA14" s="17"/>
      <c r="CB14" s="17">
        <v>5.3746691423605204E-3</v>
      </c>
      <c r="CC14" s="17">
        <v>1.5995756464278602E-2</v>
      </c>
      <c r="CD14" s="17"/>
      <c r="CE14" s="17">
        <v>3.1358669931895399E-3</v>
      </c>
      <c r="CF14" s="17"/>
      <c r="CG14" s="17">
        <v>6.3343812706808398E-3</v>
      </c>
    </row>
    <row r="15" spans="2:85" x14ac:dyDescent="0.35">
      <c r="B15" s="18" t="s">
        <v>232</v>
      </c>
      <c r="C15" s="17">
        <v>1.05355651574314E-2</v>
      </c>
      <c r="D15" s="17">
        <v>1.16389715897593E-2</v>
      </c>
      <c r="E15" s="17">
        <v>8.9219033999756794E-3</v>
      </c>
      <c r="F15" s="17"/>
      <c r="G15" s="17">
        <v>2.6264050724067001E-2</v>
      </c>
      <c r="H15" s="17">
        <v>2.2067111816257399E-2</v>
      </c>
      <c r="I15" s="17">
        <v>5.1407723371840099E-3</v>
      </c>
      <c r="J15" s="17">
        <v>8.1261941328351905E-3</v>
      </c>
      <c r="K15" s="17">
        <v>6.16188992423928E-3</v>
      </c>
      <c r="L15" s="17">
        <v>0</v>
      </c>
      <c r="M15" s="17"/>
      <c r="N15" s="17">
        <v>1.5444575457941799E-2</v>
      </c>
      <c r="O15" s="17">
        <v>6.9416408297032399E-3</v>
      </c>
      <c r="P15" s="17">
        <v>1.15528740411783E-2</v>
      </c>
      <c r="Q15" s="17">
        <v>8.1605680372795406E-3</v>
      </c>
      <c r="R15" s="17"/>
      <c r="S15" s="17">
        <v>5.5290325410508002E-3</v>
      </c>
      <c r="T15" s="17">
        <v>3.3471400463333701E-3</v>
      </c>
      <c r="U15" s="17">
        <v>0</v>
      </c>
      <c r="V15" s="17">
        <v>1.28410038926697E-2</v>
      </c>
      <c r="W15" s="17">
        <v>5.9767879709200803E-3</v>
      </c>
      <c r="X15" s="17">
        <v>1.2640724459455599E-2</v>
      </c>
      <c r="Y15" s="17">
        <v>1.32073200460161E-2</v>
      </c>
      <c r="Z15" s="17">
        <v>1.2576259027016E-2</v>
      </c>
      <c r="AA15" s="17">
        <v>7.0941680888342599E-3</v>
      </c>
      <c r="AB15" s="17">
        <v>6.6283355540930596E-3</v>
      </c>
      <c r="AC15" s="17">
        <v>7.3667678694680105E-2</v>
      </c>
      <c r="AD15" s="17">
        <v>0</v>
      </c>
      <c r="AE15" s="17"/>
      <c r="AF15" s="17">
        <v>3.6497963243795999E-2</v>
      </c>
      <c r="AG15" s="17">
        <v>0</v>
      </c>
      <c r="AH15" s="17">
        <v>3.7584217711924901E-3</v>
      </c>
      <c r="AI15" s="17">
        <v>1.42033303840375E-2</v>
      </c>
      <c r="AJ15" s="17">
        <v>7.18152612261187E-3</v>
      </c>
      <c r="AK15" s="17">
        <v>2.0817793157501398E-2</v>
      </c>
      <c r="AL15" s="17">
        <v>4.5533151690435097E-3</v>
      </c>
      <c r="AM15" s="17">
        <v>6.3002794210055696E-3</v>
      </c>
      <c r="AN15" s="17">
        <v>7.2468849641908802E-3</v>
      </c>
      <c r="AO15" s="17">
        <v>1.9201013974487102E-2</v>
      </c>
      <c r="AP15" s="17">
        <v>2.0993874499291399E-2</v>
      </c>
      <c r="AQ15" s="17">
        <v>7.8484254018154308E-3</v>
      </c>
      <c r="AR15" s="17">
        <v>1.2152384736197E-2</v>
      </c>
      <c r="AS15" s="17">
        <v>0</v>
      </c>
      <c r="AT15" s="17">
        <v>0</v>
      </c>
      <c r="AU15" s="17">
        <v>1.2181959998598699E-2</v>
      </c>
      <c r="AV15" s="17"/>
      <c r="AW15" s="17">
        <v>8.4042463828571303E-3</v>
      </c>
      <c r="AX15" s="17">
        <v>3.7190883136264102E-3</v>
      </c>
      <c r="AY15" s="17">
        <v>1.15703218080791E-2</v>
      </c>
      <c r="AZ15" s="17">
        <v>3.1044713800474098E-2</v>
      </c>
      <c r="BA15" s="17">
        <v>3.6750249087910698E-2</v>
      </c>
      <c r="BB15" s="17"/>
      <c r="BC15" s="17">
        <v>2.9947654115304902E-2</v>
      </c>
      <c r="BD15" s="17">
        <v>1.1720595834513899E-2</v>
      </c>
      <c r="BE15" s="17">
        <v>2.3883979527215501E-3</v>
      </c>
      <c r="BF15" s="17">
        <v>3.1730643755599102E-3</v>
      </c>
      <c r="BG15" s="17">
        <v>5.64309993667899E-2</v>
      </c>
      <c r="BH15" s="17"/>
      <c r="BI15" s="17">
        <v>1.0349053665101301E-2</v>
      </c>
      <c r="BJ15" s="17"/>
      <c r="BK15" s="17">
        <v>2.9010432312326102E-2</v>
      </c>
      <c r="BL15" s="17">
        <v>2.5950032183845902E-3</v>
      </c>
      <c r="BM15" s="17">
        <v>8.0921967861738598E-3</v>
      </c>
      <c r="BN15" s="17">
        <v>1.98091359520512E-2</v>
      </c>
      <c r="BO15" s="17"/>
      <c r="BP15" s="17">
        <v>0</v>
      </c>
      <c r="BQ15" s="17">
        <v>1.7985588048468101E-2</v>
      </c>
      <c r="BR15" s="17">
        <v>6.2026876155703197E-3</v>
      </c>
      <c r="BS15" s="17">
        <v>9.2655949543523405E-3</v>
      </c>
      <c r="BT15" s="17">
        <v>4.4919441425221402E-3</v>
      </c>
      <c r="BU15" s="17"/>
      <c r="BV15" s="17">
        <v>2.9405495809625699E-3</v>
      </c>
      <c r="BW15" s="17">
        <v>2.1159929871112999E-2</v>
      </c>
      <c r="BX15" s="17">
        <v>0</v>
      </c>
      <c r="BY15" s="17">
        <v>3.3659840750471502E-3</v>
      </c>
      <c r="BZ15" s="17">
        <v>1.5678413957002799E-2</v>
      </c>
      <c r="CA15" s="17"/>
      <c r="CB15" s="17">
        <v>1.1360148079848101E-2</v>
      </c>
      <c r="CC15" s="17">
        <v>1.0052615565180899E-2</v>
      </c>
      <c r="CD15" s="17"/>
      <c r="CE15" s="17">
        <v>2.2275591448810299E-2</v>
      </c>
      <c r="CF15" s="17"/>
      <c r="CG15" s="17">
        <v>2.5827673919626402E-2</v>
      </c>
    </row>
    <row r="16" spans="2:85" x14ac:dyDescent="0.35">
      <c r="B16" s="18" t="s">
        <v>233</v>
      </c>
      <c r="C16" s="17">
        <v>1.66433129345692E-2</v>
      </c>
      <c r="D16" s="17">
        <v>1.63966876676893E-2</v>
      </c>
      <c r="E16" s="17">
        <v>1.6933207504456999E-2</v>
      </c>
      <c r="F16" s="17"/>
      <c r="G16" s="17">
        <v>2.7180465761625701E-2</v>
      </c>
      <c r="H16" s="17">
        <v>1.16534695435641E-2</v>
      </c>
      <c r="I16" s="17">
        <v>1.079899527486E-2</v>
      </c>
      <c r="J16" s="17">
        <v>1.9876825060874601E-2</v>
      </c>
      <c r="K16" s="17">
        <v>2.16138614854278E-2</v>
      </c>
      <c r="L16" s="17">
        <v>1.24989995735198E-2</v>
      </c>
      <c r="M16" s="17"/>
      <c r="N16" s="17">
        <v>9.4213331987887308E-3</v>
      </c>
      <c r="O16" s="17">
        <v>2.5163734984820298E-2</v>
      </c>
      <c r="P16" s="17">
        <v>1.41830421977031E-2</v>
      </c>
      <c r="Q16" s="17">
        <v>1.7879996868869801E-2</v>
      </c>
      <c r="R16" s="17"/>
      <c r="S16" s="17">
        <v>5.1920657230066702E-3</v>
      </c>
      <c r="T16" s="17">
        <v>1.2673691607724901E-2</v>
      </c>
      <c r="U16" s="17">
        <v>5.0219047235095897E-3</v>
      </c>
      <c r="V16" s="17">
        <v>2.54276919223245E-2</v>
      </c>
      <c r="W16" s="17">
        <v>1.1766521063802E-2</v>
      </c>
      <c r="X16" s="17">
        <v>3.7084235860569699E-2</v>
      </c>
      <c r="Y16" s="17">
        <v>2.3452865485937099E-2</v>
      </c>
      <c r="Z16" s="17">
        <v>3.6579444017714902E-2</v>
      </c>
      <c r="AA16" s="17">
        <v>1.8701604730122699E-2</v>
      </c>
      <c r="AB16" s="17">
        <v>1.35531967955971E-2</v>
      </c>
      <c r="AC16" s="17">
        <v>0</v>
      </c>
      <c r="AD16" s="17">
        <v>2.68531943066273E-2</v>
      </c>
      <c r="AE16" s="17"/>
      <c r="AF16" s="17">
        <v>0.119818959757705</v>
      </c>
      <c r="AG16" s="17">
        <v>2.6088156015199301E-2</v>
      </c>
      <c r="AH16" s="17">
        <v>2.2722411463469799E-2</v>
      </c>
      <c r="AI16" s="17">
        <v>9.5316044270560094E-3</v>
      </c>
      <c r="AJ16" s="17">
        <v>1.6741557344486801E-2</v>
      </c>
      <c r="AK16" s="17">
        <v>2.3248091158479402E-2</v>
      </c>
      <c r="AL16" s="17">
        <v>1.64984687557399E-2</v>
      </c>
      <c r="AM16" s="17">
        <v>1.78146750784101E-2</v>
      </c>
      <c r="AN16" s="17">
        <v>2.8933470459775699E-2</v>
      </c>
      <c r="AO16" s="17">
        <v>9.9305856661141903E-3</v>
      </c>
      <c r="AP16" s="17">
        <v>1.6146180340455299E-2</v>
      </c>
      <c r="AQ16" s="17">
        <v>0</v>
      </c>
      <c r="AR16" s="17">
        <v>0</v>
      </c>
      <c r="AS16" s="17">
        <v>0</v>
      </c>
      <c r="AT16" s="17">
        <v>0</v>
      </c>
      <c r="AU16" s="17">
        <v>0</v>
      </c>
      <c r="AV16" s="17"/>
      <c r="AW16" s="17">
        <v>1.6556201985952701E-2</v>
      </c>
      <c r="AX16" s="17">
        <v>1.7015326770878102E-2</v>
      </c>
      <c r="AY16" s="17">
        <v>1.7721513162858801E-2</v>
      </c>
      <c r="AZ16" s="17">
        <v>1.7524963111428701E-2</v>
      </c>
      <c r="BA16" s="17">
        <v>5.9577766419910402E-2</v>
      </c>
      <c r="BB16" s="17"/>
      <c r="BC16" s="17">
        <v>2.5385990673857901E-2</v>
      </c>
      <c r="BD16" s="17">
        <v>4.9670661254319903E-3</v>
      </c>
      <c r="BE16" s="17">
        <v>1.6689764112519701E-2</v>
      </c>
      <c r="BF16" s="17">
        <v>3.2242080030071799E-2</v>
      </c>
      <c r="BG16" s="17">
        <v>4.5506987318234403E-2</v>
      </c>
      <c r="BH16" s="17"/>
      <c r="BI16" s="17">
        <v>1.6794114497939001E-2</v>
      </c>
      <c r="BJ16" s="17"/>
      <c r="BK16" s="17">
        <v>4.8667054387922697E-3</v>
      </c>
      <c r="BL16" s="17">
        <v>1.4209515854956899E-2</v>
      </c>
      <c r="BM16" s="17">
        <v>2.0692061872633599E-2</v>
      </c>
      <c r="BN16" s="17">
        <v>4.6736416015540301E-2</v>
      </c>
      <c r="BO16" s="17"/>
      <c r="BP16" s="17">
        <v>1.16428298607312E-2</v>
      </c>
      <c r="BQ16" s="17">
        <v>1.05394652198835E-2</v>
      </c>
      <c r="BR16" s="17">
        <v>0</v>
      </c>
      <c r="BS16" s="17">
        <v>1.8167205151037698E-2</v>
      </c>
      <c r="BT16" s="17">
        <v>1.13221575234984E-2</v>
      </c>
      <c r="BU16" s="17"/>
      <c r="BV16" s="17">
        <v>0</v>
      </c>
      <c r="BW16" s="17">
        <v>1.0780101110483499E-2</v>
      </c>
      <c r="BX16" s="17">
        <v>1.09173619127032E-2</v>
      </c>
      <c r="BY16" s="17">
        <v>8.9695352372322901E-3</v>
      </c>
      <c r="BZ16" s="17">
        <v>1.31633345899332E-2</v>
      </c>
      <c r="CA16" s="17"/>
      <c r="CB16" s="17">
        <v>1.05963114247456E-2</v>
      </c>
      <c r="CC16" s="17">
        <v>2.01849784652453E-2</v>
      </c>
      <c r="CD16" s="17"/>
      <c r="CE16" s="17">
        <v>4.96801257108002E-3</v>
      </c>
      <c r="CF16" s="17"/>
      <c r="CG16" s="17">
        <v>1.8053703545381002E-2</v>
      </c>
    </row>
    <row r="17" spans="2:85" x14ac:dyDescent="0.35">
      <c r="B17" s="18" t="s">
        <v>140</v>
      </c>
      <c r="C17" s="19">
        <v>0.23348271208681101</v>
      </c>
      <c r="D17" s="19">
        <v>0.18186520048985499</v>
      </c>
      <c r="E17" s="19">
        <v>0.28350037698063002</v>
      </c>
      <c r="F17" s="19"/>
      <c r="G17" s="19">
        <v>0.195321173888759</v>
      </c>
      <c r="H17" s="19">
        <v>0.211086025430438</v>
      </c>
      <c r="I17" s="19">
        <v>0.240396026334808</v>
      </c>
      <c r="J17" s="19">
        <v>0.20251036303140599</v>
      </c>
      <c r="K17" s="19">
        <v>0.23740542573131301</v>
      </c>
      <c r="L17" s="19">
        <v>0.29392008152364701</v>
      </c>
      <c r="M17" s="19"/>
      <c r="N17" s="19">
        <v>0.19512139455677699</v>
      </c>
      <c r="O17" s="19">
        <v>0.248985828177193</v>
      </c>
      <c r="P17" s="19">
        <v>0.215147618376614</v>
      </c>
      <c r="Q17" s="19">
        <v>0.27396656550577703</v>
      </c>
      <c r="R17" s="19"/>
      <c r="S17" s="19">
        <v>0.20307989189791101</v>
      </c>
      <c r="T17" s="19">
        <v>0.22243096392289699</v>
      </c>
      <c r="U17" s="19">
        <v>0.23070138793686601</v>
      </c>
      <c r="V17" s="19">
        <v>0.19931354713784999</v>
      </c>
      <c r="W17" s="19">
        <v>0.240832923588778</v>
      </c>
      <c r="X17" s="19">
        <v>0.20799430765931401</v>
      </c>
      <c r="Y17" s="19">
        <v>0.22731010721358799</v>
      </c>
      <c r="Z17" s="19">
        <v>0.204910319608191</v>
      </c>
      <c r="AA17" s="19">
        <v>0.258218400317349</v>
      </c>
      <c r="AB17" s="19">
        <v>0.23967623319829801</v>
      </c>
      <c r="AC17" s="19">
        <v>0.34577300940565298</v>
      </c>
      <c r="AD17" s="19">
        <v>0.35025903045835399</v>
      </c>
      <c r="AE17" s="19"/>
      <c r="AF17" s="19">
        <v>0.149102998841152</v>
      </c>
      <c r="AG17" s="19">
        <v>0.36145121981292</v>
      </c>
      <c r="AH17" s="19">
        <v>0.29027414125682699</v>
      </c>
      <c r="AI17" s="19">
        <v>0.26347216283285801</v>
      </c>
      <c r="AJ17" s="19">
        <v>0.26440000392562701</v>
      </c>
      <c r="AK17" s="19">
        <v>0.29500234936481001</v>
      </c>
      <c r="AL17" s="19">
        <v>0.166493553798644</v>
      </c>
      <c r="AM17" s="19">
        <v>0.25796613427845699</v>
      </c>
      <c r="AN17" s="19">
        <v>0.13868482270395399</v>
      </c>
      <c r="AO17" s="19">
        <v>0.168592292606841</v>
      </c>
      <c r="AP17" s="19">
        <v>0.175239134484314</v>
      </c>
      <c r="AQ17" s="19">
        <v>0.20616536165273</v>
      </c>
      <c r="AR17" s="19">
        <v>0.240372735381603</v>
      </c>
      <c r="AS17" s="19">
        <v>0.25147863280240101</v>
      </c>
      <c r="AT17" s="19">
        <v>0.176338408888773</v>
      </c>
      <c r="AU17" s="19">
        <v>0.102864800671015</v>
      </c>
      <c r="AV17" s="19"/>
      <c r="AW17" s="19">
        <v>0.28281307099071001</v>
      </c>
      <c r="AX17" s="19">
        <v>0.25460369285703599</v>
      </c>
      <c r="AY17" s="19">
        <v>0.209895202227601</v>
      </c>
      <c r="AZ17" s="19">
        <v>0.17461437667145899</v>
      </c>
      <c r="BA17" s="19">
        <v>5.9445999824211199E-2</v>
      </c>
      <c r="BB17" s="19"/>
      <c r="BC17" s="19">
        <v>0.1340834947508</v>
      </c>
      <c r="BD17" s="19">
        <v>0.217895746373437</v>
      </c>
      <c r="BE17" s="19">
        <v>0.25278191762186503</v>
      </c>
      <c r="BF17" s="19">
        <v>0.29080577963156801</v>
      </c>
      <c r="BG17" s="19">
        <v>0.261086890664113</v>
      </c>
      <c r="BH17" s="19"/>
      <c r="BI17" s="19">
        <v>0.21702581329471701</v>
      </c>
      <c r="BJ17" s="19"/>
      <c r="BK17" s="19">
        <v>0.24890555112853299</v>
      </c>
      <c r="BL17" s="19">
        <v>0.27258956750472901</v>
      </c>
      <c r="BM17" s="19">
        <v>0.20321445511743499</v>
      </c>
      <c r="BN17" s="19">
        <v>0.33152289768320398</v>
      </c>
      <c r="BO17" s="19"/>
      <c r="BP17" s="19">
        <v>0.153879569240916</v>
      </c>
      <c r="BQ17" s="19">
        <v>0.20911111842629099</v>
      </c>
      <c r="BR17" s="19">
        <v>0.23898932563483299</v>
      </c>
      <c r="BS17" s="19">
        <v>7.4199972940973705E-2</v>
      </c>
      <c r="BT17" s="19">
        <v>0.27993498135475597</v>
      </c>
      <c r="BU17" s="19"/>
      <c r="BV17" s="19">
        <v>0.14042668142305001</v>
      </c>
      <c r="BW17" s="19">
        <v>0.144299801008691</v>
      </c>
      <c r="BX17" s="19">
        <v>0.25387384539888502</v>
      </c>
      <c r="BY17" s="19">
        <v>4.7842011709855602E-2</v>
      </c>
      <c r="BZ17" s="19">
        <v>0.27329442824796302</v>
      </c>
      <c r="CA17" s="19"/>
      <c r="CB17" s="19">
        <v>4.6636768296391198E-2</v>
      </c>
      <c r="CC17" s="19">
        <v>0.342916426894743</v>
      </c>
      <c r="CD17" s="19"/>
      <c r="CE17" s="19">
        <v>0.14757766690996599</v>
      </c>
      <c r="CF17" s="19"/>
      <c r="CG17" s="19">
        <v>2.93109050227012E-2</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247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243</v>
      </c>
      <c r="C9" s="17">
        <v>5.63367637543652E-2</v>
      </c>
      <c r="D9" s="17">
        <v>7.7716209063920003E-2</v>
      </c>
      <c r="E9" s="17">
        <v>3.4273556748870802E-2</v>
      </c>
      <c r="F9" s="17"/>
      <c r="G9" s="17">
        <v>0.112628655812144</v>
      </c>
      <c r="H9" s="17">
        <v>9.9701580507403798E-2</v>
      </c>
      <c r="I9" s="17">
        <v>6.3064585103156295E-2</v>
      </c>
      <c r="J9" s="17">
        <v>3.12322657195927E-2</v>
      </c>
      <c r="K9" s="17">
        <v>1.4060459549365001E-2</v>
      </c>
      <c r="L9" s="17">
        <v>2.7016502477650799E-2</v>
      </c>
      <c r="M9" s="17"/>
      <c r="N9" s="17">
        <v>7.5188784062508701E-2</v>
      </c>
      <c r="O9" s="17">
        <v>3.4928916625378302E-2</v>
      </c>
      <c r="P9" s="17">
        <v>6.5508564983965595E-2</v>
      </c>
      <c r="Q9" s="17">
        <v>5.0620251863703301E-2</v>
      </c>
      <c r="R9" s="17"/>
      <c r="S9" s="17">
        <v>0.130198980347696</v>
      </c>
      <c r="T9" s="17">
        <v>5.3544860783960799E-2</v>
      </c>
      <c r="U9" s="17">
        <v>3.0429657543656799E-2</v>
      </c>
      <c r="V9" s="17">
        <v>3.4435681887499403E-2</v>
      </c>
      <c r="W9" s="17">
        <v>3.5511535492363203E-2</v>
      </c>
      <c r="X9" s="17">
        <v>5.05339679106626E-2</v>
      </c>
      <c r="Y9" s="17">
        <v>3.72306696599954E-2</v>
      </c>
      <c r="Z9" s="17">
        <v>1.2827234192222601E-2</v>
      </c>
      <c r="AA9" s="17">
        <v>5.7933846589798402E-2</v>
      </c>
      <c r="AB9" s="17">
        <v>4.6328245043552999E-2</v>
      </c>
      <c r="AC9" s="17">
        <v>3.7519859944545798E-2</v>
      </c>
      <c r="AD9" s="17">
        <v>8.8704115302598197E-2</v>
      </c>
      <c r="AE9" s="17"/>
      <c r="AF9" s="17">
        <v>3.6886515700436197E-2</v>
      </c>
      <c r="AG9" s="17">
        <v>8.2844021918569793E-2</v>
      </c>
      <c r="AH9" s="17">
        <v>2.7336767711698299E-2</v>
      </c>
      <c r="AI9" s="17">
        <v>7.60631661215838E-2</v>
      </c>
      <c r="AJ9" s="17">
        <v>4.1487626265015801E-2</v>
      </c>
      <c r="AK9" s="17">
        <v>2.3109138588569601E-2</v>
      </c>
      <c r="AL9" s="17">
        <v>4.4201175688297303E-2</v>
      </c>
      <c r="AM9" s="17">
        <v>5.0250339835371201E-2</v>
      </c>
      <c r="AN9" s="17">
        <v>6.1227759515235E-2</v>
      </c>
      <c r="AO9" s="17">
        <v>2.5835037887991599E-2</v>
      </c>
      <c r="AP9" s="17">
        <v>4.1597816252757901E-2</v>
      </c>
      <c r="AQ9" s="17">
        <v>4.2516209958838203E-2</v>
      </c>
      <c r="AR9" s="17">
        <v>8.3568620368513494E-2</v>
      </c>
      <c r="AS9" s="17">
        <v>1.5027471282610999E-2</v>
      </c>
      <c r="AT9" s="17">
        <v>8.0891292859305602E-2</v>
      </c>
      <c r="AU9" s="17">
        <v>0.21259962723246001</v>
      </c>
      <c r="AV9" s="17"/>
      <c r="AW9" s="17">
        <v>2.7827806090047001E-2</v>
      </c>
      <c r="AX9" s="17">
        <v>2.0971656761009601E-2</v>
      </c>
      <c r="AY9" s="17">
        <v>7.0616799085065199E-2</v>
      </c>
      <c r="AZ9" s="17">
        <v>0.13869277440366101</v>
      </c>
      <c r="BA9" s="17">
        <v>0.22738710151323899</v>
      </c>
      <c r="BB9" s="17"/>
      <c r="BC9" s="17">
        <v>0.24323341506884799</v>
      </c>
      <c r="BD9" s="17">
        <v>5.8226770458564801E-2</v>
      </c>
      <c r="BE9" s="17">
        <v>2.3768620245803701E-2</v>
      </c>
      <c r="BF9" s="17">
        <v>4.1003173026067799E-3</v>
      </c>
      <c r="BG9" s="17">
        <v>1.6859240486763499E-2</v>
      </c>
      <c r="BH9" s="17"/>
      <c r="BI9" s="17">
        <v>6.3100882202380207E-2</v>
      </c>
      <c r="BJ9" s="17"/>
      <c r="BK9" s="17">
        <v>6.0849756439643403E-2</v>
      </c>
      <c r="BL9" s="17">
        <v>4.2296147615703501E-2</v>
      </c>
      <c r="BM9" s="17">
        <v>6.2978981223329594E-2</v>
      </c>
      <c r="BN9" s="17">
        <v>4.0177215328067201E-2</v>
      </c>
      <c r="BO9" s="17"/>
      <c r="BP9" s="17">
        <v>3.0327476457755999E-2</v>
      </c>
      <c r="BQ9" s="17">
        <v>9.6940534137455805E-2</v>
      </c>
      <c r="BR9" s="17">
        <v>5.8001523286872698E-2</v>
      </c>
      <c r="BS9" s="17">
        <v>2.8025789331359401E-2</v>
      </c>
      <c r="BT9" s="17">
        <v>7.1358932177406506E-2</v>
      </c>
      <c r="BU9" s="17"/>
      <c r="BV9" s="17">
        <v>2.7505707836628299E-2</v>
      </c>
      <c r="BW9" s="17">
        <v>0.168617880636418</v>
      </c>
      <c r="BX9" s="17">
        <v>3.8032285929643098E-2</v>
      </c>
      <c r="BY9" s="17">
        <v>1.06489295910759E-2</v>
      </c>
      <c r="BZ9" s="17">
        <v>5.08185427040629E-2</v>
      </c>
      <c r="CA9" s="17"/>
      <c r="CB9" s="17">
        <v>6.8391164371830696E-2</v>
      </c>
      <c r="CC9" s="17">
        <v>4.92766274057167E-2</v>
      </c>
      <c r="CD9" s="17"/>
      <c r="CE9" s="17">
        <v>0.17353982774133</v>
      </c>
      <c r="CF9" s="17"/>
      <c r="CG9" s="17">
        <v>0.119663702608119</v>
      </c>
    </row>
    <row r="10" spans="2:85" ht="29" x14ac:dyDescent="0.35">
      <c r="B10" s="18" t="s">
        <v>244</v>
      </c>
      <c r="C10" s="17">
        <v>0.31233360389777598</v>
      </c>
      <c r="D10" s="17">
        <v>0.33891988354342301</v>
      </c>
      <c r="E10" s="17">
        <v>0.28631140450485898</v>
      </c>
      <c r="F10" s="17"/>
      <c r="G10" s="17">
        <v>0.42937880662704803</v>
      </c>
      <c r="H10" s="17">
        <v>0.404424665457155</v>
      </c>
      <c r="I10" s="17">
        <v>0.37085930123557598</v>
      </c>
      <c r="J10" s="17">
        <v>0.25855406973809703</v>
      </c>
      <c r="K10" s="17">
        <v>0.213266023320973</v>
      </c>
      <c r="L10" s="17">
        <v>0.22240369078451799</v>
      </c>
      <c r="M10" s="17"/>
      <c r="N10" s="17">
        <v>0.42060936215379702</v>
      </c>
      <c r="O10" s="17">
        <v>0.28575368425143399</v>
      </c>
      <c r="P10" s="17">
        <v>0.29672277740954101</v>
      </c>
      <c r="Q10" s="17">
        <v>0.23927509755429599</v>
      </c>
      <c r="R10" s="17"/>
      <c r="S10" s="17">
        <v>0.45660283910786897</v>
      </c>
      <c r="T10" s="17">
        <v>0.25610505738652301</v>
      </c>
      <c r="U10" s="17">
        <v>0.25200334221196002</v>
      </c>
      <c r="V10" s="17">
        <v>0.278416626630824</v>
      </c>
      <c r="W10" s="17">
        <v>0.31907307233438198</v>
      </c>
      <c r="X10" s="17">
        <v>0.29682028680752898</v>
      </c>
      <c r="Y10" s="17">
        <v>0.26048537768221303</v>
      </c>
      <c r="Z10" s="17">
        <v>0.25753710847425298</v>
      </c>
      <c r="AA10" s="17">
        <v>0.26776063160013402</v>
      </c>
      <c r="AB10" s="17">
        <v>0.34114888437319202</v>
      </c>
      <c r="AC10" s="17">
        <v>0.30381134800488802</v>
      </c>
      <c r="AD10" s="17">
        <v>0.47856727778717201</v>
      </c>
      <c r="AE10" s="17"/>
      <c r="AF10" s="17">
        <v>0.35036262381300798</v>
      </c>
      <c r="AG10" s="17">
        <v>0.22579596306011701</v>
      </c>
      <c r="AH10" s="17">
        <v>0.210337650777116</v>
      </c>
      <c r="AI10" s="17">
        <v>0.23887783443225699</v>
      </c>
      <c r="AJ10" s="17">
        <v>0.36280574205205202</v>
      </c>
      <c r="AK10" s="17">
        <v>0.32183881301936301</v>
      </c>
      <c r="AL10" s="17">
        <v>0.31318925581767698</v>
      </c>
      <c r="AM10" s="17">
        <v>0.233077740703586</v>
      </c>
      <c r="AN10" s="17">
        <v>0.32882517661935401</v>
      </c>
      <c r="AO10" s="17">
        <v>0.31594939126500599</v>
      </c>
      <c r="AP10" s="17">
        <v>0.295144983249023</v>
      </c>
      <c r="AQ10" s="17">
        <v>0.33913550597963998</v>
      </c>
      <c r="AR10" s="17">
        <v>0.43119421211318398</v>
      </c>
      <c r="AS10" s="17">
        <v>0.29610605171151799</v>
      </c>
      <c r="AT10" s="17">
        <v>0.44874906577406998</v>
      </c>
      <c r="AU10" s="17">
        <v>0.46432221634919202</v>
      </c>
      <c r="AV10" s="17"/>
      <c r="AW10" s="17">
        <v>0.225542883252634</v>
      </c>
      <c r="AX10" s="17">
        <v>0.301923625725878</v>
      </c>
      <c r="AY10" s="17">
        <v>0.41354037467048999</v>
      </c>
      <c r="AZ10" s="17">
        <v>0.40776104189580897</v>
      </c>
      <c r="BA10" s="17">
        <v>0.48463408259935098</v>
      </c>
      <c r="BB10" s="17"/>
      <c r="BC10" s="17">
        <v>0.45160910470766502</v>
      </c>
      <c r="BD10" s="17">
        <v>0.37228331345608101</v>
      </c>
      <c r="BE10" s="17">
        <v>0.276916537477156</v>
      </c>
      <c r="BF10" s="17">
        <v>0.194573608086338</v>
      </c>
      <c r="BG10" s="17">
        <v>0.11922029096860599</v>
      </c>
      <c r="BH10" s="17"/>
      <c r="BI10" s="17">
        <v>0.31874272796615</v>
      </c>
      <c r="BJ10" s="17"/>
      <c r="BK10" s="17">
        <v>0.35141513094456001</v>
      </c>
      <c r="BL10" s="17">
        <v>0.29000063314233399</v>
      </c>
      <c r="BM10" s="17">
        <v>0.31606667486936901</v>
      </c>
      <c r="BN10" s="17">
        <v>0.19050159000321901</v>
      </c>
      <c r="BO10" s="17"/>
      <c r="BP10" s="17">
        <v>0.22961071691207099</v>
      </c>
      <c r="BQ10" s="17">
        <v>0.43422282067496798</v>
      </c>
      <c r="BR10" s="17">
        <v>0.294699332742621</v>
      </c>
      <c r="BS10" s="17">
        <v>0.18826123460362601</v>
      </c>
      <c r="BT10" s="17">
        <v>0.39849845479961898</v>
      </c>
      <c r="BU10" s="17"/>
      <c r="BV10" s="17">
        <v>0.25119366442403301</v>
      </c>
      <c r="BW10" s="17">
        <v>0.61266010799880899</v>
      </c>
      <c r="BX10" s="17">
        <v>0.28574479713912798</v>
      </c>
      <c r="BY10" s="17">
        <v>0.14543322161873801</v>
      </c>
      <c r="BZ10" s="17">
        <v>0.35013382663694798</v>
      </c>
      <c r="CA10" s="17"/>
      <c r="CB10" s="17">
        <v>0.25523393162809099</v>
      </c>
      <c r="CC10" s="17">
        <v>0.34577628466475002</v>
      </c>
      <c r="CD10" s="17"/>
      <c r="CE10" s="17">
        <v>0.60934280018966003</v>
      </c>
      <c r="CF10" s="17"/>
      <c r="CG10" s="17">
        <v>0.323271757662491</v>
      </c>
    </row>
    <row r="11" spans="2:85" ht="29" x14ac:dyDescent="0.35">
      <c r="B11" s="18" t="s">
        <v>245</v>
      </c>
      <c r="C11" s="17">
        <v>0.35617333738643397</v>
      </c>
      <c r="D11" s="17">
        <v>0.34563659218632098</v>
      </c>
      <c r="E11" s="17">
        <v>0.36693754078803598</v>
      </c>
      <c r="F11" s="17"/>
      <c r="G11" s="17">
        <v>0.26795778272683302</v>
      </c>
      <c r="H11" s="17">
        <v>0.327374084446305</v>
      </c>
      <c r="I11" s="17">
        <v>0.33952821899435498</v>
      </c>
      <c r="J11" s="17">
        <v>0.38994519262909999</v>
      </c>
      <c r="K11" s="17">
        <v>0.39395398891975703</v>
      </c>
      <c r="L11" s="17">
        <v>0.39884962067403301</v>
      </c>
      <c r="M11" s="17"/>
      <c r="N11" s="17">
        <v>0.32007905430473899</v>
      </c>
      <c r="O11" s="17">
        <v>0.39175237535413698</v>
      </c>
      <c r="P11" s="17">
        <v>0.363584922687198</v>
      </c>
      <c r="Q11" s="17">
        <v>0.34982107835911602</v>
      </c>
      <c r="R11" s="17"/>
      <c r="S11" s="17">
        <v>0.256668620635776</v>
      </c>
      <c r="T11" s="17">
        <v>0.40685428321684097</v>
      </c>
      <c r="U11" s="17">
        <v>0.39141149856551899</v>
      </c>
      <c r="V11" s="17">
        <v>0.39270844580196301</v>
      </c>
      <c r="W11" s="17">
        <v>0.36588913246099097</v>
      </c>
      <c r="X11" s="17">
        <v>0.39016867668554001</v>
      </c>
      <c r="Y11" s="17">
        <v>0.395089826813462</v>
      </c>
      <c r="Z11" s="17">
        <v>0.35571910286259001</v>
      </c>
      <c r="AA11" s="17">
        <v>0.32832693512685901</v>
      </c>
      <c r="AB11" s="17">
        <v>0.337240937715516</v>
      </c>
      <c r="AC11" s="17">
        <v>0.33016803016547702</v>
      </c>
      <c r="AD11" s="17">
        <v>0.37252099017605</v>
      </c>
      <c r="AE11" s="17"/>
      <c r="AF11" s="17">
        <v>0.38899714771975602</v>
      </c>
      <c r="AG11" s="17">
        <v>0.29660837466533901</v>
      </c>
      <c r="AH11" s="17">
        <v>0.39767830985818198</v>
      </c>
      <c r="AI11" s="17">
        <v>0.362467650749905</v>
      </c>
      <c r="AJ11" s="17">
        <v>0.325820277721527</v>
      </c>
      <c r="AK11" s="17">
        <v>0.32419367408785299</v>
      </c>
      <c r="AL11" s="17">
        <v>0.36489624879814098</v>
      </c>
      <c r="AM11" s="17">
        <v>0.42298301222818901</v>
      </c>
      <c r="AN11" s="17">
        <v>0.39445032581134698</v>
      </c>
      <c r="AO11" s="17">
        <v>0.41532088689929503</v>
      </c>
      <c r="AP11" s="17">
        <v>0.408246275486772</v>
      </c>
      <c r="AQ11" s="17">
        <v>0.32454659844725903</v>
      </c>
      <c r="AR11" s="17">
        <v>0.29793708784522799</v>
      </c>
      <c r="AS11" s="17">
        <v>0.45980401978191898</v>
      </c>
      <c r="AT11" s="17">
        <v>0.35217087784450901</v>
      </c>
      <c r="AU11" s="17">
        <v>0.23674042193696301</v>
      </c>
      <c r="AV11" s="17"/>
      <c r="AW11" s="17">
        <v>0.38438842576509602</v>
      </c>
      <c r="AX11" s="17">
        <v>0.38623590227649501</v>
      </c>
      <c r="AY11" s="17">
        <v>0.327050508546186</v>
      </c>
      <c r="AZ11" s="17">
        <v>0.25230136917962398</v>
      </c>
      <c r="BA11" s="17">
        <v>0.175049828485245</v>
      </c>
      <c r="BB11" s="17"/>
      <c r="BC11" s="17">
        <v>0.13477224288857101</v>
      </c>
      <c r="BD11" s="17">
        <v>0.33970736431902698</v>
      </c>
      <c r="BE11" s="17">
        <v>0.41326529322139799</v>
      </c>
      <c r="BF11" s="17">
        <v>0.41316927719361801</v>
      </c>
      <c r="BG11" s="17">
        <v>0.37375447207321999</v>
      </c>
      <c r="BH11" s="17"/>
      <c r="BI11" s="17">
        <v>0.35319715672361401</v>
      </c>
      <c r="BJ11" s="17"/>
      <c r="BK11" s="17">
        <v>0.35754790484515597</v>
      </c>
      <c r="BL11" s="17">
        <v>0.39325446141098802</v>
      </c>
      <c r="BM11" s="17">
        <v>0.32827376652333301</v>
      </c>
      <c r="BN11" s="17">
        <v>0.53751737472197803</v>
      </c>
      <c r="BO11" s="17"/>
      <c r="BP11" s="17">
        <v>0.418038407228709</v>
      </c>
      <c r="BQ11" s="17">
        <v>0.30168972877074302</v>
      </c>
      <c r="BR11" s="17">
        <v>0.42877581085210997</v>
      </c>
      <c r="BS11" s="17">
        <v>0.332682052374007</v>
      </c>
      <c r="BT11" s="17">
        <v>0.33714730372062601</v>
      </c>
      <c r="BU11" s="17"/>
      <c r="BV11" s="17">
        <v>0.45360120908728302</v>
      </c>
      <c r="BW11" s="17">
        <v>0.14924727798683199</v>
      </c>
      <c r="BX11" s="17">
        <v>0.455172487686133</v>
      </c>
      <c r="BY11" s="17">
        <v>0.40714323904144201</v>
      </c>
      <c r="BZ11" s="17">
        <v>0.40712423418724403</v>
      </c>
      <c r="CA11" s="17"/>
      <c r="CB11" s="17">
        <v>0.34611062539047399</v>
      </c>
      <c r="CC11" s="17">
        <v>0.36206696254318599</v>
      </c>
      <c r="CD11" s="17"/>
      <c r="CE11" s="17">
        <v>0.150785792686531</v>
      </c>
      <c r="CF11" s="17"/>
      <c r="CG11" s="17">
        <v>0.33204382820425798</v>
      </c>
    </row>
    <row r="12" spans="2:85" ht="29" x14ac:dyDescent="0.35">
      <c r="B12" s="18" t="s">
        <v>246</v>
      </c>
      <c r="C12" s="17">
        <v>0.21846722729693199</v>
      </c>
      <c r="D12" s="17">
        <v>0.198798828363352</v>
      </c>
      <c r="E12" s="17">
        <v>0.23829807332807701</v>
      </c>
      <c r="F12" s="17"/>
      <c r="G12" s="17">
        <v>9.0958704973411103E-2</v>
      </c>
      <c r="H12" s="17">
        <v>9.2995313378488501E-2</v>
      </c>
      <c r="I12" s="17">
        <v>0.17338304036878999</v>
      </c>
      <c r="J12" s="17">
        <v>0.26737973364079698</v>
      </c>
      <c r="K12" s="17">
        <v>0.34537416481236599</v>
      </c>
      <c r="L12" s="17">
        <v>0.31685514085176197</v>
      </c>
      <c r="M12" s="17"/>
      <c r="N12" s="17">
        <v>0.15073734458804999</v>
      </c>
      <c r="O12" s="17">
        <v>0.23376904850271399</v>
      </c>
      <c r="P12" s="17">
        <v>0.213233686752442</v>
      </c>
      <c r="Q12" s="17">
        <v>0.27871393696959401</v>
      </c>
      <c r="R12" s="17"/>
      <c r="S12" s="17">
        <v>0.106856522517866</v>
      </c>
      <c r="T12" s="17">
        <v>0.230662367860411</v>
      </c>
      <c r="U12" s="17">
        <v>0.239925704908274</v>
      </c>
      <c r="V12" s="17">
        <v>0.26666577290585702</v>
      </c>
      <c r="W12" s="17">
        <v>0.22470874044634501</v>
      </c>
      <c r="X12" s="17">
        <v>0.19661783016871601</v>
      </c>
      <c r="Y12" s="17">
        <v>0.22891618179109399</v>
      </c>
      <c r="Z12" s="17">
        <v>0.34899389727102098</v>
      </c>
      <c r="AA12" s="17">
        <v>0.27191505204799699</v>
      </c>
      <c r="AB12" s="17">
        <v>0.22779851754908101</v>
      </c>
      <c r="AC12" s="17">
        <v>0.24801525798054799</v>
      </c>
      <c r="AD12" s="17">
        <v>6.0207616734179903E-2</v>
      </c>
      <c r="AE12" s="17"/>
      <c r="AF12" s="17">
        <v>0.108600683051794</v>
      </c>
      <c r="AG12" s="17">
        <v>0.24538634445738</v>
      </c>
      <c r="AH12" s="17">
        <v>0.26916941198525701</v>
      </c>
      <c r="AI12" s="17">
        <v>0.30716471593487699</v>
      </c>
      <c r="AJ12" s="17">
        <v>0.20701461338145999</v>
      </c>
      <c r="AK12" s="17">
        <v>0.28942158702814103</v>
      </c>
      <c r="AL12" s="17">
        <v>0.22661357386449099</v>
      </c>
      <c r="AM12" s="17">
        <v>0.20666208370739</v>
      </c>
      <c r="AN12" s="17">
        <v>0.19281265629137101</v>
      </c>
      <c r="AO12" s="17">
        <v>0.18964421279157301</v>
      </c>
      <c r="AP12" s="17">
        <v>0.20378587405706</v>
      </c>
      <c r="AQ12" s="17">
        <v>0.23582624127055399</v>
      </c>
      <c r="AR12" s="17">
        <v>0.16807886814050599</v>
      </c>
      <c r="AS12" s="17">
        <v>0.20843825292631801</v>
      </c>
      <c r="AT12" s="17">
        <v>7.9585082208490698E-2</v>
      </c>
      <c r="AU12" s="17">
        <v>7.3980841047903104E-2</v>
      </c>
      <c r="AV12" s="17"/>
      <c r="AW12" s="17">
        <v>0.287269238393912</v>
      </c>
      <c r="AX12" s="17">
        <v>0.227340875865194</v>
      </c>
      <c r="AY12" s="17">
        <v>0.15559775047803101</v>
      </c>
      <c r="AZ12" s="17">
        <v>0.158346483705299</v>
      </c>
      <c r="BA12" s="17">
        <v>7.9039798777957707E-2</v>
      </c>
      <c r="BB12" s="17"/>
      <c r="BC12" s="17">
        <v>0.125994530001838</v>
      </c>
      <c r="BD12" s="17">
        <v>0.18970613984951801</v>
      </c>
      <c r="BE12" s="17">
        <v>0.22547207480464701</v>
      </c>
      <c r="BF12" s="17">
        <v>0.300568952889673</v>
      </c>
      <c r="BG12" s="17">
        <v>0.39227682641086498</v>
      </c>
      <c r="BH12" s="17"/>
      <c r="BI12" s="17">
        <v>0.21351041446522201</v>
      </c>
      <c r="BJ12" s="17"/>
      <c r="BK12" s="17">
        <v>0.177194064126517</v>
      </c>
      <c r="BL12" s="17">
        <v>0.23158066163985699</v>
      </c>
      <c r="BM12" s="17">
        <v>0.230775244366973</v>
      </c>
      <c r="BN12" s="17">
        <v>9.3570499643218799E-2</v>
      </c>
      <c r="BO12" s="17"/>
      <c r="BP12" s="17">
        <v>0.306813271816397</v>
      </c>
      <c r="BQ12" s="17">
        <v>0.12307343815350701</v>
      </c>
      <c r="BR12" s="17">
        <v>0.15997946359639501</v>
      </c>
      <c r="BS12" s="17">
        <v>0.423537371776807</v>
      </c>
      <c r="BT12" s="17">
        <v>0.160729875994751</v>
      </c>
      <c r="BU12" s="17"/>
      <c r="BV12" s="17">
        <v>0.24181425096832601</v>
      </c>
      <c r="BW12" s="17">
        <v>2.42509990533075E-2</v>
      </c>
      <c r="BX12" s="17">
        <v>0.18683442904811801</v>
      </c>
      <c r="BY12" s="17">
        <v>0.41305078643375098</v>
      </c>
      <c r="BZ12" s="17">
        <v>0.1509998200404</v>
      </c>
      <c r="CA12" s="17"/>
      <c r="CB12" s="17">
        <v>0.31137033126928199</v>
      </c>
      <c r="CC12" s="17">
        <v>0.16405485109739601</v>
      </c>
      <c r="CD12" s="17"/>
      <c r="CE12" s="17">
        <v>2.5365091930621801E-2</v>
      </c>
      <c r="CF12" s="17"/>
      <c r="CG12" s="17">
        <v>0.21098859912631801</v>
      </c>
    </row>
    <row r="13" spans="2:85" x14ac:dyDescent="0.35">
      <c r="B13" s="18" t="s">
        <v>140</v>
      </c>
      <c r="C13" s="19">
        <v>5.6689067664493102E-2</v>
      </c>
      <c r="D13" s="19">
        <v>3.8928486842984202E-2</v>
      </c>
      <c r="E13" s="19">
        <v>7.4179424630157101E-2</v>
      </c>
      <c r="F13" s="19"/>
      <c r="G13" s="19">
        <v>9.9076049860564605E-2</v>
      </c>
      <c r="H13" s="19">
        <v>7.5504356210647494E-2</v>
      </c>
      <c r="I13" s="19">
        <v>5.3164854298121997E-2</v>
      </c>
      <c r="J13" s="19">
        <v>5.2888738272413402E-2</v>
      </c>
      <c r="K13" s="19">
        <v>3.3345363397538803E-2</v>
      </c>
      <c r="L13" s="19">
        <v>3.4875045212037097E-2</v>
      </c>
      <c r="M13" s="19"/>
      <c r="N13" s="19">
        <v>3.3385454890904998E-2</v>
      </c>
      <c r="O13" s="19">
        <v>5.3795975266336303E-2</v>
      </c>
      <c r="P13" s="19">
        <v>6.0950048166852802E-2</v>
      </c>
      <c r="Q13" s="19">
        <v>8.1569635253290806E-2</v>
      </c>
      <c r="R13" s="19"/>
      <c r="S13" s="19">
        <v>4.9673037390793297E-2</v>
      </c>
      <c r="T13" s="19">
        <v>5.2833430752264203E-2</v>
      </c>
      <c r="U13" s="19">
        <v>8.6229796770590506E-2</v>
      </c>
      <c r="V13" s="19">
        <v>2.7773472773856101E-2</v>
      </c>
      <c r="W13" s="19">
        <v>5.4817519265918303E-2</v>
      </c>
      <c r="X13" s="19">
        <v>6.5859238427552202E-2</v>
      </c>
      <c r="Y13" s="19">
        <v>7.8277944053235293E-2</v>
      </c>
      <c r="Z13" s="19">
        <v>2.4922657199913399E-2</v>
      </c>
      <c r="AA13" s="19">
        <v>7.4063534635211495E-2</v>
      </c>
      <c r="AB13" s="19">
        <v>4.7483415318657497E-2</v>
      </c>
      <c r="AC13" s="19">
        <v>8.0485503904540498E-2</v>
      </c>
      <c r="AD13" s="19">
        <v>0</v>
      </c>
      <c r="AE13" s="19"/>
      <c r="AF13" s="19">
        <v>0.115153029715007</v>
      </c>
      <c r="AG13" s="19">
        <v>0.14936529589859401</v>
      </c>
      <c r="AH13" s="19">
        <v>9.5477859667746301E-2</v>
      </c>
      <c r="AI13" s="19">
        <v>1.54266327613772E-2</v>
      </c>
      <c r="AJ13" s="19">
        <v>6.2871740579945601E-2</v>
      </c>
      <c r="AK13" s="19">
        <v>4.14367872760735E-2</v>
      </c>
      <c r="AL13" s="19">
        <v>5.1099745831393102E-2</v>
      </c>
      <c r="AM13" s="19">
        <v>8.7026823525463606E-2</v>
      </c>
      <c r="AN13" s="19">
        <v>2.2684081762692002E-2</v>
      </c>
      <c r="AO13" s="19">
        <v>5.3250471156133398E-2</v>
      </c>
      <c r="AP13" s="19">
        <v>5.1225050954387501E-2</v>
      </c>
      <c r="AQ13" s="19">
        <v>5.7975444343709E-2</v>
      </c>
      <c r="AR13" s="19">
        <v>1.9221211532568099E-2</v>
      </c>
      <c r="AS13" s="19">
        <v>2.06242042976338E-2</v>
      </c>
      <c r="AT13" s="19">
        <v>3.8603681313625203E-2</v>
      </c>
      <c r="AU13" s="19">
        <v>1.23568934334824E-2</v>
      </c>
      <c r="AV13" s="19"/>
      <c r="AW13" s="19">
        <v>7.4971646498310895E-2</v>
      </c>
      <c r="AX13" s="19">
        <v>6.3527939371422898E-2</v>
      </c>
      <c r="AY13" s="19">
        <v>3.3194567220227303E-2</v>
      </c>
      <c r="AZ13" s="19">
        <v>4.2898330815607302E-2</v>
      </c>
      <c r="BA13" s="19">
        <v>3.38891886242072E-2</v>
      </c>
      <c r="BB13" s="19"/>
      <c r="BC13" s="19">
        <v>4.4390707333078601E-2</v>
      </c>
      <c r="BD13" s="19">
        <v>4.0076411916809003E-2</v>
      </c>
      <c r="BE13" s="19">
        <v>6.05774742509953E-2</v>
      </c>
      <c r="BF13" s="19">
        <v>8.7587844527764303E-2</v>
      </c>
      <c r="BG13" s="19">
        <v>9.7889170060545094E-2</v>
      </c>
      <c r="BH13" s="19"/>
      <c r="BI13" s="19">
        <v>5.1448818642633398E-2</v>
      </c>
      <c r="BJ13" s="19"/>
      <c r="BK13" s="19">
        <v>5.2993143644123698E-2</v>
      </c>
      <c r="BL13" s="19">
        <v>4.2868096191116999E-2</v>
      </c>
      <c r="BM13" s="19">
        <v>6.1905333016995898E-2</v>
      </c>
      <c r="BN13" s="19">
        <v>0.13823332030351701</v>
      </c>
      <c r="BO13" s="19"/>
      <c r="BP13" s="19">
        <v>1.52101275850663E-2</v>
      </c>
      <c r="BQ13" s="19">
        <v>4.4073478263326298E-2</v>
      </c>
      <c r="BR13" s="19">
        <v>5.8543869522000601E-2</v>
      </c>
      <c r="BS13" s="19">
        <v>2.7493551914201199E-2</v>
      </c>
      <c r="BT13" s="19">
        <v>3.2265433307597097E-2</v>
      </c>
      <c r="BU13" s="19"/>
      <c r="BV13" s="19">
        <v>2.5885167683730299E-2</v>
      </c>
      <c r="BW13" s="19">
        <v>4.5223734324634099E-2</v>
      </c>
      <c r="BX13" s="19">
        <v>3.4216000196978097E-2</v>
      </c>
      <c r="BY13" s="19">
        <v>2.3723823314993099E-2</v>
      </c>
      <c r="BZ13" s="19">
        <v>4.0923576431344498E-2</v>
      </c>
      <c r="CA13" s="19"/>
      <c r="CB13" s="19">
        <v>1.88939473403224E-2</v>
      </c>
      <c r="CC13" s="19">
        <v>7.8825274288951905E-2</v>
      </c>
      <c r="CD13" s="19"/>
      <c r="CE13" s="19">
        <v>4.0966487451856597E-2</v>
      </c>
      <c r="CF13" s="19"/>
      <c r="CG13" s="19">
        <v>1.4032112398813801E-2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G1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167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43.5" x14ac:dyDescent="0.35">
      <c r="B9" s="18" t="s">
        <v>248</v>
      </c>
      <c r="C9" s="17">
        <v>0.64381621746741002</v>
      </c>
      <c r="D9" s="17">
        <v>0.63665392611036398</v>
      </c>
      <c r="E9" s="17">
        <v>0.65133251097600298</v>
      </c>
      <c r="F9" s="17"/>
      <c r="G9" s="17">
        <v>0.54007441867179296</v>
      </c>
      <c r="H9" s="17">
        <v>0.56150835415072597</v>
      </c>
      <c r="I9" s="17">
        <v>0.60346831188819305</v>
      </c>
      <c r="J9" s="17">
        <v>0.66643126685245202</v>
      </c>
      <c r="K9" s="17">
        <v>0.74530593598046402</v>
      </c>
      <c r="L9" s="17">
        <v>0.72590793693120603</v>
      </c>
      <c r="M9" s="17"/>
      <c r="N9" s="17">
        <v>0.60333827080685398</v>
      </c>
      <c r="O9" s="17">
        <v>0.68524223006764795</v>
      </c>
      <c r="P9" s="17">
        <v>0.66604499002970097</v>
      </c>
      <c r="Q9" s="17">
        <v>0.62861097107147201</v>
      </c>
      <c r="R9" s="17"/>
      <c r="S9" s="17">
        <v>0.57281902873091295</v>
      </c>
      <c r="T9" s="17">
        <v>0.70512009262493702</v>
      </c>
      <c r="U9" s="17">
        <v>0.69119970244894902</v>
      </c>
      <c r="V9" s="17">
        <v>0.62985103471810999</v>
      </c>
      <c r="W9" s="17">
        <v>0.69271738372680203</v>
      </c>
      <c r="X9" s="17">
        <v>0.66520786337719995</v>
      </c>
      <c r="Y9" s="17">
        <v>0.65848040485122505</v>
      </c>
      <c r="Z9" s="17">
        <v>0.62726297129017194</v>
      </c>
      <c r="AA9" s="17">
        <v>0.66692440732090896</v>
      </c>
      <c r="AB9" s="17">
        <v>0.59542466417348905</v>
      </c>
      <c r="AC9" s="17">
        <v>0.548761132427247</v>
      </c>
      <c r="AD9" s="17">
        <v>0.64886651715084798</v>
      </c>
      <c r="AE9" s="17"/>
      <c r="AF9" s="17">
        <v>0.53289368549879101</v>
      </c>
      <c r="AG9" s="17">
        <v>0.54214523955451399</v>
      </c>
      <c r="AH9" s="17">
        <v>0.70744119688191498</v>
      </c>
      <c r="AI9" s="17">
        <v>0.58008274981021102</v>
      </c>
      <c r="AJ9" s="17">
        <v>0.64759911180394603</v>
      </c>
      <c r="AK9" s="17">
        <v>0.62806689251194803</v>
      </c>
      <c r="AL9" s="17">
        <v>0.67938243605908699</v>
      </c>
      <c r="AM9" s="17">
        <v>0.72668508166705403</v>
      </c>
      <c r="AN9" s="17">
        <v>0.61916250921570803</v>
      </c>
      <c r="AO9" s="17">
        <v>0.63199301808129005</v>
      </c>
      <c r="AP9" s="17">
        <v>0.77044002198289996</v>
      </c>
      <c r="AQ9" s="17">
        <v>0.66849550366710297</v>
      </c>
      <c r="AR9" s="17">
        <v>0.552407953376155</v>
      </c>
      <c r="AS9" s="17">
        <v>0.73263019402266005</v>
      </c>
      <c r="AT9" s="17">
        <v>0.53428150656187301</v>
      </c>
      <c r="AU9" s="17">
        <v>0.49536917236121802</v>
      </c>
      <c r="AV9" s="17"/>
      <c r="AW9" s="17">
        <v>0.677862161421114</v>
      </c>
      <c r="AX9" s="17">
        <v>0.65490849234927595</v>
      </c>
      <c r="AY9" s="17">
        <v>0.622284984594764</v>
      </c>
      <c r="AZ9" s="17">
        <v>0.54811934303925502</v>
      </c>
      <c r="BA9" s="17">
        <v>0.52834181015137005</v>
      </c>
      <c r="BB9" s="17"/>
      <c r="BC9" s="17">
        <v>0.46891824574648999</v>
      </c>
      <c r="BD9" s="17">
        <v>0.62911412368862196</v>
      </c>
      <c r="BE9" s="17">
        <v>0.66727552370016496</v>
      </c>
      <c r="BF9" s="17">
        <v>0.698333505625227</v>
      </c>
      <c r="BG9" s="17">
        <v>0.87184036415600796</v>
      </c>
      <c r="BH9" s="17"/>
      <c r="BI9" s="17">
        <v>0.65454853209278496</v>
      </c>
      <c r="BJ9" s="17"/>
      <c r="BK9" s="17">
        <v>0.57754970841500997</v>
      </c>
      <c r="BL9" s="17">
        <v>0.66933403413038195</v>
      </c>
      <c r="BM9" s="17">
        <v>0.65247885879241097</v>
      </c>
      <c r="BN9" s="17">
        <v>0.65064123339526203</v>
      </c>
      <c r="BO9" s="17"/>
      <c r="BP9" s="17">
        <v>0.66962131002455505</v>
      </c>
      <c r="BQ9" s="17">
        <v>0.57211352134159499</v>
      </c>
      <c r="BR9" s="17">
        <v>0.67131757993404595</v>
      </c>
      <c r="BS9" s="17">
        <v>0.753626302189909</v>
      </c>
      <c r="BT9" s="17">
        <v>0.67082880843857995</v>
      </c>
      <c r="BU9" s="17"/>
      <c r="BV9" s="17">
        <v>0.64993691707248102</v>
      </c>
      <c r="BW9" s="17">
        <v>0.47708604664181697</v>
      </c>
      <c r="BX9" s="17">
        <v>0.715841313043868</v>
      </c>
      <c r="BY9" s="17">
        <v>0.75233828480866405</v>
      </c>
      <c r="BZ9" s="17">
        <v>0.66875966643455897</v>
      </c>
      <c r="CA9" s="17"/>
      <c r="CB9" s="17">
        <v>0.66321043431884197</v>
      </c>
      <c r="CC9" s="17">
        <v>0.63245722752742195</v>
      </c>
      <c r="CD9" s="17"/>
      <c r="CE9" s="17">
        <v>0.46975415018886602</v>
      </c>
      <c r="CF9" s="17"/>
      <c r="CG9" s="17">
        <v>0.52938894389212199</v>
      </c>
    </row>
    <row r="10" spans="2:85" ht="43.5" x14ac:dyDescent="0.35">
      <c r="B10" s="18" t="s">
        <v>249</v>
      </c>
      <c r="C10" s="17">
        <v>0.18999660950087799</v>
      </c>
      <c r="D10" s="17">
        <v>0.22851413268836801</v>
      </c>
      <c r="E10" s="17">
        <v>0.15299314920233401</v>
      </c>
      <c r="F10" s="17"/>
      <c r="G10" s="17">
        <v>0.30538580798644599</v>
      </c>
      <c r="H10" s="17">
        <v>0.306144149995215</v>
      </c>
      <c r="I10" s="17">
        <v>0.25359499016582498</v>
      </c>
      <c r="J10" s="17">
        <v>0.14676143893914001</v>
      </c>
      <c r="K10" s="17">
        <v>7.1887382271817193E-2</v>
      </c>
      <c r="L10" s="17">
        <v>8.1683073698407604E-2</v>
      </c>
      <c r="M10" s="17"/>
      <c r="N10" s="17">
        <v>0.234441798533223</v>
      </c>
      <c r="O10" s="17">
        <v>0.15521886640542501</v>
      </c>
      <c r="P10" s="17">
        <v>0.21041861434043399</v>
      </c>
      <c r="Q10" s="17">
        <v>0.16171326678241299</v>
      </c>
      <c r="R10" s="17"/>
      <c r="S10" s="17">
        <v>0.28426118905966802</v>
      </c>
      <c r="T10" s="17">
        <v>0.14468412505143499</v>
      </c>
      <c r="U10" s="17">
        <v>0.14349730654932799</v>
      </c>
      <c r="V10" s="17">
        <v>0.16721633077018799</v>
      </c>
      <c r="W10" s="17">
        <v>0.16692946733380201</v>
      </c>
      <c r="X10" s="17">
        <v>0.19823713423700001</v>
      </c>
      <c r="Y10" s="17">
        <v>0.18011602568822499</v>
      </c>
      <c r="Z10" s="17">
        <v>0.16622980675436799</v>
      </c>
      <c r="AA10" s="17">
        <v>0.14714873100928799</v>
      </c>
      <c r="AB10" s="17">
        <v>0.21482988145514501</v>
      </c>
      <c r="AC10" s="17">
        <v>0.20135283868828799</v>
      </c>
      <c r="AD10" s="17">
        <v>0.289715902650932</v>
      </c>
      <c r="AE10" s="17"/>
      <c r="AF10" s="17">
        <v>0.32456619179377799</v>
      </c>
      <c r="AG10" s="17">
        <v>0.197036880170947</v>
      </c>
      <c r="AH10" s="17">
        <v>7.1139273424221605E-2</v>
      </c>
      <c r="AI10" s="17">
        <v>0.210338468780082</v>
      </c>
      <c r="AJ10" s="17">
        <v>0.18597827440461401</v>
      </c>
      <c r="AK10" s="17">
        <v>0.19574032897353799</v>
      </c>
      <c r="AL10" s="17">
        <v>0.17577711101666399</v>
      </c>
      <c r="AM10" s="17">
        <v>0.13012074870957399</v>
      </c>
      <c r="AN10" s="17">
        <v>0.189555069226574</v>
      </c>
      <c r="AO10" s="17">
        <v>0.20145607555234399</v>
      </c>
      <c r="AP10" s="17">
        <v>0.12685868864677999</v>
      </c>
      <c r="AQ10" s="17">
        <v>0.17582976443624099</v>
      </c>
      <c r="AR10" s="17">
        <v>0.25821264017263801</v>
      </c>
      <c r="AS10" s="17">
        <v>0.14143753393713501</v>
      </c>
      <c r="AT10" s="17">
        <v>0.32866846604300098</v>
      </c>
      <c r="AU10" s="17">
        <v>0.391797411521488</v>
      </c>
      <c r="AV10" s="17"/>
      <c r="AW10" s="17">
        <v>0.135830742366808</v>
      </c>
      <c r="AX10" s="17">
        <v>0.16657698280553601</v>
      </c>
      <c r="AY10" s="17">
        <v>0.228214921358909</v>
      </c>
      <c r="AZ10" s="17">
        <v>0.31424832834525701</v>
      </c>
      <c r="BA10" s="17">
        <v>0.41810241884015498</v>
      </c>
      <c r="BB10" s="17"/>
      <c r="BC10" s="17">
        <v>0.40367808398645899</v>
      </c>
      <c r="BD10" s="17">
        <v>0.20628321327556901</v>
      </c>
      <c r="BE10" s="17">
        <v>0.141435418799852</v>
      </c>
      <c r="BF10" s="17">
        <v>0.14755007817754001</v>
      </c>
      <c r="BG10" s="17">
        <v>4.2719962680218701E-2</v>
      </c>
      <c r="BH10" s="17"/>
      <c r="BI10" s="17">
        <v>0.197331888744322</v>
      </c>
      <c r="BJ10" s="17"/>
      <c r="BK10" s="17">
        <v>0.25981020727078302</v>
      </c>
      <c r="BL10" s="17">
        <v>0.15622661202414301</v>
      </c>
      <c r="BM10" s="17">
        <v>0.187262338467583</v>
      </c>
      <c r="BN10" s="17">
        <v>0.11824601272695</v>
      </c>
      <c r="BO10" s="17"/>
      <c r="BP10" s="17">
        <v>0.15952683438846599</v>
      </c>
      <c r="BQ10" s="17">
        <v>0.26109411555554501</v>
      </c>
      <c r="BR10" s="17">
        <v>0.14157523965396299</v>
      </c>
      <c r="BS10" s="17">
        <v>0.11720350700488701</v>
      </c>
      <c r="BT10" s="17">
        <v>0.21134024390982001</v>
      </c>
      <c r="BU10" s="17"/>
      <c r="BV10" s="17">
        <v>0.18547016893604201</v>
      </c>
      <c r="BW10" s="17">
        <v>0.35081534420985599</v>
      </c>
      <c r="BX10" s="17">
        <v>0.13824754706388201</v>
      </c>
      <c r="BY10" s="17">
        <v>0.113295032449284</v>
      </c>
      <c r="BZ10" s="17">
        <v>0.20756940431083601</v>
      </c>
      <c r="CA10" s="17"/>
      <c r="CB10" s="17">
        <v>0.20560356186683901</v>
      </c>
      <c r="CC10" s="17">
        <v>0.180855780753997</v>
      </c>
      <c r="CD10" s="17"/>
      <c r="CE10" s="17">
        <v>0.35617185734317403</v>
      </c>
      <c r="CF10" s="17"/>
      <c r="CG10" s="17">
        <v>0.33994075759494802</v>
      </c>
    </row>
    <row r="11" spans="2:85" ht="43.5" x14ac:dyDescent="0.35">
      <c r="B11" s="18" t="s">
        <v>250</v>
      </c>
      <c r="C11" s="17">
        <v>8.4657685653527701E-2</v>
      </c>
      <c r="D11" s="17">
        <v>8.0800555234864999E-2</v>
      </c>
      <c r="E11" s="17">
        <v>8.8101943891225498E-2</v>
      </c>
      <c r="F11" s="17"/>
      <c r="G11" s="17">
        <v>0.113430537196498</v>
      </c>
      <c r="H11" s="17">
        <v>6.7054040112727503E-2</v>
      </c>
      <c r="I11" s="17">
        <v>7.8932208493563694E-2</v>
      </c>
      <c r="J11" s="17">
        <v>8.0583463832937394E-2</v>
      </c>
      <c r="K11" s="17">
        <v>9.8728394215520807E-2</v>
      </c>
      <c r="L11" s="17">
        <v>7.8415773070512299E-2</v>
      </c>
      <c r="M11" s="17"/>
      <c r="N11" s="17">
        <v>9.0430779593875299E-2</v>
      </c>
      <c r="O11" s="17">
        <v>8.7947628889552404E-2</v>
      </c>
      <c r="P11" s="17">
        <v>6.1532979406675299E-2</v>
      </c>
      <c r="Q11" s="17">
        <v>9.2767416682517506E-2</v>
      </c>
      <c r="R11" s="17"/>
      <c r="S11" s="17">
        <v>6.8469464231074403E-2</v>
      </c>
      <c r="T11" s="17">
        <v>7.0451405562092007E-2</v>
      </c>
      <c r="U11" s="17">
        <v>8.0343792857887703E-2</v>
      </c>
      <c r="V11" s="17">
        <v>0.1106317005097</v>
      </c>
      <c r="W11" s="17">
        <v>8.6785286553690499E-2</v>
      </c>
      <c r="X11" s="17">
        <v>7.7117316675500105E-2</v>
      </c>
      <c r="Y11" s="17">
        <v>7.8791856489807799E-2</v>
      </c>
      <c r="Z11" s="17">
        <v>0.119228561310667</v>
      </c>
      <c r="AA11" s="17">
        <v>9.1017435229755597E-2</v>
      </c>
      <c r="AB11" s="17">
        <v>9.4119049831220894E-2</v>
      </c>
      <c r="AC11" s="17">
        <v>0.123448885403695</v>
      </c>
      <c r="AD11" s="17">
        <v>2.6222596622603699E-2</v>
      </c>
      <c r="AE11" s="17"/>
      <c r="AF11" s="17">
        <v>7.0975825004315096E-2</v>
      </c>
      <c r="AG11" s="17">
        <v>0.115214588240486</v>
      </c>
      <c r="AH11" s="17">
        <v>6.44641557318886E-2</v>
      </c>
      <c r="AI11" s="17">
        <v>0.148938163150548</v>
      </c>
      <c r="AJ11" s="17">
        <v>9.5022570292374806E-2</v>
      </c>
      <c r="AK11" s="17">
        <v>9.2447974653862702E-2</v>
      </c>
      <c r="AL11" s="17">
        <v>7.0883407177232294E-2</v>
      </c>
      <c r="AM11" s="17">
        <v>5.0448915583174797E-2</v>
      </c>
      <c r="AN11" s="17">
        <v>0.114634041080002</v>
      </c>
      <c r="AO11" s="17">
        <v>7.3425747798608901E-2</v>
      </c>
      <c r="AP11" s="17">
        <v>6.2141235914971601E-2</v>
      </c>
      <c r="AQ11" s="17">
        <v>7.03238746776121E-2</v>
      </c>
      <c r="AR11" s="17">
        <v>0.122004451683872</v>
      </c>
      <c r="AS11" s="17">
        <v>4.2695494104621597E-2</v>
      </c>
      <c r="AT11" s="17">
        <v>0.11811433983221099</v>
      </c>
      <c r="AU11" s="17">
        <v>8.1571338995835296E-2</v>
      </c>
      <c r="AV11" s="17"/>
      <c r="AW11" s="17">
        <v>7.9188354987668505E-2</v>
      </c>
      <c r="AX11" s="17">
        <v>8.3683857350633106E-2</v>
      </c>
      <c r="AY11" s="17">
        <v>8.6615956534198194E-2</v>
      </c>
      <c r="AZ11" s="17">
        <v>7.2969854747158905E-2</v>
      </c>
      <c r="BA11" s="17">
        <v>1.58622519600655E-2</v>
      </c>
      <c r="BB11" s="17"/>
      <c r="BC11" s="17">
        <v>8.2806820598807201E-2</v>
      </c>
      <c r="BD11" s="17">
        <v>9.9331186691404103E-2</v>
      </c>
      <c r="BE11" s="17">
        <v>8.4567088048775593E-2</v>
      </c>
      <c r="BF11" s="17">
        <v>6.3580813664968205E-2</v>
      </c>
      <c r="BG11" s="17">
        <v>2.5678966816877799E-2</v>
      </c>
      <c r="BH11" s="17"/>
      <c r="BI11" s="17">
        <v>7.9873934783512096E-2</v>
      </c>
      <c r="BJ11" s="17"/>
      <c r="BK11" s="17">
        <v>9.2103256403677794E-2</v>
      </c>
      <c r="BL11" s="17">
        <v>8.8716317902531594E-2</v>
      </c>
      <c r="BM11" s="17">
        <v>7.9124335725013303E-2</v>
      </c>
      <c r="BN11" s="17">
        <v>0.10435544479940299</v>
      </c>
      <c r="BO11" s="17"/>
      <c r="BP11" s="17">
        <v>9.5120224100015097E-2</v>
      </c>
      <c r="BQ11" s="17">
        <v>9.2053806770362304E-2</v>
      </c>
      <c r="BR11" s="17">
        <v>0.12897281512310399</v>
      </c>
      <c r="BS11" s="17">
        <v>7.2077690296718303E-2</v>
      </c>
      <c r="BT11" s="17">
        <v>6.1735533757397897E-2</v>
      </c>
      <c r="BU11" s="17"/>
      <c r="BV11" s="17">
        <v>9.7647807552891805E-2</v>
      </c>
      <c r="BW11" s="17">
        <v>9.8365269444305403E-2</v>
      </c>
      <c r="BX11" s="17">
        <v>8.0819413989178093E-2</v>
      </c>
      <c r="BY11" s="17">
        <v>7.7850032382668702E-2</v>
      </c>
      <c r="BZ11" s="17">
        <v>6.7479617949814094E-2</v>
      </c>
      <c r="CA11" s="17"/>
      <c r="CB11" s="17">
        <v>8.3615295096313297E-2</v>
      </c>
      <c r="CC11" s="17">
        <v>8.5268202899139597E-2</v>
      </c>
      <c r="CD11" s="17"/>
      <c r="CE11" s="17">
        <v>9.6343157178170796E-2</v>
      </c>
      <c r="CF11" s="17"/>
      <c r="CG11" s="17">
        <v>0.10270281043882699</v>
      </c>
    </row>
    <row r="12" spans="2:85" x14ac:dyDescent="0.35">
      <c r="B12" s="18" t="s">
        <v>140</v>
      </c>
      <c r="C12" s="19">
        <v>8.1529487378184703E-2</v>
      </c>
      <c r="D12" s="19">
        <v>5.4031385966402501E-2</v>
      </c>
      <c r="E12" s="19">
        <v>0.10757239593043801</v>
      </c>
      <c r="F12" s="19"/>
      <c r="G12" s="19">
        <v>4.1109236145262601E-2</v>
      </c>
      <c r="H12" s="19">
        <v>6.5293455741331496E-2</v>
      </c>
      <c r="I12" s="19">
        <v>6.4004489452417795E-2</v>
      </c>
      <c r="J12" s="19">
        <v>0.10622383037546999</v>
      </c>
      <c r="K12" s="19">
        <v>8.4078287532198204E-2</v>
      </c>
      <c r="L12" s="19">
        <v>0.113993216299874</v>
      </c>
      <c r="M12" s="19"/>
      <c r="N12" s="19">
        <v>7.1789151066046997E-2</v>
      </c>
      <c r="O12" s="19">
        <v>7.1591274637374705E-2</v>
      </c>
      <c r="P12" s="19">
        <v>6.2003416223189403E-2</v>
      </c>
      <c r="Q12" s="19">
        <v>0.116908345463598</v>
      </c>
      <c r="R12" s="19"/>
      <c r="S12" s="19">
        <v>7.4450317978344394E-2</v>
      </c>
      <c r="T12" s="19">
        <v>7.9744376761535798E-2</v>
      </c>
      <c r="U12" s="19">
        <v>8.4959198143835596E-2</v>
      </c>
      <c r="V12" s="19">
        <v>9.2300934002002594E-2</v>
      </c>
      <c r="W12" s="19">
        <v>5.3567862385705399E-2</v>
      </c>
      <c r="X12" s="19">
        <v>5.9437685710300198E-2</v>
      </c>
      <c r="Y12" s="19">
        <v>8.2611712970741893E-2</v>
      </c>
      <c r="Z12" s="19">
        <v>8.7278660644793102E-2</v>
      </c>
      <c r="AA12" s="19">
        <v>9.4909426440047906E-2</v>
      </c>
      <c r="AB12" s="19">
        <v>9.5626404540145704E-2</v>
      </c>
      <c r="AC12" s="19">
        <v>0.12643714348077001</v>
      </c>
      <c r="AD12" s="19">
        <v>3.5194983575615901E-2</v>
      </c>
      <c r="AE12" s="19"/>
      <c r="AF12" s="19">
        <v>7.1564297703115703E-2</v>
      </c>
      <c r="AG12" s="19">
        <v>0.14560329203405301</v>
      </c>
      <c r="AH12" s="19">
        <v>0.15695537396197501</v>
      </c>
      <c r="AI12" s="19">
        <v>6.0640618259159403E-2</v>
      </c>
      <c r="AJ12" s="19">
        <v>7.1400043499065896E-2</v>
      </c>
      <c r="AK12" s="19">
        <v>8.3744803860651099E-2</v>
      </c>
      <c r="AL12" s="19">
        <v>7.3957045747016906E-2</v>
      </c>
      <c r="AM12" s="19">
        <v>9.2745254040197095E-2</v>
      </c>
      <c r="AN12" s="19">
        <v>7.66483804777153E-2</v>
      </c>
      <c r="AO12" s="19">
        <v>9.3125158567757299E-2</v>
      </c>
      <c r="AP12" s="19">
        <v>4.0560053455348702E-2</v>
      </c>
      <c r="AQ12" s="19">
        <v>8.5350857219043993E-2</v>
      </c>
      <c r="AR12" s="19">
        <v>6.7374954767336001E-2</v>
      </c>
      <c r="AS12" s="19">
        <v>8.3236777935582901E-2</v>
      </c>
      <c r="AT12" s="19">
        <v>1.89356875629158E-2</v>
      </c>
      <c r="AU12" s="19">
        <v>3.1262077121458898E-2</v>
      </c>
      <c r="AV12" s="19"/>
      <c r="AW12" s="19">
        <v>0.10711874122440899</v>
      </c>
      <c r="AX12" s="19">
        <v>9.4830667494555501E-2</v>
      </c>
      <c r="AY12" s="19">
        <v>6.2884137512128305E-2</v>
      </c>
      <c r="AZ12" s="19">
        <v>6.4662473868329406E-2</v>
      </c>
      <c r="BA12" s="19">
        <v>3.76935190484088E-2</v>
      </c>
      <c r="BB12" s="19"/>
      <c r="BC12" s="19">
        <v>4.4596849668244398E-2</v>
      </c>
      <c r="BD12" s="19">
        <v>6.5271476344405097E-2</v>
      </c>
      <c r="BE12" s="19">
        <v>0.106721969451208</v>
      </c>
      <c r="BF12" s="19">
        <v>9.0535602532264503E-2</v>
      </c>
      <c r="BG12" s="19">
        <v>5.9760706346895599E-2</v>
      </c>
      <c r="BH12" s="19"/>
      <c r="BI12" s="19">
        <v>6.8245644379380604E-2</v>
      </c>
      <c r="BJ12" s="19"/>
      <c r="BK12" s="19">
        <v>7.0536827910529204E-2</v>
      </c>
      <c r="BL12" s="19">
        <v>8.5723035942944101E-2</v>
      </c>
      <c r="BM12" s="19">
        <v>8.1134467014992398E-2</v>
      </c>
      <c r="BN12" s="19">
        <v>0.12675730907838501</v>
      </c>
      <c r="BO12" s="19"/>
      <c r="BP12" s="19">
        <v>7.5731631486963005E-2</v>
      </c>
      <c r="BQ12" s="19">
        <v>7.4738556332497805E-2</v>
      </c>
      <c r="BR12" s="19">
        <v>5.8134365288886498E-2</v>
      </c>
      <c r="BS12" s="19">
        <v>5.7092500508486299E-2</v>
      </c>
      <c r="BT12" s="19">
        <v>5.6095413894202299E-2</v>
      </c>
      <c r="BU12" s="19"/>
      <c r="BV12" s="19">
        <v>6.6945106438585505E-2</v>
      </c>
      <c r="BW12" s="19">
        <v>7.3733339704021003E-2</v>
      </c>
      <c r="BX12" s="19">
        <v>6.5091725903071496E-2</v>
      </c>
      <c r="BY12" s="19">
        <v>5.6516650359382803E-2</v>
      </c>
      <c r="BZ12" s="19">
        <v>5.6191311304790797E-2</v>
      </c>
      <c r="CA12" s="19"/>
      <c r="CB12" s="19">
        <v>4.7570708718005401E-2</v>
      </c>
      <c r="CC12" s="19">
        <v>0.101418788819441</v>
      </c>
      <c r="CD12" s="19"/>
      <c r="CE12" s="19">
        <v>7.7730835289788899E-2</v>
      </c>
      <c r="CF12" s="19"/>
      <c r="CG12" s="19">
        <v>2.79674880741036E-2</v>
      </c>
    </row>
    <row r="13" spans="2:85" x14ac:dyDescent="0.35">
      <c r="B13" s="16"/>
    </row>
    <row r="14" spans="2:85" x14ac:dyDescent="0.35">
      <c r="B14" t="s">
        <v>102</v>
      </c>
    </row>
    <row r="15" spans="2:85" x14ac:dyDescent="0.35">
      <c r="B15" t="s">
        <v>103</v>
      </c>
    </row>
    <row r="17" spans="2:2" x14ac:dyDescent="0.35">
      <c r="B1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J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10" width="20.7265625" customWidth="1"/>
  </cols>
  <sheetData>
    <row r="2" spans="2:10" ht="40" customHeight="1" x14ac:dyDescent="0.35">
      <c r="D2" s="27" t="s">
        <v>263</v>
      </c>
      <c r="E2" s="23"/>
      <c r="F2" s="23"/>
      <c r="G2" s="23"/>
      <c r="H2" s="23"/>
      <c r="I2" s="23"/>
      <c r="J2" s="23"/>
    </row>
    <row r="6" spans="2:10" ht="50" customHeight="1" x14ac:dyDescent="0.35">
      <c r="B6" s="20" t="s">
        <v>15</v>
      </c>
      <c r="C6" s="20" t="s">
        <v>251</v>
      </c>
      <c r="D6" s="20" t="s">
        <v>252</v>
      </c>
      <c r="E6" s="20" t="s">
        <v>253</v>
      </c>
      <c r="F6" s="20" t="s">
        <v>254</v>
      </c>
      <c r="G6" s="20" t="s">
        <v>255</v>
      </c>
      <c r="H6" s="20" t="s">
        <v>256</v>
      </c>
      <c r="I6" s="20" t="s">
        <v>257</v>
      </c>
    </row>
    <row r="7" spans="2:10" ht="29" x14ac:dyDescent="0.35">
      <c r="B7" s="18" t="s">
        <v>258</v>
      </c>
      <c r="C7" s="17">
        <v>0.55227718411992299</v>
      </c>
      <c r="D7" s="17">
        <v>0.36387808643430303</v>
      </c>
      <c r="E7" s="17">
        <v>0.35277487955365</v>
      </c>
      <c r="F7" s="17">
        <v>0.123114065577567</v>
      </c>
      <c r="G7" s="17">
        <v>0.128819138428306</v>
      </c>
      <c r="H7" s="17">
        <v>0.30178090226854098</v>
      </c>
      <c r="I7" s="17">
        <v>0.21535635352157201</v>
      </c>
    </row>
    <row r="8" spans="2:10" ht="29" x14ac:dyDescent="0.35">
      <c r="B8" s="18" t="s">
        <v>259</v>
      </c>
      <c r="C8" s="17">
        <v>9.4070485063249096E-2</v>
      </c>
      <c r="D8" s="17">
        <v>0.110263402833309</v>
      </c>
      <c r="E8" s="17">
        <v>0.105751173852678</v>
      </c>
      <c r="F8" s="17">
        <v>7.0864375965682694E-2</v>
      </c>
      <c r="G8" s="17">
        <v>7.2684014200809305E-2</v>
      </c>
      <c r="H8" s="17">
        <v>0.13740016797486601</v>
      </c>
      <c r="I8" s="17">
        <v>0.25553569781937102</v>
      </c>
    </row>
    <row r="9" spans="2:10" ht="29" x14ac:dyDescent="0.35">
      <c r="B9" s="18" t="s">
        <v>260</v>
      </c>
      <c r="C9" s="17">
        <v>4.3464233332308998E-2</v>
      </c>
      <c r="D9" s="17">
        <v>7.1370908717120402E-2</v>
      </c>
      <c r="E9" s="17">
        <v>4.0247421816966403E-2</v>
      </c>
      <c r="F9" s="17">
        <v>3.9732074475704003E-2</v>
      </c>
      <c r="G9" s="17">
        <v>4.8904830323875097E-2</v>
      </c>
      <c r="H9" s="17">
        <v>5.4849011823717403E-2</v>
      </c>
      <c r="I9" s="17">
        <v>5.2509760527194103E-2</v>
      </c>
    </row>
    <row r="10" spans="2:10" ht="29" x14ac:dyDescent="0.35">
      <c r="B10" s="18" t="s">
        <v>261</v>
      </c>
      <c r="C10" s="17">
        <v>4.9389298309641297E-2</v>
      </c>
      <c r="D10" s="17">
        <v>7.6621872739168997E-2</v>
      </c>
      <c r="E10" s="17">
        <v>0.137935636568077</v>
      </c>
      <c r="F10" s="17">
        <v>0.26215186568752602</v>
      </c>
      <c r="G10" s="17">
        <v>0.26039432932094198</v>
      </c>
      <c r="H10" s="17">
        <v>0.10044182598828399</v>
      </c>
      <c r="I10" s="17">
        <v>9.3546792158227005E-2</v>
      </c>
    </row>
    <row r="11" spans="2:10" x14ac:dyDescent="0.35">
      <c r="B11" s="18" t="s">
        <v>262</v>
      </c>
      <c r="C11" s="17">
        <v>0.26079879917487703</v>
      </c>
      <c r="D11" s="17">
        <v>0.37786572927609902</v>
      </c>
      <c r="E11" s="17">
        <v>0.36329088820862798</v>
      </c>
      <c r="F11" s="17">
        <v>0.50413761829352099</v>
      </c>
      <c r="G11" s="17">
        <v>0.48919768772606698</v>
      </c>
      <c r="H11" s="17">
        <v>0.405528091944592</v>
      </c>
      <c r="I11" s="17">
        <v>0.38305139597363602</v>
      </c>
    </row>
    <row r="12" spans="2:10" x14ac:dyDescent="0.35">
      <c r="B12" s="16"/>
      <c r="C12" s="16"/>
      <c r="D12" s="16"/>
      <c r="E12" s="16"/>
      <c r="F12" s="16"/>
      <c r="G12" s="16"/>
      <c r="H12" s="16"/>
      <c r="I12" s="16"/>
    </row>
    <row r="13" spans="2:10" x14ac:dyDescent="0.35">
      <c r="B13" t="s">
        <v>102</v>
      </c>
    </row>
    <row r="14" spans="2:10" x14ac:dyDescent="0.35">
      <c r="B14" t="s">
        <v>103</v>
      </c>
    </row>
    <row r="18" spans="2:2" x14ac:dyDescent="0.35">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264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258</v>
      </c>
      <c r="C9" s="17">
        <v>0.55227718411992299</v>
      </c>
      <c r="D9" s="17">
        <v>0.59316692468792398</v>
      </c>
      <c r="E9" s="17">
        <v>0.51301609515370705</v>
      </c>
      <c r="F9" s="17"/>
      <c r="G9" s="17">
        <v>0.43479876864294698</v>
      </c>
      <c r="H9" s="17">
        <v>0.49917775182033303</v>
      </c>
      <c r="I9" s="17">
        <v>0.51579232024598098</v>
      </c>
      <c r="J9" s="17">
        <v>0.61573450396935703</v>
      </c>
      <c r="K9" s="17">
        <v>0.56957306369583305</v>
      </c>
      <c r="L9" s="17">
        <v>0.63983092358489302</v>
      </c>
      <c r="M9" s="17"/>
      <c r="N9" s="17">
        <v>0.60971486386469698</v>
      </c>
      <c r="O9" s="17">
        <v>0.58032589442863802</v>
      </c>
      <c r="P9" s="17">
        <v>0.52464794372725299</v>
      </c>
      <c r="Q9" s="17">
        <v>0.48646485719657001</v>
      </c>
      <c r="R9" s="17"/>
      <c r="S9" s="17">
        <v>0.53543885691483495</v>
      </c>
      <c r="T9" s="17">
        <v>0.59132700912267899</v>
      </c>
      <c r="U9" s="17">
        <v>0.54731186122274</v>
      </c>
      <c r="V9" s="17">
        <v>0.564796755638589</v>
      </c>
      <c r="W9" s="17">
        <v>0.51955797287205796</v>
      </c>
      <c r="X9" s="17">
        <v>0.55622308939598797</v>
      </c>
      <c r="Y9" s="17">
        <v>0.51971113056322205</v>
      </c>
      <c r="Z9" s="17">
        <v>0.51166091346723097</v>
      </c>
      <c r="AA9" s="17">
        <v>0.53696206017763803</v>
      </c>
      <c r="AB9" s="17">
        <v>0.60912375733731905</v>
      </c>
      <c r="AC9" s="17">
        <v>0.56226629554166496</v>
      </c>
      <c r="AD9" s="17">
        <v>0.51073582319756505</v>
      </c>
      <c r="AE9" s="17"/>
      <c r="AF9" s="17">
        <v>0.51099577226647497</v>
      </c>
      <c r="AG9" s="17">
        <v>0.33413187263726302</v>
      </c>
      <c r="AH9" s="17">
        <v>0.581736548229425</v>
      </c>
      <c r="AI9" s="17">
        <v>0.533422576610868</v>
      </c>
      <c r="AJ9" s="17">
        <v>0.53423628654979105</v>
      </c>
      <c r="AK9" s="17">
        <v>0.55308520586769605</v>
      </c>
      <c r="AL9" s="17">
        <v>0.53035793992889402</v>
      </c>
      <c r="AM9" s="17">
        <v>0.49993905588376297</v>
      </c>
      <c r="AN9" s="17">
        <v>0.60280290083794597</v>
      </c>
      <c r="AO9" s="17">
        <v>0.55041155130678798</v>
      </c>
      <c r="AP9" s="17">
        <v>0.60828416275831498</v>
      </c>
      <c r="AQ9" s="17">
        <v>0.58635376803631001</v>
      </c>
      <c r="AR9" s="17">
        <v>0.63658309218120801</v>
      </c>
      <c r="AS9" s="17">
        <v>0.57672662405244501</v>
      </c>
      <c r="AT9" s="17">
        <v>0.68172667222517702</v>
      </c>
      <c r="AU9" s="17">
        <v>0.58680074595827802</v>
      </c>
      <c r="AV9" s="17"/>
      <c r="AW9" s="17">
        <v>0.51661597575015505</v>
      </c>
      <c r="AX9" s="17">
        <v>0.52796585075114899</v>
      </c>
      <c r="AY9" s="17">
        <v>0.57118919164354598</v>
      </c>
      <c r="AZ9" s="17">
        <v>0.55534173857003999</v>
      </c>
      <c r="BA9" s="17">
        <v>0.6772208177347</v>
      </c>
      <c r="BB9" s="17"/>
      <c r="BC9" s="17">
        <v>0.43488168901430702</v>
      </c>
      <c r="BD9" s="17">
        <v>0.553537332035965</v>
      </c>
      <c r="BE9" s="17">
        <v>0.58119270375277399</v>
      </c>
      <c r="BF9" s="17">
        <v>0.55954915170103203</v>
      </c>
      <c r="BG9" s="17">
        <v>0.56882149961128003</v>
      </c>
      <c r="BH9" s="17"/>
      <c r="BI9" s="17">
        <v>0.55435971064195599</v>
      </c>
      <c r="BJ9" s="17"/>
      <c r="BK9" s="17">
        <v>0.51170555726198796</v>
      </c>
      <c r="BL9" s="17">
        <v>0.57759831470371104</v>
      </c>
      <c r="BM9" s="17">
        <v>0.55559419560768997</v>
      </c>
      <c r="BN9" s="17">
        <v>0.480446890451797</v>
      </c>
      <c r="BO9" s="17"/>
      <c r="BP9" s="17">
        <v>0.60505948157185596</v>
      </c>
      <c r="BQ9" s="17">
        <v>0.57700580762775699</v>
      </c>
      <c r="BR9" s="17">
        <v>0.60688371094945004</v>
      </c>
      <c r="BS9" s="17">
        <v>0.63372713129075098</v>
      </c>
      <c r="BT9" s="17">
        <v>0.50289658240153601</v>
      </c>
      <c r="BU9" s="17"/>
      <c r="BV9" s="17">
        <v>0.58525409712959098</v>
      </c>
      <c r="BW9" s="17">
        <v>0.54539728141833899</v>
      </c>
      <c r="BX9" s="17">
        <v>0.65368643751184197</v>
      </c>
      <c r="BY9" s="17">
        <v>0.61823675087817798</v>
      </c>
      <c r="BZ9" s="17">
        <v>0.54540575367465904</v>
      </c>
      <c r="CA9" s="17"/>
      <c r="CB9" s="17">
        <v>0.60971877110277395</v>
      </c>
      <c r="CC9" s="17">
        <v>0.51863424748198805</v>
      </c>
      <c r="CD9" s="17"/>
      <c r="CE9" s="17">
        <v>0.54950323111121802</v>
      </c>
      <c r="CF9" s="17"/>
      <c r="CG9" s="17">
        <v>0.57952099039386695</v>
      </c>
    </row>
    <row r="10" spans="2:85" ht="29" x14ac:dyDescent="0.35">
      <c r="B10" s="18" t="s">
        <v>259</v>
      </c>
      <c r="C10" s="17">
        <v>9.4070485063249096E-2</v>
      </c>
      <c r="D10" s="17">
        <v>0.10004809265265401</v>
      </c>
      <c r="E10" s="17">
        <v>8.7950643425703398E-2</v>
      </c>
      <c r="F10" s="17"/>
      <c r="G10" s="17">
        <v>0.15677007256291001</v>
      </c>
      <c r="H10" s="17">
        <v>0.1119687159647</v>
      </c>
      <c r="I10" s="17">
        <v>0.111505619168053</v>
      </c>
      <c r="J10" s="17">
        <v>7.7814653184458696E-2</v>
      </c>
      <c r="K10" s="17">
        <v>7.0264249314121993E-2</v>
      </c>
      <c r="L10" s="17">
        <v>5.29402454555166E-2</v>
      </c>
      <c r="M10" s="17"/>
      <c r="N10" s="17">
        <v>0.108547934113861</v>
      </c>
      <c r="O10" s="17">
        <v>7.2186564780912302E-2</v>
      </c>
      <c r="P10" s="17">
        <v>0.11548108100195099</v>
      </c>
      <c r="Q10" s="17">
        <v>8.1707069265538904E-2</v>
      </c>
      <c r="R10" s="17"/>
      <c r="S10" s="17">
        <v>0.15526161433344901</v>
      </c>
      <c r="T10" s="17">
        <v>6.5796495066332797E-2</v>
      </c>
      <c r="U10" s="17">
        <v>0.10149701606450499</v>
      </c>
      <c r="V10" s="17">
        <v>7.2651309182091506E-2</v>
      </c>
      <c r="W10" s="17">
        <v>0.12550824251818099</v>
      </c>
      <c r="X10" s="17">
        <v>8.8282681965467902E-2</v>
      </c>
      <c r="Y10" s="17">
        <v>6.9220994364883701E-2</v>
      </c>
      <c r="Z10" s="17">
        <v>5.98683063563758E-2</v>
      </c>
      <c r="AA10" s="17">
        <v>8.3714937107843806E-2</v>
      </c>
      <c r="AB10" s="17">
        <v>0.102573588785096</v>
      </c>
      <c r="AC10" s="17">
        <v>7.54001340904428E-2</v>
      </c>
      <c r="AD10" s="17">
        <v>7.4987643422634004E-2</v>
      </c>
      <c r="AE10" s="17"/>
      <c r="AF10" s="17">
        <v>0.12616645120605799</v>
      </c>
      <c r="AG10" s="17">
        <v>8.2015095917526606E-2</v>
      </c>
      <c r="AH10" s="17">
        <v>5.85342445806281E-2</v>
      </c>
      <c r="AI10" s="17">
        <v>0.159723105706464</v>
      </c>
      <c r="AJ10" s="17">
        <v>6.5414213785205302E-2</v>
      </c>
      <c r="AK10" s="17">
        <v>0.10241742671168</v>
      </c>
      <c r="AL10" s="17">
        <v>8.3318363778685497E-2</v>
      </c>
      <c r="AM10" s="17">
        <v>7.9812798602217599E-2</v>
      </c>
      <c r="AN10" s="17">
        <v>7.8564385058281505E-2</v>
      </c>
      <c r="AO10" s="17">
        <v>8.2000308711592099E-2</v>
      </c>
      <c r="AP10" s="17">
        <v>7.7317905577945295E-2</v>
      </c>
      <c r="AQ10" s="17">
        <v>7.6756156610908205E-2</v>
      </c>
      <c r="AR10" s="17">
        <v>0.112485354115975</v>
      </c>
      <c r="AS10" s="17">
        <v>0.116101867145528</v>
      </c>
      <c r="AT10" s="17">
        <v>0.118741180725458</v>
      </c>
      <c r="AU10" s="17">
        <v>0.16655183154391801</v>
      </c>
      <c r="AV10" s="17"/>
      <c r="AW10" s="17">
        <v>6.9794765193837094E-2</v>
      </c>
      <c r="AX10" s="17">
        <v>9.1783095365224096E-2</v>
      </c>
      <c r="AY10" s="17">
        <v>0.120845491682627</v>
      </c>
      <c r="AZ10" s="17">
        <v>0.116001219670677</v>
      </c>
      <c r="BA10" s="17">
        <v>8.8197604856164596E-2</v>
      </c>
      <c r="BB10" s="17"/>
      <c r="BC10" s="17">
        <v>0.18782592823855401</v>
      </c>
      <c r="BD10" s="17">
        <v>9.9527785283655704E-2</v>
      </c>
      <c r="BE10" s="17">
        <v>7.2256187606455399E-2</v>
      </c>
      <c r="BF10" s="17">
        <v>6.4478560965173404E-2</v>
      </c>
      <c r="BG10" s="17">
        <v>0.100624695546903</v>
      </c>
      <c r="BH10" s="17"/>
      <c r="BI10" s="17">
        <v>0.10011923468073899</v>
      </c>
      <c r="BJ10" s="17"/>
      <c r="BK10" s="17">
        <v>9.6109149061295293E-2</v>
      </c>
      <c r="BL10" s="17">
        <v>5.4491127961162802E-2</v>
      </c>
      <c r="BM10" s="17">
        <v>0.11593027569983801</v>
      </c>
      <c r="BN10" s="17">
        <v>6.0525766679236398E-2</v>
      </c>
      <c r="BO10" s="17"/>
      <c r="BP10" s="17">
        <v>6.3186774966588505E-2</v>
      </c>
      <c r="BQ10" s="17">
        <v>0.13001894969897199</v>
      </c>
      <c r="BR10" s="17">
        <v>9.9587797964462793E-2</v>
      </c>
      <c r="BS10" s="17">
        <v>8.3285581016862897E-2</v>
      </c>
      <c r="BT10" s="17">
        <v>0.101275408603775</v>
      </c>
      <c r="BU10" s="17"/>
      <c r="BV10" s="17">
        <v>9.1846262539475101E-2</v>
      </c>
      <c r="BW10" s="17">
        <v>0.15107422267361001</v>
      </c>
      <c r="BX10" s="17">
        <v>6.8586609859447603E-2</v>
      </c>
      <c r="BY10" s="17">
        <v>8.2965346026716999E-2</v>
      </c>
      <c r="BZ10" s="17">
        <v>0.107510092686916</v>
      </c>
      <c r="CA10" s="17"/>
      <c r="CB10" s="17">
        <v>0.10504116631260001</v>
      </c>
      <c r="CC10" s="17">
        <v>8.7645071812443701E-2</v>
      </c>
      <c r="CD10" s="17"/>
      <c r="CE10" s="17">
        <v>0.165160598840429</v>
      </c>
      <c r="CF10" s="17"/>
      <c r="CG10" s="17">
        <v>0.16363757040253099</v>
      </c>
    </row>
    <row r="11" spans="2:85" ht="29" x14ac:dyDescent="0.35">
      <c r="B11" s="18" t="s">
        <v>260</v>
      </c>
      <c r="C11" s="17">
        <v>4.3464233332308998E-2</v>
      </c>
      <c r="D11" s="17">
        <v>4.8006221222062898E-2</v>
      </c>
      <c r="E11" s="17">
        <v>3.91632371472753E-2</v>
      </c>
      <c r="F11" s="17"/>
      <c r="G11" s="17">
        <v>7.5490787674565393E-2</v>
      </c>
      <c r="H11" s="17">
        <v>7.0799606318569394E-2</v>
      </c>
      <c r="I11" s="17">
        <v>6.4567557938411096E-2</v>
      </c>
      <c r="J11" s="17">
        <v>2.08913349880466E-2</v>
      </c>
      <c r="K11" s="17">
        <v>3.59428075459296E-2</v>
      </c>
      <c r="L11" s="17">
        <v>6.2476639600221404E-3</v>
      </c>
      <c r="M11" s="17"/>
      <c r="N11" s="17">
        <v>4.3073397609810597E-2</v>
      </c>
      <c r="O11" s="17">
        <v>3.7476627610069299E-2</v>
      </c>
      <c r="P11" s="17">
        <v>4.4554947217357498E-2</v>
      </c>
      <c r="Q11" s="17">
        <v>4.95013315115524E-2</v>
      </c>
      <c r="R11" s="17"/>
      <c r="S11" s="17">
        <v>4.28723201395875E-2</v>
      </c>
      <c r="T11" s="17">
        <v>2.5833141758395298E-2</v>
      </c>
      <c r="U11" s="17">
        <v>3.1298200939568803E-2</v>
      </c>
      <c r="V11" s="17">
        <v>4.9144166977692298E-2</v>
      </c>
      <c r="W11" s="17">
        <v>7.0393366228069396E-2</v>
      </c>
      <c r="X11" s="17">
        <v>5.1755194832811803E-2</v>
      </c>
      <c r="Y11" s="17">
        <v>6.3579230686204594E-2</v>
      </c>
      <c r="Z11" s="17">
        <v>5.5941200942819902E-2</v>
      </c>
      <c r="AA11" s="17">
        <v>3.9712072440602597E-2</v>
      </c>
      <c r="AB11" s="17">
        <v>3.4523690590233198E-2</v>
      </c>
      <c r="AC11" s="17">
        <v>8.8788841473621209E-3</v>
      </c>
      <c r="AD11" s="17">
        <v>7.8701824649769797E-2</v>
      </c>
      <c r="AE11" s="17"/>
      <c r="AF11" s="17">
        <v>0</v>
      </c>
      <c r="AG11" s="17">
        <v>5.4108705217815502E-2</v>
      </c>
      <c r="AH11" s="17">
        <v>3.4484021513060702E-2</v>
      </c>
      <c r="AI11" s="17">
        <v>4.4706446893380103E-2</v>
      </c>
      <c r="AJ11" s="17">
        <v>5.7891675224081597E-2</v>
      </c>
      <c r="AK11" s="17">
        <v>3.0151714482756501E-2</v>
      </c>
      <c r="AL11" s="17">
        <v>5.9858057179896999E-2</v>
      </c>
      <c r="AM11" s="17">
        <v>6.22887185982497E-2</v>
      </c>
      <c r="AN11" s="17">
        <v>3.3498135865983603E-2</v>
      </c>
      <c r="AO11" s="17">
        <v>9.0308959371195693E-2</v>
      </c>
      <c r="AP11" s="17">
        <v>2.0750729469035199E-2</v>
      </c>
      <c r="AQ11" s="17">
        <v>4.4369785483147697E-2</v>
      </c>
      <c r="AR11" s="17">
        <v>3.4841211123475199E-2</v>
      </c>
      <c r="AS11" s="17">
        <v>4.2202539412318801E-2</v>
      </c>
      <c r="AT11" s="17">
        <v>1.28039248950886E-2</v>
      </c>
      <c r="AU11" s="17">
        <v>4.3036528307805799E-2</v>
      </c>
      <c r="AV11" s="17"/>
      <c r="AW11" s="17">
        <v>3.7682489755390097E-2</v>
      </c>
      <c r="AX11" s="17">
        <v>5.0126796059947597E-2</v>
      </c>
      <c r="AY11" s="17">
        <v>5.3050624920963303E-2</v>
      </c>
      <c r="AZ11" s="17">
        <v>4.3214760102753103E-2</v>
      </c>
      <c r="BA11" s="17">
        <v>5.4462789552611302E-2</v>
      </c>
      <c r="BB11" s="17"/>
      <c r="BC11" s="17">
        <v>0.125751781475617</v>
      </c>
      <c r="BD11" s="17">
        <v>4.7845943898701698E-2</v>
      </c>
      <c r="BE11" s="17">
        <v>2.5407907187354702E-2</v>
      </c>
      <c r="BF11" s="17">
        <v>1.47653533462139E-2</v>
      </c>
      <c r="BG11" s="17">
        <v>5.3463330055129599E-2</v>
      </c>
      <c r="BH11" s="17"/>
      <c r="BI11" s="17">
        <v>4.9977829731745201E-2</v>
      </c>
      <c r="BJ11" s="17"/>
      <c r="BK11" s="17">
        <v>7.2021921551069595E-2</v>
      </c>
      <c r="BL11" s="17">
        <v>2.7426546409508899E-2</v>
      </c>
      <c r="BM11" s="17">
        <v>4.4126983527864601E-2</v>
      </c>
      <c r="BN11" s="17">
        <v>0</v>
      </c>
      <c r="BO11" s="17"/>
      <c r="BP11" s="17">
        <v>3.6676960852321597E-2</v>
      </c>
      <c r="BQ11" s="17">
        <v>5.8246324738659899E-2</v>
      </c>
      <c r="BR11" s="17">
        <v>4.0776401265007603E-2</v>
      </c>
      <c r="BS11" s="17">
        <v>6.2140707326653798E-2</v>
      </c>
      <c r="BT11" s="17">
        <v>5.7877870408529902E-2</v>
      </c>
      <c r="BU11" s="17"/>
      <c r="BV11" s="17">
        <v>4.1387984991517503E-2</v>
      </c>
      <c r="BW11" s="17">
        <v>6.8309228562583701E-2</v>
      </c>
      <c r="BX11" s="17">
        <v>5.1847181449862001E-2</v>
      </c>
      <c r="BY11" s="17">
        <v>4.61573854287015E-2</v>
      </c>
      <c r="BZ11" s="17">
        <v>3.9987781423939099E-2</v>
      </c>
      <c r="CA11" s="17"/>
      <c r="CB11" s="17">
        <v>6.8746413477884599E-2</v>
      </c>
      <c r="CC11" s="17">
        <v>2.86567248809773E-2</v>
      </c>
      <c r="CD11" s="17"/>
      <c r="CE11" s="17">
        <v>7.5389190874301501E-2</v>
      </c>
      <c r="CF11" s="17"/>
      <c r="CG11" s="17">
        <v>0.10130223256429299</v>
      </c>
    </row>
    <row r="12" spans="2:85" ht="29" x14ac:dyDescent="0.35">
      <c r="B12" s="18" t="s">
        <v>261</v>
      </c>
      <c r="C12" s="17">
        <v>4.9389298309641297E-2</v>
      </c>
      <c r="D12" s="17">
        <v>6.0808588736455803E-2</v>
      </c>
      <c r="E12" s="17">
        <v>3.83983043780226E-2</v>
      </c>
      <c r="F12" s="17"/>
      <c r="G12" s="17">
        <v>5.0417051102762199E-2</v>
      </c>
      <c r="H12" s="17">
        <v>4.63747621969973E-2</v>
      </c>
      <c r="I12" s="17">
        <v>5.5498158495447897E-2</v>
      </c>
      <c r="J12" s="17">
        <v>3.6750682296454298E-2</v>
      </c>
      <c r="K12" s="17">
        <v>3.5885037886376002E-2</v>
      </c>
      <c r="L12" s="17">
        <v>6.5515147624545494E-2</v>
      </c>
      <c r="M12" s="17"/>
      <c r="N12" s="17">
        <v>4.2015906571763198E-2</v>
      </c>
      <c r="O12" s="17">
        <v>3.97518886357352E-2</v>
      </c>
      <c r="P12" s="17">
        <v>5.6641314301949901E-2</v>
      </c>
      <c r="Q12" s="17">
        <v>5.8128018228229897E-2</v>
      </c>
      <c r="R12" s="17"/>
      <c r="S12" s="17">
        <v>3.2272345450655097E-2</v>
      </c>
      <c r="T12" s="17">
        <v>5.9074119071843102E-2</v>
      </c>
      <c r="U12" s="17">
        <v>7.3405597678784407E-2</v>
      </c>
      <c r="V12" s="17">
        <v>4.6463894688888098E-2</v>
      </c>
      <c r="W12" s="17">
        <v>4.1307828894870502E-2</v>
      </c>
      <c r="X12" s="17">
        <v>6.3770504874388206E-2</v>
      </c>
      <c r="Y12" s="17">
        <v>7.4126842026653095E-2</v>
      </c>
      <c r="Z12" s="17">
        <v>5.44418300386975E-2</v>
      </c>
      <c r="AA12" s="17">
        <v>5.8359499938846503E-2</v>
      </c>
      <c r="AB12" s="17">
        <v>6.67503886937355E-3</v>
      </c>
      <c r="AC12" s="17">
        <v>3.0599598751211699E-2</v>
      </c>
      <c r="AD12" s="17">
        <v>6.2173853102214897E-2</v>
      </c>
      <c r="AE12" s="17"/>
      <c r="AF12" s="17">
        <v>3.3707985608663303E-2</v>
      </c>
      <c r="AG12" s="17">
        <v>5.0052324105266499E-2</v>
      </c>
      <c r="AH12" s="17">
        <v>4.58638545270234E-2</v>
      </c>
      <c r="AI12" s="17">
        <v>5.06901090432045E-2</v>
      </c>
      <c r="AJ12" s="17">
        <v>5.76615727414065E-2</v>
      </c>
      <c r="AK12" s="17">
        <v>4.8182403332117797E-2</v>
      </c>
      <c r="AL12" s="17">
        <v>6.6795088129889296E-2</v>
      </c>
      <c r="AM12" s="17">
        <v>8.2644385348360896E-2</v>
      </c>
      <c r="AN12" s="17">
        <v>4.9761232491585101E-2</v>
      </c>
      <c r="AO12" s="17">
        <v>1.7750359953263201E-2</v>
      </c>
      <c r="AP12" s="17">
        <v>4.15042096972622E-2</v>
      </c>
      <c r="AQ12" s="17">
        <v>4.2949273661933497E-2</v>
      </c>
      <c r="AR12" s="17">
        <v>3.9984886642994502E-2</v>
      </c>
      <c r="AS12" s="17">
        <v>0</v>
      </c>
      <c r="AT12" s="17">
        <v>3.0235099136993598E-2</v>
      </c>
      <c r="AU12" s="17">
        <v>6.6404836785971894E-2</v>
      </c>
      <c r="AV12" s="17"/>
      <c r="AW12" s="17">
        <v>5.7440833074574399E-2</v>
      </c>
      <c r="AX12" s="17">
        <v>3.26425045572247E-2</v>
      </c>
      <c r="AY12" s="17">
        <v>3.3745863035219099E-2</v>
      </c>
      <c r="AZ12" s="17">
        <v>6.1618861532683297E-2</v>
      </c>
      <c r="BA12" s="17">
        <v>5.7398817558013203E-2</v>
      </c>
      <c r="BB12" s="17"/>
      <c r="BC12" s="17">
        <v>5.1904833714429603E-2</v>
      </c>
      <c r="BD12" s="17">
        <v>6.1805995727785501E-2</v>
      </c>
      <c r="BE12" s="17">
        <v>4.4976462397278802E-2</v>
      </c>
      <c r="BF12" s="17">
        <v>2.6724807189190899E-2</v>
      </c>
      <c r="BG12" s="17">
        <v>5.4756249354268899E-2</v>
      </c>
      <c r="BH12" s="17"/>
      <c r="BI12" s="17">
        <v>4.7755108939374798E-2</v>
      </c>
      <c r="BJ12" s="17"/>
      <c r="BK12" s="17">
        <v>6.6302197596014703E-2</v>
      </c>
      <c r="BL12" s="17">
        <v>3.88028134153496E-2</v>
      </c>
      <c r="BM12" s="17">
        <v>4.8052103577943601E-2</v>
      </c>
      <c r="BN12" s="17">
        <v>7.8642841200582403E-2</v>
      </c>
      <c r="BO12" s="17"/>
      <c r="BP12" s="17">
        <v>5.8744551627425402E-2</v>
      </c>
      <c r="BQ12" s="17">
        <v>4.90637349803629E-2</v>
      </c>
      <c r="BR12" s="17">
        <v>4.46707410869581E-2</v>
      </c>
      <c r="BS12" s="17">
        <v>4.8578113298028899E-2</v>
      </c>
      <c r="BT12" s="17">
        <v>6.8736083738590303E-2</v>
      </c>
      <c r="BU12" s="17"/>
      <c r="BV12" s="17">
        <v>5.9047601768499297E-2</v>
      </c>
      <c r="BW12" s="17">
        <v>5.6146702040007497E-2</v>
      </c>
      <c r="BX12" s="17">
        <v>4.2458406043788699E-2</v>
      </c>
      <c r="BY12" s="17">
        <v>5.5360741728267902E-2</v>
      </c>
      <c r="BZ12" s="17">
        <v>3.8296446433693697E-2</v>
      </c>
      <c r="CA12" s="17"/>
      <c r="CB12" s="17">
        <v>4.4770613982698201E-2</v>
      </c>
      <c r="CC12" s="17">
        <v>5.2094413406972399E-2</v>
      </c>
      <c r="CD12" s="17"/>
      <c r="CE12" s="17">
        <v>4.94115937973372E-2</v>
      </c>
      <c r="CF12" s="17"/>
      <c r="CG12" s="17">
        <v>4.2600711611337001E-2</v>
      </c>
    </row>
    <row r="13" spans="2:85" x14ac:dyDescent="0.35">
      <c r="B13" s="18" t="s">
        <v>262</v>
      </c>
      <c r="C13" s="19">
        <v>0.26079879917487703</v>
      </c>
      <c r="D13" s="19">
        <v>0.197970172700903</v>
      </c>
      <c r="E13" s="19">
        <v>0.321471719895291</v>
      </c>
      <c r="F13" s="19"/>
      <c r="G13" s="19">
        <v>0.28252332001681602</v>
      </c>
      <c r="H13" s="19">
        <v>0.27167916369939998</v>
      </c>
      <c r="I13" s="19">
        <v>0.25263634415210801</v>
      </c>
      <c r="J13" s="19">
        <v>0.24880882556168299</v>
      </c>
      <c r="K13" s="19">
        <v>0.28833484155773897</v>
      </c>
      <c r="L13" s="19">
        <v>0.23546601937502301</v>
      </c>
      <c r="M13" s="19"/>
      <c r="N13" s="19">
        <v>0.196647897839868</v>
      </c>
      <c r="O13" s="19">
        <v>0.27025902454464601</v>
      </c>
      <c r="P13" s="19">
        <v>0.25867471375148798</v>
      </c>
      <c r="Q13" s="19">
        <v>0.32419872379810899</v>
      </c>
      <c r="R13" s="19"/>
      <c r="S13" s="19">
        <v>0.23415486316147299</v>
      </c>
      <c r="T13" s="19">
        <v>0.25796923498074997</v>
      </c>
      <c r="U13" s="19">
        <v>0.24648732409440199</v>
      </c>
      <c r="V13" s="19">
        <v>0.26694387351273902</v>
      </c>
      <c r="W13" s="19">
        <v>0.243232589486822</v>
      </c>
      <c r="X13" s="19">
        <v>0.23996852893134399</v>
      </c>
      <c r="Y13" s="19">
        <v>0.27336180235903701</v>
      </c>
      <c r="Z13" s="19">
        <v>0.31808774919487598</v>
      </c>
      <c r="AA13" s="19">
        <v>0.281251430335069</v>
      </c>
      <c r="AB13" s="19">
        <v>0.24710392441797799</v>
      </c>
      <c r="AC13" s="19">
        <v>0.32285508746931801</v>
      </c>
      <c r="AD13" s="19">
        <v>0.27340085562781602</v>
      </c>
      <c r="AE13" s="19"/>
      <c r="AF13" s="19">
        <v>0.32912979091880401</v>
      </c>
      <c r="AG13" s="19">
        <v>0.47969200212212798</v>
      </c>
      <c r="AH13" s="19">
        <v>0.27938133114986302</v>
      </c>
      <c r="AI13" s="19">
        <v>0.211457761746082</v>
      </c>
      <c r="AJ13" s="19">
        <v>0.284796251699516</v>
      </c>
      <c r="AK13" s="19">
        <v>0.26616324960575</v>
      </c>
      <c r="AL13" s="19">
        <v>0.25967055098263497</v>
      </c>
      <c r="AM13" s="19">
        <v>0.27531504156740799</v>
      </c>
      <c r="AN13" s="19">
        <v>0.235373345746203</v>
      </c>
      <c r="AO13" s="19">
        <v>0.25952882065716099</v>
      </c>
      <c r="AP13" s="19">
        <v>0.25214299249744199</v>
      </c>
      <c r="AQ13" s="19">
        <v>0.2495710162077</v>
      </c>
      <c r="AR13" s="19">
        <v>0.17610545593634699</v>
      </c>
      <c r="AS13" s="19">
        <v>0.26496896938970799</v>
      </c>
      <c r="AT13" s="19">
        <v>0.15649312301728299</v>
      </c>
      <c r="AU13" s="19">
        <v>0.137206057404026</v>
      </c>
      <c r="AV13" s="19"/>
      <c r="AW13" s="19">
        <v>0.31846593622604402</v>
      </c>
      <c r="AX13" s="19">
        <v>0.29748175326645399</v>
      </c>
      <c r="AY13" s="19">
        <v>0.22116882871764501</v>
      </c>
      <c r="AZ13" s="19">
        <v>0.22382342012384701</v>
      </c>
      <c r="BA13" s="19">
        <v>0.12271997029851101</v>
      </c>
      <c r="BB13" s="19"/>
      <c r="BC13" s="19">
        <v>0.199635767557092</v>
      </c>
      <c r="BD13" s="19">
        <v>0.237282943053892</v>
      </c>
      <c r="BE13" s="19">
        <v>0.27616673905613698</v>
      </c>
      <c r="BF13" s="19">
        <v>0.33448212679839001</v>
      </c>
      <c r="BG13" s="19">
        <v>0.22233422543241799</v>
      </c>
      <c r="BH13" s="19"/>
      <c r="BI13" s="19">
        <v>0.247788116006185</v>
      </c>
      <c r="BJ13" s="19"/>
      <c r="BK13" s="19">
        <v>0.25386117452963303</v>
      </c>
      <c r="BL13" s="19">
        <v>0.30168119751026801</v>
      </c>
      <c r="BM13" s="19">
        <v>0.23629644158666399</v>
      </c>
      <c r="BN13" s="19">
        <v>0.380384501668384</v>
      </c>
      <c r="BO13" s="19"/>
      <c r="BP13" s="19">
        <v>0.236332230981809</v>
      </c>
      <c r="BQ13" s="19">
        <v>0.185665182954248</v>
      </c>
      <c r="BR13" s="19">
        <v>0.20808134873412101</v>
      </c>
      <c r="BS13" s="19">
        <v>0.17226846706770399</v>
      </c>
      <c r="BT13" s="19">
        <v>0.269214054847569</v>
      </c>
      <c r="BU13" s="19"/>
      <c r="BV13" s="19">
        <v>0.222464053570917</v>
      </c>
      <c r="BW13" s="19">
        <v>0.17907256530546001</v>
      </c>
      <c r="BX13" s="19">
        <v>0.18342136513505999</v>
      </c>
      <c r="BY13" s="19">
        <v>0.197279775938136</v>
      </c>
      <c r="BZ13" s="19">
        <v>0.26879992578079198</v>
      </c>
      <c r="CA13" s="19"/>
      <c r="CB13" s="19">
        <v>0.17172303512404299</v>
      </c>
      <c r="CC13" s="19">
        <v>0.31296954241761799</v>
      </c>
      <c r="CD13" s="19"/>
      <c r="CE13" s="19">
        <v>0.160535385376714</v>
      </c>
      <c r="CF13" s="19"/>
      <c r="CG13" s="19">
        <v>0.112938495027972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258</v>
      </c>
      <c r="C9" s="17">
        <v>0.36387808643430303</v>
      </c>
      <c r="D9" s="17">
        <v>0.38184772283127899</v>
      </c>
      <c r="E9" s="17">
        <v>0.34641272518051902</v>
      </c>
      <c r="F9" s="17"/>
      <c r="G9" s="17">
        <v>0.40867049147605</v>
      </c>
      <c r="H9" s="17">
        <v>0.44329599870491698</v>
      </c>
      <c r="I9" s="17">
        <v>0.42805307548198401</v>
      </c>
      <c r="J9" s="17">
        <v>0.38349427072341402</v>
      </c>
      <c r="K9" s="17">
        <v>0.28447657595204601</v>
      </c>
      <c r="L9" s="17">
        <v>0.254768287467595</v>
      </c>
      <c r="M9" s="17"/>
      <c r="N9" s="17">
        <v>0.42210218287128098</v>
      </c>
      <c r="O9" s="17">
        <v>0.36147702898103001</v>
      </c>
      <c r="P9" s="17">
        <v>0.36018798409142</v>
      </c>
      <c r="Q9" s="17">
        <v>0.30965147678698102</v>
      </c>
      <c r="R9" s="17"/>
      <c r="S9" s="17">
        <v>0.45884087202244001</v>
      </c>
      <c r="T9" s="17">
        <v>0.385782597454283</v>
      </c>
      <c r="U9" s="17">
        <v>0.339429484145788</v>
      </c>
      <c r="V9" s="17">
        <v>0.32424280473089201</v>
      </c>
      <c r="W9" s="17">
        <v>0.30465356588223902</v>
      </c>
      <c r="X9" s="17">
        <v>0.37564528789829299</v>
      </c>
      <c r="Y9" s="17">
        <v>0.31991703362191398</v>
      </c>
      <c r="Z9" s="17">
        <v>0.29789974447154999</v>
      </c>
      <c r="AA9" s="17">
        <v>0.350977914424079</v>
      </c>
      <c r="AB9" s="17">
        <v>0.354967516008386</v>
      </c>
      <c r="AC9" s="17">
        <v>0.39167263240012501</v>
      </c>
      <c r="AD9" s="17">
        <v>0.34515396199477499</v>
      </c>
      <c r="AE9" s="17"/>
      <c r="AF9" s="17">
        <v>0.29062861449107602</v>
      </c>
      <c r="AG9" s="17">
        <v>0.242931982780593</v>
      </c>
      <c r="AH9" s="17">
        <v>0.30233063903816598</v>
      </c>
      <c r="AI9" s="17">
        <v>0.32629831691312799</v>
      </c>
      <c r="AJ9" s="17">
        <v>0.38489494837837002</v>
      </c>
      <c r="AK9" s="17">
        <v>0.39363537456523401</v>
      </c>
      <c r="AL9" s="17">
        <v>0.31019894914436302</v>
      </c>
      <c r="AM9" s="17">
        <v>0.34443388019288701</v>
      </c>
      <c r="AN9" s="17">
        <v>0.30710602904296902</v>
      </c>
      <c r="AO9" s="17">
        <v>0.296634728570147</v>
      </c>
      <c r="AP9" s="17">
        <v>0.38139462442805799</v>
      </c>
      <c r="AQ9" s="17">
        <v>0.39753816255615099</v>
      </c>
      <c r="AR9" s="17">
        <v>0.46866422569862898</v>
      </c>
      <c r="AS9" s="17">
        <v>0.51851805814859098</v>
      </c>
      <c r="AT9" s="17">
        <v>0.54668771053375398</v>
      </c>
      <c r="AU9" s="17">
        <v>0.50401314308134404</v>
      </c>
      <c r="AV9" s="17"/>
      <c r="AW9" s="17">
        <v>0.30201321075628002</v>
      </c>
      <c r="AX9" s="17">
        <v>0.32747144394351402</v>
      </c>
      <c r="AY9" s="17">
        <v>0.41709095815645097</v>
      </c>
      <c r="AZ9" s="17">
        <v>0.44407462449266299</v>
      </c>
      <c r="BA9" s="17">
        <v>0.44786074795754899</v>
      </c>
      <c r="BB9" s="17"/>
      <c r="BC9" s="17">
        <v>0.370279490506014</v>
      </c>
      <c r="BD9" s="17">
        <v>0.37761745743733999</v>
      </c>
      <c r="BE9" s="17">
        <v>0.334380855123663</v>
      </c>
      <c r="BF9" s="17">
        <v>0.35875651196266101</v>
      </c>
      <c r="BG9" s="17">
        <v>0.54137132747083605</v>
      </c>
      <c r="BH9" s="17"/>
      <c r="BI9" s="17">
        <v>0.36959271190894699</v>
      </c>
      <c r="BJ9" s="17"/>
      <c r="BK9" s="17">
        <v>0.36775767134888898</v>
      </c>
      <c r="BL9" s="17">
        <v>0.33393001078907703</v>
      </c>
      <c r="BM9" s="17">
        <v>0.38173982136761803</v>
      </c>
      <c r="BN9" s="17">
        <v>0.288104253012199</v>
      </c>
      <c r="BO9" s="17"/>
      <c r="BP9" s="17">
        <v>0.332911816400139</v>
      </c>
      <c r="BQ9" s="17">
        <v>0.40370789157041698</v>
      </c>
      <c r="BR9" s="17">
        <v>0.39017435917888699</v>
      </c>
      <c r="BS9" s="17">
        <v>0.338896725692235</v>
      </c>
      <c r="BT9" s="17">
        <v>0.43330477902971598</v>
      </c>
      <c r="BU9" s="17"/>
      <c r="BV9" s="17">
        <v>0.338203159540585</v>
      </c>
      <c r="BW9" s="17">
        <v>0.40247966208381403</v>
      </c>
      <c r="BX9" s="17">
        <v>0.45388112942286601</v>
      </c>
      <c r="BY9" s="17">
        <v>0.35280045996850801</v>
      </c>
      <c r="BZ9" s="17">
        <v>0.44112791991745998</v>
      </c>
      <c r="CA9" s="17"/>
      <c r="CB9" s="17">
        <v>0.39256260606941801</v>
      </c>
      <c r="CC9" s="17">
        <v>0.34707786333354002</v>
      </c>
      <c r="CD9" s="17"/>
      <c r="CE9" s="17">
        <v>0.39798981052473997</v>
      </c>
      <c r="CF9" s="17"/>
      <c r="CG9" s="17">
        <v>0.45670783367016998</v>
      </c>
    </row>
    <row r="10" spans="2:85" ht="29" x14ac:dyDescent="0.35">
      <c r="B10" s="18" t="s">
        <v>259</v>
      </c>
      <c r="C10" s="17">
        <v>0.110263402833309</v>
      </c>
      <c r="D10" s="17">
        <v>0.12389453355357</v>
      </c>
      <c r="E10" s="17">
        <v>9.6726949741963594E-2</v>
      </c>
      <c r="F10" s="17"/>
      <c r="G10" s="17">
        <v>0.15613777212927599</v>
      </c>
      <c r="H10" s="17">
        <v>0.13144159776928699</v>
      </c>
      <c r="I10" s="17">
        <v>0.11386179726340399</v>
      </c>
      <c r="J10" s="17">
        <v>0.10338160781021399</v>
      </c>
      <c r="K10" s="17">
        <v>8.2828472763657401E-2</v>
      </c>
      <c r="L10" s="17">
        <v>8.3676956738405806E-2</v>
      </c>
      <c r="M10" s="17"/>
      <c r="N10" s="17">
        <v>0.107926648590893</v>
      </c>
      <c r="O10" s="17">
        <v>8.9806816815306806E-2</v>
      </c>
      <c r="P10" s="17">
        <v>0.138411923255854</v>
      </c>
      <c r="Q10" s="17">
        <v>0.110173356124666</v>
      </c>
      <c r="R10" s="17"/>
      <c r="S10" s="17">
        <v>0.10240381594223499</v>
      </c>
      <c r="T10" s="17">
        <v>8.7747244457454798E-2</v>
      </c>
      <c r="U10" s="17">
        <v>9.2199630116257897E-2</v>
      </c>
      <c r="V10" s="17">
        <v>9.3970009877121105E-2</v>
      </c>
      <c r="W10" s="17">
        <v>0.11700768759217101</v>
      </c>
      <c r="X10" s="17">
        <v>0.143977077727026</v>
      </c>
      <c r="Y10" s="17">
        <v>9.5588713158954494E-2</v>
      </c>
      <c r="Z10" s="17">
        <v>0.15903638758390901</v>
      </c>
      <c r="AA10" s="17">
        <v>0.11751386641091</v>
      </c>
      <c r="AB10" s="17">
        <v>0.113416818716955</v>
      </c>
      <c r="AC10" s="17">
        <v>8.2154078035247199E-2</v>
      </c>
      <c r="AD10" s="17">
        <v>0.20976276747742501</v>
      </c>
      <c r="AE10" s="17"/>
      <c r="AF10" s="17">
        <v>0.12616645120605799</v>
      </c>
      <c r="AG10" s="17">
        <v>0.109037230838812</v>
      </c>
      <c r="AH10" s="17">
        <v>0.103585078390788</v>
      </c>
      <c r="AI10" s="17">
        <v>0.13581474976710101</v>
      </c>
      <c r="AJ10" s="17">
        <v>6.3184055400943906E-2</v>
      </c>
      <c r="AK10" s="17">
        <v>8.9941309626357102E-2</v>
      </c>
      <c r="AL10" s="17">
        <v>9.8436757095245603E-2</v>
      </c>
      <c r="AM10" s="17">
        <v>7.2416728368720096E-2</v>
      </c>
      <c r="AN10" s="17">
        <v>0.137574280058015</v>
      </c>
      <c r="AO10" s="17">
        <v>0.20161616540887001</v>
      </c>
      <c r="AP10" s="17">
        <v>0.12795394250982001</v>
      </c>
      <c r="AQ10" s="17">
        <v>8.6858059082273995E-2</v>
      </c>
      <c r="AR10" s="17">
        <v>0.15204670710715901</v>
      </c>
      <c r="AS10" s="17">
        <v>6.1628003683629702E-2</v>
      </c>
      <c r="AT10" s="17">
        <v>3.08856690207879E-2</v>
      </c>
      <c r="AU10" s="17">
        <v>0.17039199287463799</v>
      </c>
      <c r="AV10" s="17"/>
      <c r="AW10" s="17">
        <v>7.5848576545052906E-2</v>
      </c>
      <c r="AX10" s="17">
        <v>0.145720932516479</v>
      </c>
      <c r="AY10" s="17">
        <v>0.117361173658048</v>
      </c>
      <c r="AZ10" s="17">
        <v>0.11261270138910701</v>
      </c>
      <c r="BA10" s="17">
        <v>8.9312881683742906E-2</v>
      </c>
      <c r="BB10" s="17"/>
      <c r="BC10" s="17">
        <v>0.15112011599422301</v>
      </c>
      <c r="BD10" s="17">
        <v>0.11774904939844499</v>
      </c>
      <c r="BE10" s="17">
        <v>0.104691088252875</v>
      </c>
      <c r="BF10" s="17">
        <v>7.6427843973259094E-2</v>
      </c>
      <c r="BG10" s="17">
        <v>0.106004741089414</v>
      </c>
      <c r="BH10" s="17"/>
      <c r="BI10" s="17">
        <v>0.11869023600268901</v>
      </c>
      <c r="BJ10" s="17"/>
      <c r="BK10" s="17">
        <v>0.115069584648875</v>
      </c>
      <c r="BL10" s="17">
        <v>9.3376941145855596E-2</v>
      </c>
      <c r="BM10" s="17">
        <v>0.121440002614675</v>
      </c>
      <c r="BN10" s="17">
        <v>2.0006845107527801E-2</v>
      </c>
      <c r="BO10" s="17"/>
      <c r="BP10" s="17">
        <v>0.102035143272256</v>
      </c>
      <c r="BQ10" s="17">
        <v>0.122543023770572</v>
      </c>
      <c r="BR10" s="17">
        <v>0.12250185556654999</v>
      </c>
      <c r="BS10" s="17">
        <v>0.11641647434444501</v>
      </c>
      <c r="BT10" s="17">
        <v>0.14468447801357501</v>
      </c>
      <c r="BU10" s="17"/>
      <c r="BV10" s="17">
        <v>0.101961997426521</v>
      </c>
      <c r="BW10" s="17">
        <v>0.14197838884616201</v>
      </c>
      <c r="BX10" s="17">
        <v>0.10172001457042</v>
      </c>
      <c r="BY10" s="17">
        <v>0.121049530239051</v>
      </c>
      <c r="BZ10" s="17">
        <v>0.12651053028701101</v>
      </c>
      <c r="CA10" s="17"/>
      <c r="CB10" s="17">
        <v>0.12998329079821799</v>
      </c>
      <c r="CC10" s="17">
        <v>9.8713670728784703E-2</v>
      </c>
      <c r="CD10" s="17"/>
      <c r="CE10" s="17">
        <v>0.14632201424115801</v>
      </c>
      <c r="CF10" s="17"/>
      <c r="CG10" s="17">
        <v>0.16131438519828101</v>
      </c>
    </row>
    <row r="11" spans="2:85" ht="29" x14ac:dyDescent="0.35">
      <c r="B11" s="18" t="s">
        <v>260</v>
      </c>
      <c r="C11" s="17">
        <v>7.1370908717120402E-2</v>
      </c>
      <c r="D11" s="17">
        <v>7.8933313647733302E-2</v>
      </c>
      <c r="E11" s="17">
        <v>6.4206798111710206E-2</v>
      </c>
      <c r="F11" s="17"/>
      <c r="G11" s="17">
        <v>6.5231585135996098E-2</v>
      </c>
      <c r="H11" s="17">
        <v>6.9281386033316794E-2</v>
      </c>
      <c r="I11" s="17">
        <v>9.2749357886558206E-2</v>
      </c>
      <c r="J11" s="17">
        <v>3.5239367136218003E-2</v>
      </c>
      <c r="K11" s="17">
        <v>8.9707026785164498E-2</v>
      </c>
      <c r="L11" s="17">
        <v>7.68513391545112E-2</v>
      </c>
      <c r="M11" s="17"/>
      <c r="N11" s="17">
        <v>7.5910987586264106E-2</v>
      </c>
      <c r="O11" s="17">
        <v>5.44134087876708E-2</v>
      </c>
      <c r="P11" s="17">
        <v>7.7394860997574796E-2</v>
      </c>
      <c r="Q11" s="17">
        <v>7.9373312728009807E-2</v>
      </c>
      <c r="R11" s="17"/>
      <c r="S11" s="17">
        <v>0.10144796825812</v>
      </c>
      <c r="T11" s="17">
        <v>4.4540231639982497E-2</v>
      </c>
      <c r="U11" s="17">
        <v>5.7750879862441401E-2</v>
      </c>
      <c r="V11" s="17">
        <v>9.9674330883132906E-2</v>
      </c>
      <c r="W11" s="17">
        <v>0.11303024068813</v>
      </c>
      <c r="X11" s="17">
        <v>8.7147802473435204E-2</v>
      </c>
      <c r="Y11" s="17">
        <v>4.89396213226942E-2</v>
      </c>
      <c r="Z11" s="17">
        <v>6.7497476602481093E-2</v>
      </c>
      <c r="AA11" s="17">
        <v>6.8987771148267804E-2</v>
      </c>
      <c r="AB11" s="17">
        <v>4.6622148766896999E-2</v>
      </c>
      <c r="AC11" s="17">
        <v>3.5717919177333302E-2</v>
      </c>
      <c r="AD11" s="17">
        <v>6.2192893489428497E-2</v>
      </c>
      <c r="AE11" s="17"/>
      <c r="AF11" s="17">
        <v>0.14062502722237499</v>
      </c>
      <c r="AG11" s="17">
        <v>0.101098423083043</v>
      </c>
      <c r="AH11" s="17">
        <v>5.6430382828577499E-2</v>
      </c>
      <c r="AI11" s="17">
        <v>7.7866233467607196E-2</v>
      </c>
      <c r="AJ11" s="17">
        <v>6.7491233642788806E-2</v>
      </c>
      <c r="AK11" s="17">
        <v>4.1061084209427397E-2</v>
      </c>
      <c r="AL11" s="17">
        <v>9.1043214827616695E-2</v>
      </c>
      <c r="AM11" s="17">
        <v>9.6745393093898097E-2</v>
      </c>
      <c r="AN11" s="17">
        <v>6.3670002720190397E-2</v>
      </c>
      <c r="AO11" s="17">
        <v>8.8749138527883006E-2</v>
      </c>
      <c r="AP11" s="17">
        <v>0.100399352421568</v>
      </c>
      <c r="AQ11" s="17">
        <v>8.9444731221409293E-2</v>
      </c>
      <c r="AR11" s="17">
        <v>6.8185143460458605E-2</v>
      </c>
      <c r="AS11" s="17">
        <v>1.5727984054595599E-2</v>
      </c>
      <c r="AT11" s="17">
        <v>3.0656750267864501E-2</v>
      </c>
      <c r="AU11" s="17">
        <v>5.0655311091548597E-2</v>
      </c>
      <c r="AV11" s="17"/>
      <c r="AW11" s="17">
        <v>8.4478831611747393E-2</v>
      </c>
      <c r="AX11" s="17">
        <v>6.6321716975716705E-2</v>
      </c>
      <c r="AY11" s="17">
        <v>6.1194091008518602E-2</v>
      </c>
      <c r="AZ11" s="17">
        <v>8.2977743292318398E-2</v>
      </c>
      <c r="BA11" s="17">
        <v>9.7397544168421502E-2</v>
      </c>
      <c r="BB11" s="17"/>
      <c r="BC11" s="17">
        <v>0.17274969095116699</v>
      </c>
      <c r="BD11" s="17">
        <v>6.5800043703096597E-2</v>
      </c>
      <c r="BE11" s="17">
        <v>5.95506515495123E-2</v>
      </c>
      <c r="BF11" s="17">
        <v>4.2320159910669203E-2</v>
      </c>
      <c r="BG11" s="17">
        <v>5.9699483063976003E-2</v>
      </c>
      <c r="BH11" s="17"/>
      <c r="BI11" s="17">
        <v>7.4943941345991194E-2</v>
      </c>
      <c r="BJ11" s="17"/>
      <c r="BK11" s="17">
        <v>8.7686863449982E-2</v>
      </c>
      <c r="BL11" s="17">
        <v>5.3725083905511201E-2</v>
      </c>
      <c r="BM11" s="17">
        <v>7.6295622976842101E-2</v>
      </c>
      <c r="BN11" s="17">
        <v>4.62018380028658E-2</v>
      </c>
      <c r="BO11" s="17"/>
      <c r="BP11" s="17">
        <v>8.0173671949299502E-2</v>
      </c>
      <c r="BQ11" s="17">
        <v>8.7825017214608905E-2</v>
      </c>
      <c r="BR11" s="17">
        <v>5.7995222469246398E-2</v>
      </c>
      <c r="BS11" s="17">
        <v>0.103836129308383</v>
      </c>
      <c r="BT11" s="17">
        <v>5.86902128560714E-2</v>
      </c>
      <c r="BU11" s="17"/>
      <c r="BV11" s="17">
        <v>9.3143658420974301E-2</v>
      </c>
      <c r="BW11" s="17">
        <v>9.5487451658988004E-2</v>
      </c>
      <c r="BX11" s="17">
        <v>6.3560056125005496E-2</v>
      </c>
      <c r="BY11" s="17">
        <v>7.5861000930470296E-2</v>
      </c>
      <c r="BZ11" s="17">
        <v>5.2872631916582799E-2</v>
      </c>
      <c r="CA11" s="17"/>
      <c r="CB11" s="17">
        <v>9.5188001652388596E-2</v>
      </c>
      <c r="CC11" s="17">
        <v>5.7421486519570998E-2</v>
      </c>
      <c r="CD11" s="17"/>
      <c r="CE11" s="17">
        <v>9.8094070577134804E-2</v>
      </c>
      <c r="CF11" s="17"/>
      <c r="CG11" s="17">
        <v>0.11660815906894299</v>
      </c>
    </row>
    <row r="12" spans="2:85" ht="29" x14ac:dyDescent="0.35">
      <c r="B12" s="18" t="s">
        <v>261</v>
      </c>
      <c r="C12" s="17">
        <v>7.6621872739168997E-2</v>
      </c>
      <c r="D12" s="17">
        <v>0.10373180973764699</v>
      </c>
      <c r="E12" s="17">
        <v>5.0408240858283701E-2</v>
      </c>
      <c r="F12" s="17"/>
      <c r="G12" s="17">
        <v>6.7821974378542593E-2</v>
      </c>
      <c r="H12" s="17">
        <v>5.4563965446927501E-2</v>
      </c>
      <c r="I12" s="17">
        <v>5.3269288556976699E-2</v>
      </c>
      <c r="J12" s="17">
        <v>5.27063978671342E-2</v>
      </c>
      <c r="K12" s="17">
        <v>0.105799223165953</v>
      </c>
      <c r="L12" s="17">
        <v>0.119232409086814</v>
      </c>
      <c r="M12" s="17"/>
      <c r="N12" s="17">
        <v>7.8028644659844798E-2</v>
      </c>
      <c r="O12" s="17">
        <v>8.1468413376645801E-2</v>
      </c>
      <c r="P12" s="17">
        <v>7.8935165714509203E-2</v>
      </c>
      <c r="Q12" s="17">
        <v>6.7241146594349904E-2</v>
      </c>
      <c r="R12" s="17"/>
      <c r="S12" s="17">
        <v>4.4997082378874398E-2</v>
      </c>
      <c r="T12" s="17">
        <v>9.7266821432866996E-2</v>
      </c>
      <c r="U12" s="17">
        <v>9.8983927298360197E-2</v>
      </c>
      <c r="V12" s="17">
        <v>6.7826460284125603E-2</v>
      </c>
      <c r="W12" s="17">
        <v>9.23993800434358E-2</v>
      </c>
      <c r="X12" s="17">
        <v>6.5694435168420398E-2</v>
      </c>
      <c r="Y12" s="17">
        <v>9.5894716897511098E-2</v>
      </c>
      <c r="Z12" s="17">
        <v>9.1025862731204096E-2</v>
      </c>
      <c r="AA12" s="17">
        <v>6.9323121272763299E-2</v>
      </c>
      <c r="AB12" s="17">
        <v>9.0261342806108799E-2</v>
      </c>
      <c r="AC12" s="17">
        <v>3.9200295814216198E-2</v>
      </c>
      <c r="AD12" s="17">
        <v>7.4960429606647103E-2</v>
      </c>
      <c r="AE12" s="17"/>
      <c r="AF12" s="17">
        <v>3.3707985608663303E-2</v>
      </c>
      <c r="AG12" s="17">
        <v>5.66499369972931E-2</v>
      </c>
      <c r="AH12" s="17">
        <v>6.5563542100806005E-2</v>
      </c>
      <c r="AI12" s="17">
        <v>5.18469040120908E-2</v>
      </c>
      <c r="AJ12" s="17">
        <v>0.105308191565625</v>
      </c>
      <c r="AK12" s="17">
        <v>8.8693769924540797E-2</v>
      </c>
      <c r="AL12" s="17">
        <v>0.105272777423673</v>
      </c>
      <c r="AM12" s="17">
        <v>9.0151880669539802E-2</v>
      </c>
      <c r="AN12" s="17">
        <v>0.117702261589661</v>
      </c>
      <c r="AO12" s="17">
        <v>6.3044949768045894E-2</v>
      </c>
      <c r="AP12" s="17">
        <v>4.6329485322047601E-2</v>
      </c>
      <c r="AQ12" s="17">
        <v>6.7571054246023304E-2</v>
      </c>
      <c r="AR12" s="17">
        <v>5.6219106757739203E-2</v>
      </c>
      <c r="AS12" s="17">
        <v>1.5335079485211E-2</v>
      </c>
      <c r="AT12" s="17">
        <v>7.5627283319363497E-2</v>
      </c>
      <c r="AU12" s="17">
        <v>6.3454538037230404E-2</v>
      </c>
      <c r="AV12" s="17"/>
      <c r="AW12" s="17">
        <v>8.4741375897615295E-2</v>
      </c>
      <c r="AX12" s="17">
        <v>5.8090320661806298E-2</v>
      </c>
      <c r="AY12" s="17">
        <v>7.0420136701562094E-2</v>
      </c>
      <c r="AZ12" s="17">
        <v>6.3028739262314601E-2</v>
      </c>
      <c r="BA12" s="17">
        <v>0.101801020060378</v>
      </c>
      <c r="BB12" s="17"/>
      <c r="BC12" s="17">
        <v>7.0703992333685906E-2</v>
      </c>
      <c r="BD12" s="17">
        <v>9.71332545735656E-2</v>
      </c>
      <c r="BE12" s="17">
        <v>7.2617099184838899E-2</v>
      </c>
      <c r="BF12" s="17">
        <v>4.8492577246774797E-2</v>
      </c>
      <c r="BG12" s="17">
        <v>4.1626627552416702E-2</v>
      </c>
      <c r="BH12" s="17"/>
      <c r="BI12" s="17">
        <v>7.3548509169787196E-2</v>
      </c>
      <c r="BJ12" s="17"/>
      <c r="BK12" s="17">
        <v>6.9082653964009699E-2</v>
      </c>
      <c r="BL12" s="17">
        <v>8.2432676772565994E-2</v>
      </c>
      <c r="BM12" s="17">
        <v>7.6751544080482195E-2</v>
      </c>
      <c r="BN12" s="17">
        <v>6.0801873079746903E-2</v>
      </c>
      <c r="BO12" s="17"/>
      <c r="BP12" s="17">
        <v>9.0551657567808599E-2</v>
      </c>
      <c r="BQ12" s="17">
        <v>8.0703007742842101E-2</v>
      </c>
      <c r="BR12" s="17">
        <v>7.7948909342385103E-2</v>
      </c>
      <c r="BS12" s="17">
        <v>0.11681031380661901</v>
      </c>
      <c r="BT12" s="17">
        <v>4.6446353167724198E-2</v>
      </c>
      <c r="BU12" s="17"/>
      <c r="BV12" s="17">
        <v>7.8525003033830795E-2</v>
      </c>
      <c r="BW12" s="17">
        <v>7.4264884830485198E-2</v>
      </c>
      <c r="BX12" s="17">
        <v>6.5656687946644393E-2</v>
      </c>
      <c r="BY12" s="17">
        <v>9.3874331694691407E-2</v>
      </c>
      <c r="BZ12" s="17">
        <v>6.6520265021533104E-2</v>
      </c>
      <c r="CA12" s="17"/>
      <c r="CB12" s="17">
        <v>8.7280297921745298E-2</v>
      </c>
      <c r="CC12" s="17">
        <v>7.0379344600372304E-2</v>
      </c>
      <c r="CD12" s="17"/>
      <c r="CE12" s="17">
        <v>7.1249387296036706E-2</v>
      </c>
      <c r="CF12" s="17"/>
      <c r="CG12" s="17">
        <v>8.3697449627468196E-2</v>
      </c>
    </row>
    <row r="13" spans="2:85" x14ac:dyDescent="0.35">
      <c r="B13" s="18" t="s">
        <v>262</v>
      </c>
      <c r="C13" s="19">
        <v>0.37786572927609902</v>
      </c>
      <c r="D13" s="19">
        <v>0.31159262022977102</v>
      </c>
      <c r="E13" s="19">
        <v>0.44224528610752301</v>
      </c>
      <c r="F13" s="19"/>
      <c r="G13" s="19">
        <v>0.302138176880135</v>
      </c>
      <c r="H13" s="19">
        <v>0.30141705204555203</v>
      </c>
      <c r="I13" s="19">
        <v>0.31206648081107702</v>
      </c>
      <c r="J13" s="19">
        <v>0.42517835646301999</v>
      </c>
      <c r="K13" s="19">
        <v>0.437188701333179</v>
      </c>
      <c r="L13" s="19">
        <v>0.46547100755267401</v>
      </c>
      <c r="M13" s="19"/>
      <c r="N13" s="19">
        <v>0.31603153629171699</v>
      </c>
      <c r="O13" s="19">
        <v>0.412834332039346</v>
      </c>
      <c r="P13" s="19">
        <v>0.34507006594064199</v>
      </c>
      <c r="Q13" s="19">
        <v>0.43356070776599298</v>
      </c>
      <c r="R13" s="19"/>
      <c r="S13" s="19">
        <v>0.29231026139833</v>
      </c>
      <c r="T13" s="19">
        <v>0.38466310501541201</v>
      </c>
      <c r="U13" s="19">
        <v>0.41163607857715301</v>
      </c>
      <c r="V13" s="19">
        <v>0.41428639422472802</v>
      </c>
      <c r="W13" s="19">
        <v>0.37290912579402402</v>
      </c>
      <c r="X13" s="19">
        <v>0.327535396732825</v>
      </c>
      <c r="Y13" s="19">
        <v>0.43965991499892598</v>
      </c>
      <c r="Z13" s="19">
        <v>0.38454052861085602</v>
      </c>
      <c r="AA13" s="19">
        <v>0.39319732674398</v>
      </c>
      <c r="AB13" s="19">
        <v>0.39473217370165298</v>
      </c>
      <c r="AC13" s="19">
        <v>0.45125507457307801</v>
      </c>
      <c r="AD13" s="19">
        <v>0.30792994743172403</v>
      </c>
      <c r="AE13" s="19"/>
      <c r="AF13" s="19">
        <v>0.40887192147182699</v>
      </c>
      <c r="AG13" s="19">
        <v>0.49028242630025798</v>
      </c>
      <c r="AH13" s="19">
        <v>0.47209035764166302</v>
      </c>
      <c r="AI13" s="19">
        <v>0.40817379584007402</v>
      </c>
      <c r="AJ13" s="19">
        <v>0.37912157101227201</v>
      </c>
      <c r="AK13" s="19">
        <v>0.38666846167444002</v>
      </c>
      <c r="AL13" s="19">
        <v>0.39504830150910197</v>
      </c>
      <c r="AM13" s="19">
        <v>0.396252117674955</v>
      </c>
      <c r="AN13" s="19">
        <v>0.37394742658916502</v>
      </c>
      <c r="AO13" s="19">
        <v>0.349955017725055</v>
      </c>
      <c r="AP13" s="19">
        <v>0.343922595318507</v>
      </c>
      <c r="AQ13" s="19">
        <v>0.358587992894142</v>
      </c>
      <c r="AR13" s="19">
        <v>0.25488481697601401</v>
      </c>
      <c r="AS13" s="19">
        <v>0.38879087462797302</v>
      </c>
      <c r="AT13" s="19">
        <v>0.31614258685822999</v>
      </c>
      <c r="AU13" s="19">
        <v>0.211485014915238</v>
      </c>
      <c r="AV13" s="19"/>
      <c r="AW13" s="19">
        <v>0.45291800518930497</v>
      </c>
      <c r="AX13" s="19">
        <v>0.40239558590248398</v>
      </c>
      <c r="AY13" s="19">
        <v>0.33393364047542001</v>
      </c>
      <c r="AZ13" s="19">
        <v>0.297306191563597</v>
      </c>
      <c r="BA13" s="19">
        <v>0.26362780612990799</v>
      </c>
      <c r="BB13" s="19"/>
      <c r="BC13" s="19">
        <v>0.23514671021490999</v>
      </c>
      <c r="BD13" s="19">
        <v>0.34170019488755199</v>
      </c>
      <c r="BE13" s="19">
        <v>0.42876030588911102</v>
      </c>
      <c r="BF13" s="19">
        <v>0.47400290690663599</v>
      </c>
      <c r="BG13" s="19">
        <v>0.251297820823357</v>
      </c>
      <c r="BH13" s="19"/>
      <c r="BI13" s="19">
        <v>0.36322460157258502</v>
      </c>
      <c r="BJ13" s="19"/>
      <c r="BK13" s="19">
        <v>0.36040322658824397</v>
      </c>
      <c r="BL13" s="19">
        <v>0.43653528738698999</v>
      </c>
      <c r="BM13" s="19">
        <v>0.34377300896038299</v>
      </c>
      <c r="BN13" s="19">
        <v>0.58488519079765999</v>
      </c>
      <c r="BO13" s="19"/>
      <c r="BP13" s="19">
        <v>0.394327710810497</v>
      </c>
      <c r="BQ13" s="19">
        <v>0.30522105970155999</v>
      </c>
      <c r="BR13" s="19">
        <v>0.35137965344293198</v>
      </c>
      <c r="BS13" s="19">
        <v>0.324040356848318</v>
      </c>
      <c r="BT13" s="19">
        <v>0.31687417693291398</v>
      </c>
      <c r="BU13" s="19"/>
      <c r="BV13" s="19">
        <v>0.38816618157808902</v>
      </c>
      <c r="BW13" s="19">
        <v>0.28578961258055102</v>
      </c>
      <c r="BX13" s="19">
        <v>0.31518211193506401</v>
      </c>
      <c r="BY13" s="19">
        <v>0.35641467716727898</v>
      </c>
      <c r="BZ13" s="19">
        <v>0.31296865285741299</v>
      </c>
      <c r="CA13" s="19"/>
      <c r="CB13" s="19">
        <v>0.29498580355823101</v>
      </c>
      <c r="CC13" s="19">
        <v>0.42640763481773197</v>
      </c>
      <c r="CD13" s="19"/>
      <c r="CE13" s="19">
        <v>0.28634471736092998</v>
      </c>
      <c r="CF13" s="19"/>
      <c r="CG13" s="19">
        <v>0.181672172435138</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266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258</v>
      </c>
      <c r="C9" s="17">
        <v>0.35277487955365</v>
      </c>
      <c r="D9" s="17">
        <v>0.37791766482139499</v>
      </c>
      <c r="E9" s="17">
        <v>0.32929878695876502</v>
      </c>
      <c r="F9" s="17"/>
      <c r="G9" s="17">
        <v>0.34166649006489203</v>
      </c>
      <c r="H9" s="17">
        <v>0.37368981639992899</v>
      </c>
      <c r="I9" s="17">
        <v>0.390545578941351</v>
      </c>
      <c r="J9" s="17">
        <v>0.38100309695812001</v>
      </c>
      <c r="K9" s="17">
        <v>0.29891403837321501</v>
      </c>
      <c r="L9" s="17">
        <v>0.32562397037822699</v>
      </c>
      <c r="M9" s="17"/>
      <c r="N9" s="17">
        <v>0.388992390049888</v>
      </c>
      <c r="O9" s="17">
        <v>0.33319827975806798</v>
      </c>
      <c r="P9" s="17">
        <v>0.37506908850972498</v>
      </c>
      <c r="Q9" s="17">
        <v>0.31396213762777198</v>
      </c>
      <c r="R9" s="17"/>
      <c r="S9" s="17">
        <v>0.358775241558207</v>
      </c>
      <c r="T9" s="17">
        <v>0.373427340115492</v>
      </c>
      <c r="U9" s="17">
        <v>0.33780883884553797</v>
      </c>
      <c r="V9" s="17">
        <v>0.30943331452323403</v>
      </c>
      <c r="W9" s="17">
        <v>0.40962414875327902</v>
      </c>
      <c r="X9" s="17">
        <v>0.36530535971112199</v>
      </c>
      <c r="Y9" s="17">
        <v>0.29031159084422198</v>
      </c>
      <c r="Z9" s="17">
        <v>0.37083468902840699</v>
      </c>
      <c r="AA9" s="17">
        <v>0.35997484146722902</v>
      </c>
      <c r="AB9" s="17">
        <v>0.38608684337080001</v>
      </c>
      <c r="AC9" s="17">
        <v>0.32999792550302198</v>
      </c>
      <c r="AD9" s="17">
        <v>0.28832768200101</v>
      </c>
      <c r="AE9" s="17"/>
      <c r="AF9" s="17">
        <v>0.25727118219446499</v>
      </c>
      <c r="AG9" s="17">
        <v>0.25003029727855502</v>
      </c>
      <c r="AH9" s="17">
        <v>0.35054549734177998</v>
      </c>
      <c r="AI9" s="17">
        <v>0.34886881129253999</v>
      </c>
      <c r="AJ9" s="17">
        <v>0.32972532829363399</v>
      </c>
      <c r="AK9" s="17">
        <v>0.31590632377266997</v>
      </c>
      <c r="AL9" s="17">
        <v>0.28836242902247899</v>
      </c>
      <c r="AM9" s="17">
        <v>0.37720294196606102</v>
      </c>
      <c r="AN9" s="17">
        <v>0.34865312205030902</v>
      </c>
      <c r="AO9" s="17">
        <v>0.34631596652366198</v>
      </c>
      <c r="AP9" s="17">
        <v>0.40779560682592397</v>
      </c>
      <c r="AQ9" s="17">
        <v>0.35467497929617398</v>
      </c>
      <c r="AR9" s="17">
        <v>0.43045662763659598</v>
      </c>
      <c r="AS9" s="17">
        <v>0.37853669823884201</v>
      </c>
      <c r="AT9" s="17">
        <v>0.49410363812192798</v>
      </c>
      <c r="AU9" s="17">
        <v>0.46018903227552899</v>
      </c>
      <c r="AV9" s="17"/>
      <c r="AW9" s="17">
        <v>0.35475663474067098</v>
      </c>
      <c r="AX9" s="17">
        <v>0.29673554920262302</v>
      </c>
      <c r="AY9" s="17">
        <v>0.37521657390129198</v>
      </c>
      <c r="AZ9" s="17">
        <v>0.38061223388119297</v>
      </c>
      <c r="BA9" s="17">
        <v>0.39974522160957798</v>
      </c>
      <c r="BB9" s="17"/>
      <c r="BC9" s="17">
        <v>0.35477999211519401</v>
      </c>
      <c r="BD9" s="17">
        <v>0.34401025479516201</v>
      </c>
      <c r="BE9" s="17">
        <v>0.346623043386661</v>
      </c>
      <c r="BF9" s="17">
        <v>0.36647804103453702</v>
      </c>
      <c r="BG9" s="17">
        <v>0.44827205658310998</v>
      </c>
      <c r="BH9" s="17"/>
      <c r="BI9" s="17">
        <v>0.36190791548519302</v>
      </c>
      <c r="BJ9" s="17"/>
      <c r="BK9" s="17">
        <v>0.361634120846903</v>
      </c>
      <c r="BL9" s="17">
        <v>0.29868103504638699</v>
      </c>
      <c r="BM9" s="17">
        <v>0.37653222594277003</v>
      </c>
      <c r="BN9" s="17">
        <v>0.403283351968245</v>
      </c>
      <c r="BO9" s="17"/>
      <c r="BP9" s="17">
        <v>0.38769160579932199</v>
      </c>
      <c r="BQ9" s="17">
        <v>0.37390773697244301</v>
      </c>
      <c r="BR9" s="17">
        <v>0.33801816297632398</v>
      </c>
      <c r="BS9" s="17">
        <v>0.42417242555426998</v>
      </c>
      <c r="BT9" s="17">
        <v>0.33202425174049399</v>
      </c>
      <c r="BU9" s="17"/>
      <c r="BV9" s="17">
        <v>0.35837983726678602</v>
      </c>
      <c r="BW9" s="17">
        <v>0.36786673073149601</v>
      </c>
      <c r="BX9" s="17">
        <v>0.40508458032928601</v>
      </c>
      <c r="BY9" s="17">
        <v>0.40049996090011403</v>
      </c>
      <c r="BZ9" s="17">
        <v>0.37078111769970501</v>
      </c>
      <c r="CA9" s="17"/>
      <c r="CB9" s="17">
        <v>0.41479908368349599</v>
      </c>
      <c r="CC9" s="17">
        <v>0.31644795198840397</v>
      </c>
      <c r="CD9" s="17"/>
      <c r="CE9" s="17">
        <v>0.35888192303809902</v>
      </c>
      <c r="CF9" s="17"/>
      <c r="CG9" s="17">
        <v>0.47129034944384102</v>
      </c>
    </row>
    <row r="10" spans="2:85" ht="29" x14ac:dyDescent="0.35">
      <c r="B10" s="18" t="s">
        <v>259</v>
      </c>
      <c r="C10" s="17">
        <v>0.105751173852678</v>
      </c>
      <c r="D10" s="17">
        <v>0.11027989500032601</v>
      </c>
      <c r="E10" s="17">
        <v>0.101079099029295</v>
      </c>
      <c r="F10" s="17"/>
      <c r="G10" s="17">
        <v>0.1906275815299</v>
      </c>
      <c r="H10" s="17">
        <v>0.13808431540105401</v>
      </c>
      <c r="I10" s="17">
        <v>0.106966870488872</v>
      </c>
      <c r="J10" s="17">
        <v>9.1489896055703707E-2</v>
      </c>
      <c r="K10" s="17">
        <v>8.3570097963843001E-2</v>
      </c>
      <c r="L10" s="17">
        <v>4.8641121618115603E-2</v>
      </c>
      <c r="M10" s="17"/>
      <c r="N10" s="17">
        <v>0.118135996760136</v>
      </c>
      <c r="O10" s="17">
        <v>9.2956320084417399E-2</v>
      </c>
      <c r="P10" s="17">
        <v>0.118251095238711</v>
      </c>
      <c r="Q10" s="17">
        <v>9.5528291602728604E-2</v>
      </c>
      <c r="R10" s="17"/>
      <c r="S10" s="17">
        <v>0.170706902922695</v>
      </c>
      <c r="T10" s="17">
        <v>7.7780663673960096E-2</v>
      </c>
      <c r="U10" s="17">
        <v>0.106627164290097</v>
      </c>
      <c r="V10" s="17">
        <v>9.0736775584493098E-2</v>
      </c>
      <c r="W10" s="17">
        <v>6.9015655141117599E-2</v>
      </c>
      <c r="X10" s="17">
        <v>0.12248918542524501</v>
      </c>
      <c r="Y10" s="17">
        <v>7.3883132016678801E-2</v>
      </c>
      <c r="Z10" s="17">
        <v>0.121548899532126</v>
      </c>
      <c r="AA10" s="17">
        <v>9.7923152477914693E-2</v>
      </c>
      <c r="AB10" s="17">
        <v>0.122728559384332</v>
      </c>
      <c r="AC10" s="17">
        <v>0.101265310358156</v>
      </c>
      <c r="AD10" s="17">
        <v>5.1055469357956303E-2</v>
      </c>
      <c r="AE10" s="17"/>
      <c r="AF10" s="17">
        <v>0.12616645120605799</v>
      </c>
      <c r="AG10" s="17">
        <v>0.11715346601116</v>
      </c>
      <c r="AH10" s="17">
        <v>0.11758164707577</v>
      </c>
      <c r="AI10" s="17">
        <v>0.103358981984529</v>
      </c>
      <c r="AJ10" s="17">
        <v>9.6799205454138101E-2</v>
      </c>
      <c r="AK10" s="17">
        <v>0.12366299006916801</v>
      </c>
      <c r="AL10" s="17">
        <v>0.12886679822153499</v>
      </c>
      <c r="AM10" s="17">
        <v>8.6737842921147404E-2</v>
      </c>
      <c r="AN10" s="17">
        <v>0.11997005632369601</v>
      </c>
      <c r="AO10" s="17">
        <v>0.12596078587728701</v>
      </c>
      <c r="AP10" s="17">
        <v>6.9591630404733706E-2</v>
      </c>
      <c r="AQ10" s="17">
        <v>7.2448718918810703E-2</v>
      </c>
      <c r="AR10" s="17">
        <v>8.6023293810378806E-2</v>
      </c>
      <c r="AS10" s="17">
        <v>0.13041171570604501</v>
      </c>
      <c r="AT10" s="17">
        <v>6.9810698029867405E-2</v>
      </c>
      <c r="AU10" s="17">
        <v>0.149377467531145</v>
      </c>
      <c r="AV10" s="17"/>
      <c r="AW10" s="17">
        <v>9.0725852872626897E-2</v>
      </c>
      <c r="AX10" s="17">
        <v>0.10754752995769699</v>
      </c>
      <c r="AY10" s="17">
        <v>0.12091190129262</v>
      </c>
      <c r="AZ10" s="17">
        <v>0.126274471925305</v>
      </c>
      <c r="BA10" s="17">
        <v>0.10340522533008201</v>
      </c>
      <c r="BB10" s="17"/>
      <c r="BC10" s="17">
        <v>0.21710873775981199</v>
      </c>
      <c r="BD10" s="17">
        <v>0.10534934694991401</v>
      </c>
      <c r="BE10" s="17">
        <v>9.7655693581945702E-2</v>
      </c>
      <c r="BF10" s="17">
        <v>5.2482418394567402E-2</v>
      </c>
      <c r="BG10" s="17">
        <v>7.0637213772883498E-2</v>
      </c>
      <c r="BH10" s="17"/>
      <c r="BI10" s="17">
        <v>0.108885606910228</v>
      </c>
      <c r="BJ10" s="17"/>
      <c r="BK10" s="17">
        <v>0.1006858036712</v>
      </c>
      <c r="BL10" s="17">
        <v>8.1636583107541905E-2</v>
      </c>
      <c r="BM10" s="17">
        <v>0.12480446854065499</v>
      </c>
      <c r="BN10" s="17">
        <v>0</v>
      </c>
      <c r="BO10" s="17"/>
      <c r="BP10" s="17">
        <v>7.7459486200843197E-2</v>
      </c>
      <c r="BQ10" s="17">
        <v>0.150230280531501</v>
      </c>
      <c r="BR10" s="17">
        <v>9.53258885092967E-2</v>
      </c>
      <c r="BS10" s="17">
        <v>7.2510569478971401E-2</v>
      </c>
      <c r="BT10" s="17">
        <v>0.13745007760417499</v>
      </c>
      <c r="BU10" s="17"/>
      <c r="BV10" s="17">
        <v>8.9839945368065902E-2</v>
      </c>
      <c r="BW10" s="17">
        <v>0.17146828374325099</v>
      </c>
      <c r="BX10" s="17">
        <v>9.8561180091927894E-2</v>
      </c>
      <c r="BY10" s="17">
        <v>8.8161443594564501E-2</v>
      </c>
      <c r="BZ10" s="17">
        <v>0.12374155345909101</v>
      </c>
      <c r="CA10" s="17"/>
      <c r="CB10" s="17">
        <v>0.113088989135291</v>
      </c>
      <c r="CC10" s="17">
        <v>0.101453492197617</v>
      </c>
      <c r="CD10" s="17"/>
      <c r="CE10" s="17">
        <v>0.17854757274132799</v>
      </c>
      <c r="CF10" s="17"/>
      <c r="CG10" s="17">
        <v>0.180446996470082</v>
      </c>
    </row>
    <row r="11" spans="2:85" ht="29" x14ac:dyDescent="0.35">
      <c r="B11" s="18" t="s">
        <v>260</v>
      </c>
      <c r="C11" s="17">
        <v>4.0247421816966403E-2</v>
      </c>
      <c r="D11" s="17">
        <v>5.0305836929779101E-2</v>
      </c>
      <c r="E11" s="17">
        <v>3.0556605965036499E-2</v>
      </c>
      <c r="F11" s="17"/>
      <c r="G11" s="17">
        <v>9.1661904307787798E-2</v>
      </c>
      <c r="H11" s="17">
        <v>6.1289746360202402E-2</v>
      </c>
      <c r="I11" s="17">
        <v>5.43113013953841E-2</v>
      </c>
      <c r="J11" s="17">
        <v>2.5857543377393301E-2</v>
      </c>
      <c r="K11" s="17">
        <v>1.41286482307981E-2</v>
      </c>
      <c r="L11" s="17">
        <v>6.81703611189212E-3</v>
      </c>
      <c r="M11" s="17"/>
      <c r="N11" s="17">
        <v>4.6104634305387603E-2</v>
      </c>
      <c r="O11" s="17">
        <v>2.65199011918563E-2</v>
      </c>
      <c r="P11" s="17">
        <v>3.9782565833974701E-2</v>
      </c>
      <c r="Q11" s="17">
        <v>4.89293064191543E-2</v>
      </c>
      <c r="R11" s="17"/>
      <c r="S11" s="17">
        <v>6.0356691824812403E-2</v>
      </c>
      <c r="T11" s="17">
        <v>2.59304848482017E-2</v>
      </c>
      <c r="U11" s="17">
        <v>1.87837923712139E-2</v>
      </c>
      <c r="V11" s="17">
        <v>2.1277974207118602E-2</v>
      </c>
      <c r="W11" s="17">
        <v>5.0832034812357797E-2</v>
      </c>
      <c r="X11" s="17">
        <v>4.8899149410764897E-2</v>
      </c>
      <c r="Y11" s="17">
        <v>4.5909066155733598E-2</v>
      </c>
      <c r="Z11" s="17">
        <v>5.6439792933843401E-2</v>
      </c>
      <c r="AA11" s="17">
        <v>2.2976465898689499E-2</v>
      </c>
      <c r="AB11" s="17">
        <v>3.5441013819191E-2</v>
      </c>
      <c r="AC11" s="17">
        <v>1.79283782980579E-2</v>
      </c>
      <c r="AD11" s="17">
        <v>0.15053913132201699</v>
      </c>
      <c r="AE11" s="17"/>
      <c r="AF11" s="17">
        <v>4.8487907899237299E-2</v>
      </c>
      <c r="AG11" s="17">
        <v>1.45436927337414E-2</v>
      </c>
      <c r="AH11" s="17">
        <v>1.6612568069809201E-2</v>
      </c>
      <c r="AI11" s="17">
        <v>7.3519038681786594E-2</v>
      </c>
      <c r="AJ11" s="17">
        <v>6.4953337300495906E-2</v>
      </c>
      <c r="AK11" s="17">
        <v>2.3826374642329499E-2</v>
      </c>
      <c r="AL11" s="17">
        <v>3.78909062141718E-2</v>
      </c>
      <c r="AM11" s="17">
        <v>3.6336365244705897E-2</v>
      </c>
      <c r="AN11" s="17">
        <v>3.9862390342661501E-2</v>
      </c>
      <c r="AO11" s="17">
        <v>4.9059589362486701E-2</v>
      </c>
      <c r="AP11" s="17">
        <v>3.3808808954476799E-2</v>
      </c>
      <c r="AQ11" s="17">
        <v>8.9678138196892399E-3</v>
      </c>
      <c r="AR11" s="17">
        <v>4.1574965175102299E-2</v>
      </c>
      <c r="AS11" s="17">
        <v>2.0137973503961699E-2</v>
      </c>
      <c r="AT11" s="17">
        <v>5.8410708352477199E-2</v>
      </c>
      <c r="AU11" s="17">
        <v>8.6693298916375394E-2</v>
      </c>
      <c r="AV11" s="17"/>
      <c r="AW11" s="17">
        <v>2.1752282253462402E-2</v>
      </c>
      <c r="AX11" s="17">
        <v>3.7092865837544502E-2</v>
      </c>
      <c r="AY11" s="17">
        <v>5.4716951509485898E-2</v>
      </c>
      <c r="AZ11" s="17">
        <v>6.9248925282657303E-2</v>
      </c>
      <c r="BA11" s="17">
        <v>5.5524302268723097E-2</v>
      </c>
      <c r="BB11" s="17"/>
      <c r="BC11" s="17">
        <v>0.13914385840337601</v>
      </c>
      <c r="BD11" s="17">
        <v>4.1905930551732501E-2</v>
      </c>
      <c r="BE11" s="17">
        <v>1.68073594557119E-2</v>
      </c>
      <c r="BF11" s="17">
        <v>2.30027921346233E-2</v>
      </c>
      <c r="BG11" s="17">
        <v>3.5261584299526701E-2</v>
      </c>
      <c r="BH11" s="17"/>
      <c r="BI11" s="17">
        <v>4.4579144837657701E-2</v>
      </c>
      <c r="BJ11" s="17"/>
      <c r="BK11" s="17">
        <v>5.3935370675601203E-2</v>
      </c>
      <c r="BL11" s="17">
        <v>3.6463619436665998E-2</v>
      </c>
      <c r="BM11" s="17">
        <v>3.6752145492567098E-2</v>
      </c>
      <c r="BN11" s="17">
        <v>6.0525766679236398E-2</v>
      </c>
      <c r="BO11" s="17"/>
      <c r="BP11" s="17">
        <v>3.0327635819921001E-2</v>
      </c>
      <c r="BQ11" s="17">
        <v>4.3460868353606102E-2</v>
      </c>
      <c r="BR11" s="17">
        <v>5.9508364395072899E-2</v>
      </c>
      <c r="BS11" s="17">
        <v>5.5961096551424103E-2</v>
      </c>
      <c r="BT11" s="17">
        <v>6.9724513826836199E-2</v>
      </c>
      <c r="BU11" s="17"/>
      <c r="BV11" s="17">
        <v>4.23780731920071E-2</v>
      </c>
      <c r="BW11" s="17">
        <v>5.7157500818861701E-2</v>
      </c>
      <c r="BX11" s="17">
        <v>4.95446198721455E-2</v>
      </c>
      <c r="BY11" s="17">
        <v>3.8865867783429799E-2</v>
      </c>
      <c r="BZ11" s="17">
        <v>4.9105834443635601E-2</v>
      </c>
      <c r="CA11" s="17"/>
      <c r="CB11" s="17">
        <v>5.8547782128619899E-2</v>
      </c>
      <c r="CC11" s="17">
        <v>2.95290922102277E-2</v>
      </c>
      <c r="CD11" s="17"/>
      <c r="CE11" s="17">
        <v>6.0862907799806701E-2</v>
      </c>
      <c r="CF11" s="17"/>
      <c r="CG11" s="17">
        <v>5.1836665013955001E-2</v>
      </c>
    </row>
    <row r="12" spans="2:85" ht="29" x14ac:dyDescent="0.35">
      <c r="B12" s="18" t="s">
        <v>261</v>
      </c>
      <c r="C12" s="17">
        <v>0.137935636568077</v>
      </c>
      <c r="D12" s="17">
        <v>0.16164486428576699</v>
      </c>
      <c r="E12" s="17">
        <v>0.115220610677639</v>
      </c>
      <c r="F12" s="17"/>
      <c r="G12" s="17">
        <v>0.11009824040287899</v>
      </c>
      <c r="H12" s="17">
        <v>0.10197166096415899</v>
      </c>
      <c r="I12" s="17">
        <v>0.112389339471926</v>
      </c>
      <c r="J12" s="17">
        <v>0.111887034533314</v>
      </c>
      <c r="K12" s="17">
        <v>0.188792934931788</v>
      </c>
      <c r="L12" s="17">
        <v>0.19346320116377899</v>
      </c>
      <c r="M12" s="17"/>
      <c r="N12" s="17">
        <v>0.144505280921438</v>
      </c>
      <c r="O12" s="17">
        <v>0.16627011439690001</v>
      </c>
      <c r="P12" s="17">
        <v>0.116297028656959</v>
      </c>
      <c r="Q12" s="17">
        <v>0.11869215083766101</v>
      </c>
      <c r="R12" s="17"/>
      <c r="S12" s="17">
        <v>0.118311520007713</v>
      </c>
      <c r="T12" s="17">
        <v>0.150526943003919</v>
      </c>
      <c r="U12" s="17">
        <v>0.16208534142148301</v>
      </c>
      <c r="V12" s="17">
        <v>0.17968065634861299</v>
      </c>
      <c r="W12" s="17">
        <v>0.15010620133642399</v>
      </c>
      <c r="X12" s="17">
        <v>0.118176516708041</v>
      </c>
      <c r="Y12" s="17">
        <v>0.16210570962010101</v>
      </c>
      <c r="Z12" s="17">
        <v>0.113508206802318</v>
      </c>
      <c r="AA12" s="17">
        <v>0.13495066108832801</v>
      </c>
      <c r="AB12" s="17">
        <v>0.126874161719951</v>
      </c>
      <c r="AC12" s="17">
        <v>7.63563147869121E-2</v>
      </c>
      <c r="AD12" s="17">
        <v>0.131290240593992</v>
      </c>
      <c r="AE12" s="17"/>
      <c r="AF12" s="17">
        <v>0.103563381149071</v>
      </c>
      <c r="AG12" s="17">
        <v>0.15712667609126801</v>
      </c>
      <c r="AH12" s="17">
        <v>0.11569248568935001</v>
      </c>
      <c r="AI12" s="17">
        <v>0.132301436224698</v>
      </c>
      <c r="AJ12" s="17">
        <v>0.123689557203411</v>
      </c>
      <c r="AK12" s="17">
        <v>0.131427476617371</v>
      </c>
      <c r="AL12" s="17">
        <v>0.12543188213145801</v>
      </c>
      <c r="AM12" s="17">
        <v>0.121839546187163</v>
      </c>
      <c r="AN12" s="17">
        <v>0.15080989643394699</v>
      </c>
      <c r="AO12" s="17">
        <v>0.21412326113317001</v>
      </c>
      <c r="AP12" s="17">
        <v>0.15341082612301499</v>
      </c>
      <c r="AQ12" s="17">
        <v>0.16203656141207101</v>
      </c>
      <c r="AR12" s="17">
        <v>0.14979186331951699</v>
      </c>
      <c r="AS12" s="17">
        <v>8.4227212309437402E-2</v>
      </c>
      <c r="AT12" s="17">
        <v>0.17685833652275701</v>
      </c>
      <c r="AU12" s="17">
        <v>0.106682887098908</v>
      </c>
      <c r="AV12" s="17"/>
      <c r="AW12" s="17">
        <v>0.110322626599562</v>
      </c>
      <c r="AX12" s="17">
        <v>0.13971107347617101</v>
      </c>
      <c r="AY12" s="17">
        <v>0.15573019813172301</v>
      </c>
      <c r="AZ12" s="17">
        <v>0.13790042882603001</v>
      </c>
      <c r="BA12" s="17">
        <v>0.15584734223319199</v>
      </c>
      <c r="BB12" s="17"/>
      <c r="BC12" s="17">
        <v>0.101411698407106</v>
      </c>
      <c r="BD12" s="17">
        <v>0.17158321556130299</v>
      </c>
      <c r="BE12" s="17">
        <v>0.129222591943295</v>
      </c>
      <c r="BF12" s="17">
        <v>0.11373489522943001</v>
      </c>
      <c r="BG12" s="17">
        <v>9.5370439417169106E-2</v>
      </c>
      <c r="BH12" s="17"/>
      <c r="BI12" s="17">
        <v>0.13679397337432</v>
      </c>
      <c r="BJ12" s="17"/>
      <c r="BK12" s="17">
        <v>0.16371945607653099</v>
      </c>
      <c r="BL12" s="17">
        <v>0.148231885194782</v>
      </c>
      <c r="BM12" s="17">
        <v>0.125268196417541</v>
      </c>
      <c r="BN12" s="17">
        <v>9.9393905157867196E-2</v>
      </c>
      <c r="BO12" s="17"/>
      <c r="BP12" s="17">
        <v>0.14704993955687501</v>
      </c>
      <c r="BQ12" s="17">
        <v>0.147926199369175</v>
      </c>
      <c r="BR12" s="17">
        <v>0.15021964016106101</v>
      </c>
      <c r="BS12" s="17">
        <v>0.14956747015281099</v>
      </c>
      <c r="BT12" s="17">
        <v>0.100474592145829</v>
      </c>
      <c r="BU12" s="17"/>
      <c r="BV12" s="17">
        <v>0.19030155925994499</v>
      </c>
      <c r="BW12" s="17">
        <v>0.15233512930819901</v>
      </c>
      <c r="BX12" s="17">
        <v>0.14316809755829801</v>
      </c>
      <c r="BY12" s="17">
        <v>0.12456606810064701</v>
      </c>
      <c r="BZ12" s="17">
        <v>8.9460115362710202E-2</v>
      </c>
      <c r="CA12" s="17"/>
      <c r="CB12" s="17">
        <v>0.121638465083727</v>
      </c>
      <c r="CC12" s="17">
        <v>0.14748071943268001</v>
      </c>
      <c r="CD12" s="17"/>
      <c r="CE12" s="17">
        <v>0.16417900842067401</v>
      </c>
      <c r="CF12" s="17"/>
      <c r="CG12" s="17">
        <v>9.6008172011483706E-2</v>
      </c>
    </row>
    <row r="13" spans="2:85" x14ac:dyDescent="0.35">
      <c r="B13" s="18" t="s">
        <v>262</v>
      </c>
      <c r="C13" s="19">
        <v>0.36329088820862798</v>
      </c>
      <c r="D13" s="19">
        <v>0.29985173896273198</v>
      </c>
      <c r="E13" s="19">
        <v>0.42384489736926401</v>
      </c>
      <c r="F13" s="19"/>
      <c r="G13" s="19">
        <v>0.26594578369454203</v>
      </c>
      <c r="H13" s="19">
        <v>0.32496446087465503</v>
      </c>
      <c r="I13" s="19">
        <v>0.335786909702467</v>
      </c>
      <c r="J13" s="19">
        <v>0.38976242907546899</v>
      </c>
      <c r="K13" s="19">
        <v>0.41459428050035602</v>
      </c>
      <c r="L13" s="19">
        <v>0.42545467072798698</v>
      </c>
      <c r="M13" s="19"/>
      <c r="N13" s="19">
        <v>0.30226169796315</v>
      </c>
      <c r="O13" s="19">
        <v>0.38105538456875798</v>
      </c>
      <c r="P13" s="19">
        <v>0.35060022176063099</v>
      </c>
      <c r="Q13" s="19">
        <v>0.42288811351268402</v>
      </c>
      <c r="R13" s="19"/>
      <c r="S13" s="19">
        <v>0.29184964368657401</v>
      </c>
      <c r="T13" s="19">
        <v>0.37233456835842699</v>
      </c>
      <c r="U13" s="19">
        <v>0.37469486307166899</v>
      </c>
      <c r="V13" s="19">
        <v>0.39887127933654098</v>
      </c>
      <c r="W13" s="19">
        <v>0.32042195995682099</v>
      </c>
      <c r="X13" s="19">
        <v>0.34512978874482803</v>
      </c>
      <c r="Y13" s="19">
        <v>0.42779050136326502</v>
      </c>
      <c r="Z13" s="19">
        <v>0.33766841170330603</v>
      </c>
      <c r="AA13" s="19">
        <v>0.38417487906783798</v>
      </c>
      <c r="AB13" s="19">
        <v>0.32886942170572497</v>
      </c>
      <c r="AC13" s="19">
        <v>0.47445207105385201</v>
      </c>
      <c r="AD13" s="19">
        <v>0.378787476725024</v>
      </c>
      <c r="AE13" s="19"/>
      <c r="AF13" s="19">
        <v>0.46451107755116899</v>
      </c>
      <c r="AG13" s="19">
        <v>0.46114586788527601</v>
      </c>
      <c r="AH13" s="19">
        <v>0.39956780182329099</v>
      </c>
      <c r="AI13" s="19">
        <v>0.341951731816445</v>
      </c>
      <c r="AJ13" s="19">
        <v>0.38483257174832203</v>
      </c>
      <c r="AK13" s="19">
        <v>0.40517683489846201</v>
      </c>
      <c r="AL13" s="19">
        <v>0.41944798441035602</v>
      </c>
      <c r="AM13" s="19">
        <v>0.37788330368092299</v>
      </c>
      <c r="AN13" s="19">
        <v>0.34070453484938701</v>
      </c>
      <c r="AO13" s="19">
        <v>0.264540397103395</v>
      </c>
      <c r="AP13" s="19">
        <v>0.33539312769185098</v>
      </c>
      <c r="AQ13" s="19">
        <v>0.40187192655325499</v>
      </c>
      <c r="AR13" s="19">
        <v>0.29215325005840498</v>
      </c>
      <c r="AS13" s="19">
        <v>0.38668640024171402</v>
      </c>
      <c r="AT13" s="19">
        <v>0.20081661897297001</v>
      </c>
      <c r="AU13" s="19">
        <v>0.19705731417804201</v>
      </c>
      <c r="AV13" s="19"/>
      <c r="AW13" s="19">
        <v>0.42244260353367802</v>
      </c>
      <c r="AX13" s="19">
        <v>0.41891298152596401</v>
      </c>
      <c r="AY13" s="19">
        <v>0.29342437516488001</v>
      </c>
      <c r="AZ13" s="19">
        <v>0.28596394008481402</v>
      </c>
      <c r="BA13" s="19">
        <v>0.28547790855842597</v>
      </c>
      <c r="BB13" s="19"/>
      <c r="BC13" s="19">
        <v>0.18755571331451301</v>
      </c>
      <c r="BD13" s="19">
        <v>0.33715125214188801</v>
      </c>
      <c r="BE13" s="19">
        <v>0.40969131163238598</v>
      </c>
      <c r="BF13" s="19">
        <v>0.44430185320684301</v>
      </c>
      <c r="BG13" s="19">
        <v>0.35045870592731099</v>
      </c>
      <c r="BH13" s="19"/>
      <c r="BI13" s="19">
        <v>0.34783335939260102</v>
      </c>
      <c r="BJ13" s="19"/>
      <c r="BK13" s="19">
        <v>0.32002524872976501</v>
      </c>
      <c r="BL13" s="19">
        <v>0.43498687721462398</v>
      </c>
      <c r="BM13" s="19">
        <v>0.33664296360646701</v>
      </c>
      <c r="BN13" s="19">
        <v>0.43679697619465102</v>
      </c>
      <c r="BO13" s="19"/>
      <c r="BP13" s="19">
        <v>0.35747133262303799</v>
      </c>
      <c r="BQ13" s="19">
        <v>0.28447491477327502</v>
      </c>
      <c r="BR13" s="19">
        <v>0.35692794395824501</v>
      </c>
      <c r="BS13" s="19">
        <v>0.29778843826252399</v>
      </c>
      <c r="BT13" s="19">
        <v>0.360326564682666</v>
      </c>
      <c r="BU13" s="19"/>
      <c r="BV13" s="19">
        <v>0.31910058491319498</v>
      </c>
      <c r="BW13" s="19">
        <v>0.25117235539819299</v>
      </c>
      <c r="BX13" s="19">
        <v>0.303641522148343</v>
      </c>
      <c r="BY13" s="19">
        <v>0.34790665962124501</v>
      </c>
      <c r="BZ13" s="19">
        <v>0.36691137903485899</v>
      </c>
      <c r="CA13" s="19"/>
      <c r="CB13" s="19">
        <v>0.29192567996886698</v>
      </c>
      <c r="CC13" s="19">
        <v>0.40508874417107099</v>
      </c>
      <c r="CD13" s="19"/>
      <c r="CE13" s="19">
        <v>0.23752858800009199</v>
      </c>
      <c r="CF13" s="19"/>
      <c r="CG13" s="19">
        <v>0.20041781706063799</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258</v>
      </c>
      <c r="C9" s="17">
        <v>0.123114065577567</v>
      </c>
      <c r="D9" s="17">
        <v>0.13423629919412899</v>
      </c>
      <c r="E9" s="17">
        <v>0.112631429326255</v>
      </c>
      <c r="F9" s="17"/>
      <c r="G9" s="17">
        <v>0.15763619476186899</v>
      </c>
      <c r="H9" s="17">
        <v>0.16927918669446301</v>
      </c>
      <c r="I9" s="17">
        <v>0.167712866828331</v>
      </c>
      <c r="J9" s="17">
        <v>0.12516537463507801</v>
      </c>
      <c r="K9" s="17">
        <v>8.0937690638886006E-2</v>
      </c>
      <c r="L9" s="17">
        <v>5.3070572617285199E-2</v>
      </c>
      <c r="M9" s="17"/>
      <c r="N9" s="17">
        <v>0.142591104393443</v>
      </c>
      <c r="O9" s="17">
        <v>0.105162443006525</v>
      </c>
      <c r="P9" s="17">
        <v>0.130045672960443</v>
      </c>
      <c r="Q9" s="17">
        <v>0.115633649157994</v>
      </c>
      <c r="R9" s="17"/>
      <c r="S9" s="17">
        <v>0.14351657431553599</v>
      </c>
      <c r="T9" s="17">
        <v>0.14488509624389201</v>
      </c>
      <c r="U9" s="17">
        <v>0.12665423913169299</v>
      </c>
      <c r="V9" s="17">
        <v>0.111366859001669</v>
      </c>
      <c r="W9" s="17">
        <v>0.14217237194916699</v>
      </c>
      <c r="X9" s="17">
        <v>0.18129960802332801</v>
      </c>
      <c r="Y9" s="17">
        <v>6.2744654140226702E-2</v>
      </c>
      <c r="Z9" s="17">
        <v>0.118869926801771</v>
      </c>
      <c r="AA9" s="17">
        <v>0.124150363760578</v>
      </c>
      <c r="AB9" s="17">
        <v>7.4418216892256195E-2</v>
      </c>
      <c r="AC9" s="17">
        <v>6.3540339890683806E-2</v>
      </c>
      <c r="AD9" s="17">
        <v>0.149095524395044</v>
      </c>
      <c r="AE9" s="17"/>
      <c r="AF9" s="17">
        <v>7.3950787384545705E-2</v>
      </c>
      <c r="AG9" s="17">
        <v>8.3579709142856201E-2</v>
      </c>
      <c r="AH9" s="17">
        <v>6.7305888567852107E-2</v>
      </c>
      <c r="AI9" s="17">
        <v>0.135906884300599</v>
      </c>
      <c r="AJ9" s="17">
        <v>0.150587355004596</v>
      </c>
      <c r="AK9" s="17">
        <v>9.9244734375713198E-2</v>
      </c>
      <c r="AL9" s="17">
        <v>9.6129589306843996E-2</v>
      </c>
      <c r="AM9" s="17">
        <v>8.8715659070136593E-2</v>
      </c>
      <c r="AN9" s="17">
        <v>0.17933471559654299</v>
      </c>
      <c r="AO9" s="17">
        <v>0.13952705080716399</v>
      </c>
      <c r="AP9" s="17">
        <v>0.14571550649158599</v>
      </c>
      <c r="AQ9" s="17">
        <v>0.120105519172464</v>
      </c>
      <c r="AR9" s="17">
        <v>0.102931750414042</v>
      </c>
      <c r="AS9" s="17">
        <v>8.4433382232864396E-2</v>
      </c>
      <c r="AT9" s="17">
        <v>0.16053510847178401</v>
      </c>
      <c r="AU9" s="17">
        <v>0.24428162295457201</v>
      </c>
      <c r="AV9" s="17"/>
      <c r="AW9" s="17">
        <v>9.4980262904490395E-2</v>
      </c>
      <c r="AX9" s="17">
        <v>0.101571147295616</v>
      </c>
      <c r="AY9" s="17">
        <v>0.14640067070669699</v>
      </c>
      <c r="AZ9" s="17">
        <v>0.17349288441166499</v>
      </c>
      <c r="BA9" s="17">
        <v>0.33192387408566498</v>
      </c>
      <c r="BB9" s="17"/>
      <c r="BC9" s="17">
        <v>0.24326988448460601</v>
      </c>
      <c r="BD9" s="17">
        <v>0.122060716196439</v>
      </c>
      <c r="BE9" s="17">
        <v>8.7825900723124101E-2</v>
      </c>
      <c r="BF9" s="17">
        <v>0.119049303895168</v>
      </c>
      <c r="BG9" s="17">
        <v>0.15138181530716099</v>
      </c>
      <c r="BH9" s="17"/>
      <c r="BI9" s="17">
        <v>0.13490089816092701</v>
      </c>
      <c r="BJ9" s="17"/>
      <c r="BK9" s="17">
        <v>0.13539706735905299</v>
      </c>
      <c r="BL9" s="17">
        <v>6.8191023072736806E-2</v>
      </c>
      <c r="BM9" s="17">
        <v>0.15090056953477701</v>
      </c>
      <c r="BN9" s="17">
        <v>6.0525766679236398E-2</v>
      </c>
      <c r="BO9" s="17"/>
      <c r="BP9" s="17">
        <v>0.118396015746245</v>
      </c>
      <c r="BQ9" s="17">
        <v>0.13088046970226999</v>
      </c>
      <c r="BR9" s="17">
        <v>0.16844934763077199</v>
      </c>
      <c r="BS9" s="17">
        <v>0.18245038383484799</v>
      </c>
      <c r="BT9" s="17">
        <v>0.13312790191419399</v>
      </c>
      <c r="BU9" s="17"/>
      <c r="BV9" s="17">
        <v>0.140164977497344</v>
      </c>
      <c r="BW9" s="17">
        <v>0.15924644893647499</v>
      </c>
      <c r="BX9" s="17">
        <v>0.161025369983362</v>
      </c>
      <c r="BY9" s="17">
        <v>0.13845071110589399</v>
      </c>
      <c r="BZ9" s="17">
        <v>0.1234415748227</v>
      </c>
      <c r="CA9" s="17"/>
      <c r="CB9" s="17">
        <v>0.17685162137341101</v>
      </c>
      <c r="CC9" s="17">
        <v>9.16405412604748E-2</v>
      </c>
      <c r="CD9" s="17"/>
      <c r="CE9" s="17">
        <v>0.156221423186335</v>
      </c>
      <c r="CF9" s="17"/>
      <c r="CG9" s="17">
        <v>0.23601788265235599</v>
      </c>
    </row>
    <row r="10" spans="2:85" ht="29" x14ac:dyDescent="0.35">
      <c r="B10" s="18" t="s">
        <v>259</v>
      </c>
      <c r="C10" s="17">
        <v>7.0864375965682694E-2</v>
      </c>
      <c r="D10" s="17">
        <v>8.7490769546498703E-2</v>
      </c>
      <c r="E10" s="17">
        <v>5.4858476533191501E-2</v>
      </c>
      <c r="F10" s="17"/>
      <c r="G10" s="17">
        <v>0.10153608483748</v>
      </c>
      <c r="H10" s="17">
        <v>0.127126103009746</v>
      </c>
      <c r="I10" s="17">
        <v>7.8344592231931104E-2</v>
      </c>
      <c r="J10" s="17">
        <v>6.2373850174457797E-2</v>
      </c>
      <c r="K10" s="17">
        <v>4.3104187096001403E-2</v>
      </c>
      <c r="L10" s="17">
        <v>2.4215554026244E-2</v>
      </c>
      <c r="M10" s="17"/>
      <c r="N10" s="17">
        <v>9.7005396699647098E-2</v>
      </c>
      <c r="O10" s="17">
        <v>3.6532440323332999E-2</v>
      </c>
      <c r="P10" s="17">
        <v>8.1675306840731404E-2</v>
      </c>
      <c r="Q10" s="17">
        <v>6.4731505575172696E-2</v>
      </c>
      <c r="R10" s="17"/>
      <c r="S10" s="17">
        <v>0.11352729369037701</v>
      </c>
      <c r="T10" s="17">
        <v>4.05839782020323E-2</v>
      </c>
      <c r="U10" s="17">
        <v>5.0419381227705097E-2</v>
      </c>
      <c r="V10" s="17">
        <v>8.0241874309869995E-2</v>
      </c>
      <c r="W10" s="17">
        <v>4.3111781471058597E-2</v>
      </c>
      <c r="X10" s="17">
        <v>7.3252784851899302E-2</v>
      </c>
      <c r="Y10" s="17">
        <v>6.9710016265841404E-2</v>
      </c>
      <c r="Z10" s="17">
        <v>0.100578561342023</v>
      </c>
      <c r="AA10" s="17">
        <v>9.9187716538933601E-2</v>
      </c>
      <c r="AB10" s="17">
        <v>4.1155520406295297E-2</v>
      </c>
      <c r="AC10" s="17">
        <v>6.1143881842658301E-2</v>
      </c>
      <c r="AD10" s="17">
        <v>5.2051780208480898E-2</v>
      </c>
      <c r="AE10" s="17"/>
      <c r="AF10" s="17">
        <v>9.3253484656312696E-2</v>
      </c>
      <c r="AG10" s="17">
        <v>7.7042775045089607E-2</v>
      </c>
      <c r="AH10" s="17">
        <v>1.7227039162845799E-2</v>
      </c>
      <c r="AI10" s="17">
        <v>6.9595072758224505E-2</v>
      </c>
      <c r="AJ10" s="17">
        <v>7.5977289580606996E-2</v>
      </c>
      <c r="AK10" s="17">
        <v>5.7901122278362201E-2</v>
      </c>
      <c r="AL10" s="17">
        <v>7.6989192819166802E-2</v>
      </c>
      <c r="AM10" s="17">
        <v>4.4542444137084303E-2</v>
      </c>
      <c r="AN10" s="17">
        <v>7.7365920866142607E-2</v>
      </c>
      <c r="AO10" s="17">
        <v>7.3560453479970395E-2</v>
      </c>
      <c r="AP10" s="17">
        <v>3.0712033081879302E-2</v>
      </c>
      <c r="AQ10" s="17">
        <v>8.3031199705754594E-2</v>
      </c>
      <c r="AR10" s="17">
        <v>0.13290947391300001</v>
      </c>
      <c r="AS10" s="17">
        <v>0.13582791004429801</v>
      </c>
      <c r="AT10" s="17">
        <v>0.133215246198396</v>
      </c>
      <c r="AU10" s="17">
        <v>0.125646291643253</v>
      </c>
      <c r="AV10" s="17"/>
      <c r="AW10" s="17">
        <v>4.2611575351820002E-2</v>
      </c>
      <c r="AX10" s="17">
        <v>5.9454119925425597E-2</v>
      </c>
      <c r="AY10" s="17">
        <v>9.5981280043388698E-2</v>
      </c>
      <c r="AZ10" s="17">
        <v>0.109868561009334</v>
      </c>
      <c r="BA10" s="17">
        <v>0.109364613372489</v>
      </c>
      <c r="BB10" s="17"/>
      <c r="BC10" s="17">
        <v>0.14097283506579</v>
      </c>
      <c r="BD10" s="17">
        <v>8.1661215463912307E-2</v>
      </c>
      <c r="BE10" s="17">
        <v>5.4801394232298697E-2</v>
      </c>
      <c r="BF10" s="17">
        <v>3.8652466007175E-2</v>
      </c>
      <c r="BG10" s="17">
        <v>4.4747964029267201E-2</v>
      </c>
      <c r="BH10" s="17"/>
      <c r="BI10" s="17">
        <v>7.5030097317742697E-2</v>
      </c>
      <c r="BJ10" s="17"/>
      <c r="BK10" s="17">
        <v>8.4360442621323098E-2</v>
      </c>
      <c r="BL10" s="17">
        <v>3.4351351762441203E-2</v>
      </c>
      <c r="BM10" s="17">
        <v>8.7190320958040093E-2</v>
      </c>
      <c r="BN10" s="17">
        <v>3.7112242373158598E-2</v>
      </c>
      <c r="BO10" s="17"/>
      <c r="BP10" s="17">
        <v>6.68639257485696E-2</v>
      </c>
      <c r="BQ10" s="17">
        <v>9.6481682424725004E-2</v>
      </c>
      <c r="BR10" s="17">
        <v>8.0253098429263994E-2</v>
      </c>
      <c r="BS10" s="17">
        <v>6.0736936110590001E-2</v>
      </c>
      <c r="BT10" s="17">
        <v>7.8926169579624797E-2</v>
      </c>
      <c r="BU10" s="17"/>
      <c r="BV10" s="17">
        <v>6.5951329548410501E-2</v>
      </c>
      <c r="BW10" s="17">
        <v>0.108688883736016</v>
      </c>
      <c r="BX10" s="17">
        <v>6.8651753086612893E-2</v>
      </c>
      <c r="BY10" s="17">
        <v>5.7507500146810601E-2</v>
      </c>
      <c r="BZ10" s="17">
        <v>7.8750760364179398E-2</v>
      </c>
      <c r="CA10" s="17"/>
      <c r="CB10" s="17">
        <v>8.1222302624848405E-2</v>
      </c>
      <c r="CC10" s="17">
        <v>6.4797846668734005E-2</v>
      </c>
      <c r="CD10" s="17"/>
      <c r="CE10" s="17">
        <v>0.106252873180004</v>
      </c>
      <c r="CF10" s="17"/>
      <c r="CG10" s="17">
        <v>0.107344014523767</v>
      </c>
    </row>
    <row r="11" spans="2:85" ht="29" x14ac:dyDescent="0.35">
      <c r="B11" s="18" t="s">
        <v>260</v>
      </c>
      <c r="C11" s="17">
        <v>3.9732074475704003E-2</v>
      </c>
      <c r="D11" s="17">
        <v>4.5428747005735799E-2</v>
      </c>
      <c r="E11" s="17">
        <v>3.4293823819156501E-2</v>
      </c>
      <c r="F11" s="17"/>
      <c r="G11" s="17">
        <v>0.101800181062097</v>
      </c>
      <c r="H11" s="17">
        <v>5.8630699530375197E-2</v>
      </c>
      <c r="I11" s="17">
        <v>5.1212870956155301E-2</v>
      </c>
      <c r="J11" s="17">
        <v>3.01253227291149E-2</v>
      </c>
      <c r="K11" s="17">
        <v>9.4689642060788292E-3</v>
      </c>
      <c r="L11" s="17">
        <v>1.9668456823125902E-3</v>
      </c>
      <c r="M11" s="17"/>
      <c r="N11" s="17">
        <v>4.10815049311462E-2</v>
      </c>
      <c r="O11" s="17">
        <v>1.6662615865189499E-2</v>
      </c>
      <c r="P11" s="17">
        <v>5.7046517249785003E-2</v>
      </c>
      <c r="Q11" s="17">
        <v>4.7348073493375997E-2</v>
      </c>
      <c r="R11" s="17"/>
      <c r="S11" s="17">
        <v>6.2524949831684995E-2</v>
      </c>
      <c r="T11" s="17">
        <v>1.4994879901971001E-2</v>
      </c>
      <c r="U11" s="17">
        <v>2.4283987141724101E-2</v>
      </c>
      <c r="V11" s="17">
        <v>4.6909692549762197E-2</v>
      </c>
      <c r="W11" s="17">
        <v>5.0069001642505898E-2</v>
      </c>
      <c r="X11" s="17">
        <v>4.58339427067916E-2</v>
      </c>
      <c r="Y11" s="17">
        <v>1.11116506114804E-2</v>
      </c>
      <c r="Z11" s="17">
        <v>4.2417546078652002E-2</v>
      </c>
      <c r="AA11" s="17">
        <v>2.0271633527811202E-2</v>
      </c>
      <c r="AB11" s="17">
        <v>6.0856450835689399E-2</v>
      </c>
      <c r="AC11" s="17">
        <v>2.9971132499077398E-2</v>
      </c>
      <c r="AD11" s="17">
        <v>0.11487650003297201</v>
      </c>
      <c r="AE11" s="17"/>
      <c r="AF11" s="17">
        <v>0.137040030528325</v>
      </c>
      <c r="AG11" s="17">
        <v>7.7830457973328604E-2</v>
      </c>
      <c r="AH11" s="17">
        <v>3.9090264845105201E-2</v>
      </c>
      <c r="AI11" s="17">
        <v>6.5275934268377606E-2</v>
      </c>
      <c r="AJ11" s="17">
        <v>6.9134255622363597E-2</v>
      </c>
      <c r="AK11" s="17">
        <v>2.34752498377724E-2</v>
      </c>
      <c r="AL11" s="17">
        <v>4.2397732028492202E-2</v>
      </c>
      <c r="AM11" s="17">
        <v>2.3184395220540801E-2</v>
      </c>
      <c r="AN11" s="17">
        <v>2.9313296974981799E-2</v>
      </c>
      <c r="AO11" s="17">
        <v>1.9306030399274698E-2</v>
      </c>
      <c r="AP11" s="17">
        <v>3.9062170849320899E-2</v>
      </c>
      <c r="AQ11" s="17">
        <v>8.9678138196892399E-3</v>
      </c>
      <c r="AR11" s="17">
        <v>3.2628601058435902E-2</v>
      </c>
      <c r="AS11" s="17">
        <v>0</v>
      </c>
      <c r="AT11" s="17">
        <v>0</v>
      </c>
      <c r="AU11" s="17">
        <v>7.7410143909935905E-2</v>
      </c>
      <c r="AV11" s="17"/>
      <c r="AW11" s="17">
        <v>3.17833774997478E-2</v>
      </c>
      <c r="AX11" s="17">
        <v>4.9083363067294501E-2</v>
      </c>
      <c r="AY11" s="17">
        <v>4.9809293719301297E-2</v>
      </c>
      <c r="AZ11" s="17">
        <v>1.2498318735695801E-2</v>
      </c>
      <c r="BA11" s="17">
        <v>5.0770523597362602E-2</v>
      </c>
      <c r="BB11" s="17"/>
      <c r="BC11" s="17">
        <v>0.102747871731455</v>
      </c>
      <c r="BD11" s="17">
        <v>4.8496171991551901E-2</v>
      </c>
      <c r="BE11" s="17">
        <v>1.6444604537843601E-2</v>
      </c>
      <c r="BF11" s="17">
        <v>2.6438330229019699E-2</v>
      </c>
      <c r="BG11" s="17">
        <v>5.5450277457733101E-2</v>
      </c>
      <c r="BH11" s="17"/>
      <c r="BI11" s="17">
        <v>4.1854067139800798E-2</v>
      </c>
      <c r="BJ11" s="17"/>
      <c r="BK11" s="17">
        <v>5.4505955242931302E-2</v>
      </c>
      <c r="BL11" s="17">
        <v>2.6877905739980099E-2</v>
      </c>
      <c r="BM11" s="17">
        <v>4.3234417828986002E-2</v>
      </c>
      <c r="BN11" s="17">
        <v>0</v>
      </c>
      <c r="BO11" s="17"/>
      <c r="BP11" s="17">
        <v>2.4033749651568199E-2</v>
      </c>
      <c r="BQ11" s="17">
        <v>5.2544651485280099E-2</v>
      </c>
      <c r="BR11" s="17">
        <v>3.7481249511733199E-2</v>
      </c>
      <c r="BS11" s="17">
        <v>5.00679589116187E-2</v>
      </c>
      <c r="BT11" s="17">
        <v>5.4138628689880203E-2</v>
      </c>
      <c r="BU11" s="17"/>
      <c r="BV11" s="17">
        <v>3.7495178543515598E-2</v>
      </c>
      <c r="BW11" s="17">
        <v>7.31538203373477E-2</v>
      </c>
      <c r="BX11" s="17">
        <v>3.4781149936781199E-2</v>
      </c>
      <c r="BY11" s="17">
        <v>2.8932182829691799E-2</v>
      </c>
      <c r="BZ11" s="17">
        <v>2.6648282896875E-2</v>
      </c>
      <c r="CA11" s="17"/>
      <c r="CB11" s="17">
        <v>5.65298119846415E-2</v>
      </c>
      <c r="CC11" s="17">
        <v>2.9893815326586699E-2</v>
      </c>
      <c r="CD11" s="17"/>
      <c r="CE11" s="17">
        <v>8.1458808953123393E-2</v>
      </c>
      <c r="CF11" s="17"/>
      <c r="CG11" s="17">
        <v>8.0971607350403096E-2</v>
      </c>
    </row>
    <row r="12" spans="2:85" ht="29" x14ac:dyDescent="0.35">
      <c r="B12" s="18" t="s">
        <v>261</v>
      </c>
      <c r="C12" s="17">
        <v>0.26215186568752602</v>
      </c>
      <c r="D12" s="17">
        <v>0.29779027730074797</v>
      </c>
      <c r="E12" s="17">
        <v>0.22760170636749</v>
      </c>
      <c r="F12" s="17"/>
      <c r="G12" s="17">
        <v>0.168930234030154</v>
      </c>
      <c r="H12" s="17">
        <v>0.22354497554222</v>
      </c>
      <c r="I12" s="17">
        <v>0.239085042231268</v>
      </c>
      <c r="J12" s="17">
        <v>0.24707182023923899</v>
      </c>
      <c r="K12" s="17">
        <v>0.32373471758167599</v>
      </c>
      <c r="L12" s="17">
        <v>0.34507891951467201</v>
      </c>
      <c r="M12" s="17"/>
      <c r="N12" s="17">
        <v>0.27013730554787102</v>
      </c>
      <c r="O12" s="17">
        <v>0.31056375203875702</v>
      </c>
      <c r="P12" s="17">
        <v>0.21244474555023099</v>
      </c>
      <c r="Q12" s="17">
        <v>0.24759112390938001</v>
      </c>
      <c r="R12" s="17"/>
      <c r="S12" s="17">
        <v>0.25281148129930098</v>
      </c>
      <c r="T12" s="17">
        <v>0.27682676343648799</v>
      </c>
      <c r="U12" s="17">
        <v>0.311782455183782</v>
      </c>
      <c r="V12" s="17">
        <v>0.24721377068354899</v>
      </c>
      <c r="W12" s="17">
        <v>0.26007327626160398</v>
      </c>
      <c r="X12" s="17">
        <v>0.21494953388836299</v>
      </c>
      <c r="Y12" s="17">
        <v>0.31152334828595202</v>
      </c>
      <c r="Z12" s="17">
        <v>0.26812081615816502</v>
      </c>
      <c r="AA12" s="17">
        <v>0.261752506993287</v>
      </c>
      <c r="AB12" s="17">
        <v>0.27375504944870299</v>
      </c>
      <c r="AC12" s="17">
        <v>0.216107843448095</v>
      </c>
      <c r="AD12" s="17">
        <v>0.20459133963955201</v>
      </c>
      <c r="AE12" s="17"/>
      <c r="AF12" s="17">
        <v>0.32225239929456201</v>
      </c>
      <c r="AG12" s="17">
        <v>0.12644216910275299</v>
      </c>
      <c r="AH12" s="17">
        <v>0.32497867316956203</v>
      </c>
      <c r="AI12" s="17">
        <v>0.25882157928793997</v>
      </c>
      <c r="AJ12" s="17">
        <v>0.19721466449646199</v>
      </c>
      <c r="AK12" s="17">
        <v>0.26586304339939498</v>
      </c>
      <c r="AL12" s="17">
        <v>0.25032232256624498</v>
      </c>
      <c r="AM12" s="17">
        <v>0.31496826190982302</v>
      </c>
      <c r="AN12" s="17">
        <v>0.26900725054875102</v>
      </c>
      <c r="AO12" s="17">
        <v>0.29016921750753399</v>
      </c>
      <c r="AP12" s="17">
        <v>0.29252180389752802</v>
      </c>
      <c r="AQ12" s="17">
        <v>0.23042459448153599</v>
      </c>
      <c r="AR12" s="17">
        <v>0.3047163424041</v>
      </c>
      <c r="AS12" s="17">
        <v>0.238039660431137</v>
      </c>
      <c r="AT12" s="17">
        <v>0.39309714253081102</v>
      </c>
      <c r="AU12" s="17">
        <v>0.219029032489719</v>
      </c>
      <c r="AV12" s="17"/>
      <c r="AW12" s="17">
        <v>0.226006188259707</v>
      </c>
      <c r="AX12" s="17">
        <v>0.22092586596486499</v>
      </c>
      <c r="AY12" s="17">
        <v>0.297307668689269</v>
      </c>
      <c r="AZ12" s="17">
        <v>0.29543312890675499</v>
      </c>
      <c r="BA12" s="17">
        <v>0.21942198705921201</v>
      </c>
      <c r="BB12" s="17"/>
      <c r="BC12" s="17">
        <v>0.17375045631234401</v>
      </c>
      <c r="BD12" s="17">
        <v>0.28947808596467201</v>
      </c>
      <c r="BE12" s="17">
        <v>0.28883135755622502</v>
      </c>
      <c r="BF12" s="17">
        <v>0.20839703450963601</v>
      </c>
      <c r="BG12" s="17">
        <v>0.19480146756075301</v>
      </c>
      <c r="BH12" s="17"/>
      <c r="BI12" s="17">
        <v>0.256983058860415</v>
      </c>
      <c r="BJ12" s="17"/>
      <c r="BK12" s="17">
        <v>0.249350834859417</v>
      </c>
      <c r="BL12" s="17">
        <v>0.28940301229211601</v>
      </c>
      <c r="BM12" s="17">
        <v>0.24948147444660301</v>
      </c>
      <c r="BN12" s="17">
        <v>0.32102331059157102</v>
      </c>
      <c r="BO12" s="17"/>
      <c r="BP12" s="17">
        <v>0.30800186210970398</v>
      </c>
      <c r="BQ12" s="17">
        <v>0.29823551391805397</v>
      </c>
      <c r="BR12" s="17">
        <v>0.31108412690992399</v>
      </c>
      <c r="BS12" s="17">
        <v>0.246396323618394</v>
      </c>
      <c r="BT12" s="17">
        <v>0.18948394809149099</v>
      </c>
      <c r="BU12" s="17"/>
      <c r="BV12" s="17">
        <v>0.29545677409853599</v>
      </c>
      <c r="BW12" s="17">
        <v>0.28714913943909398</v>
      </c>
      <c r="BX12" s="17">
        <v>0.30893403972867101</v>
      </c>
      <c r="BY12" s="17">
        <v>0.27700236041141402</v>
      </c>
      <c r="BZ12" s="17">
        <v>0.19732917233101699</v>
      </c>
      <c r="CA12" s="17"/>
      <c r="CB12" s="17">
        <v>0.26607367009601901</v>
      </c>
      <c r="CC12" s="17">
        <v>0.25985490586883703</v>
      </c>
      <c r="CD12" s="17"/>
      <c r="CE12" s="17">
        <v>0.29278751793755198</v>
      </c>
      <c r="CF12" s="17"/>
      <c r="CG12" s="17">
        <v>0.29035546965694797</v>
      </c>
    </row>
    <row r="13" spans="2:85" x14ac:dyDescent="0.35">
      <c r="B13" s="18" t="s">
        <v>262</v>
      </c>
      <c r="C13" s="19">
        <v>0.50413761829352099</v>
      </c>
      <c r="D13" s="19">
        <v>0.43505390695288898</v>
      </c>
      <c r="E13" s="19">
        <v>0.57061456395390697</v>
      </c>
      <c r="F13" s="19"/>
      <c r="G13" s="19">
        <v>0.47009730530839999</v>
      </c>
      <c r="H13" s="19">
        <v>0.42141903522319502</v>
      </c>
      <c r="I13" s="19">
        <v>0.46364462775231502</v>
      </c>
      <c r="J13" s="19">
        <v>0.53526363222211004</v>
      </c>
      <c r="K13" s="19">
        <v>0.54275444047735799</v>
      </c>
      <c r="L13" s="19">
        <v>0.57566810815948599</v>
      </c>
      <c r="M13" s="19"/>
      <c r="N13" s="19">
        <v>0.449184688427893</v>
      </c>
      <c r="O13" s="19">
        <v>0.53107874876619598</v>
      </c>
      <c r="P13" s="19">
        <v>0.51878775739881</v>
      </c>
      <c r="Q13" s="19">
        <v>0.52469564786407696</v>
      </c>
      <c r="R13" s="19"/>
      <c r="S13" s="19">
        <v>0.42761970086310103</v>
      </c>
      <c r="T13" s="19">
        <v>0.52270928221561697</v>
      </c>
      <c r="U13" s="19">
        <v>0.48685993731509603</v>
      </c>
      <c r="V13" s="19">
        <v>0.51426780345515</v>
      </c>
      <c r="W13" s="19">
        <v>0.50457356867566505</v>
      </c>
      <c r="X13" s="19">
        <v>0.48466413052961699</v>
      </c>
      <c r="Y13" s="19">
        <v>0.54491033069649897</v>
      </c>
      <c r="Z13" s="19">
        <v>0.470013149619389</v>
      </c>
      <c r="AA13" s="19">
        <v>0.49463777917939</v>
      </c>
      <c r="AB13" s="19">
        <v>0.54981476241705696</v>
      </c>
      <c r="AC13" s="19">
        <v>0.62923680231948498</v>
      </c>
      <c r="AD13" s="19">
        <v>0.47938485572395101</v>
      </c>
      <c r="AE13" s="19"/>
      <c r="AF13" s="19">
        <v>0.37350329813625399</v>
      </c>
      <c r="AG13" s="19">
        <v>0.63510488873597304</v>
      </c>
      <c r="AH13" s="19">
        <v>0.55139813425463502</v>
      </c>
      <c r="AI13" s="19">
        <v>0.47040052938485899</v>
      </c>
      <c r="AJ13" s="19">
        <v>0.50708643529597197</v>
      </c>
      <c r="AK13" s="19">
        <v>0.55351585010875703</v>
      </c>
      <c r="AL13" s="19">
        <v>0.534161163279252</v>
      </c>
      <c r="AM13" s="19">
        <v>0.528589239662416</v>
      </c>
      <c r="AN13" s="19">
        <v>0.44497881601358202</v>
      </c>
      <c r="AO13" s="19">
        <v>0.47743724780605601</v>
      </c>
      <c r="AP13" s="19">
        <v>0.49198848567968501</v>
      </c>
      <c r="AQ13" s="19">
        <v>0.55747087282055596</v>
      </c>
      <c r="AR13" s="19">
        <v>0.42681383221042102</v>
      </c>
      <c r="AS13" s="19">
        <v>0.54169904729170104</v>
      </c>
      <c r="AT13" s="19">
        <v>0.31315250279900902</v>
      </c>
      <c r="AU13" s="19">
        <v>0.33363290900252002</v>
      </c>
      <c r="AV13" s="19"/>
      <c r="AW13" s="19">
        <v>0.60461859598423495</v>
      </c>
      <c r="AX13" s="19">
        <v>0.568965503746798</v>
      </c>
      <c r="AY13" s="19">
        <v>0.41050108684134401</v>
      </c>
      <c r="AZ13" s="19">
        <v>0.40870710693654999</v>
      </c>
      <c r="BA13" s="19">
        <v>0.28851900188527202</v>
      </c>
      <c r="BB13" s="19"/>
      <c r="BC13" s="19">
        <v>0.339258952405804</v>
      </c>
      <c r="BD13" s="19">
        <v>0.45830381038342499</v>
      </c>
      <c r="BE13" s="19">
        <v>0.55209674295050803</v>
      </c>
      <c r="BF13" s="19">
        <v>0.60746286535900096</v>
      </c>
      <c r="BG13" s="19">
        <v>0.55361847564508504</v>
      </c>
      <c r="BH13" s="19"/>
      <c r="BI13" s="19">
        <v>0.491231878521115</v>
      </c>
      <c r="BJ13" s="19"/>
      <c r="BK13" s="19">
        <v>0.47638569991727597</v>
      </c>
      <c r="BL13" s="19">
        <v>0.58117670713272496</v>
      </c>
      <c r="BM13" s="19">
        <v>0.46919321723159502</v>
      </c>
      <c r="BN13" s="19">
        <v>0.58133868035603398</v>
      </c>
      <c r="BO13" s="19"/>
      <c r="BP13" s="19">
        <v>0.482704446743914</v>
      </c>
      <c r="BQ13" s="19">
        <v>0.42185768246967098</v>
      </c>
      <c r="BR13" s="19">
        <v>0.40273217751830698</v>
      </c>
      <c r="BS13" s="19">
        <v>0.46034839752454998</v>
      </c>
      <c r="BT13" s="19">
        <v>0.54432335172480995</v>
      </c>
      <c r="BU13" s="19"/>
      <c r="BV13" s="19">
        <v>0.46093174031219297</v>
      </c>
      <c r="BW13" s="19">
        <v>0.37176170755106802</v>
      </c>
      <c r="BX13" s="19">
        <v>0.42660768726457299</v>
      </c>
      <c r="BY13" s="19">
        <v>0.49810724550618901</v>
      </c>
      <c r="BZ13" s="19">
        <v>0.57383020958522901</v>
      </c>
      <c r="CA13" s="19"/>
      <c r="CB13" s="19">
        <v>0.41932259392107901</v>
      </c>
      <c r="CC13" s="19">
        <v>0.553812890875367</v>
      </c>
      <c r="CD13" s="19"/>
      <c r="CE13" s="19">
        <v>0.36327937674298499</v>
      </c>
      <c r="CF13" s="19"/>
      <c r="CG13" s="19">
        <v>0.28531102581652701</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258</v>
      </c>
      <c r="C9" s="17">
        <v>0.128819138428306</v>
      </c>
      <c r="D9" s="17">
        <v>0.13572489798107201</v>
      </c>
      <c r="E9" s="17">
        <v>0.12246583090863</v>
      </c>
      <c r="F9" s="17"/>
      <c r="G9" s="17">
        <v>0.14476727240176299</v>
      </c>
      <c r="H9" s="17">
        <v>0.226773797190778</v>
      </c>
      <c r="I9" s="17">
        <v>0.17651382546684299</v>
      </c>
      <c r="J9" s="17">
        <v>0.12540016925744399</v>
      </c>
      <c r="K9" s="17">
        <v>5.2520527184473802E-2</v>
      </c>
      <c r="L9" s="17">
        <v>5.3791805908936903E-2</v>
      </c>
      <c r="M9" s="17"/>
      <c r="N9" s="17">
        <v>0.181472323191219</v>
      </c>
      <c r="O9" s="17">
        <v>0.105348429002931</v>
      </c>
      <c r="P9" s="17">
        <v>0.118453856771704</v>
      </c>
      <c r="Q9" s="17">
        <v>0.10325444811956</v>
      </c>
      <c r="R9" s="17"/>
      <c r="S9" s="17">
        <v>0.18484671733628</v>
      </c>
      <c r="T9" s="17">
        <v>0.113368603350122</v>
      </c>
      <c r="U9" s="17">
        <v>8.9385136603798002E-2</v>
      </c>
      <c r="V9" s="17">
        <v>0.13901704163044601</v>
      </c>
      <c r="W9" s="17">
        <v>0.112913843454125</v>
      </c>
      <c r="X9" s="17">
        <v>0.168187919597511</v>
      </c>
      <c r="Y9" s="17">
        <v>9.0515694544695199E-2</v>
      </c>
      <c r="Z9" s="17">
        <v>0.131708118448331</v>
      </c>
      <c r="AA9" s="17">
        <v>0.15762856800689001</v>
      </c>
      <c r="AB9" s="17">
        <v>6.21215896980876E-2</v>
      </c>
      <c r="AC9" s="17">
        <v>0.11752438702043699</v>
      </c>
      <c r="AD9" s="17">
        <v>0.13996315530638201</v>
      </c>
      <c r="AE9" s="17"/>
      <c r="AF9" s="17">
        <v>0.14119133566268899</v>
      </c>
      <c r="AG9" s="17">
        <v>0.154347202987664</v>
      </c>
      <c r="AH9" s="17">
        <v>7.6515175038003994E-2</v>
      </c>
      <c r="AI9" s="17">
        <v>6.0096378819102E-2</v>
      </c>
      <c r="AJ9" s="17">
        <v>0.167214911415283</v>
      </c>
      <c r="AK9" s="17">
        <v>0.116221540965605</v>
      </c>
      <c r="AL9" s="17">
        <v>0.110797874677164</v>
      </c>
      <c r="AM9" s="17">
        <v>0.102931094670102</v>
      </c>
      <c r="AN9" s="17">
        <v>0.137077867284221</v>
      </c>
      <c r="AO9" s="17">
        <v>0.10220665167897799</v>
      </c>
      <c r="AP9" s="17">
        <v>0.17369299462111201</v>
      </c>
      <c r="AQ9" s="17">
        <v>0.102223086356863</v>
      </c>
      <c r="AR9" s="17">
        <v>0.115202873183353</v>
      </c>
      <c r="AS9" s="17">
        <v>8.2281632499369595E-2</v>
      </c>
      <c r="AT9" s="17">
        <v>0.15971145733557299</v>
      </c>
      <c r="AU9" s="17">
        <v>0.29520371905002402</v>
      </c>
      <c r="AV9" s="17"/>
      <c r="AW9" s="17">
        <v>9.05291868342121E-2</v>
      </c>
      <c r="AX9" s="17">
        <v>9.3164581725337703E-2</v>
      </c>
      <c r="AY9" s="17">
        <v>0.169217193238693</v>
      </c>
      <c r="AZ9" s="17">
        <v>0.190482855968304</v>
      </c>
      <c r="BA9" s="17">
        <v>0.290596511852378</v>
      </c>
      <c r="BB9" s="17"/>
      <c r="BC9" s="17">
        <v>0.234745366257859</v>
      </c>
      <c r="BD9" s="17">
        <v>0.12858228990675299</v>
      </c>
      <c r="BE9" s="17">
        <v>9.7755488665790494E-2</v>
      </c>
      <c r="BF9" s="17">
        <v>0.124462399609956</v>
      </c>
      <c r="BG9" s="17">
        <v>0.149178232391284</v>
      </c>
      <c r="BH9" s="17"/>
      <c r="BI9" s="17">
        <v>0.13884929853532901</v>
      </c>
      <c r="BJ9" s="17"/>
      <c r="BK9" s="17">
        <v>0.12672996428747599</v>
      </c>
      <c r="BL9" s="17">
        <v>8.0422579801829597E-2</v>
      </c>
      <c r="BM9" s="17">
        <v>0.15924035484851701</v>
      </c>
      <c r="BN9" s="17">
        <v>3.7112242373158598E-2</v>
      </c>
      <c r="BO9" s="17"/>
      <c r="BP9" s="17">
        <v>0.13143472601121201</v>
      </c>
      <c r="BQ9" s="17">
        <v>0.13361812978781101</v>
      </c>
      <c r="BR9" s="17">
        <v>0.14274846514030201</v>
      </c>
      <c r="BS9" s="17">
        <v>0.165798150857799</v>
      </c>
      <c r="BT9" s="17">
        <v>0.129833332363747</v>
      </c>
      <c r="BU9" s="17"/>
      <c r="BV9" s="17">
        <v>0.14144872494128399</v>
      </c>
      <c r="BW9" s="17">
        <v>0.165810564516437</v>
      </c>
      <c r="BX9" s="17">
        <v>0.12338245769211401</v>
      </c>
      <c r="BY9" s="17">
        <v>0.144906270354972</v>
      </c>
      <c r="BZ9" s="17">
        <v>0.12919109853063401</v>
      </c>
      <c r="CA9" s="17"/>
      <c r="CB9" s="17">
        <v>0.16849373984807101</v>
      </c>
      <c r="CC9" s="17">
        <v>0.10558213938615001</v>
      </c>
      <c r="CD9" s="17"/>
      <c r="CE9" s="17">
        <v>0.16714139214454199</v>
      </c>
      <c r="CF9" s="17"/>
      <c r="CG9" s="17">
        <v>0.18695144936917699</v>
      </c>
    </row>
    <row r="10" spans="2:85" ht="29" x14ac:dyDescent="0.35">
      <c r="B10" s="18" t="s">
        <v>259</v>
      </c>
      <c r="C10" s="17">
        <v>7.2684014200809305E-2</v>
      </c>
      <c r="D10" s="17">
        <v>8.2267558557630502E-2</v>
      </c>
      <c r="E10" s="17">
        <v>6.3552540537440597E-2</v>
      </c>
      <c r="F10" s="17"/>
      <c r="G10" s="17">
        <v>0.13767042354660899</v>
      </c>
      <c r="H10" s="17">
        <v>0.10732087620919301</v>
      </c>
      <c r="I10" s="17">
        <v>8.1541929310637903E-2</v>
      </c>
      <c r="J10" s="17">
        <v>5.2653906709738997E-2</v>
      </c>
      <c r="K10" s="17">
        <v>6.1646385391340097E-2</v>
      </c>
      <c r="L10" s="17">
        <v>1.79070839505849E-2</v>
      </c>
      <c r="M10" s="17"/>
      <c r="N10" s="17">
        <v>8.2343087565443798E-2</v>
      </c>
      <c r="O10" s="17">
        <v>5.2770034535072799E-2</v>
      </c>
      <c r="P10" s="17">
        <v>9.22637093699369E-2</v>
      </c>
      <c r="Q10" s="17">
        <v>6.6314094184144301E-2</v>
      </c>
      <c r="R10" s="17"/>
      <c r="S10" s="17">
        <v>0.113620823153046</v>
      </c>
      <c r="T10" s="17">
        <v>4.0212848806251998E-2</v>
      </c>
      <c r="U10" s="17">
        <v>7.6511949829824899E-2</v>
      </c>
      <c r="V10" s="17">
        <v>3.9880039173433197E-2</v>
      </c>
      <c r="W10" s="17">
        <v>6.7711946691531605E-2</v>
      </c>
      <c r="X10" s="17">
        <v>0.102922023659981</v>
      </c>
      <c r="Y10" s="17">
        <v>5.4517575195427499E-2</v>
      </c>
      <c r="Z10" s="17">
        <v>0.12153739186495099</v>
      </c>
      <c r="AA10" s="17">
        <v>7.4266807696228995E-2</v>
      </c>
      <c r="AB10" s="17">
        <v>6.6644837248329994E-2</v>
      </c>
      <c r="AC10" s="17">
        <v>7.3382895313361798E-2</v>
      </c>
      <c r="AD10" s="17">
        <v>2.6222596622603699E-2</v>
      </c>
      <c r="AE10" s="17"/>
      <c r="AF10" s="17">
        <v>0.12616645120605799</v>
      </c>
      <c r="AG10" s="17">
        <v>5.0457288492672198E-2</v>
      </c>
      <c r="AH10" s="17">
        <v>4.1954950055367202E-2</v>
      </c>
      <c r="AI10" s="17">
        <v>0.10286044235647</v>
      </c>
      <c r="AJ10" s="17">
        <v>8.7031287234050098E-2</v>
      </c>
      <c r="AK10" s="17">
        <v>5.6203061680352398E-2</v>
      </c>
      <c r="AL10" s="17">
        <v>5.9480634132929699E-2</v>
      </c>
      <c r="AM10" s="17">
        <v>4.5841826960632201E-2</v>
      </c>
      <c r="AN10" s="17">
        <v>7.4437611671324594E-2</v>
      </c>
      <c r="AO10" s="17">
        <v>6.9293299248806103E-2</v>
      </c>
      <c r="AP10" s="17">
        <v>5.8506386731072203E-2</v>
      </c>
      <c r="AQ10" s="17">
        <v>6.6128021911439905E-2</v>
      </c>
      <c r="AR10" s="17">
        <v>0.12779261113375401</v>
      </c>
      <c r="AS10" s="17">
        <v>5.9565396047745099E-2</v>
      </c>
      <c r="AT10" s="17">
        <v>0.103374317640843</v>
      </c>
      <c r="AU10" s="17">
        <v>0.15346768350956799</v>
      </c>
      <c r="AV10" s="17"/>
      <c r="AW10" s="17">
        <v>6.1204407407748601E-2</v>
      </c>
      <c r="AX10" s="17">
        <v>6.9479085285942294E-2</v>
      </c>
      <c r="AY10" s="17">
        <v>7.62075634122443E-2</v>
      </c>
      <c r="AZ10" s="17">
        <v>9.66600334911175E-2</v>
      </c>
      <c r="BA10" s="17">
        <v>0.15953264917563101</v>
      </c>
      <c r="BB10" s="17"/>
      <c r="BC10" s="17">
        <v>0.14396892947004</v>
      </c>
      <c r="BD10" s="17">
        <v>9.2810406401331799E-2</v>
      </c>
      <c r="BE10" s="17">
        <v>5.6292207131399999E-2</v>
      </c>
      <c r="BF10" s="17">
        <v>2.0691391965399299E-2</v>
      </c>
      <c r="BG10" s="17">
        <v>3.2095413949014197E-2</v>
      </c>
      <c r="BH10" s="17"/>
      <c r="BI10" s="17">
        <v>8.3615746778268399E-2</v>
      </c>
      <c r="BJ10" s="17"/>
      <c r="BK10" s="17">
        <v>7.5646955188454407E-2</v>
      </c>
      <c r="BL10" s="17">
        <v>4.6140951959267699E-2</v>
      </c>
      <c r="BM10" s="17">
        <v>8.8909181903888898E-2</v>
      </c>
      <c r="BN10" s="17">
        <v>0</v>
      </c>
      <c r="BO10" s="17"/>
      <c r="BP10" s="17">
        <v>6.3414810765282506E-2</v>
      </c>
      <c r="BQ10" s="17">
        <v>9.9757171513537204E-2</v>
      </c>
      <c r="BR10" s="17">
        <v>8.6064353227104096E-2</v>
      </c>
      <c r="BS10" s="17">
        <v>9.0760966931456105E-2</v>
      </c>
      <c r="BT10" s="17">
        <v>6.8709578489861506E-2</v>
      </c>
      <c r="BU10" s="17"/>
      <c r="BV10" s="17">
        <v>8.7570386547413503E-2</v>
      </c>
      <c r="BW10" s="17">
        <v>0.12580266165096701</v>
      </c>
      <c r="BX10" s="17">
        <v>5.1758107322789002E-2</v>
      </c>
      <c r="BY10" s="17">
        <v>7.5823280680484606E-2</v>
      </c>
      <c r="BZ10" s="17">
        <v>5.1413870554224701E-2</v>
      </c>
      <c r="CA10" s="17"/>
      <c r="CB10" s="17">
        <v>0.105131523260914</v>
      </c>
      <c r="CC10" s="17">
        <v>5.3679847555938603E-2</v>
      </c>
      <c r="CD10" s="17"/>
      <c r="CE10" s="17">
        <v>0.123931164428738</v>
      </c>
      <c r="CF10" s="17"/>
      <c r="CG10" s="17">
        <v>0.17515392530337001</v>
      </c>
    </row>
    <row r="11" spans="2:85" ht="29" x14ac:dyDescent="0.35">
      <c r="B11" s="18" t="s">
        <v>260</v>
      </c>
      <c r="C11" s="17">
        <v>4.8904830323875097E-2</v>
      </c>
      <c r="D11" s="17">
        <v>6.3936194606242294E-2</v>
      </c>
      <c r="E11" s="17">
        <v>3.3820741739395699E-2</v>
      </c>
      <c r="F11" s="17"/>
      <c r="G11" s="17">
        <v>0.104002981901636</v>
      </c>
      <c r="H11" s="17">
        <v>7.5640239440522394E-2</v>
      </c>
      <c r="I11" s="17">
        <v>7.23165045700528E-2</v>
      </c>
      <c r="J11" s="17">
        <v>3.9916130509647998E-2</v>
      </c>
      <c r="K11" s="17">
        <v>8.5679452026848606E-3</v>
      </c>
      <c r="L11" s="17">
        <v>5.9513738747929198E-3</v>
      </c>
      <c r="M11" s="17"/>
      <c r="N11" s="17">
        <v>5.8224125936652903E-2</v>
      </c>
      <c r="O11" s="17">
        <v>3.0323401729598E-2</v>
      </c>
      <c r="P11" s="17">
        <v>5.36722445130495E-2</v>
      </c>
      <c r="Q11" s="17">
        <v>5.4360590956240601E-2</v>
      </c>
      <c r="R11" s="17"/>
      <c r="S11" s="17">
        <v>7.7091110495675005E-2</v>
      </c>
      <c r="T11" s="17">
        <v>2.23662607238884E-2</v>
      </c>
      <c r="U11" s="17">
        <v>5.28594793014842E-2</v>
      </c>
      <c r="V11" s="17">
        <v>6.7779448141333395E-2</v>
      </c>
      <c r="W11" s="17">
        <v>7.6399386767406097E-2</v>
      </c>
      <c r="X11" s="17">
        <v>4.5460172581991302E-2</v>
      </c>
      <c r="Y11" s="17">
        <v>2.6524716320793701E-2</v>
      </c>
      <c r="Z11" s="17">
        <v>6.8768435135042494E-2</v>
      </c>
      <c r="AA11" s="17">
        <v>2.64746146154804E-2</v>
      </c>
      <c r="AB11" s="17">
        <v>4.2230903247619203E-2</v>
      </c>
      <c r="AC11" s="17">
        <v>8.8788841473621209E-3</v>
      </c>
      <c r="AD11" s="17">
        <v>0.114175421418466</v>
      </c>
      <c r="AE11" s="17"/>
      <c r="AF11" s="17">
        <v>0</v>
      </c>
      <c r="AG11" s="17">
        <v>5.1344271297461101E-2</v>
      </c>
      <c r="AH11" s="17">
        <v>3.9162211108208098E-2</v>
      </c>
      <c r="AI11" s="17">
        <v>9.0082167966801102E-2</v>
      </c>
      <c r="AJ11" s="17">
        <v>4.2291143181746503E-2</v>
      </c>
      <c r="AK11" s="17">
        <v>2.67838991316433E-2</v>
      </c>
      <c r="AL11" s="17">
        <v>7.8217926974371896E-2</v>
      </c>
      <c r="AM11" s="17">
        <v>3.6885107786905298E-2</v>
      </c>
      <c r="AN11" s="17">
        <v>4.4741592786814402E-2</v>
      </c>
      <c r="AO11" s="17">
        <v>8.9402758290867607E-2</v>
      </c>
      <c r="AP11" s="17">
        <v>3.0144223240452499E-2</v>
      </c>
      <c r="AQ11" s="17">
        <v>5.3828087204449697E-2</v>
      </c>
      <c r="AR11" s="17">
        <v>3.1270339497343001E-2</v>
      </c>
      <c r="AS11" s="17">
        <v>1.5727984054595599E-2</v>
      </c>
      <c r="AT11" s="17">
        <v>4.1900290284983398E-2</v>
      </c>
      <c r="AU11" s="17">
        <v>7.7623706048501204E-2</v>
      </c>
      <c r="AV11" s="17"/>
      <c r="AW11" s="17">
        <v>3.0196184956276101E-2</v>
      </c>
      <c r="AX11" s="17">
        <v>5.4108309763748599E-2</v>
      </c>
      <c r="AY11" s="17">
        <v>6.5050114225914696E-2</v>
      </c>
      <c r="AZ11" s="17">
        <v>4.9472775371757802E-2</v>
      </c>
      <c r="BA11" s="17">
        <v>3.0507374763692498E-2</v>
      </c>
      <c r="BB11" s="17"/>
      <c r="BC11" s="17">
        <v>0.16991888670090699</v>
      </c>
      <c r="BD11" s="17">
        <v>5.3850229637507699E-2</v>
      </c>
      <c r="BE11" s="17">
        <v>2.1561426493784699E-2</v>
      </c>
      <c r="BF11" s="17">
        <v>1.42236492810832E-2</v>
      </c>
      <c r="BG11" s="17">
        <v>5.5718841001243601E-2</v>
      </c>
      <c r="BH11" s="17"/>
      <c r="BI11" s="17">
        <v>5.2725532788327499E-2</v>
      </c>
      <c r="BJ11" s="17"/>
      <c r="BK11" s="17">
        <v>9.06663902836191E-2</v>
      </c>
      <c r="BL11" s="17">
        <v>3.6962932124696903E-2</v>
      </c>
      <c r="BM11" s="17">
        <v>4.0564928070968898E-2</v>
      </c>
      <c r="BN11" s="17">
        <v>6.0525766679236398E-2</v>
      </c>
      <c r="BO11" s="17"/>
      <c r="BP11" s="17">
        <v>5.3433406126140101E-2</v>
      </c>
      <c r="BQ11" s="17">
        <v>6.3350512996728003E-2</v>
      </c>
      <c r="BR11" s="17">
        <v>2.2572699407761999E-2</v>
      </c>
      <c r="BS11" s="17">
        <v>5.6589804158929002E-2</v>
      </c>
      <c r="BT11" s="17">
        <v>8.8841050345511693E-2</v>
      </c>
      <c r="BU11" s="17"/>
      <c r="BV11" s="17">
        <v>6.0867301391014803E-2</v>
      </c>
      <c r="BW11" s="17">
        <v>8.65022752891179E-2</v>
      </c>
      <c r="BX11" s="17">
        <v>4.2880671508513601E-2</v>
      </c>
      <c r="BY11" s="17">
        <v>3.7297725079269803E-2</v>
      </c>
      <c r="BZ11" s="17">
        <v>5.36887734940526E-2</v>
      </c>
      <c r="CA11" s="17"/>
      <c r="CB11" s="17">
        <v>7.1931107464141095E-2</v>
      </c>
      <c r="CC11" s="17">
        <v>3.54185806652648E-2</v>
      </c>
      <c r="CD11" s="17"/>
      <c r="CE11" s="17">
        <v>9.2528343242325506E-2</v>
      </c>
      <c r="CF11" s="17"/>
      <c r="CG11" s="17">
        <v>0.114540495597807</v>
      </c>
    </row>
    <row r="12" spans="2:85" ht="29" x14ac:dyDescent="0.35">
      <c r="B12" s="18" t="s">
        <v>261</v>
      </c>
      <c r="C12" s="17">
        <v>0.26039432932094198</v>
      </c>
      <c r="D12" s="17">
        <v>0.31039752904675799</v>
      </c>
      <c r="E12" s="17">
        <v>0.21239742831661301</v>
      </c>
      <c r="F12" s="17"/>
      <c r="G12" s="17">
        <v>0.192462001129377</v>
      </c>
      <c r="H12" s="17">
        <v>0.197178283549346</v>
      </c>
      <c r="I12" s="17">
        <v>0.205198378845449</v>
      </c>
      <c r="J12" s="17">
        <v>0.249743075576563</v>
      </c>
      <c r="K12" s="17">
        <v>0.32868869715094601</v>
      </c>
      <c r="L12" s="17">
        <v>0.36454799364958901</v>
      </c>
      <c r="M12" s="17"/>
      <c r="N12" s="17">
        <v>0.25514393024030402</v>
      </c>
      <c r="O12" s="17">
        <v>0.29953031487481202</v>
      </c>
      <c r="P12" s="17">
        <v>0.25576930819808702</v>
      </c>
      <c r="Q12" s="17">
        <v>0.23008892300467501</v>
      </c>
      <c r="R12" s="17"/>
      <c r="S12" s="17">
        <v>0.201651466789809</v>
      </c>
      <c r="T12" s="17">
        <v>0.28666396303006297</v>
      </c>
      <c r="U12" s="17">
        <v>0.286729113627887</v>
      </c>
      <c r="V12" s="17">
        <v>0.32096472593816999</v>
      </c>
      <c r="W12" s="17">
        <v>0.274459796455717</v>
      </c>
      <c r="X12" s="17">
        <v>0.22055986418603901</v>
      </c>
      <c r="Y12" s="17">
        <v>0.29721800355141298</v>
      </c>
      <c r="Z12" s="17">
        <v>0.23454361094342099</v>
      </c>
      <c r="AA12" s="17">
        <v>0.23356983495828501</v>
      </c>
      <c r="AB12" s="17">
        <v>0.29328898635466499</v>
      </c>
      <c r="AC12" s="17">
        <v>0.23100590872646301</v>
      </c>
      <c r="AD12" s="17">
        <v>0.24025397092859799</v>
      </c>
      <c r="AE12" s="17"/>
      <c r="AF12" s="17">
        <v>0.189674355298113</v>
      </c>
      <c r="AG12" s="17">
        <v>8.3951300220799802E-2</v>
      </c>
      <c r="AH12" s="17">
        <v>0.24828248840158501</v>
      </c>
      <c r="AI12" s="17">
        <v>0.30224094679477698</v>
      </c>
      <c r="AJ12" s="17">
        <v>0.190982814669792</v>
      </c>
      <c r="AK12" s="17">
        <v>0.27892520053382602</v>
      </c>
      <c r="AL12" s="17">
        <v>0.30277909252964003</v>
      </c>
      <c r="AM12" s="17">
        <v>0.28502570221587498</v>
      </c>
      <c r="AN12" s="17">
        <v>0.29503879780924103</v>
      </c>
      <c r="AO12" s="17">
        <v>0.245415198703722</v>
      </c>
      <c r="AP12" s="17">
        <v>0.29815335536362803</v>
      </c>
      <c r="AQ12" s="17">
        <v>0.22706625947459499</v>
      </c>
      <c r="AR12" s="17">
        <v>0.32316072621279401</v>
      </c>
      <c r="AS12" s="17">
        <v>0.40172732498689701</v>
      </c>
      <c r="AT12" s="17">
        <v>0.34839627180952698</v>
      </c>
      <c r="AU12" s="17">
        <v>0.20454705199003401</v>
      </c>
      <c r="AV12" s="17"/>
      <c r="AW12" s="17">
        <v>0.23637165074192601</v>
      </c>
      <c r="AX12" s="17">
        <v>0.214516208529235</v>
      </c>
      <c r="AY12" s="17">
        <v>0.29847690713400399</v>
      </c>
      <c r="AZ12" s="17">
        <v>0.24335319378287501</v>
      </c>
      <c r="BA12" s="17">
        <v>0.318690441548727</v>
      </c>
      <c r="BB12" s="17"/>
      <c r="BC12" s="17">
        <v>0.16471861150648801</v>
      </c>
      <c r="BD12" s="17">
        <v>0.29829275383836501</v>
      </c>
      <c r="BE12" s="17">
        <v>0.28140879294853</v>
      </c>
      <c r="BF12" s="17">
        <v>0.204302308881946</v>
      </c>
      <c r="BG12" s="17">
        <v>0.175382934029611</v>
      </c>
      <c r="BH12" s="17"/>
      <c r="BI12" s="17">
        <v>0.26737592205772998</v>
      </c>
      <c r="BJ12" s="17"/>
      <c r="BK12" s="17">
        <v>0.217664412685557</v>
      </c>
      <c r="BL12" s="17">
        <v>0.27418655818897902</v>
      </c>
      <c r="BM12" s="17">
        <v>0.27230010095691898</v>
      </c>
      <c r="BN12" s="17">
        <v>0.14825270204968599</v>
      </c>
      <c r="BO12" s="17"/>
      <c r="BP12" s="17">
        <v>0.31777246209517501</v>
      </c>
      <c r="BQ12" s="17">
        <v>0.28950961790611901</v>
      </c>
      <c r="BR12" s="17">
        <v>0.29354639641109898</v>
      </c>
      <c r="BS12" s="17">
        <v>0.271198983033203</v>
      </c>
      <c r="BT12" s="17">
        <v>0.19767831644648601</v>
      </c>
      <c r="BU12" s="17"/>
      <c r="BV12" s="17">
        <v>0.26980502776423798</v>
      </c>
      <c r="BW12" s="17">
        <v>0.28611123747911998</v>
      </c>
      <c r="BX12" s="17">
        <v>0.29204506196179802</v>
      </c>
      <c r="BY12" s="17">
        <v>0.28706588407785599</v>
      </c>
      <c r="BZ12" s="17">
        <v>0.211569527448423</v>
      </c>
      <c r="CA12" s="17"/>
      <c r="CB12" s="17">
        <v>0.27538015219561002</v>
      </c>
      <c r="CC12" s="17">
        <v>0.25161728961989299</v>
      </c>
      <c r="CD12" s="17"/>
      <c r="CE12" s="17">
        <v>0.289393316627233</v>
      </c>
      <c r="CF12" s="17"/>
      <c r="CG12" s="17">
        <v>0.26971389442404198</v>
      </c>
    </row>
    <row r="13" spans="2:85" x14ac:dyDescent="0.35">
      <c r="B13" s="18" t="s">
        <v>262</v>
      </c>
      <c r="C13" s="19">
        <v>0.48919768772606698</v>
      </c>
      <c r="D13" s="19">
        <v>0.40767381980829698</v>
      </c>
      <c r="E13" s="19">
        <v>0.56776345849792098</v>
      </c>
      <c r="F13" s="19"/>
      <c r="G13" s="19">
        <v>0.42109732102061398</v>
      </c>
      <c r="H13" s="19">
        <v>0.39308680361016002</v>
      </c>
      <c r="I13" s="19">
        <v>0.46442936180701799</v>
      </c>
      <c r="J13" s="19">
        <v>0.53228671794660598</v>
      </c>
      <c r="K13" s="19">
        <v>0.54857644507055503</v>
      </c>
      <c r="L13" s="19">
        <v>0.55780174261609705</v>
      </c>
      <c r="M13" s="19"/>
      <c r="N13" s="19">
        <v>0.42281653306638101</v>
      </c>
      <c r="O13" s="19">
        <v>0.51202781985758605</v>
      </c>
      <c r="P13" s="19">
        <v>0.47984088114722301</v>
      </c>
      <c r="Q13" s="19">
        <v>0.54598194373538</v>
      </c>
      <c r="R13" s="19"/>
      <c r="S13" s="19">
        <v>0.42278988222518898</v>
      </c>
      <c r="T13" s="19">
        <v>0.53738832408967496</v>
      </c>
      <c r="U13" s="19">
        <v>0.49451432063700601</v>
      </c>
      <c r="V13" s="19">
        <v>0.43235874511661698</v>
      </c>
      <c r="W13" s="19">
        <v>0.46851502663122002</v>
      </c>
      <c r="X13" s="19">
        <v>0.46287001997447802</v>
      </c>
      <c r="Y13" s="19">
        <v>0.53122401038766998</v>
      </c>
      <c r="Z13" s="19">
        <v>0.44344244360825402</v>
      </c>
      <c r="AA13" s="19">
        <v>0.50806017472311504</v>
      </c>
      <c r="AB13" s="19">
        <v>0.53571368345129899</v>
      </c>
      <c r="AC13" s="19">
        <v>0.56920792479237603</v>
      </c>
      <c r="AD13" s="19">
        <v>0.47938485572395101</v>
      </c>
      <c r="AE13" s="19"/>
      <c r="AF13" s="19">
        <v>0.54296785783314006</v>
      </c>
      <c r="AG13" s="19">
        <v>0.65989993700140304</v>
      </c>
      <c r="AH13" s="19">
        <v>0.59408517539683603</v>
      </c>
      <c r="AI13" s="19">
        <v>0.44472006406284997</v>
      </c>
      <c r="AJ13" s="19">
        <v>0.51247984349912801</v>
      </c>
      <c r="AK13" s="19">
        <v>0.52186629768857395</v>
      </c>
      <c r="AL13" s="19">
        <v>0.44872447168589402</v>
      </c>
      <c r="AM13" s="19">
        <v>0.52931626836648504</v>
      </c>
      <c r="AN13" s="19">
        <v>0.44870413044839902</v>
      </c>
      <c r="AO13" s="19">
        <v>0.49368209207762598</v>
      </c>
      <c r="AP13" s="19">
        <v>0.43950304004373603</v>
      </c>
      <c r="AQ13" s="19">
        <v>0.55075454505265298</v>
      </c>
      <c r="AR13" s="19">
        <v>0.40257344997275601</v>
      </c>
      <c r="AS13" s="19">
        <v>0.44069766241139202</v>
      </c>
      <c r="AT13" s="19">
        <v>0.34661766292907398</v>
      </c>
      <c r="AU13" s="19">
        <v>0.26915783940187199</v>
      </c>
      <c r="AV13" s="19"/>
      <c r="AW13" s="19">
        <v>0.58169857005983705</v>
      </c>
      <c r="AX13" s="19">
        <v>0.56873181469573697</v>
      </c>
      <c r="AY13" s="19">
        <v>0.39104822198914402</v>
      </c>
      <c r="AZ13" s="19">
        <v>0.42003114138594599</v>
      </c>
      <c r="BA13" s="19">
        <v>0.20067302265957199</v>
      </c>
      <c r="BB13" s="19"/>
      <c r="BC13" s="19">
        <v>0.28664820606470598</v>
      </c>
      <c r="BD13" s="19">
        <v>0.42646432021604302</v>
      </c>
      <c r="BE13" s="19">
        <v>0.54298208476049503</v>
      </c>
      <c r="BF13" s="19">
        <v>0.63632025026161498</v>
      </c>
      <c r="BG13" s="19">
        <v>0.58762457862884698</v>
      </c>
      <c r="BH13" s="19"/>
      <c r="BI13" s="19">
        <v>0.45743349984034498</v>
      </c>
      <c r="BJ13" s="19"/>
      <c r="BK13" s="19">
        <v>0.48929227755489302</v>
      </c>
      <c r="BL13" s="19">
        <v>0.56228697792522697</v>
      </c>
      <c r="BM13" s="19">
        <v>0.43898543421970598</v>
      </c>
      <c r="BN13" s="19">
        <v>0.75410928889791895</v>
      </c>
      <c r="BO13" s="19"/>
      <c r="BP13" s="19">
        <v>0.43394459500219101</v>
      </c>
      <c r="BQ13" s="19">
        <v>0.41376456779580501</v>
      </c>
      <c r="BR13" s="19">
        <v>0.45506808581373298</v>
      </c>
      <c r="BS13" s="19">
        <v>0.415652095018613</v>
      </c>
      <c r="BT13" s="19">
        <v>0.51493772235439395</v>
      </c>
      <c r="BU13" s="19"/>
      <c r="BV13" s="19">
        <v>0.44030855935604901</v>
      </c>
      <c r="BW13" s="19">
        <v>0.33577326106435901</v>
      </c>
      <c r="BX13" s="19">
        <v>0.48993370151478499</v>
      </c>
      <c r="BY13" s="19">
        <v>0.45490683980741697</v>
      </c>
      <c r="BZ13" s="19">
        <v>0.55413672997266605</v>
      </c>
      <c r="CA13" s="19"/>
      <c r="CB13" s="19">
        <v>0.37906347723126399</v>
      </c>
      <c r="CC13" s="19">
        <v>0.55370214277275498</v>
      </c>
      <c r="CD13" s="19"/>
      <c r="CE13" s="19">
        <v>0.32700578355716098</v>
      </c>
      <c r="CF13" s="19"/>
      <c r="CG13" s="19">
        <v>0.25364023530560398</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258</v>
      </c>
      <c r="C9" s="17">
        <v>0.30178090226854098</v>
      </c>
      <c r="D9" s="17">
        <v>0.33923481151601798</v>
      </c>
      <c r="E9" s="17">
        <v>0.266146304229886</v>
      </c>
      <c r="F9" s="17"/>
      <c r="G9" s="17">
        <v>0.327134158733283</v>
      </c>
      <c r="H9" s="17">
        <v>0.39093978403775498</v>
      </c>
      <c r="I9" s="17">
        <v>0.30309332922342502</v>
      </c>
      <c r="J9" s="17">
        <v>0.28578768596224602</v>
      </c>
      <c r="K9" s="17">
        <v>0.26227974675291099</v>
      </c>
      <c r="L9" s="17">
        <v>0.25089072941239998</v>
      </c>
      <c r="M9" s="17"/>
      <c r="N9" s="17">
        <v>0.34046216869632201</v>
      </c>
      <c r="O9" s="17">
        <v>0.30636239310425101</v>
      </c>
      <c r="P9" s="17">
        <v>0.33676814200601501</v>
      </c>
      <c r="Q9" s="17">
        <v>0.22360507077414399</v>
      </c>
      <c r="R9" s="17"/>
      <c r="S9" s="17">
        <v>0.33999517370330801</v>
      </c>
      <c r="T9" s="17">
        <v>0.28635214384314001</v>
      </c>
      <c r="U9" s="17">
        <v>0.26881448820982701</v>
      </c>
      <c r="V9" s="17">
        <v>0.2959651983819</v>
      </c>
      <c r="W9" s="17">
        <v>0.25759711436910898</v>
      </c>
      <c r="X9" s="17">
        <v>0.314215051093999</v>
      </c>
      <c r="Y9" s="17">
        <v>0.24661567029260301</v>
      </c>
      <c r="Z9" s="17">
        <v>0.267532005677655</v>
      </c>
      <c r="AA9" s="17">
        <v>0.348446744672675</v>
      </c>
      <c r="AB9" s="17">
        <v>0.30963117185612099</v>
      </c>
      <c r="AC9" s="17">
        <v>0.30753984933163298</v>
      </c>
      <c r="AD9" s="17">
        <v>0.34902119577370599</v>
      </c>
      <c r="AE9" s="17"/>
      <c r="AF9" s="17">
        <v>0.13409593636131301</v>
      </c>
      <c r="AG9" s="17">
        <v>0.148540281388162</v>
      </c>
      <c r="AH9" s="17">
        <v>0.27509385315351498</v>
      </c>
      <c r="AI9" s="17">
        <v>0.26801269041648701</v>
      </c>
      <c r="AJ9" s="17">
        <v>0.31215444673156401</v>
      </c>
      <c r="AK9" s="17">
        <v>0.28327295949985798</v>
      </c>
      <c r="AL9" s="17">
        <v>0.29228364889693698</v>
      </c>
      <c r="AM9" s="17">
        <v>0.23565700862158601</v>
      </c>
      <c r="AN9" s="17">
        <v>0.31887942964386501</v>
      </c>
      <c r="AO9" s="17">
        <v>0.31239492151641901</v>
      </c>
      <c r="AP9" s="17">
        <v>0.38933486359622399</v>
      </c>
      <c r="AQ9" s="17">
        <v>0.32861968965115301</v>
      </c>
      <c r="AR9" s="17">
        <v>0.32752068345379998</v>
      </c>
      <c r="AS9" s="17">
        <v>0.30793317762029299</v>
      </c>
      <c r="AT9" s="17">
        <v>0.26376259207533698</v>
      </c>
      <c r="AU9" s="17">
        <v>0.46022643640635602</v>
      </c>
      <c r="AV9" s="17"/>
      <c r="AW9" s="17">
        <v>0.230369549344251</v>
      </c>
      <c r="AX9" s="17">
        <v>0.28657422514074399</v>
      </c>
      <c r="AY9" s="17">
        <v>0.35779875095709701</v>
      </c>
      <c r="AZ9" s="17">
        <v>0.34291651333488199</v>
      </c>
      <c r="BA9" s="17">
        <v>0.422212914651031</v>
      </c>
      <c r="BB9" s="17"/>
      <c r="BC9" s="17">
        <v>0.28859541305484798</v>
      </c>
      <c r="BD9" s="17">
        <v>0.31764251241097502</v>
      </c>
      <c r="BE9" s="17">
        <v>0.28782863059603903</v>
      </c>
      <c r="BF9" s="17">
        <v>0.29183217789640398</v>
      </c>
      <c r="BG9" s="17">
        <v>0.37025874400949899</v>
      </c>
      <c r="BH9" s="17"/>
      <c r="BI9" s="17">
        <v>0.31485572135985002</v>
      </c>
      <c r="BJ9" s="17"/>
      <c r="BK9" s="17">
        <v>0.31295420332012902</v>
      </c>
      <c r="BL9" s="17">
        <v>0.25040549085394698</v>
      </c>
      <c r="BM9" s="17">
        <v>0.33086966947123198</v>
      </c>
      <c r="BN9" s="17">
        <v>0.172104549553625</v>
      </c>
      <c r="BO9" s="17"/>
      <c r="BP9" s="17">
        <v>0.28352710377578799</v>
      </c>
      <c r="BQ9" s="17">
        <v>0.32690251184919999</v>
      </c>
      <c r="BR9" s="17">
        <v>0.36650966704841798</v>
      </c>
      <c r="BS9" s="17">
        <v>0.340205902361223</v>
      </c>
      <c r="BT9" s="17">
        <v>0.347745543975853</v>
      </c>
      <c r="BU9" s="17"/>
      <c r="BV9" s="17">
        <v>0.27885781382956898</v>
      </c>
      <c r="BW9" s="17">
        <v>0.337487698470748</v>
      </c>
      <c r="BX9" s="17">
        <v>0.38376617049571798</v>
      </c>
      <c r="BY9" s="17">
        <v>0.32707540241689897</v>
      </c>
      <c r="BZ9" s="17">
        <v>0.34370765960866401</v>
      </c>
      <c r="CA9" s="17"/>
      <c r="CB9" s="17">
        <v>0.342793297254183</v>
      </c>
      <c r="CC9" s="17">
        <v>0.27776037152861099</v>
      </c>
      <c r="CD9" s="17"/>
      <c r="CE9" s="17">
        <v>0.31792300116745198</v>
      </c>
      <c r="CF9" s="17"/>
      <c r="CG9" s="17">
        <v>0.37614031125492903</v>
      </c>
    </row>
    <row r="10" spans="2:85" ht="29" x14ac:dyDescent="0.35">
      <c r="B10" s="18" t="s">
        <v>259</v>
      </c>
      <c r="C10" s="17">
        <v>0.13740016797486601</v>
      </c>
      <c r="D10" s="17">
        <v>0.14462241270666301</v>
      </c>
      <c r="E10" s="17">
        <v>0.12917659342773199</v>
      </c>
      <c r="F10" s="17"/>
      <c r="G10" s="17">
        <v>0.15426431287987999</v>
      </c>
      <c r="H10" s="17">
        <v>0.16820169467742899</v>
      </c>
      <c r="I10" s="17">
        <v>0.13534035981766299</v>
      </c>
      <c r="J10" s="17">
        <v>0.15376298738734201</v>
      </c>
      <c r="K10" s="17">
        <v>0.10817354556865801</v>
      </c>
      <c r="L10" s="17">
        <v>0.109140110041993</v>
      </c>
      <c r="M10" s="17"/>
      <c r="N10" s="17">
        <v>0.16066339147035799</v>
      </c>
      <c r="O10" s="17">
        <v>0.12939663878368099</v>
      </c>
      <c r="P10" s="17">
        <v>0.124062884148643</v>
      </c>
      <c r="Q10" s="17">
        <v>0.13343556806944001</v>
      </c>
      <c r="R10" s="17"/>
      <c r="S10" s="17">
        <v>0.18758302063966401</v>
      </c>
      <c r="T10" s="17">
        <v>0.15667004702978901</v>
      </c>
      <c r="U10" s="17">
        <v>0.12222207661498399</v>
      </c>
      <c r="V10" s="17">
        <v>0.113762607144726</v>
      </c>
      <c r="W10" s="17">
        <v>0.13480398612448999</v>
      </c>
      <c r="X10" s="17">
        <v>0.16024084075664999</v>
      </c>
      <c r="Y10" s="17">
        <v>0.131679689057871</v>
      </c>
      <c r="Z10" s="17">
        <v>0.115012424643043</v>
      </c>
      <c r="AA10" s="17">
        <v>0.14368956660407101</v>
      </c>
      <c r="AB10" s="17">
        <v>7.9553540740728401E-2</v>
      </c>
      <c r="AC10" s="17">
        <v>0.106924731867918</v>
      </c>
      <c r="AD10" s="17">
        <v>0.11537061431253599</v>
      </c>
      <c r="AE10" s="17"/>
      <c r="AF10" s="17">
        <v>0.24621865680841101</v>
      </c>
      <c r="AG10" s="17">
        <v>0.115016938514129</v>
      </c>
      <c r="AH10" s="17">
        <v>8.4219040739422907E-2</v>
      </c>
      <c r="AI10" s="17">
        <v>0.134498280950588</v>
      </c>
      <c r="AJ10" s="17">
        <v>0.15073106196675201</v>
      </c>
      <c r="AK10" s="17">
        <v>0.11514812124425799</v>
      </c>
      <c r="AL10" s="17">
        <v>0.152880689327104</v>
      </c>
      <c r="AM10" s="17">
        <v>0.13047012677393999</v>
      </c>
      <c r="AN10" s="17">
        <v>0.11349366078649201</v>
      </c>
      <c r="AO10" s="17">
        <v>0.15838722855106699</v>
      </c>
      <c r="AP10" s="17">
        <v>0.124406366728375</v>
      </c>
      <c r="AQ10" s="17">
        <v>0.136999072028679</v>
      </c>
      <c r="AR10" s="17">
        <v>0.160007646377887</v>
      </c>
      <c r="AS10" s="17">
        <v>0.15057575784445901</v>
      </c>
      <c r="AT10" s="17">
        <v>0.22790257102261799</v>
      </c>
      <c r="AU10" s="17">
        <v>0.22173885230538801</v>
      </c>
      <c r="AV10" s="17"/>
      <c r="AW10" s="17">
        <v>0.11781050004513401</v>
      </c>
      <c r="AX10" s="17">
        <v>0.123679325070242</v>
      </c>
      <c r="AY10" s="17">
        <v>0.143743240057538</v>
      </c>
      <c r="AZ10" s="17">
        <v>0.155419584065564</v>
      </c>
      <c r="BA10" s="17">
        <v>0.19000723472313499</v>
      </c>
      <c r="BB10" s="17"/>
      <c r="BC10" s="17">
        <v>0.16880452170810001</v>
      </c>
      <c r="BD10" s="17">
        <v>0.15414143991354401</v>
      </c>
      <c r="BE10" s="17">
        <v>0.136022887921463</v>
      </c>
      <c r="BF10" s="17">
        <v>8.1899478720541694E-2</v>
      </c>
      <c r="BG10" s="17">
        <v>0.112317415078168</v>
      </c>
      <c r="BH10" s="17"/>
      <c r="BI10" s="17">
        <v>0.140512424545058</v>
      </c>
      <c r="BJ10" s="17"/>
      <c r="BK10" s="17">
        <v>0.15284413484992199</v>
      </c>
      <c r="BL10" s="17">
        <v>0.13818403040080801</v>
      </c>
      <c r="BM10" s="17">
        <v>0.13494911733450701</v>
      </c>
      <c r="BN10" s="17">
        <v>6.0525766679236398E-2</v>
      </c>
      <c r="BO10" s="17"/>
      <c r="BP10" s="17">
        <v>0.103793149194419</v>
      </c>
      <c r="BQ10" s="17">
        <v>0.204910113750885</v>
      </c>
      <c r="BR10" s="17">
        <v>0.11494498932700201</v>
      </c>
      <c r="BS10" s="17">
        <v>8.7614023535614302E-2</v>
      </c>
      <c r="BT10" s="17">
        <v>0.12963525210788099</v>
      </c>
      <c r="BU10" s="17"/>
      <c r="BV10" s="17">
        <v>0.12676651275564499</v>
      </c>
      <c r="BW10" s="17">
        <v>0.23570706432160199</v>
      </c>
      <c r="BX10" s="17">
        <v>0.13345964128869101</v>
      </c>
      <c r="BY10" s="17">
        <v>0.120936501711218</v>
      </c>
      <c r="BZ10" s="17">
        <v>0.12187499274936101</v>
      </c>
      <c r="CA10" s="17"/>
      <c r="CB10" s="17">
        <v>0.15443746956469401</v>
      </c>
      <c r="CC10" s="17">
        <v>0.12742159864948999</v>
      </c>
      <c r="CD10" s="17"/>
      <c r="CE10" s="17">
        <v>0.25350195150057397</v>
      </c>
      <c r="CF10" s="17"/>
      <c r="CG10" s="17">
        <v>0.22902584828344699</v>
      </c>
    </row>
    <row r="11" spans="2:85" ht="29" x14ac:dyDescent="0.35">
      <c r="B11" s="18" t="s">
        <v>260</v>
      </c>
      <c r="C11" s="17">
        <v>5.4849011823717403E-2</v>
      </c>
      <c r="D11" s="17">
        <v>6.1762448698780198E-2</v>
      </c>
      <c r="E11" s="17">
        <v>4.8268856521012198E-2</v>
      </c>
      <c r="F11" s="17"/>
      <c r="G11" s="17">
        <v>9.8728816637730393E-2</v>
      </c>
      <c r="H11" s="17">
        <v>7.2093219164508601E-2</v>
      </c>
      <c r="I11" s="17">
        <v>7.4636869733630498E-2</v>
      </c>
      <c r="J11" s="17">
        <v>3.0548419130790299E-2</v>
      </c>
      <c r="K11" s="17">
        <v>5.2741709906541603E-2</v>
      </c>
      <c r="L11" s="17">
        <v>1.6818021094977601E-2</v>
      </c>
      <c r="M11" s="17"/>
      <c r="N11" s="17">
        <v>5.4411657813044703E-2</v>
      </c>
      <c r="O11" s="17">
        <v>2.3401597755990201E-2</v>
      </c>
      <c r="P11" s="17">
        <v>5.8537232994569602E-2</v>
      </c>
      <c r="Q11" s="17">
        <v>8.5219822249920002E-2</v>
      </c>
      <c r="R11" s="17"/>
      <c r="S11" s="17">
        <v>6.4441369351187702E-2</v>
      </c>
      <c r="T11" s="17">
        <v>3.4850913630414301E-2</v>
      </c>
      <c r="U11" s="17">
        <v>6.2256062719608499E-2</v>
      </c>
      <c r="V11" s="17">
        <v>8.1167219594026799E-2</v>
      </c>
      <c r="W11" s="17">
        <v>9.8388766663051894E-2</v>
      </c>
      <c r="X11" s="17">
        <v>8.0715392741115305E-2</v>
      </c>
      <c r="Y11" s="17">
        <v>3.8307124163318801E-2</v>
      </c>
      <c r="Z11" s="17">
        <v>1.24772314429215E-2</v>
      </c>
      <c r="AA11" s="17">
        <v>2.8280101544432001E-2</v>
      </c>
      <c r="AB11" s="17">
        <v>6.0024568638378302E-2</v>
      </c>
      <c r="AC11" s="17">
        <v>8.8788841473621209E-3</v>
      </c>
      <c r="AD11" s="17">
        <v>7.8531830516633996E-2</v>
      </c>
      <c r="AE11" s="17"/>
      <c r="AF11" s="17">
        <v>5.5639156079342202E-2</v>
      </c>
      <c r="AG11" s="17">
        <v>6.9088879997540306E-2</v>
      </c>
      <c r="AH11" s="17">
        <v>4.2363714071189197E-2</v>
      </c>
      <c r="AI11" s="17">
        <v>8.7594718194905094E-2</v>
      </c>
      <c r="AJ11" s="17">
        <v>5.4183007527276797E-2</v>
      </c>
      <c r="AK11" s="17">
        <v>4.8814877627914199E-2</v>
      </c>
      <c r="AL11" s="17">
        <v>9.6559019273848107E-2</v>
      </c>
      <c r="AM11" s="17">
        <v>6.9392242299230203E-2</v>
      </c>
      <c r="AN11" s="17">
        <v>6.7277159088665398E-2</v>
      </c>
      <c r="AO11" s="17">
        <v>4.1565274830187203E-2</v>
      </c>
      <c r="AP11" s="17">
        <v>1.0977390354971899E-2</v>
      </c>
      <c r="AQ11" s="17">
        <v>4.5079284435072399E-2</v>
      </c>
      <c r="AR11" s="17">
        <v>6.3239157414862995E-2</v>
      </c>
      <c r="AS11" s="17">
        <v>5.4813518366077701E-2</v>
      </c>
      <c r="AT11" s="17">
        <v>5.5510205748564301E-2</v>
      </c>
      <c r="AU11" s="17">
        <v>3.19838967027187E-2</v>
      </c>
      <c r="AV11" s="17"/>
      <c r="AW11" s="17">
        <v>4.44668416460701E-2</v>
      </c>
      <c r="AX11" s="17">
        <v>5.41174658748124E-2</v>
      </c>
      <c r="AY11" s="17">
        <v>6.8570888357197005E-2</v>
      </c>
      <c r="AZ11" s="17">
        <v>6.6080893756644499E-2</v>
      </c>
      <c r="BA11" s="17">
        <v>3.06318119175631E-2</v>
      </c>
      <c r="BB11" s="17"/>
      <c r="BC11" s="17">
        <v>0.16178868669086599</v>
      </c>
      <c r="BD11" s="17">
        <v>4.4231920489375201E-2</v>
      </c>
      <c r="BE11" s="17">
        <v>4.2682452929230202E-2</v>
      </c>
      <c r="BF11" s="17">
        <v>2.7090930944082402E-2</v>
      </c>
      <c r="BG11" s="17">
        <v>7.7527292425977098E-2</v>
      </c>
      <c r="BH11" s="17"/>
      <c r="BI11" s="17">
        <v>5.7559528969057097E-2</v>
      </c>
      <c r="BJ11" s="17"/>
      <c r="BK11" s="17">
        <v>9.9295864489390401E-2</v>
      </c>
      <c r="BL11" s="17">
        <v>3.2451869860215699E-2</v>
      </c>
      <c r="BM11" s="17">
        <v>5.3224560686887398E-2</v>
      </c>
      <c r="BN11" s="17">
        <v>1.7809851441710298E-2</v>
      </c>
      <c r="BO11" s="17"/>
      <c r="BP11" s="17">
        <v>5.2741055866888403E-2</v>
      </c>
      <c r="BQ11" s="17">
        <v>5.9270783366260002E-2</v>
      </c>
      <c r="BR11" s="17">
        <v>5.7957571819214702E-2</v>
      </c>
      <c r="BS11" s="17">
        <v>9.3331995965889994E-2</v>
      </c>
      <c r="BT11" s="17">
        <v>9.2727236895810097E-2</v>
      </c>
      <c r="BU11" s="17"/>
      <c r="BV11" s="17">
        <v>6.9885661532521098E-2</v>
      </c>
      <c r="BW11" s="17">
        <v>6.8953772306267896E-2</v>
      </c>
      <c r="BX11" s="17">
        <v>4.4000274908242001E-2</v>
      </c>
      <c r="BY11" s="17">
        <v>4.6010959009757997E-2</v>
      </c>
      <c r="BZ11" s="17">
        <v>6.5272864744542997E-2</v>
      </c>
      <c r="CA11" s="17"/>
      <c r="CB11" s="17">
        <v>7.8317611834778006E-2</v>
      </c>
      <c r="CC11" s="17">
        <v>4.1103698286525603E-2</v>
      </c>
      <c r="CD11" s="17"/>
      <c r="CE11" s="17">
        <v>7.0927607083068306E-2</v>
      </c>
      <c r="CF11" s="17"/>
      <c r="CG11" s="17">
        <v>9.7413512702800298E-2</v>
      </c>
    </row>
    <row r="12" spans="2:85" ht="29" x14ac:dyDescent="0.35">
      <c r="B12" s="18" t="s">
        <v>261</v>
      </c>
      <c r="C12" s="17">
        <v>0.10044182598828399</v>
      </c>
      <c r="D12" s="17">
        <v>0.124936507632357</v>
      </c>
      <c r="E12" s="17">
        <v>7.6849542739533594E-2</v>
      </c>
      <c r="F12" s="17"/>
      <c r="G12" s="17">
        <v>6.9547037998349603E-2</v>
      </c>
      <c r="H12" s="17">
        <v>6.2052571584612103E-2</v>
      </c>
      <c r="I12" s="17">
        <v>8.7191216478085407E-2</v>
      </c>
      <c r="J12" s="17">
        <v>0.11075100923942401</v>
      </c>
      <c r="K12" s="17">
        <v>0.140656807916442</v>
      </c>
      <c r="L12" s="17">
        <v>0.12757353654671399</v>
      </c>
      <c r="M12" s="17"/>
      <c r="N12" s="17">
        <v>0.113598891690619</v>
      </c>
      <c r="O12" s="17">
        <v>0.13699409512987201</v>
      </c>
      <c r="P12" s="17">
        <v>7.8654709462345096E-2</v>
      </c>
      <c r="Q12" s="17">
        <v>6.8194032273242E-2</v>
      </c>
      <c r="R12" s="17"/>
      <c r="S12" s="17">
        <v>9.1101778838830999E-2</v>
      </c>
      <c r="T12" s="17">
        <v>0.103459607460367</v>
      </c>
      <c r="U12" s="17">
        <v>0.123491462975386</v>
      </c>
      <c r="V12" s="17">
        <v>0.10705644283655701</v>
      </c>
      <c r="W12" s="17">
        <v>9.3764699171456106E-2</v>
      </c>
      <c r="X12" s="17">
        <v>0.100784031911771</v>
      </c>
      <c r="Y12" s="17">
        <v>0.124580126856438</v>
      </c>
      <c r="Z12" s="17">
        <v>0.12600985772883699</v>
      </c>
      <c r="AA12" s="17">
        <v>7.5260126688383E-2</v>
      </c>
      <c r="AB12" s="17">
        <v>0.126234322722103</v>
      </c>
      <c r="AC12" s="17">
        <v>5.6888612346003502E-2</v>
      </c>
      <c r="AD12" s="17">
        <v>5.33441549810518E-2</v>
      </c>
      <c r="AE12" s="17"/>
      <c r="AF12" s="17">
        <v>0.15631692300150099</v>
      </c>
      <c r="AG12" s="17">
        <v>6.3487299895264998E-2</v>
      </c>
      <c r="AH12" s="17">
        <v>9.9348234990988105E-2</v>
      </c>
      <c r="AI12" s="17">
        <v>7.4897657327676406E-2</v>
      </c>
      <c r="AJ12" s="17">
        <v>0.10854842936841901</v>
      </c>
      <c r="AK12" s="17">
        <v>8.00956929352349E-2</v>
      </c>
      <c r="AL12" s="17">
        <v>0.107199633733947</v>
      </c>
      <c r="AM12" s="17">
        <v>0.12471688271513</v>
      </c>
      <c r="AN12" s="17">
        <v>0.133660440557374</v>
      </c>
      <c r="AO12" s="17">
        <v>0.124883463166218</v>
      </c>
      <c r="AP12" s="17">
        <v>8.7438025441503198E-2</v>
      </c>
      <c r="AQ12" s="17">
        <v>0.100075740898912</v>
      </c>
      <c r="AR12" s="17">
        <v>0.12401773703921801</v>
      </c>
      <c r="AS12" s="17">
        <v>9.0667897292384697E-2</v>
      </c>
      <c r="AT12" s="17">
        <v>0.108893598476499</v>
      </c>
      <c r="AU12" s="17">
        <v>9.9615237491353703E-2</v>
      </c>
      <c r="AV12" s="17"/>
      <c r="AW12" s="17">
        <v>8.8231797132318004E-2</v>
      </c>
      <c r="AX12" s="17">
        <v>8.8267544919885602E-2</v>
      </c>
      <c r="AY12" s="17">
        <v>0.12574296598790599</v>
      </c>
      <c r="AZ12" s="17">
        <v>8.4715502070832199E-2</v>
      </c>
      <c r="BA12" s="17">
        <v>0.16950551477938999</v>
      </c>
      <c r="BB12" s="17"/>
      <c r="BC12" s="17">
        <v>6.6673700092008001E-2</v>
      </c>
      <c r="BD12" s="17">
        <v>0.119399731943892</v>
      </c>
      <c r="BE12" s="17">
        <v>0.10244903318090801</v>
      </c>
      <c r="BF12" s="17">
        <v>7.6370704238527598E-2</v>
      </c>
      <c r="BG12" s="17">
        <v>8.8403897595043607E-2</v>
      </c>
      <c r="BH12" s="17"/>
      <c r="BI12" s="17">
        <v>0.103980277384978</v>
      </c>
      <c r="BJ12" s="17"/>
      <c r="BK12" s="17">
        <v>7.2030824171786995E-2</v>
      </c>
      <c r="BL12" s="17">
        <v>0.10292641315706801</v>
      </c>
      <c r="BM12" s="17">
        <v>0.108495351786481</v>
      </c>
      <c r="BN12" s="17">
        <v>0.107602011383007</v>
      </c>
      <c r="BO12" s="17"/>
      <c r="BP12" s="17">
        <v>0.13535164544870501</v>
      </c>
      <c r="BQ12" s="17">
        <v>0.106177965686429</v>
      </c>
      <c r="BR12" s="17">
        <v>0.13269859516676699</v>
      </c>
      <c r="BS12" s="17">
        <v>9.4330705002566795E-2</v>
      </c>
      <c r="BT12" s="17">
        <v>7.2145685178010704E-2</v>
      </c>
      <c r="BU12" s="17"/>
      <c r="BV12" s="17">
        <v>0.13457162455445401</v>
      </c>
      <c r="BW12" s="17">
        <v>0.108361334243938</v>
      </c>
      <c r="BX12" s="17">
        <v>9.6728038755822796E-2</v>
      </c>
      <c r="BY12" s="17">
        <v>0.111948128892886</v>
      </c>
      <c r="BZ12" s="17">
        <v>6.6058044772307506E-2</v>
      </c>
      <c r="CA12" s="17"/>
      <c r="CB12" s="17">
        <v>9.4094612469373395E-2</v>
      </c>
      <c r="CC12" s="17">
        <v>0.104159322552365</v>
      </c>
      <c r="CD12" s="17"/>
      <c r="CE12" s="17">
        <v>0.11412185621495199</v>
      </c>
      <c r="CF12" s="17"/>
      <c r="CG12" s="17">
        <v>9.5441061096772695E-2</v>
      </c>
    </row>
    <row r="13" spans="2:85" x14ac:dyDescent="0.35">
      <c r="B13" s="18" t="s">
        <v>262</v>
      </c>
      <c r="C13" s="19">
        <v>0.405528091944592</v>
      </c>
      <c r="D13" s="19">
        <v>0.32944381944618301</v>
      </c>
      <c r="E13" s="19">
        <v>0.47955870308183601</v>
      </c>
      <c r="F13" s="19"/>
      <c r="G13" s="19">
        <v>0.35032567375075702</v>
      </c>
      <c r="H13" s="19">
        <v>0.30671273053569498</v>
      </c>
      <c r="I13" s="19">
        <v>0.399738224747196</v>
      </c>
      <c r="J13" s="19">
        <v>0.419149898280198</v>
      </c>
      <c r="K13" s="19">
        <v>0.43614818985544701</v>
      </c>
      <c r="L13" s="19">
        <v>0.495577602903916</v>
      </c>
      <c r="M13" s="19"/>
      <c r="N13" s="19">
        <v>0.33086389032965602</v>
      </c>
      <c r="O13" s="19">
        <v>0.403845275226206</v>
      </c>
      <c r="P13" s="19">
        <v>0.401977031388427</v>
      </c>
      <c r="Q13" s="19">
        <v>0.48954550663325302</v>
      </c>
      <c r="R13" s="19"/>
      <c r="S13" s="19">
        <v>0.31687865746700999</v>
      </c>
      <c r="T13" s="19">
        <v>0.41866728803629</v>
      </c>
      <c r="U13" s="19">
        <v>0.423215909480194</v>
      </c>
      <c r="V13" s="19">
        <v>0.40204853204279001</v>
      </c>
      <c r="W13" s="19">
        <v>0.41544543367189302</v>
      </c>
      <c r="X13" s="19">
        <v>0.344044683496464</v>
      </c>
      <c r="Y13" s="19">
        <v>0.45881738962976898</v>
      </c>
      <c r="Z13" s="19">
        <v>0.47896848050754198</v>
      </c>
      <c r="AA13" s="19">
        <v>0.40432346049043899</v>
      </c>
      <c r="AB13" s="19">
        <v>0.42455639604266798</v>
      </c>
      <c r="AC13" s="19">
        <v>0.51976792230708402</v>
      </c>
      <c r="AD13" s="19">
        <v>0.40373220441607299</v>
      </c>
      <c r="AE13" s="19"/>
      <c r="AF13" s="19">
        <v>0.40772932774943199</v>
      </c>
      <c r="AG13" s="19">
        <v>0.60386660020490401</v>
      </c>
      <c r="AH13" s="19">
        <v>0.49897515704488399</v>
      </c>
      <c r="AI13" s="19">
        <v>0.43499665311034402</v>
      </c>
      <c r="AJ13" s="19">
        <v>0.37438305440598901</v>
      </c>
      <c r="AK13" s="19">
        <v>0.472668348692735</v>
      </c>
      <c r="AL13" s="19">
        <v>0.351077008768164</v>
      </c>
      <c r="AM13" s="19">
        <v>0.439763739590114</v>
      </c>
      <c r="AN13" s="19">
        <v>0.36668930992360399</v>
      </c>
      <c r="AO13" s="19">
        <v>0.362769111936109</v>
      </c>
      <c r="AP13" s="19">
        <v>0.38784335387892599</v>
      </c>
      <c r="AQ13" s="19">
        <v>0.38922621298618298</v>
      </c>
      <c r="AR13" s="19">
        <v>0.32521477571423202</v>
      </c>
      <c r="AS13" s="19">
        <v>0.39600964887678602</v>
      </c>
      <c r="AT13" s="19">
        <v>0.343931032676981</v>
      </c>
      <c r="AU13" s="19">
        <v>0.18643557709418301</v>
      </c>
      <c r="AV13" s="19"/>
      <c r="AW13" s="19">
        <v>0.51912131183222698</v>
      </c>
      <c r="AX13" s="19">
        <v>0.44736143899431602</v>
      </c>
      <c r="AY13" s="19">
        <v>0.30414415464026301</v>
      </c>
      <c r="AZ13" s="19">
        <v>0.35086750677207701</v>
      </c>
      <c r="BA13" s="19">
        <v>0.18764252392888101</v>
      </c>
      <c r="BB13" s="19"/>
      <c r="BC13" s="19">
        <v>0.31413767845417701</v>
      </c>
      <c r="BD13" s="19">
        <v>0.36458439524221298</v>
      </c>
      <c r="BE13" s="19">
        <v>0.43101699537235999</v>
      </c>
      <c r="BF13" s="19">
        <v>0.52280670820044395</v>
      </c>
      <c r="BG13" s="19">
        <v>0.35149265089131199</v>
      </c>
      <c r="BH13" s="19"/>
      <c r="BI13" s="19">
        <v>0.38309204774105698</v>
      </c>
      <c r="BJ13" s="19"/>
      <c r="BK13" s="19">
        <v>0.36287497316877199</v>
      </c>
      <c r="BL13" s="19">
        <v>0.47603219572796102</v>
      </c>
      <c r="BM13" s="19">
        <v>0.37246130072089301</v>
      </c>
      <c r="BN13" s="19">
        <v>0.64195782094242104</v>
      </c>
      <c r="BO13" s="19"/>
      <c r="BP13" s="19">
        <v>0.42458704571419897</v>
      </c>
      <c r="BQ13" s="19">
        <v>0.30273862534722601</v>
      </c>
      <c r="BR13" s="19">
        <v>0.32788917663859901</v>
      </c>
      <c r="BS13" s="19">
        <v>0.38451737313470502</v>
      </c>
      <c r="BT13" s="19">
        <v>0.357746281842445</v>
      </c>
      <c r="BU13" s="19"/>
      <c r="BV13" s="19">
        <v>0.38991838732780998</v>
      </c>
      <c r="BW13" s="19">
        <v>0.24949013065744399</v>
      </c>
      <c r="BX13" s="19">
        <v>0.34204587455152702</v>
      </c>
      <c r="BY13" s="19">
        <v>0.39402900796923901</v>
      </c>
      <c r="BZ13" s="19">
        <v>0.40308643812512401</v>
      </c>
      <c r="CA13" s="19"/>
      <c r="CB13" s="19">
        <v>0.330357008876971</v>
      </c>
      <c r="CC13" s="19">
        <v>0.44955500898300799</v>
      </c>
      <c r="CD13" s="19"/>
      <c r="CE13" s="19">
        <v>0.243525584033954</v>
      </c>
      <c r="CF13" s="19"/>
      <c r="CG13" s="19">
        <v>0.20197926666204999</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258</v>
      </c>
      <c r="C9" s="17">
        <v>0.21535635352157201</v>
      </c>
      <c r="D9" s="17">
        <v>0.214927137372696</v>
      </c>
      <c r="E9" s="17">
        <v>0.214826580186876</v>
      </c>
      <c r="F9" s="17"/>
      <c r="G9" s="17">
        <v>0.21768956957865901</v>
      </c>
      <c r="H9" s="17">
        <v>0.275254009004683</v>
      </c>
      <c r="I9" s="17">
        <v>0.27279272335632299</v>
      </c>
      <c r="J9" s="17">
        <v>0.25607152992881799</v>
      </c>
      <c r="K9" s="17">
        <v>0.17676350605504801</v>
      </c>
      <c r="L9" s="17">
        <v>0.11125738690836801</v>
      </c>
      <c r="M9" s="17"/>
      <c r="N9" s="17">
        <v>0.237406357363945</v>
      </c>
      <c r="O9" s="17">
        <v>0.18141727579127301</v>
      </c>
      <c r="P9" s="17">
        <v>0.25133638080697102</v>
      </c>
      <c r="Q9" s="17">
        <v>0.19363862749591401</v>
      </c>
      <c r="R9" s="17"/>
      <c r="S9" s="17">
        <v>0.27100006696102702</v>
      </c>
      <c r="T9" s="17">
        <v>0.212391244381263</v>
      </c>
      <c r="U9" s="17">
        <v>0.17501331880291099</v>
      </c>
      <c r="V9" s="17">
        <v>0.18319525775804599</v>
      </c>
      <c r="W9" s="17">
        <v>0.16073924142950499</v>
      </c>
      <c r="X9" s="17">
        <v>0.25769525819515798</v>
      </c>
      <c r="Y9" s="17">
        <v>0.18379490535073501</v>
      </c>
      <c r="Z9" s="17">
        <v>0.25931739845924401</v>
      </c>
      <c r="AA9" s="17">
        <v>0.255792479344501</v>
      </c>
      <c r="AB9" s="17">
        <v>0.18740393514196599</v>
      </c>
      <c r="AC9" s="17">
        <v>0.155154484264064</v>
      </c>
      <c r="AD9" s="17">
        <v>0.23409648937376201</v>
      </c>
      <c r="AE9" s="17"/>
      <c r="AF9" s="17">
        <v>0.13555300637668</v>
      </c>
      <c r="AG9" s="17">
        <v>0.21714848773280901</v>
      </c>
      <c r="AH9" s="17">
        <v>0.15601036460411799</v>
      </c>
      <c r="AI9" s="17">
        <v>0.171039376303431</v>
      </c>
      <c r="AJ9" s="17">
        <v>0.19324574222302601</v>
      </c>
      <c r="AK9" s="17">
        <v>0.191848061827187</v>
      </c>
      <c r="AL9" s="17">
        <v>0.18828066899982701</v>
      </c>
      <c r="AM9" s="17">
        <v>0.18071061253048801</v>
      </c>
      <c r="AN9" s="17">
        <v>0.23647251091066601</v>
      </c>
      <c r="AO9" s="17">
        <v>0.28267561069191699</v>
      </c>
      <c r="AP9" s="17">
        <v>0.270633537318413</v>
      </c>
      <c r="AQ9" s="17">
        <v>0.23143977028075299</v>
      </c>
      <c r="AR9" s="17">
        <v>0.24391529447865201</v>
      </c>
      <c r="AS9" s="17">
        <v>0.133789284152773</v>
      </c>
      <c r="AT9" s="17">
        <v>0.281120827427841</v>
      </c>
      <c r="AU9" s="17">
        <v>0.34773545920353699</v>
      </c>
      <c r="AV9" s="17"/>
      <c r="AW9" s="17">
        <v>0.17185839644495299</v>
      </c>
      <c r="AX9" s="17">
        <v>0.19693277463687001</v>
      </c>
      <c r="AY9" s="17">
        <v>0.234672884891932</v>
      </c>
      <c r="AZ9" s="17">
        <v>0.29379931419895899</v>
      </c>
      <c r="BA9" s="17">
        <v>0.28208217386288098</v>
      </c>
      <c r="BB9" s="17"/>
      <c r="BC9" s="17">
        <v>0.25966260758456</v>
      </c>
      <c r="BD9" s="17">
        <v>0.212338284396107</v>
      </c>
      <c r="BE9" s="17">
        <v>0.20391267058934001</v>
      </c>
      <c r="BF9" s="17">
        <v>0.20960599721728701</v>
      </c>
      <c r="BG9" s="17">
        <v>0.255195465633827</v>
      </c>
      <c r="BH9" s="17"/>
      <c r="BI9" s="17">
        <v>0.233259471548867</v>
      </c>
      <c r="BJ9" s="17"/>
      <c r="BK9" s="17">
        <v>0.213845175842656</v>
      </c>
      <c r="BL9" s="17">
        <v>0.16555179283704499</v>
      </c>
      <c r="BM9" s="17">
        <v>0.24517679153479199</v>
      </c>
      <c r="BN9" s="17">
        <v>0.15115727615521099</v>
      </c>
      <c r="BO9" s="17"/>
      <c r="BP9" s="17">
        <v>0.19723431207023301</v>
      </c>
      <c r="BQ9" s="17">
        <v>0.24285808804866499</v>
      </c>
      <c r="BR9" s="17">
        <v>0.22612627721905801</v>
      </c>
      <c r="BS9" s="17">
        <v>0.28957243292756701</v>
      </c>
      <c r="BT9" s="17">
        <v>0.19483347610409499</v>
      </c>
      <c r="BU9" s="17"/>
      <c r="BV9" s="17">
        <v>0.20536419061271599</v>
      </c>
      <c r="BW9" s="17">
        <v>0.23594058850477301</v>
      </c>
      <c r="BX9" s="17">
        <v>0.236264599295987</v>
      </c>
      <c r="BY9" s="17">
        <v>0.24715445259822799</v>
      </c>
      <c r="BZ9" s="17">
        <v>0.24239193707140599</v>
      </c>
      <c r="CA9" s="17"/>
      <c r="CB9" s="17">
        <v>0.28443425023166702</v>
      </c>
      <c r="CC9" s="17">
        <v>0.17489815199602199</v>
      </c>
      <c r="CD9" s="17"/>
      <c r="CE9" s="17">
        <v>0.23212010272455799</v>
      </c>
      <c r="CF9" s="17"/>
      <c r="CG9" s="17">
        <v>0.34536548943448198</v>
      </c>
    </row>
    <row r="10" spans="2:85" ht="29" x14ac:dyDescent="0.35">
      <c r="B10" s="18" t="s">
        <v>259</v>
      </c>
      <c r="C10" s="17">
        <v>0.25553569781937102</v>
      </c>
      <c r="D10" s="17">
        <v>0.31357926690212201</v>
      </c>
      <c r="E10" s="17">
        <v>0.199682457811483</v>
      </c>
      <c r="F10" s="17"/>
      <c r="G10" s="17">
        <v>0.200475258857849</v>
      </c>
      <c r="H10" s="17">
        <v>0.140919866101125</v>
      </c>
      <c r="I10" s="17">
        <v>0.20271549434758901</v>
      </c>
      <c r="J10" s="17">
        <v>0.24354515722768399</v>
      </c>
      <c r="K10" s="17">
        <v>0.34687791165882997</v>
      </c>
      <c r="L10" s="17">
        <v>0.37664829068323002</v>
      </c>
      <c r="M10" s="17"/>
      <c r="N10" s="17">
        <v>0.32524964798991901</v>
      </c>
      <c r="O10" s="17">
        <v>0.29145911565599503</v>
      </c>
      <c r="P10" s="17">
        <v>0.219431483872502</v>
      </c>
      <c r="Q10" s="17">
        <v>0.176700270940891</v>
      </c>
      <c r="R10" s="17"/>
      <c r="S10" s="17">
        <v>0.24602226120554399</v>
      </c>
      <c r="T10" s="17">
        <v>0.27579493437879599</v>
      </c>
      <c r="U10" s="17">
        <v>0.310928795935285</v>
      </c>
      <c r="V10" s="17">
        <v>0.264850807125044</v>
      </c>
      <c r="W10" s="17">
        <v>0.27669724440759702</v>
      </c>
      <c r="X10" s="17">
        <v>0.21634868639895399</v>
      </c>
      <c r="Y10" s="17">
        <v>0.26071976766775701</v>
      </c>
      <c r="Z10" s="17">
        <v>0.20716840920976201</v>
      </c>
      <c r="AA10" s="17">
        <v>0.24619819203676099</v>
      </c>
      <c r="AB10" s="17">
        <v>0.27106007375122498</v>
      </c>
      <c r="AC10" s="17">
        <v>0.248200766662801</v>
      </c>
      <c r="AD10" s="17">
        <v>0.15498834622028099</v>
      </c>
      <c r="AE10" s="17"/>
      <c r="AF10" s="17">
        <v>0.37126523236621001</v>
      </c>
      <c r="AG10" s="17">
        <v>8.8710504981639904E-2</v>
      </c>
      <c r="AH10" s="17">
        <v>0.182064792454768</v>
      </c>
      <c r="AI10" s="17">
        <v>0.31316893252347</v>
      </c>
      <c r="AJ10" s="17">
        <v>0.23067122566989001</v>
      </c>
      <c r="AK10" s="17">
        <v>0.24760607854487801</v>
      </c>
      <c r="AL10" s="17">
        <v>0.27825777296291798</v>
      </c>
      <c r="AM10" s="17">
        <v>0.22168120226634699</v>
      </c>
      <c r="AN10" s="17">
        <v>0.27076561032003099</v>
      </c>
      <c r="AO10" s="17">
        <v>0.26452096975762401</v>
      </c>
      <c r="AP10" s="17">
        <v>0.26888992601011402</v>
      </c>
      <c r="AQ10" s="17">
        <v>0.24723898777471401</v>
      </c>
      <c r="AR10" s="17">
        <v>0.38341185328856198</v>
      </c>
      <c r="AS10" s="17">
        <v>0.31160742085191201</v>
      </c>
      <c r="AT10" s="17">
        <v>0.33617386690004097</v>
      </c>
      <c r="AU10" s="17">
        <v>0.29443857210487601</v>
      </c>
      <c r="AV10" s="17"/>
      <c r="AW10" s="17">
        <v>0.21903760956222801</v>
      </c>
      <c r="AX10" s="17">
        <v>0.21763173040469899</v>
      </c>
      <c r="AY10" s="17">
        <v>0.29745766763613701</v>
      </c>
      <c r="AZ10" s="17">
        <v>0.23228632952637299</v>
      </c>
      <c r="BA10" s="17">
        <v>0.35089012820828203</v>
      </c>
      <c r="BB10" s="17"/>
      <c r="BC10" s="17">
        <v>0.236611943110805</v>
      </c>
      <c r="BD10" s="17">
        <v>0.32028049216201998</v>
      </c>
      <c r="BE10" s="17">
        <v>0.23066906255374101</v>
      </c>
      <c r="BF10" s="17">
        <v>0.21498270751273199</v>
      </c>
      <c r="BG10" s="17">
        <v>7.0816097527001506E-2</v>
      </c>
      <c r="BH10" s="17"/>
      <c r="BI10" s="17">
        <v>0.262790518314165</v>
      </c>
      <c r="BJ10" s="17"/>
      <c r="BK10" s="17">
        <v>0.26300295314155298</v>
      </c>
      <c r="BL10" s="17">
        <v>0.29635661246551398</v>
      </c>
      <c r="BM10" s="17">
        <v>0.232734302822214</v>
      </c>
      <c r="BN10" s="17">
        <v>0.218620776799512</v>
      </c>
      <c r="BO10" s="17"/>
      <c r="BP10" s="17">
        <v>0.32089328753042801</v>
      </c>
      <c r="BQ10" s="17">
        <v>0.28427528101024002</v>
      </c>
      <c r="BR10" s="17">
        <v>0.275287559914423</v>
      </c>
      <c r="BS10" s="17">
        <v>0.29679214578891699</v>
      </c>
      <c r="BT10" s="17">
        <v>0.20676087849255501</v>
      </c>
      <c r="BU10" s="17"/>
      <c r="BV10" s="17">
        <v>0.33629391584969298</v>
      </c>
      <c r="BW10" s="17">
        <v>0.28334086636623601</v>
      </c>
      <c r="BX10" s="17">
        <v>0.28188745986957497</v>
      </c>
      <c r="BY10" s="17">
        <v>0.26978021632985</v>
      </c>
      <c r="BZ10" s="17">
        <v>0.16294317131959801</v>
      </c>
      <c r="CA10" s="17"/>
      <c r="CB10" s="17">
        <v>0.26057637150469398</v>
      </c>
      <c r="CC10" s="17">
        <v>0.25258342796898497</v>
      </c>
      <c r="CD10" s="17"/>
      <c r="CE10" s="17">
        <v>0.28859541394933402</v>
      </c>
      <c r="CF10" s="17"/>
      <c r="CG10" s="17">
        <v>0.23272735949453499</v>
      </c>
    </row>
    <row r="11" spans="2:85" ht="29" x14ac:dyDescent="0.35">
      <c r="B11" s="18" t="s">
        <v>260</v>
      </c>
      <c r="C11" s="17">
        <v>5.2509760527194103E-2</v>
      </c>
      <c r="D11" s="17">
        <v>5.1760991519129801E-2</v>
      </c>
      <c r="E11" s="17">
        <v>5.3395768471901299E-2</v>
      </c>
      <c r="F11" s="17"/>
      <c r="G11" s="17">
        <v>7.2295660777368098E-2</v>
      </c>
      <c r="H11" s="17">
        <v>9.9669803745264698E-2</v>
      </c>
      <c r="I11" s="17">
        <v>6.9183454135021694E-2</v>
      </c>
      <c r="J11" s="17">
        <v>4.2611696537347497E-2</v>
      </c>
      <c r="K11" s="17">
        <v>2.5518754454235602E-2</v>
      </c>
      <c r="L11" s="17">
        <v>1.3641449965108301E-2</v>
      </c>
      <c r="M11" s="17"/>
      <c r="N11" s="17">
        <v>5.3078861794720197E-2</v>
      </c>
      <c r="O11" s="17">
        <v>4.14993579260797E-2</v>
      </c>
      <c r="P11" s="17">
        <v>4.7991422530851299E-2</v>
      </c>
      <c r="Q11" s="17">
        <v>6.6314579814411106E-2</v>
      </c>
      <c r="R11" s="17"/>
      <c r="S11" s="17">
        <v>9.0323362751793299E-2</v>
      </c>
      <c r="T11" s="17">
        <v>3.06027160008315E-2</v>
      </c>
      <c r="U11" s="17">
        <v>3.8960308601684902E-2</v>
      </c>
      <c r="V11" s="17">
        <v>6.0556130777084702E-2</v>
      </c>
      <c r="W11" s="17">
        <v>7.07930388940647E-2</v>
      </c>
      <c r="X11" s="17">
        <v>8.2194801582310698E-2</v>
      </c>
      <c r="Y11" s="17">
        <v>4.0131725340829802E-2</v>
      </c>
      <c r="Z11" s="17">
        <v>1.7162807454798E-2</v>
      </c>
      <c r="AA11" s="17">
        <v>2.0971642837078301E-2</v>
      </c>
      <c r="AB11" s="17">
        <v>4.1400708330224897E-2</v>
      </c>
      <c r="AC11" s="17">
        <v>3.8853403491937201E-2</v>
      </c>
      <c r="AD11" s="17">
        <v>0.10381195394015</v>
      </c>
      <c r="AE11" s="17"/>
      <c r="AF11" s="17">
        <v>5.5639156079342202E-2</v>
      </c>
      <c r="AG11" s="17">
        <v>5.7770946300279499E-2</v>
      </c>
      <c r="AH11" s="17">
        <v>5.4146828811924598E-2</v>
      </c>
      <c r="AI11" s="17">
        <v>9.5563634317169605E-2</v>
      </c>
      <c r="AJ11" s="17">
        <v>7.3841345849070497E-2</v>
      </c>
      <c r="AK11" s="17">
        <v>2.2241048389291002E-2</v>
      </c>
      <c r="AL11" s="17">
        <v>6.7567065980739999E-2</v>
      </c>
      <c r="AM11" s="17">
        <v>4.5566388866209499E-2</v>
      </c>
      <c r="AN11" s="17">
        <v>6.77318209773346E-2</v>
      </c>
      <c r="AO11" s="17">
        <v>4.7703032217275898E-2</v>
      </c>
      <c r="AP11" s="17">
        <v>2.9047401529857599E-2</v>
      </c>
      <c r="AQ11" s="17">
        <v>4.3492910387649103E-2</v>
      </c>
      <c r="AR11" s="17">
        <v>6.0560362460473097E-2</v>
      </c>
      <c r="AS11" s="17">
        <v>5.5317393143211699E-2</v>
      </c>
      <c r="AT11" s="17">
        <v>3.7858767931362003E-2</v>
      </c>
      <c r="AU11" s="17">
        <v>4.57511487223278E-2</v>
      </c>
      <c r="AV11" s="17"/>
      <c r="AW11" s="17">
        <v>3.56757351889447E-2</v>
      </c>
      <c r="AX11" s="17">
        <v>5.9851925410886998E-2</v>
      </c>
      <c r="AY11" s="17">
        <v>6.0660192539623903E-2</v>
      </c>
      <c r="AZ11" s="17">
        <v>6.7252644169820505E-2</v>
      </c>
      <c r="BA11" s="17">
        <v>3.06318119175631E-2</v>
      </c>
      <c r="BB11" s="17"/>
      <c r="BC11" s="17">
        <v>0.15567695595494499</v>
      </c>
      <c r="BD11" s="17">
        <v>3.5966422112589699E-2</v>
      </c>
      <c r="BE11" s="17">
        <v>4.0715077590163802E-2</v>
      </c>
      <c r="BF11" s="17">
        <v>3.3656570707294303E-2</v>
      </c>
      <c r="BG11" s="17">
        <v>0.10820171771835201</v>
      </c>
      <c r="BH11" s="17"/>
      <c r="BI11" s="17">
        <v>5.5585718333376798E-2</v>
      </c>
      <c r="BJ11" s="17"/>
      <c r="BK11" s="17">
        <v>7.8474220463444197E-2</v>
      </c>
      <c r="BL11" s="17">
        <v>3.9925079629343198E-2</v>
      </c>
      <c r="BM11" s="17">
        <v>5.0048031205677503E-2</v>
      </c>
      <c r="BN11" s="17">
        <v>6.0525766679236398E-2</v>
      </c>
      <c r="BO11" s="17"/>
      <c r="BP11" s="17">
        <v>4.9762591558089903E-2</v>
      </c>
      <c r="BQ11" s="17">
        <v>5.8640045017100101E-2</v>
      </c>
      <c r="BR11" s="17">
        <v>7.23682264667109E-2</v>
      </c>
      <c r="BS11" s="17">
        <v>4.4860375555069602E-2</v>
      </c>
      <c r="BT11" s="17">
        <v>7.63839807507809E-2</v>
      </c>
      <c r="BU11" s="17"/>
      <c r="BV11" s="17">
        <v>6.29139335525669E-2</v>
      </c>
      <c r="BW11" s="17">
        <v>7.8518972527207506E-2</v>
      </c>
      <c r="BX11" s="17">
        <v>5.3413039999247097E-2</v>
      </c>
      <c r="BY11" s="17">
        <v>4.06688792466166E-2</v>
      </c>
      <c r="BZ11" s="17">
        <v>5.66675185403255E-2</v>
      </c>
      <c r="CA11" s="17"/>
      <c r="CB11" s="17">
        <v>6.9157739106142896E-2</v>
      </c>
      <c r="CC11" s="17">
        <v>4.2759213616843303E-2</v>
      </c>
      <c r="CD11" s="17"/>
      <c r="CE11" s="17">
        <v>7.6188743005344103E-2</v>
      </c>
      <c r="CF11" s="17"/>
      <c r="CG11" s="17">
        <v>9.1120585213783301E-2</v>
      </c>
    </row>
    <row r="12" spans="2:85" ht="29" x14ac:dyDescent="0.35">
      <c r="B12" s="18" t="s">
        <v>261</v>
      </c>
      <c r="C12" s="17">
        <v>9.3546792158227005E-2</v>
      </c>
      <c r="D12" s="17">
        <v>0.120646220765791</v>
      </c>
      <c r="E12" s="17">
        <v>6.7393600516378993E-2</v>
      </c>
      <c r="F12" s="17"/>
      <c r="G12" s="17">
        <v>8.2414445466556505E-2</v>
      </c>
      <c r="H12" s="17">
        <v>9.2870674747724993E-2</v>
      </c>
      <c r="I12" s="17">
        <v>8.6751481505737499E-2</v>
      </c>
      <c r="J12" s="17">
        <v>6.9917278625283699E-2</v>
      </c>
      <c r="K12" s="17">
        <v>9.89712030652974E-2</v>
      </c>
      <c r="L12" s="17">
        <v>0.12256226666077399</v>
      </c>
      <c r="M12" s="17"/>
      <c r="N12" s="17">
        <v>8.3495622788302901E-2</v>
      </c>
      <c r="O12" s="17">
        <v>9.68689543154133E-2</v>
      </c>
      <c r="P12" s="17">
        <v>8.8387487092945902E-2</v>
      </c>
      <c r="Q12" s="17">
        <v>0.104837281857857</v>
      </c>
      <c r="R12" s="17"/>
      <c r="S12" s="17">
        <v>6.7569075619496502E-2</v>
      </c>
      <c r="T12" s="17">
        <v>0.10905844509991</v>
      </c>
      <c r="U12" s="17">
        <v>9.3765073904780005E-2</v>
      </c>
      <c r="V12" s="17">
        <v>0.120865667035549</v>
      </c>
      <c r="W12" s="17">
        <v>0.11566619761378499</v>
      </c>
      <c r="X12" s="17">
        <v>8.6266048018246999E-2</v>
      </c>
      <c r="Y12" s="17">
        <v>0.111707811089629</v>
      </c>
      <c r="Z12" s="17">
        <v>6.1932410389881801E-2</v>
      </c>
      <c r="AA12" s="17">
        <v>0.10577750210426599</v>
      </c>
      <c r="AB12" s="17">
        <v>8.2053521093685994E-2</v>
      </c>
      <c r="AC12" s="17">
        <v>8.8596365495941798E-2</v>
      </c>
      <c r="AD12" s="17">
        <v>2.68531943066273E-2</v>
      </c>
      <c r="AE12" s="17"/>
      <c r="AF12" s="17">
        <v>0.114346379496955</v>
      </c>
      <c r="AG12" s="17">
        <v>9.1080830668309798E-2</v>
      </c>
      <c r="AH12" s="17">
        <v>0.15987119822515</v>
      </c>
      <c r="AI12" s="17">
        <v>8.2588719612368994E-2</v>
      </c>
      <c r="AJ12" s="17">
        <v>0.106591165937563</v>
      </c>
      <c r="AK12" s="17">
        <v>8.2038354422706294E-2</v>
      </c>
      <c r="AL12" s="17">
        <v>9.32474023267508E-2</v>
      </c>
      <c r="AM12" s="17">
        <v>0.119808693354716</v>
      </c>
      <c r="AN12" s="17">
        <v>9.1955156480407099E-2</v>
      </c>
      <c r="AO12" s="17">
        <v>6.3942308954157201E-2</v>
      </c>
      <c r="AP12" s="17">
        <v>8.8171751619846306E-2</v>
      </c>
      <c r="AQ12" s="17">
        <v>8.4768159648844807E-2</v>
      </c>
      <c r="AR12" s="17">
        <v>4.6241151623771501E-2</v>
      </c>
      <c r="AS12" s="17">
        <v>6.1299989173104703E-2</v>
      </c>
      <c r="AT12" s="17">
        <v>0.101164300935181</v>
      </c>
      <c r="AU12" s="17">
        <v>8.6727390603148297E-2</v>
      </c>
      <c r="AV12" s="17"/>
      <c r="AW12" s="17">
        <v>8.6817836228627293E-2</v>
      </c>
      <c r="AX12" s="17">
        <v>9.0624668043473106E-2</v>
      </c>
      <c r="AY12" s="17">
        <v>9.8876966276617295E-2</v>
      </c>
      <c r="AZ12" s="17">
        <v>7.7737387564877802E-2</v>
      </c>
      <c r="BA12" s="17">
        <v>7.9903231583264595E-2</v>
      </c>
      <c r="BB12" s="17"/>
      <c r="BC12" s="17">
        <v>7.58091655315727E-2</v>
      </c>
      <c r="BD12" s="17">
        <v>9.9060612548323407E-2</v>
      </c>
      <c r="BE12" s="17">
        <v>0.103725441822656</v>
      </c>
      <c r="BF12" s="17">
        <v>6.2349314909862702E-2</v>
      </c>
      <c r="BG12" s="17">
        <v>0.115265229602746</v>
      </c>
      <c r="BH12" s="17"/>
      <c r="BI12" s="17">
        <v>9.0295989997156406E-2</v>
      </c>
      <c r="BJ12" s="17"/>
      <c r="BK12" s="17">
        <v>8.2038989246160196E-2</v>
      </c>
      <c r="BL12" s="17">
        <v>8.8899851483872402E-2</v>
      </c>
      <c r="BM12" s="17">
        <v>0.100141007254524</v>
      </c>
      <c r="BN12" s="17">
        <v>8.9024334673785496E-2</v>
      </c>
      <c r="BO12" s="17"/>
      <c r="BP12" s="17">
        <v>6.2032788164129202E-2</v>
      </c>
      <c r="BQ12" s="17">
        <v>0.115024557683565</v>
      </c>
      <c r="BR12" s="17">
        <v>7.2712158449264E-2</v>
      </c>
      <c r="BS12" s="17">
        <v>9.9540873868568802E-2</v>
      </c>
      <c r="BT12" s="17">
        <v>9.4319480591654001E-2</v>
      </c>
      <c r="BU12" s="17"/>
      <c r="BV12" s="17">
        <v>7.9998532064379901E-2</v>
      </c>
      <c r="BW12" s="17">
        <v>0.119943289898875</v>
      </c>
      <c r="BX12" s="17">
        <v>0.100773765902738</v>
      </c>
      <c r="BY12" s="17">
        <v>0.106434955888163</v>
      </c>
      <c r="BZ12" s="17">
        <v>6.6621100816118703E-2</v>
      </c>
      <c r="CA12" s="17"/>
      <c r="CB12" s="17">
        <v>9.4020901557422598E-2</v>
      </c>
      <c r="CC12" s="17">
        <v>9.3269111242458597E-2</v>
      </c>
      <c r="CD12" s="17"/>
      <c r="CE12" s="17">
        <v>0.13220484138599001</v>
      </c>
      <c r="CF12" s="17"/>
      <c r="CG12" s="17">
        <v>0.13260478010693</v>
      </c>
    </row>
    <row r="13" spans="2:85" x14ac:dyDescent="0.35">
      <c r="B13" s="18" t="s">
        <v>262</v>
      </c>
      <c r="C13" s="19">
        <v>0.38305139597363602</v>
      </c>
      <c r="D13" s="19">
        <v>0.29908638344026101</v>
      </c>
      <c r="E13" s="19">
        <v>0.46470159301336</v>
      </c>
      <c r="F13" s="19"/>
      <c r="G13" s="19">
        <v>0.42712506531956801</v>
      </c>
      <c r="H13" s="19">
        <v>0.391285646401202</v>
      </c>
      <c r="I13" s="19">
        <v>0.36855684665532901</v>
      </c>
      <c r="J13" s="19">
        <v>0.38785433768086702</v>
      </c>
      <c r="K13" s="19">
        <v>0.35186862476658898</v>
      </c>
      <c r="L13" s="19">
        <v>0.37589060578251898</v>
      </c>
      <c r="M13" s="19"/>
      <c r="N13" s="19">
        <v>0.30076951006311298</v>
      </c>
      <c r="O13" s="19">
        <v>0.38875529631124001</v>
      </c>
      <c r="P13" s="19">
        <v>0.39285322569672998</v>
      </c>
      <c r="Q13" s="19">
        <v>0.45850923989092701</v>
      </c>
      <c r="R13" s="19"/>
      <c r="S13" s="19">
        <v>0.32508523346213902</v>
      </c>
      <c r="T13" s="19">
        <v>0.37215266013919901</v>
      </c>
      <c r="U13" s="19">
        <v>0.38133250275533898</v>
      </c>
      <c r="V13" s="19">
        <v>0.37053213730427598</v>
      </c>
      <c r="W13" s="19">
        <v>0.376104277655048</v>
      </c>
      <c r="X13" s="19">
        <v>0.35749520580533001</v>
      </c>
      <c r="Y13" s="19">
        <v>0.40364579055104999</v>
      </c>
      <c r="Z13" s="19">
        <v>0.45441897448631402</v>
      </c>
      <c r="AA13" s="19">
        <v>0.371260183677394</v>
      </c>
      <c r="AB13" s="19">
        <v>0.41808176168289801</v>
      </c>
      <c r="AC13" s="19">
        <v>0.46919498008525701</v>
      </c>
      <c r="AD13" s="19">
        <v>0.48025001615917901</v>
      </c>
      <c r="AE13" s="19"/>
      <c r="AF13" s="19">
        <v>0.32319622568081202</v>
      </c>
      <c r="AG13" s="19">
        <v>0.54528923031696197</v>
      </c>
      <c r="AH13" s="19">
        <v>0.44790681590403902</v>
      </c>
      <c r="AI13" s="19">
        <v>0.33763933724356099</v>
      </c>
      <c r="AJ13" s="19">
        <v>0.39565052032045001</v>
      </c>
      <c r="AK13" s="19">
        <v>0.45626645681593803</v>
      </c>
      <c r="AL13" s="19">
        <v>0.37264708972976401</v>
      </c>
      <c r="AM13" s="19">
        <v>0.43223310298223999</v>
      </c>
      <c r="AN13" s="19">
        <v>0.33307490131156098</v>
      </c>
      <c r="AO13" s="19">
        <v>0.34115807837902501</v>
      </c>
      <c r="AP13" s="19">
        <v>0.34325738352176999</v>
      </c>
      <c r="AQ13" s="19">
        <v>0.39306017190803999</v>
      </c>
      <c r="AR13" s="19">
        <v>0.26587133814854103</v>
      </c>
      <c r="AS13" s="19">
        <v>0.437985912678998</v>
      </c>
      <c r="AT13" s="19">
        <v>0.24368223680557499</v>
      </c>
      <c r="AU13" s="19">
        <v>0.22534742936610999</v>
      </c>
      <c r="AV13" s="19"/>
      <c r="AW13" s="19">
        <v>0.486610422575247</v>
      </c>
      <c r="AX13" s="19">
        <v>0.43495890150407002</v>
      </c>
      <c r="AY13" s="19">
        <v>0.30833228865569001</v>
      </c>
      <c r="AZ13" s="19">
        <v>0.32892432453997</v>
      </c>
      <c r="BA13" s="19">
        <v>0.256492654428009</v>
      </c>
      <c r="BB13" s="19"/>
      <c r="BC13" s="19">
        <v>0.27223932781811599</v>
      </c>
      <c r="BD13" s="19">
        <v>0.33235418878096001</v>
      </c>
      <c r="BE13" s="19">
        <v>0.42097774744409999</v>
      </c>
      <c r="BF13" s="19">
        <v>0.47940540965282402</v>
      </c>
      <c r="BG13" s="19">
        <v>0.45052148951807303</v>
      </c>
      <c r="BH13" s="19"/>
      <c r="BI13" s="19">
        <v>0.35806830180643601</v>
      </c>
      <c r="BJ13" s="19"/>
      <c r="BK13" s="19">
        <v>0.36263866130618599</v>
      </c>
      <c r="BL13" s="19">
        <v>0.40926666358422498</v>
      </c>
      <c r="BM13" s="19">
        <v>0.371899867182793</v>
      </c>
      <c r="BN13" s="19">
        <v>0.48067184569225402</v>
      </c>
      <c r="BO13" s="19"/>
      <c r="BP13" s="19">
        <v>0.37007702067712001</v>
      </c>
      <c r="BQ13" s="19">
        <v>0.29920202824043102</v>
      </c>
      <c r="BR13" s="19">
        <v>0.353505777950544</v>
      </c>
      <c r="BS13" s="19">
        <v>0.26923417185987802</v>
      </c>
      <c r="BT13" s="19">
        <v>0.42770218406091498</v>
      </c>
      <c r="BU13" s="19"/>
      <c r="BV13" s="19">
        <v>0.31542942792064399</v>
      </c>
      <c r="BW13" s="19">
        <v>0.28225628270290898</v>
      </c>
      <c r="BX13" s="19">
        <v>0.32766113493245302</v>
      </c>
      <c r="BY13" s="19">
        <v>0.33596149593714197</v>
      </c>
      <c r="BZ13" s="19">
        <v>0.47137627225255202</v>
      </c>
      <c r="CA13" s="19"/>
      <c r="CB13" s="19">
        <v>0.29181073760007398</v>
      </c>
      <c r="CC13" s="19">
        <v>0.43649009517569098</v>
      </c>
      <c r="CD13" s="19"/>
      <c r="CE13" s="19">
        <v>0.27089089893477297</v>
      </c>
      <c r="CF13" s="19"/>
      <c r="CG13" s="19">
        <v>0.19818178575027001</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1126</v>
      </c>
      <c r="D7" s="10">
        <v>594</v>
      </c>
      <c r="E7" s="10">
        <v>531</v>
      </c>
      <c r="F7" s="10"/>
      <c r="G7" s="10">
        <v>61</v>
      </c>
      <c r="H7" s="10">
        <v>190</v>
      </c>
      <c r="I7" s="10">
        <v>188</v>
      </c>
      <c r="J7" s="10">
        <v>216</v>
      </c>
      <c r="K7" s="10">
        <v>181</v>
      </c>
      <c r="L7" s="10">
        <v>290</v>
      </c>
      <c r="M7" s="10"/>
      <c r="N7" s="10">
        <v>370</v>
      </c>
      <c r="O7" s="10">
        <v>317</v>
      </c>
      <c r="P7" s="10">
        <v>221</v>
      </c>
      <c r="Q7" s="10">
        <v>216</v>
      </c>
      <c r="R7" s="10"/>
      <c r="S7" s="10">
        <v>167</v>
      </c>
      <c r="T7" s="10">
        <v>166</v>
      </c>
      <c r="U7" s="10">
        <v>101</v>
      </c>
      <c r="V7" s="10">
        <v>92</v>
      </c>
      <c r="W7" s="10">
        <v>85</v>
      </c>
      <c r="X7" s="10">
        <v>103</v>
      </c>
      <c r="Y7" s="10">
        <v>86</v>
      </c>
      <c r="Z7" s="10">
        <v>37</v>
      </c>
      <c r="AA7" s="10">
        <v>128</v>
      </c>
      <c r="AB7" s="10">
        <v>86</v>
      </c>
      <c r="AC7" s="10">
        <v>57</v>
      </c>
      <c r="AD7" s="10">
        <v>18</v>
      </c>
      <c r="AE7" s="10"/>
      <c r="AF7" s="10">
        <v>11</v>
      </c>
      <c r="AG7" s="10">
        <v>24</v>
      </c>
      <c r="AH7" s="10">
        <v>85</v>
      </c>
      <c r="AI7" s="10">
        <v>65</v>
      </c>
      <c r="AJ7" s="10">
        <v>83</v>
      </c>
      <c r="AK7" s="10">
        <v>118</v>
      </c>
      <c r="AL7" s="10">
        <v>100</v>
      </c>
      <c r="AM7" s="10">
        <v>81</v>
      </c>
      <c r="AN7" s="10">
        <v>77</v>
      </c>
      <c r="AO7" s="10">
        <v>57</v>
      </c>
      <c r="AP7" s="10">
        <v>111</v>
      </c>
      <c r="AQ7" s="10">
        <v>73</v>
      </c>
      <c r="AR7" s="10">
        <v>67</v>
      </c>
      <c r="AS7" s="10">
        <v>27</v>
      </c>
      <c r="AT7" s="10">
        <v>34</v>
      </c>
      <c r="AU7" s="10">
        <v>91</v>
      </c>
      <c r="AV7" s="10"/>
      <c r="AW7" s="10">
        <v>240</v>
      </c>
      <c r="AX7" s="10">
        <v>235</v>
      </c>
      <c r="AY7" s="10">
        <v>319</v>
      </c>
      <c r="AZ7" s="10">
        <v>133</v>
      </c>
      <c r="BA7" s="10">
        <v>33</v>
      </c>
      <c r="BB7" s="10"/>
      <c r="BC7" s="10">
        <v>93</v>
      </c>
      <c r="BD7" s="10">
        <v>413</v>
      </c>
      <c r="BE7" s="10">
        <v>426</v>
      </c>
      <c r="BF7" s="10">
        <v>159</v>
      </c>
      <c r="BG7" s="10">
        <v>35</v>
      </c>
      <c r="BH7" s="10"/>
      <c r="BI7" s="10">
        <v>922</v>
      </c>
      <c r="BJ7" s="10"/>
      <c r="BK7" s="10">
        <v>176</v>
      </c>
      <c r="BL7" s="10">
        <v>330</v>
      </c>
      <c r="BM7" s="10">
        <v>603</v>
      </c>
      <c r="BN7" s="10">
        <v>17</v>
      </c>
      <c r="BO7" s="10"/>
      <c r="BP7" s="10">
        <v>224</v>
      </c>
      <c r="BQ7" s="10">
        <v>436</v>
      </c>
      <c r="BR7" s="10">
        <v>93</v>
      </c>
      <c r="BS7" s="10">
        <v>159</v>
      </c>
      <c r="BT7" s="10">
        <v>68</v>
      </c>
      <c r="BU7" s="10"/>
      <c r="BV7" s="10">
        <v>185</v>
      </c>
      <c r="BW7" s="10">
        <v>237</v>
      </c>
      <c r="BX7" s="10">
        <v>126</v>
      </c>
      <c r="BY7" s="10">
        <v>297</v>
      </c>
      <c r="BZ7" s="10">
        <v>117</v>
      </c>
      <c r="CA7" s="10"/>
      <c r="CB7" s="10">
        <v>465</v>
      </c>
      <c r="CC7" s="10">
        <v>661</v>
      </c>
      <c r="CD7" s="10"/>
      <c r="CE7" s="10">
        <v>211</v>
      </c>
      <c r="CF7" s="10"/>
      <c r="CG7" s="10">
        <v>113</v>
      </c>
    </row>
    <row r="8" spans="2:85" ht="30" customHeight="1" x14ac:dyDescent="0.35">
      <c r="B8" s="11" t="s">
        <v>20</v>
      </c>
      <c r="C8" s="11">
        <v>1107</v>
      </c>
      <c r="D8" s="11">
        <v>586</v>
      </c>
      <c r="E8" s="11">
        <v>520</v>
      </c>
      <c r="F8" s="11"/>
      <c r="G8" s="11">
        <v>121</v>
      </c>
      <c r="H8" s="11">
        <v>170</v>
      </c>
      <c r="I8" s="11">
        <v>176</v>
      </c>
      <c r="J8" s="11">
        <v>210</v>
      </c>
      <c r="K8" s="11">
        <v>160</v>
      </c>
      <c r="L8" s="11">
        <v>269</v>
      </c>
      <c r="M8" s="11"/>
      <c r="N8" s="11">
        <v>329</v>
      </c>
      <c r="O8" s="11">
        <v>302</v>
      </c>
      <c r="P8" s="11">
        <v>231</v>
      </c>
      <c r="Q8" s="11">
        <v>243</v>
      </c>
      <c r="R8" s="11"/>
      <c r="S8" s="11">
        <v>150</v>
      </c>
      <c r="T8" s="11">
        <v>154</v>
      </c>
      <c r="U8" s="11">
        <v>88</v>
      </c>
      <c r="V8" s="11">
        <v>102</v>
      </c>
      <c r="W8" s="11">
        <v>73</v>
      </c>
      <c r="X8" s="11">
        <v>100</v>
      </c>
      <c r="Y8" s="11">
        <v>83</v>
      </c>
      <c r="Z8" s="11">
        <v>41</v>
      </c>
      <c r="AA8" s="11">
        <v>119</v>
      </c>
      <c r="AB8" s="11">
        <v>110</v>
      </c>
      <c r="AC8" s="11">
        <v>56</v>
      </c>
      <c r="AD8" s="11">
        <v>31</v>
      </c>
      <c r="AE8" s="11"/>
      <c r="AF8" s="11">
        <v>12</v>
      </c>
      <c r="AG8" s="11">
        <v>27</v>
      </c>
      <c r="AH8" s="11">
        <v>89</v>
      </c>
      <c r="AI8" s="11">
        <v>66</v>
      </c>
      <c r="AJ8" s="11">
        <v>90</v>
      </c>
      <c r="AK8" s="11">
        <v>125</v>
      </c>
      <c r="AL8" s="11">
        <v>101</v>
      </c>
      <c r="AM8" s="11">
        <v>75</v>
      </c>
      <c r="AN8" s="11">
        <v>76</v>
      </c>
      <c r="AO8" s="11">
        <v>53</v>
      </c>
      <c r="AP8" s="11">
        <v>109</v>
      </c>
      <c r="AQ8" s="11">
        <v>66</v>
      </c>
      <c r="AR8" s="11">
        <v>63</v>
      </c>
      <c r="AS8" s="11">
        <v>24</v>
      </c>
      <c r="AT8" s="11">
        <v>33</v>
      </c>
      <c r="AU8" s="11">
        <v>76</v>
      </c>
      <c r="AV8" s="11"/>
      <c r="AW8" s="11">
        <v>253</v>
      </c>
      <c r="AX8" s="11">
        <v>244</v>
      </c>
      <c r="AY8" s="11">
        <v>302</v>
      </c>
      <c r="AZ8" s="11">
        <v>120</v>
      </c>
      <c r="BA8" s="11">
        <v>29</v>
      </c>
      <c r="BB8" s="11"/>
      <c r="BC8" s="11">
        <v>93</v>
      </c>
      <c r="BD8" s="11">
        <v>393</v>
      </c>
      <c r="BE8" s="11">
        <v>422</v>
      </c>
      <c r="BF8" s="11">
        <v>161</v>
      </c>
      <c r="BG8" s="11">
        <v>38</v>
      </c>
      <c r="BH8" s="11"/>
      <c r="BI8" s="11">
        <v>892</v>
      </c>
      <c r="BJ8" s="11"/>
      <c r="BK8" s="11">
        <v>182</v>
      </c>
      <c r="BL8" s="11">
        <v>323</v>
      </c>
      <c r="BM8" s="11">
        <v>581</v>
      </c>
      <c r="BN8" s="11">
        <v>21</v>
      </c>
      <c r="BO8" s="11"/>
      <c r="BP8" s="11">
        <v>203</v>
      </c>
      <c r="BQ8" s="11">
        <v>418</v>
      </c>
      <c r="BR8" s="11">
        <v>87</v>
      </c>
      <c r="BS8" s="11">
        <v>158</v>
      </c>
      <c r="BT8" s="11">
        <v>76</v>
      </c>
      <c r="BU8" s="11"/>
      <c r="BV8" s="11">
        <v>167</v>
      </c>
      <c r="BW8" s="11">
        <v>233</v>
      </c>
      <c r="BX8" s="11">
        <v>121</v>
      </c>
      <c r="BY8" s="11">
        <v>285</v>
      </c>
      <c r="BZ8" s="11">
        <v>131</v>
      </c>
      <c r="CA8" s="11"/>
      <c r="CB8" s="11">
        <v>451</v>
      </c>
      <c r="CC8" s="11">
        <v>655</v>
      </c>
      <c r="CD8" s="11"/>
      <c r="CE8" s="11">
        <v>207</v>
      </c>
      <c r="CF8" s="11"/>
      <c r="CG8" s="11">
        <v>108</v>
      </c>
    </row>
    <row r="9" spans="2:85" x14ac:dyDescent="0.35">
      <c r="B9" s="18" t="s">
        <v>271</v>
      </c>
      <c r="C9" s="17">
        <v>1.43515943236432E-2</v>
      </c>
      <c r="D9" s="17">
        <v>1.5961733950560698E-2</v>
      </c>
      <c r="E9" s="17">
        <v>1.25643297047033E-2</v>
      </c>
      <c r="F9" s="17"/>
      <c r="G9" s="17">
        <v>0</v>
      </c>
      <c r="H9" s="17">
        <v>1.7119936777353802E-2</v>
      </c>
      <c r="I9" s="17">
        <v>2.55258984768627E-2</v>
      </c>
      <c r="J9" s="17">
        <v>2.5466494212441099E-2</v>
      </c>
      <c r="K9" s="17">
        <v>6.9998639525847197E-3</v>
      </c>
      <c r="L9" s="17">
        <v>7.4433769242887998E-3</v>
      </c>
      <c r="M9" s="17"/>
      <c r="N9" s="17">
        <v>5.9185561944003996E-3</v>
      </c>
      <c r="O9" s="17">
        <v>2.4111839035527299E-2</v>
      </c>
      <c r="P9" s="17">
        <v>1.1508688728885099E-2</v>
      </c>
      <c r="Q9" s="17">
        <v>1.64542953141666E-2</v>
      </c>
      <c r="R9" s="17"/>
      <c r="S9" s="17">
        <v>1.9081248300793399E-2</v>
      </c>
      <c r="T9" s="17">
        <v>1.80353735949818E-2</v>
      </c>
      <c r="U9" s="17">
        <v>9.2932627485099693E-3</v>
      </c>
      <c r="V9" s="17">
        <v>2.9088960131555999E-2</v>
      </c>
      <c r="W9" s="17">
        <v>0</v>
      </c>
      <c r="X9" s="17">
        <v>3.7338416853791398E-2</v>
      </c>
      <c r="Y9" s="17">
        <v>0</v>
      </c>
      <c r="Z9" s="17">
        <v>2.4183514041325498E-2</v>
      </c>
      <c r="AA9" s="17">
        <v>1.4606815016630199E-2</v>
      </c>
      <c r="AB9" s="17">
        <v>0</v>
      </c>
      <c r="AC9" s="17">
        <v>0</v>
      </c>
      <c r="AD9" s="17">
        <v>0</v>
      </c>
      <c r="AE9" s="17"/>
      <c r="AF9" s="17">
        <v>0.16742248023674999</v>
      </c>
      <c r="AG9" s="17">
        <v>0</v>
      </c>
      <c r="AH9" s="17">
        <v>1.2584546216686501E-2</v>
      </c>
      <c r="AI9" s="17">
        <v>2.6166254206341E-2</v>
      </c>
      <c r="AJ9" s="17">
        <v>9.5254934375684601E-3</v>
      </c>
      <c r="AK9" s="17">
        <v>1.4578036494161501E-2</v>
      </c>
      <c r="AL9" s="17">
        <v>8.5447807814255199E-3</v>
      </c>
      <c r="AM9" s="17">
        <v>1.16715961112658E-2</v>
      </c>
      <c r="AN9" s="17">
        <v>1.30598819069921E-2</v>
      </c>
      <c r="AO9" s="17">
        <v>3.4860185974594803E-2</v>
      </c>
      <c r="AP9" s="17">
        <v>9.0192887582473107E-3</v>
      </c>
      <c r="AQ9" s="17">
        <v>2.8777157837459402E-2</v>
      </c>
      <c r="AR9" s="17">
        <v>1.3515717669304501E-2</v>
      </c>
      <c r="AS9" s="17">
        <v>0</v>
      </c>
      <c r="AT9" s="17">
        <v>0</v>
      </c>
      <c r="AU9" s="17">
        <v>0</v>
      </c>
      <c r="AV9" s="17"/>
      <c r="AW9" s="17">
        <v>1.5817411463604401E-2</v>
      </c>
      <c r="AX9" s="17">
        <v>1.51105195332425E-2</v>
      </c>
      <c r="AY9" s="17">
        <v>1.2676863332807599E-2</v>
      </c>
      <c r="AZ9" s="17">
        <v>1.40629645869713E-2</v>
      </c>
      <c r="BA9" s="17">
        <v>0</v>
      </c>
      <c r="BB9" s="17"/>
      <c r="BC9" s="17">
        <v>0</v>
      </c>
      <c r="BD9" s="17">
        <v>1.43832433648097E-2</v>
      </c>
      <c r="BE9" s="17">
        <v>1.54762549634847E-2</v>
      </c>
      <c r="BF9" s="17">
        <v>1.7757668742140801E-2</v>
      </c>
      <c r="BG9" s="17">
        <v>2.2278334797211301E-2</v>
      </c>
      <c r="BH9" s="17"/>
      <c r="BI9" s="17">
        <v>1.6822062018817599E-2</v>
      </c>
      <c r="BJ9" s="17"/>
      <c r="BK9" s="17">
        <v>2.0627151844923201E-2</v>
      </c>
      <c r="BL9" s="17">
        <v>1.15972089349293E-2</v>
      </c>
      <c r="BM9" s="17">
        <v>1.44332935792333E-2</v>
      </c>
      <c r="BN9" s="17">
        <v>0</v>
      </c>
      <c r="BO9" s="17"/>
      <c r="BP9" s="17">
        <v>1.47959314365527E-2</v>
      </c>
      <c r="BQ9" s="17">
        <v>6.8631807245144102E-3</v>
      </c>
      <c r="BR9" s="17">
        <v>1.91533809759016E-2</v>
      </c>
      <c r="BS9" s="17">
        <v>1.9007399899495601E-2</v>
      </c>
      <c r="BT9" s="17">
        <v>2.3914602903725799E-2</v>
      </c>
      <c r="BU9" s="17"/>
      <c r="BV9" s="17">
        <v>1.2680806931153501E-2</v>
      </c>
      <c r="BW9" s="17">
        <v>1.17137913639806E-2</v>
      </c>
      <c r="BX9" s="17">
        <v>2.1533799542651499E-2</v>
      </c>
      <c r="BY9" s="17">
        <v>1.3995278810693099E-2</v>
      </c>
      <c r="BZ9" s="17">
        <v>1.36116585273877E-2</v>
      </c>
      <c r="CA9" s="17"/>
      <c r="CB9" s="17">
        <v>1.6423069866175598E-2</v>
      </c>
      <c r="CC9" s="17">
        <v>1.29252786594876E-2</v>
      </c>
      <c r="CD9" s="17"/>
      <c r="CE9" s="17">
        <v>9.1048434872605197E-3</v>
      </c>
      <c r="CF9" s="17"/>
      <c r="CG9" s="17">
        <v>0</v>
      </c>
    </row>
    <row r="10" spans="2:85" x14ac:dyDescent="0.35">
      <c r="B10" s="18" t="s">
        <v>272</v>
      </c>
      <c r="C10" s="17">
        <v>3.7209869748920002E-2</v>
      </c>
      <c r="D10" s="17">
        <v>4.0232761603873402E-2</v>
      </c>
      <c r="E10" s="17">
        <v>3.3874819244743101E-2</v>
      </c>
      <c r="F10" s="17"/>
      <c r="G10" s="17">
        <v>0.104121736801676</v>
      </c>
      <c r="H10" s="17">
        <v>6.1886719685276599E-2</v>
      </c>
      <c r="I10" s="17">
        <v>2.3134980145090599E-2</v>
      </c>
      <c r="J10" s="17">
        <v>3.7200124565730401E-2</v>
      </c>
      <c r="K10" s="17">
        <v>1.98731510157504E-2</v>
      </c>
      <c r="L10" s="17">
        <v>1.0967047454917901E-2</v>
      </c>
      <c r="M10" s="17"/>
      <c r="N10" s="17">
        <v>3.9147845027953002E-2</v>
      </c>
      <c r="O10" s="17">
        <v>2.7487959748615901E-2</v>
      </c>
      <c r="P10" s="17">
        <v>5.0248635625939599E-2</v>
      </c>
      <c r="Q10" s="17">
        <v>3.4529007754893697E-2</v>
      </c>
      <c r="R10" s="17"/>
      <c r="S10" s="17">
        <v>3.9548124349722699E-2</v>
      </c>
      <c r="T10" s="17">
        <v>3.43602883948948E-2</v>
      </c>
      <c r="U10" s="17">
        <v>4.0313311995711303E-2</v>
      </c>
      <c r="V10" s="17">
        <v>5.3715295124248802E-2</v>
      </c>
      <c r="W10" s="17">
        <v>2.2875377448394602E-2</v>
      </c>
      <c r="X10" s="17">
        <v>4.1069044080134197E-2</v>
      </c>
      <c r="Y10" s="17">
        <v>1.49252063035349E-2</v>
      </c>
      <c r="Z10" s="17">
        <v>3.5808313335823197E-2</v>
      </c>
      <c r="AA10" s="17">
        <v>5.1060933840878599E-2</v>
      </c>
      <c r="AB10" s="17">
        <v>2.11237497511895E-2</v>
      </c>
      <c r="AC10" s="17">
        <v>1.5797267350522899E-2</v>
      </c>
      <c r="AD10" s="17">
        <v>0.10373645031818</v>
      </c>
      <c r="AE10" s="17"/>
      <c r="AF10" s="17">
        <v>0</v>
      </c>
      <c r="AG10" s="17">
        <v>0</v>
      </c>
      <c r="AH10" s="17">
        <v>3.7989471236090103E-2</v>
      </c>
      <c r="AI10" s="17">
        <v>2.4980171511919599E-2</v>
      </c>
      <c r="AJ10" s="17">
        <v>4.0472847831198498E-2</v>
      </c>
      <c r="AK10" s="17">
        <v>3.9525951331585499E-2</v>
      </c>
      <c r="AL10" s="17">
        <v>4.8295632706520299E-2</v>
      </c>
      <c r="AM10" s="17">
        <v>2.3059598949151602E-2</v>
      </c>
      <c r="AN10" s="17">
        <v>1.1189216558673901E-2</v>
      </c>
      <c r="AO10" s="17">
        <v>0.116256867820396</v>
      </c>
      <c r="AP10" s="17">
        <v>1.5576459502333599E-2</v>
      </c>
      <c r="AQ10" s="17">
        <v>1.23027353527614E-2</v>
      </c>
      <c r="AR10" s="17">
        <v>3.7869555270449197E-2</v>
      </c>
      <c r="AS10" s="17">
        <v>0</v>
      </c>
      <c r="AT10" s="17">
        <v>0.21752377368395101</v>
      </c>
      <c r="AU10" s="17">
        <v>2.6195280326615E-2</v>
      </c>
      <c r="AV10" s="17"/>
      <c r="AW10" s="17">
        <v>3.06314535500915E-2</v>
      </c>
      <c r="AX10" s="17">
        <v>3.93481284688975E-2</v>
      </c>
      <c r="AY10" s="17">
        <v>3.68533120525339E-2</v>
      </c>
      <c r="AZ10" s="17">
        <v>5.0110485977145403E-2</v>
      </c>
      <c r="BA10" s="17">
        <v>3.07277419624476E-2</v>
      </c>
      <c r="BB10" s="17"/>
      <c r="BC10" s="17">
        <v>5.28852135754002E-2</v>
      </c>
      <c r="BD10" s="17">
        <v>2.8919437816788001E-2</v>
      </c>
      <c r="BE10" s="17">
        <v>4.1618227742237397E-2</v>
      </c>
      <c r="BF10" s="17">
        <v>3.7857136940567401E-2</v>
      </c>
      <c r="BG10" s="17">
        <v>3.2935905499516402E-2</v>
      </c>
      <c r="BH10" s="17"/>
      <c r="BI10" s="17">
        <v>3.62215789334095E-2</v>
      </c>
      <c r="BJ10" s="17"/>
      <c r="BK10" s="17">
        <v>6.3230832912469406E-2</v>
      </c>
      <c r="BL10" s="17">
        <v>2.1727300023080199E-2</v>
      </c>
      <c r="BM10" s="17">
        <v>3.89942156119535E-2</v>
      </c>
      <c r="BN10" s="17">
        <v>0</v>
      </c>
      <c r="BO10" s="17"/>
      <c r="BP10" s="17">
        <v>5.3538138037290399E-2</v>
      </c>
      <c r="BQ10" s="17">
        <v>4.55736053181049E-2</v>
      </c>
      <c r="BR10" s="17">
        <v>4.19446684823781E-2</v>
      </c>
      <c r="BS10" s="17">
        <v>3.0016266481803298E-2</v>
      </c>
      <c r="BT10" s="17">
        <v>2.6188367222992899E-2</v>
      </c>
      <c r="BU10" s="17"/>
      <c r="BV10" s="17">
        <v>6.5401443411901697E-2</v>
      </c>
      <c r="BW10" s="17">
        <v>5.5564497495990101E-2</v>
      </c>
      <c r="BX10" s="17">
        <v>3.71278904780954E-2</v>
      </c>
      <c r="BY10" s="17">
        <v>1.8349213326091199E-2</v>
      </c>
      <c r="BZ10" s="17">
        <v>2.7580463343629E-2</v>
      </c>
      <c r="CA10" s="17"/>
      <c r="CB10" s="17">
        <v>3.9332267111085298E-2</v>
      </c>
      <c r="CC10" s="17">
        <v>3.5748491836865001E-2</v>
      </c>
      <c r="CD10" s="17"/>
      <c r="CE10" s="17">
        <v>5.5185443222653202E-2</v>
      </c>
      <c r="CF10" s="17"/>
      <c r="CG10" s="17">
        <v>6.0960285517047602E-2</v>
      </c>
    </row>
    <row r="11" spans="2:85" x14ac:dyDescent="0.35">
      <c r="B11" s="18" t="s">
        <v>273</v>
      </c>
      <c r="C11" s="17">
        <v>0.136495139587366</v>
      </c>
      <c r="D11" s="17">
        <v>0.13684957199018</v>
      </c>
      <c r="E11" s="17">
        <v>0.13636638214050101</v>
      </c>
      <c r="F11" s="17"/>
      <c r="G11" s="17">
        <v>0.19304708282070199</v>
      </c>
      <c r="H11" s="17">
        <v>0.13411499171713501</v>
      </c>
      <c r="I11" s="17">
        <v>0.18683905841128701</v>
      </c>
      <c r="J11" s="17">
        <v>0.142386418822362</v>
      </c>
      <c r="K11" s="17">
        <v>9.7649126219433502E-2</v>
      </c>
      <c r="L11" s="17">
        <v>9.8125317165097203E-2</v>
      </c>
      <c r="M11" s="17"/>
      <c r="N11" s="17">
        <v>0.141082731936338</v>
      </c>
      <c r="O11" s="17">
        <v>0.105720384204451</v>
      </c>
      <c r="P11" s="17">
        <v>0.16758381009994899</v>
      </c>
      <c r="Q11" s="17">
        <v>0.13989837697697999</v>
      </c>
      <c r="R11" s="17"/>
      <c r="S11" s="17">
        <v>0.18083227500077001</v>
      </c>
      <c r="T11" s="17">
        <v>0.159891032886503</v>
      </c>
      <c r="U11" s="17">
        <v>9.3487026586830599E-2</v>
      </c>
      <c r="V11" s="17">
        <v>0.152665717926072</v>
      </c>
      <c r="W11" s="17">
        <v>0.13162114575365899</v>
      </c>
      <c r="X11" s="17">
        <v>9.2952795545387004E-2</v>
      </c>
      <c r="Y11" s="17">
        <v>0.13036838216320901</v>
      </c>
      <c r="Z11" s="17">
        <v>0.146599309981403</v>
      </c>
      <c r="AA11" s="17">
        <v>0.10623486301269799</v>
      </c>
      <c r="AB11" s="17">
        <v>8.55268907326973E-2</v>
      </c>
      <c r="AC11" s="17">
        <v>0.17244279653751399</v>
      </c>
      <c r="AD11" s="17">
        <v>0.262137208057451</v>
      </c>
      <c r="AE11" s="17"/>
      <c r="AF11" s="17">
        <v>0.25801811706658601</v>
      </c>
      <c r="AG11" s="17">
        <v>3.3710364153218701E-2</v>
      </c>
      <c r="AH11" s="17">
        <v>0.15824353999726501</v>
      </c>
      <c r="AI11" s="17">
        <v>6.5743993834568207E-2</v>
      </c>
      <c r="AJ11" s="17">
        <v>0.18960957651742799</v>
      </c>
      <c r="AK11" s="17">
        <v>0.134811665427292</v>
      </c>
      <c r="AL11" s="17">
        <v>0.11563653300394</v>
      </c>
      <c r="AM11" s="17">
        <v>0.128679920302052</v>
      </c>
      <c r="AN11" s="17">
        <v>0.15632300738028199</v>
      </c>
      <c r="AO11" s="17">
        <v>0.106582738923976</v>
      </c>
      <c r="AP11" s="17">
        <v>0.201463361632546</v>
      </c>
      <c r="AQ11" s="17">
        <v>0.12002261092081799</v>
      </c>
      <c r="AR11" s="17">
        <v>0.14719262863829699</v>
      </c>
      <c r="AS11" s="17">
        <v>0.19204350934088099</v>
      </c>
      <c r="AT11" s="17">
        <v>0.13885896801282299</v>
      </c>
      <c r="AU11" s="17">
        <v>8.8228026647164504E-2</v>
      </c>
      <c r="AV11" s="17"/>
      <c r="AW11" s="17">
        <v>0.116735558057164</v>
      </c>
      <c r="AX11" s="17">
        <v>0.13006057493541001</v>
      </c>
      <c r="AY11" s="17">
        <v>0.12191563688076799</v>
      </c>
      <c r="AZ11" s="17">
        <v>0.230962859384612</v>
      </c>
      <c r="BA11" s="17">
        <v>8.6379654531186401E-2</v>
      </c>
      <c r="BB11" s="17"/>
      <c r="BC11" s="17">
        <v>0.221539686335813</v>
      </c>
      <c r="BD11" s="17">
        <v>0.14819144332894599</v>
      </c>
      <c r="BE11" s="17">
        <v>0.112242697001692</v>
      </c>
      <c r="BF11" s="17">
        <v>0.13232219997435299</v>
      </c>
      <c r="BG11" s="17">
        <v>9.4243239231624795E-2</v>
      </c>
      <c r="BH11" s="17"/>
      <c r="BI11" s="17">
        <v>0.14056306294142101</v>
      </c>
      <c r="BJ11" s="17"/>
      <c r="BK11" s="17">
        <v>0.16160131454677901</v>
      </c>
      <c r="BL11" s="17">
        <v>0.14755480308660099</v>
      </c>
      <c r="BM11" s="17">
        <v>0.124904287437481</v>
      </c>
      <c r="BN11" s="17">
        <v>6.9590166012851798E-2</v>
      </c>
      <c r="BO11" s="17"/>
      <c r="BP11" s="17">
        <v>0.12092633212411499</v>
      </c>
      <c r="BQ11" s="17">
        <v>0.15282439545514401</v>
      </c>
      <c r="BR11" s="17">
        <v>0.20373732951348</v>
      </c>
      <c r="BS11" s="17">
        <v>0.13310458118322699</v>
      </c>
      <c r="BT11" s="17">
        <v>8.7846799224887598E-2</v>
      </c>
      <c r="BU11" s="17"/>
      <c r="BV11" s="17">
        <v>0.13112605782911699</v>
      </c>
      <c r="BW11" s="17">
        <v>0.19878019837751801</v>
      </c>
      <c r="BX11" s="17">
        <v>0.18518200788717601</v>
      </c>
      <c r="BY11" s="17">
        <v>9.93885252128828E-2</v>
      </c>
      <c r="BZ11" s="17">
        <v>0.130319171542295</v>
      </c>
      <c r="CA11" s="17"/>
      <c r="CB11" s="17">
        <v>0.134552608440456</v>
      </c>
      <c r="CC11" s="17">
        <v>0.13783267051450501</v>
      </c>
      <c r="CD11" s="17"/>
      <c r="CE11" s="17">
        <v>0.201265586397261</v>
      </c>
      <c r="CF11" s="17"/>
      <c r="CG11" s="17">
        <v>0.102939221666364</v>
      </c>
    </row>
    <row r="12" spans="2:85" x14ac:dyDescent="0.35">
      <c r="B12" s="18" t="s">
        <v>274</v>
      </c>
      <c r="C12" s="17">
        <v>9.8838162098763102E-2</v>
      </c>
      <c r="D12" s="17">
        <v>0.111369621739731</v>
      </c>
      <c r="E12" s="17">
        <v>8.4902644488629705E-2</v>
      </c>
      <c r="F12" s="17"/>
      <c r="G12" s="17">
        <v>0.104944455387405</v>
      </c>
      <c r="H12" s="17">
        <v>0.15383832631171501</v>
      </c>
      <c r="I12" s="17">
        <v>0.113075340690365</v>
      </c>
      <c r="J12" s="17">
        <v>8.8086601930830302E-2</v>
      </c>
      <c r="K12" s="17">
        <v>7.4250556951172705E-2</v>
      </c>
      <c r="L12" s="17">
        <v>7.4959942705301805E-2</v>
      </c>
      <c r="M12" s="17"/>
      <c r="N12" s="17">
        <v>9.5660717436253803E-2</v>
      </c>
      <c r="O12" s="17">
        <v>0.11317342769856301</v>
      </c>
      <c r="P12" s="17">
        <v>0.12709684554807199</v>
      </c>
      <c r="Q12" s="17">
        <v>5.9213274985155301E-2</v>
      </c>
      <c r="R12" s="17"/>
      <c r="S12" s="17">
        <v>0.103480158957527</v>
      </c>
      <c r="T12" s="17">
        <v>0.112631488216447</v>
      </c>
      <c r="U12" s="17">
        <v>0.102826932875016</v>
      </c>
      <c r="V12" s="17">
        <v>0.10788379287208601</v>
      </c>
      <c r="W12" s="17">
        <v>7.9162284103307806E-2</v>
      </c>
      <c r="X12" s="17">
        <v>0.11761907792930699</v>
      </c>
      <c r="Y12" s="17">
        <v>7.4779373727724793E-2</v>
      </c>
      <c r="Z12" s="17">
        <v>0.14282457515357899</v>
      </c>
      <c r="AA12" s="17">
        <v>9.4077213667063203E-2</v>
      </c>
      <c r="AB12" s="17">
        <v>9.86169524183063E-2</v>
      </c>
      <c r="AC12" s="17">
        <v>2.98119162769785E-2</v>
      </c>
      <c r="AD12" s="17">
        <v>0.103149956395609</v>
      </c>
      <c r="AE12" s="17"/>
      <c r="AF12" s="17">
        <v>0</v>
      </c>
      <c r="AG12" s="17">
        <v>4.1756100332033898E-2</v>
      </c>
      <c r="AH12" s="17">
        <v>5.0219619519222602E-2</v>
      </c>
      <c r="AI12" s="17">
        <v>5.41716428744193E-2</v>
      </c>
      <c r="AJ12" s="17">
        <v>8.8441200506427203E-2</v>
      </c>
      <c r="AK12" s="17">
        <v>9.68275442950947E-2</v>
      </c>
      <c r="AL12" s="17">
        <v>0.12742910413941599</v>
      </c>
      <c r="AM12" s="17">
        <v>0.12520772825665799</v>
      </c>
      <c r="AN12" s="17">
        <v>0.137510522954543</v>
      </c>
      <c r="AO12" s="17">
        <v>0.130290902640916</v>
      </c>
      <c r="AP12" s="17">
        <v>0.11194190807445401</v>
      </c>
      <c r="AQ12" s="17">
        <v>7.5576484814755596E-2</v>
      </c>
      <c r="AR12" s="17">
        <v>0.160019054690719</v>
      </c>
      <c r="AS12" s="17">
        <v>0.10226471214855599</v>
      </c>
      <c r="AT12" s="17">
        <v>4.0649583859296998E-2</v>
      </c>
      <c r="AU12" s="17">
        <v>0.12558730390448999</v>
      </c>
      <c r="AV12" s="17"/>
      <c r="AW12" s="17">
        <v>8.6740756233552804E-2</v>
      </c>
      <c r="AX12" s="17">
        <v>9.0156818611024994E-2</v>
      </c>
      <c r="AY12" s="17">
        <v>0.112435964330054</v>
      </c>
      <c r="AZ12" s="17">
        <v>0.117487422494545</v>
      </c>
      <c r="BA12" s="17">
        <v>7.6962503340601104E-2</v>
      </c>
      <c r="BB12" s="17"/>
      <c r="BC12" s="17">
        <v>0.14462881824445201</v>
      </c>
      <c r="BD12" s="17">
        <v>0.108497592350203</v>
      </c>
      <c r="BE12" s="17">
        <v>8.6942937565768597E-2</v>
      </c>
      <c r="BF12" s="17">
        <v>7.8419429574853997E-2</v>
      </c>
      <c r="BG12" s="17">
        <v>0.105454254879707</v>
      </c>
      <c r="BH12" s="17"/>
      <c r="BI12" s="17">
        <v>0.10907618059731999</v>
      </c>
      <c r="BJ12" s="17"/>
      <c r="BK12" s="17">
        <v>7.3923322337070399E-2</v>
      </c>
      <c r="BL12" s="17">
        <v>7.5433257738424603E-2</v>
      </c>
      <c r="BM12" s="17">
        <v>0.123248731479047</v>
      </c>
      <c r="BN12" s="17">
        <v>0</v>
      </c>
      <c r="BO12" s="17"/>
      <c r="BP12" s="17">
        <v>9.9048224139996505E-2</v>
      </c>
      <c r="BQ12" s="17">
        <v>9.2540988525069895E-2</v>
      </c>
      <c r="BR12" s="17">
        <v>0.13955729497231101</v>
      </c>
      <c r="BS12" s="17">
        <v>7.4239594714892304E-2</v>
      </c>
      <c r="BT12" s="17">
        <v>0.18945646981109199</v>
      </c>
      <c r="BU12" s="17"/>
      <c r="BV12" s="17">
        <v>9.26605395312355E-2</v>
      </c>
      <c r="BW12" s="17">
        <v>0.12207309319594301</v>
      </c>
      <c r="BX12" s="17">
        <v>0.103121338989335</v>
      </c>
      <c r="BY12" s="17">
        <v>8.5348988780333895E-2</v>
      </c>
      <c r="BZ12" s="17">
        <v>0.14857687756462601</v>
      </c>
      <c r="CA12" s="17"/>
      <c r="CB12" s="17">
        <v>0.123037404221352</v>
      </c>
      <c r="CC12" s="17">
        <v>8.2175760157995395E-2</v>
      </c>
      <c r="CD12" s="17"/>
      <c r="CE12" s="17">
        <v>0.10320307662757799</v>
      </c>
      <c r="CF12" s="17"/>
      <c r="CG12" s="17">
        <v>0.14036635460431299</v>
      </c>
    </row>
    <row r="13" spans="2:85" x14ac:dyDescent="0.35">
      <c r="B13" s="18" t="s">
        <v>275</v>
      </c>
      <c r="C13" s="17">
        <v>0.176146125350922</v>
      </c>
      <c r="D13" s="17">
        <v>0.20392632173862099</v>
      </c>
      <c r="E13" s="17">
        <v>0.14516808504540701</v>
      </c>
      <c r="F13" s="17"/>
      <c r="G13" s="17">
        <v>5.5459010986073698E-2</v>
      </c>
      <c r="H13" s="17">
        <v>0.153672648056146</v>
      </c>
      <c r="I13" s="17">
        <v>0.160684577670341</v>
      </c>
      <c r="J13" s="17">
        <v>0.13250836476835701</v>
      </c>
      <c r="K13" s="17">
        <v>0.231030873930512</v>
      </c>
      <c r="L13" s="17">
        <v>0.25629453778391498</v>
      </c>
      <c r="M13" s="17"/>
      <c r="N13" s="17">
        <v>0.22007537430874699</v>
      </c>
      <c r="O13" s="17">
        <v>0.18719370925423401</v>
      </c>
      <c r="P13" s="17">
        <v>0.100409776143722</v>
      </c>
      <c r="Q13" s="17">
        <v>0.17213180520121399</v>
      </c>
      <c r="R13" s="17"/>
      <c r="S13" s="17">
        <v>0.15302578817934701</v>
      </c>
      <c r="T13" s="17">
        <v>0.18776827567500501</v>
      </c>
      <c r="U13" s="17">
        <v>0.21954495184619099</v>
      </c>
      <c r="V13" s="17">
        <v>0.16901691196034899</v>
      </c>
      <c r="W13" s="17">
        <v>0.227436291185933</v>
      </c>
      <c r="X13" s="17">
        <v>0.19025489788826699</v>
      </c>
      <c r="Y13" s="17">
        <v>0.14067512878287999</v>
      </c>
      <c r="Z13" s="17">
        <v>0.12532434895481201</v>
      </c>
      <c r="AA13" s="17">
        <v>0.19930325042524299</v>
      </c>
      <c r="AB13" s="17">
        <v>0.15931684263037099</v>
      </c>
      <c r="AC13" s="17">
        <v>0.14638447253464301</v>
      </c>
      <c r="AD13" s="17">
        <v>0.152500604082866</v>
      </c>
      <c r="AE13" s="17"/>
      <c r="AF13" s="17">
        <v>7.4769435443744106E-2</v>
      </c>
      <c r="AG13" s="17">
        <v>4.4566577789260403E-2</v>
      </c>
      <c r="AH13" s="17">
        <v>0.153185452490156</v>
      </c>
      <c r="AI13" s="17">
        <v>0.34680292046491501</v>
      </c>
      <c r="AJ13" s="17">
        <v>0.15803924738634501</v>
      </c>
      <c r="AK13" s="17">
        <v>0.161470523230311</v>
      </c>
      <c r="AL13" s="17">
        <v>0.10654352746971101</v>
      </c>
      <c r="AM13" s="17">
        <v>0.180463166025884</v>
      </c>
      <c r="AN13" s="17">
        <v>0.16033353880221499</v>
      </c>
      <c r="AO13" s="17">
        <v>0.17933843678827699</v>
      </c>
      <c r="AP13" s="17">
        <v>9.4967379045858599E-2</v>
      </c>
      <c r="AQ13" s="17">
        <v>0.19953586045049401</v>
      </c>
      <c r="AR13" s="17">
        <v>0.19959562897136801</v>
      </c>
      <c r="AS13" s="17">
        <v>0.23635934243812501</v>
      </c>
      <c r="AT13" s="17">
        <v>0.29027206945805101</v>
      </c>
      <c r="AU13" s="17">
        <v>0.25829674575227601</v>
      </c>
      <c r="AV13" s="17"/>
      <c r="AW13" s="17">
        <v>0.16702343741204601</v>
      </c>
      <c r="AX13" s="17">
        <v>0.144903197494196</v>
      </c>
      <c r="AY13" s="17">
        <v>0.19763091605312899</v>
      </c>
      <c r="AZ13" s="17">
        <v>0.16333128957836501</v>
      </c>
      <c r="BA13" s="17">
        <v>0.28203492645964001</v>
      </c>
      <c r="BB13" s="17"/>
      <c r="BC13" s="17">
        <v>0.16081762287058601</v>
      </c>
      <c r="BD13" s="17">
        <v>0.19883817056865799</v>
      </c>
      <c r="BE13" s="17">
        <v>0.168011807104543</v>
      </c>
      <c r="BF13" s="17">
        <v>0.165908826461035</v>
      </c>
      <c r="BG13" s="17">
        <v>0.111956928581759</v>
      </c>
      <c r="BH13" s="17"/>
      <c r="BI13" s="17">
        <v>0.177714238758124</v>
      </c>
      <c r="BJ13" s="17"/>
      <c r="BK13" s="17">
        <v>0.15835704145639201</v>
      </c>
      <c r="BL13" s="17">
        <v>0.18182641080995199</v>
      </c>
      <c r="BM13" s="17">
        <v>0.18138801259832699</v>
      </c>
      <c r="BN13" s="17">
        <v>9.8727466497358904E-2</v>
      </c>
      <c r="BO13" s="17"/>
      <c r="BP13" s="17">
        <v>0.22115330335751801</v>
      </c>
      <c r="BQ13" s="17">
        <v>0.157160089872383</v>
      </c>
      <c r="BR13" s="17">
        <v>0.10149526064343201</v>
      </c>
      <c r="BS13" s="17">
        <v>0.29274676661983701</v>
      </c>
      <c r="BT13" s="17">
        <v>0.115171769980929</v>
      </c>
      <c r="BU13" s="17"/>
      <c r="BV13" s="17">
        <v>0.212814205948166</v>
      </c>
      <c r="BW13" s="17">
        <v>0.15054575598572301</v>
      </c>
      <c r="BX13" s="17">
        <v>0.151749554925659</v>
      </c>
      <c r="BY13" s="17">
        <v>0.270991344113091</v>
      </c>
      <c r="BZ13" s="17">
        <v>5.5977752947025901E-2</v>
      </c>
      <c r="CA13" s="17"/>
      <c r="CB13" s="17">
        <v>0.23479272610226901</v>
      </c>
      <c r="CC13" s="17">
        <v>0.13576497501454399</v>
      </c>
      <c r="CD13" s="17"/>
      <c r="CE13" s="17">
        <v>0.153641151714518</v>
      </c>
      <c r="CF13" s="17"/>
      <c r="CG13" s="17">
        <v>0.23148275611424801</v>
      </c>
    </row>
    <row r="14" spans="2:85" x14ac:dyDescent="0.35">
      <c r="B14" s="18" t="s">
        <v>276</v>
      </c>
      <c r="C14" s="17">
        <v>8.9142131122544599E-3</v>
      </c>
      <c r="D14" s="17">
        <v>1.4210349043877499E-2</v>
      </c>
      <c r="E14" s="17">
        <v>2.95946375930252E-3</v>
      </c>
      <c r="F14" s="17"/>
      <c r="G14" s="17">
        <v>0</v>
      </c>
      <c r="H14" s="17">
        <v>1.5433645296029501E-2</v>
      </c>
      <c r="I14" s="17">
        <v>2.0650254591968401E-2</v>
      </c>
      <c r="J14" s="17">
        <v>4.2663133552662304E-3</v>
      </c>
      <c r="K14" s="17">
        <v>9.7407051077255096E-3</v>
      </c>
      <c r="L14" s="17">
        <v>4.2558018392326296E-3</v>
      </c>
      <c r="M14" s="17"/>
      <c r="N14" s="17">
        <v>1.37136466859979E-2</v>
      </c>
      <c r="O14" s="17">
        <v>8.4402200949901304E-3</v>
      </c>
      <c r="P14" s="17">
        <v>1.2145638668586299E-2</v>
      </c>
      <c r="Q14" s="17">
        <v>0</v>
      </c>
      <c r="R14" s="17"/>
      <c r="S14" s="17">
        <v>1.9132310870200502E-2</v>
      </c>
      <c r="T14" s="17">
        <v>0</v>
      </c>
      <c r="U14" s="17">
        <v>0</v>
      </c>
      <c r="V14" s="17">
        <v>0</v>
      </c>
      <c r="W14" s="17">
        <v>0</v>
      </c>
      <c r="X14" s="17">
        <v>3.9322550464660898E-2</v>
      </c>
      <c r="Y14" s="17">
        <v>1.0627870482714999E-2</v>
      </c>
      <c r="Z14" s="17">
        <v>2.5069794964989199E-2</v>
      </c>
      <c r="AA14" s="17">
        <v>0</v>
      </c>
      <c r="AB14" s="17">
        <v>1.03708215325778E-2</v>
      </c>
      <c r="AC14" s="17">
        <v>0</v>
      </c>
      <c r="AD14" s="17">
        <v>0</v>
      </c>
      <c r="AE14" s="17"/>
      <c r="AF14" s="17">
        <v>0</v>
      </c>
      <c r="AG14" s="17">
        <v>2.9596135121864799E-2</v>
      </c>
      <c r="AH14" s="17">
        <v>0</v>
      </c>
      <c r="AI14" s="17">
        <v>1.7264002857757199E-2</v>
      </c>
      <c r="AJ14" s="17">
        <v>0</v>
      </c>
      <c r="AK14" s="17">
        <v>0</v>
      </c>
      <c r="AL14" s="17">
        <v>1.6612200373623001E-2</v>
      </c>
      <c r="AM14" s="17">
        <v>0</v>
      </c>
      <c r="AN14" s="17">
        <v>0</v>
      </c>
      <c r="AO14" s="17">
        <v>0</v>
      </c>
      <c r="AP14" s="17">
        <v>3.0057655001512001E-2</v>
      </c>
      <c r="AQ14" s="17">
        <v>0</v>
      </c>
      <c r="AR14" s="17">
        <v>0</v>
      </c>
      <c r="AS14" s="17">
        <v>0</v>
      </c>
      <c r="AT14" s="17">
        <v>2.02068935660067E-2</v>
      </c>
      <c r="AU14" s="17">
        <v>3.0707693747021599E-2</v>
      </c>
      <c r="AV14" s="17"/>
      <c r="AW14" s="17">
        <v>4.5250213035504996E-3</v>
      </c>
      <c r="AX14" s="17">
        <v>6.8090780979372604E-3</v>
      </c>
      <c r="AY14" s="17">
        <v>5.7101968664941402E-3</v>
      </c>
      <c r="AZ14" s="17">
        <v>8.5411173655266896E-3</v>
      </c>
      <c r="BA14" s="17">
        <v>8.9689119708475804E-2</v>
      </c>
      <c r="BB14" s="17"/>
      <c r="BC14" s="17">
        <v>3.2263343518893997E-2</v>
      </c>
      <c r="BD14" s="17">
        <v>6.0557913869305697E-3</v>
      </c>
      <c r="BE14" s="17">
        <v>1.06276760019399E-2</v>
      </c>
      <c r="BF14" s="17">
        <v>0</v>
      </c>
      <c r="BG14" s="17">
        <v>0</v>
      </c>
      <c r="BH14" s="17"/>
      <c r="BI14" s="17">
        <v>9.1772071614051893E-3</v>
      </c>
      <c r="BJ14" s="17"/>
      <c r="BK14" s="17">
        <v>4.9185317726550201E-3</v>
      </c>
      <c r="BL14" s="17">
        <v>2.40413298917685E-3</v>
      </c>
      <c r="BM14" s="17">
        <v>1.41079114452515E-2</v>
      </c>
      <c r="BN14" s="17">
        <v>0</v>
      </c>
      <c r="BO14" s="17"/>
      <c r="BP14" s="17">
        <v>8.1758007804871302E-3</v>
      </c>
      <c r="BQ14" s="17">
        <v>7.6449729857553002E-3</v>
      </c>
      <c r="BR14" s="17">
        <v>0</v>
      </c>
      <c r="BS14" s="17">
        <v>1.3999655151515101E-2</v>
      </c>
      <c r="BT14" s="17">
        <v>1.1348797251984601E-2</v>
      </c>
      <c r="BU14" s="17"/>
      <c r="BV14" s="17">
        <v>0</v>
      </c>
      <c r="BW14" s="17">
        <v>1.37041814114554E-2</v>
      </c>
      <c r="BX14" s="17">
        <v>0</v>
      </c>
      <c r="BY14" s="17">
        <v>1.36012282347386E-2</v>
      </c>
      <c r="BZ14" s="17">
        <v>6.5994062050570698E-3</v>
      </c>
      <c r="CA14" s="17"/>
      <c r="CB14" s="17">
        <v>1.5669172561397899E-2</v>
      </c>
      <c r="CC14" s="17">
        <v>4.2630819377722897E-3</v>
      </c>
      <c r="CD14" s="17"/>
      <c r="CE14" s="17">
        <v>1.5482535142492201E-2</v>
      </c>
      <c r="CF14" s="17"/>
      <c r="CG14" s="17">
        <v>2.3592477372456601E-2</v>
      </c>
    </row>
    <row r="15" spans="2:85" x14ac:dyDescent="0.35">
      <c r="B15" s="18" t="s">
        <v>277</v>
      </c>
      <c r="C15" s="17">
        <v>1.31038328469525E-2</v>
      </c>
      <c r="D15" s="17">
        <v>1.4916057837521699E-2</v>
      </c>
      <c r="E15" s="17">
        <v>1.10862001652878E-2</v>
      </c>
      <c r="F15" s="17"/>
      <c r="G15" s="17">
        <v>0</v>
      </c>
      <c r="H15" s="17">
        <v>2.8926399671145499E-2</v>
      </c>
      <c r="I15" s="17">
        <v>3.4538697431127703E-2</v>
      </c>
      <c r="J15" s="17">
        <v>1.2806228926838401E-2</v>
      </c>
      <c r="K15" s="17">
        <v>5.0168464696959802E-3</v>
      </c>
      <c r="L15" s="17">
        <v>0</v>
      </c>
      <c r="M15" s="17"/>
      <c r="N15" s="17">
        <v>2.05282906941694E-2</v>
      </c>
      <c r="O15" s="17">
        <v>1.4563131733300001E-2</v>
      </c>
      <c r="P15" s="17">
        <v>0</v>
      </c>
      <c r="Q15" s="17">
        <v>1.3769862052137699E-2</v>
      </c>
      <c r="R15" s="17"/>
      <c r="S15" s="17">
        <v>3.6437683822500198E-2</v>
      </c>
      <c r="T15" s="17">
        <v>0</v>
      </c>
      <c r="U15" s="17">
        <v>9.0763899815905595E-3</v>
      </c>
      <c r="V15" s="17">
        <v>2.2860670943958199E-2</v>
      </c>
      <c r="W15" s="17">
        <v>1.10551497689394E-2</v>
      </c>
      <c r="X15" s="17">
        <v>1.7574131605863401E-2</v>
      </c>
      <c r="Y15" s="17">
        <v>2.1582980466880699E-2</v>
      </c>
      <c r="Z15" s="17">
        <v>0</v>
      </c>
      <c r="AA15" s="17">
        <v>1.30527933123031E-2</v>
      </c>
      <c r="AB15" s="17">
        <v>0</v>
      </c>
      <c r="AC15" s="17">
        <v>0</v>
      </c>
      <c r="AD15" s="17">
        <v>0</v>
      </c>
      <c r="AE15" s="17"/>
      <c r="AF15" s="17">
        <v>0.10888378945399101</v>
      </c>
      <c r="AG15" s="17">
        <v>0</v>
      </c>
      <c r="AH15" s="17">
        <v>9.0194233327344706E-3</v>
      </c>
      <c r="AI15" s="17">
        <v>1.35142795392174E-2</v>
      </c>
      <c r="AJ15" s="17">
        <v>1.2593258859292701E-2</v>
      </c>
      <c r="AK15" s="17">
        <v>0</v>
      </c>
      <c r="AL15" s="17">
        <v>0</v>
      </c>
      <c r="AM15" s="17">
        <v>1.14014394719162E-2</v>
      </c>
      <c r="AN15" s="17">
        <v>0</v>
      </c>
      <c r="AO15" s="17">
        <v>1.71395480843115E-2</v>
      </c>
      <c r="AP15" s="17">
        <v>1.7482662004339299E-2</v>
      </c>
      <c r="AQ15" s="17">
        <v>2.2911512623597901E-2</v>
      </c>
      <c r="AR15" s="17">
        <v>0</v>
      </c>
      <c r="AS15" s="17">
        <v>0</v>
      </c>
      <c r="AT15" s="17">
        <v>0</v>
      </c>
      <c r="AU15" s="17">
        <v>6.7802998591459995E-2</v>
      </c>
      <c r="AV15" s="17"/>
      <c r="AW15" s="17">
        <v>6.7240061275410197E-3</v>
      </c>
      <c r="AX15" s="17">
        <v>6.2337264889631297E-3</v>
      </c>
      <c r="AY15" s="17">
        <v>1.1909030104483799E-2</v>
      </c>
      <c r="AZ15" s="17">
        <v>3.37104134256343E-2</v>
      </c>
      <c r="BA15" s="17">
        <v>0.124111795502927</v>
      </c>
      <c r="BB15" s="17"/>
      <c r="BC15" s="17">
        <v>1.56482868906903E-2</v>
      </c>
      <c r="BD15" s="17">
        <v>1.5898598741230299E-2</v>
      </c>
      <c r="BE15" s="17">
        <v>1.1351409608221201E-2</v>
      </c>
      <c r="BF15" s="17">
        <v>1.24717113763415E-2</v>
      </c>
      <c r="BG15" s="17">
        <v>0</v>
      </c>
      <c r="BH15" s="17"/>
      <c r="BI15" s="17">
        <v>1.37725059003031E-2</v>
      </c>
      <c r="BJ15" s="17"/>
      <c r="BK15" s="17">
        <v>1.21618642233066E-2</v>
      </c>
      <c r="BL15" s="17">
        <v>9.8992947269334105E-3</v>
      </c>
      <c r="BM15" s="17">
        <v>1.5655471116845201E-2</v>
      </c>
      <c r="BN15" s="17">
        <v>0</v>
      </c>
      <c r="BO15" s="17"/>
      <c r="BP15" s="17">
        <v>0</v>
      </c>
      <c r="BQ15" s="17">
        <v>1.95452018220326E-2</v>
      </c>
      <c r="BR15" s="17">
        <v>1.9508538754834801E-2</v>
      </c>
      <c r="BS15" s="17">
        <v>2.1172622917421099E-2</v>
      </c>
      <c r="BT15" s="17">
        <v>1.6873841433708601E-2</v>
      </c>
      <c r="BU15" s="17"/>
      <c r="BV15" s="17">
        <v>0</v>
      </c>
      <c r="BW15" s="17">
        <v>2.31404494225604E-2</v>
      </c>
      <c r="BX15" s="17">
        <v>1.4384991354601201E-2</v>
      </c>
      <c r="BY15" s="17">
        <v>1.06069912471859E-2</v>
      </c>
      <c r="BZ15" s="17">
        <v>1.6079168023881801E-2</v>
      </c>
      <c r="CA15" s="17"/>
      <c r="CB15" s="17">
        <v>1.7601607115100899E-2</v>
      </c>
      <c r="CC15" s="17">
        <v>1.0006887813918799E-2</v>
      </c>
      <c r="CD15" s="17"/>
      <c r="CE15" s="17">
        <v>2.3031757457184401E-2</v>
      </c>
      <c r="CF15" s="17"/>
      <c r="CG15" s="17">
        <v>3.6835721881457201E-2</v>
      </c>
    </row>
    <row r="16" spans="2:85" ht="29" x14ac:dyDescent="0.35">
      <c r="B16" s="18" t="s">
        <v>278</v>
      </c>
      <c r="C16" s="17">
        <v>0.23505527177979199</v>
      </c>
      <c r="D16" s="17">
        <v>0.22706092802938099</v>
      </c>
      <c r="E16" s="17">
        <v>0.244537051616769</v>
      </c>
      <c r="F16" s="17"/>
      <c r="G16" s="17">
        <v>0.168636379904883</v>
      </c>
      <c r="H16" s="17">
        <v>0.203444801775336</v>
      </c>
      <c r="I16" s="17">
        <v>0.15168183196027099</v>
      </c>
      <c r="J16" s="17">
        <v>0.22931612921077099</v>
      </c>
      <c r="K16" s="17">
        <v>0.28048888534322702</v>
      </c>
      <c r="L16" s="17">
        <v>0.31700148564130898</v>
      </c>
      <c r="M16" s="17"/>
      <c r="N16" s="17">
        <v>0.230695267882917</v>
      </c>
      <c r="O16" s="17">
        <v>0.27902528733675103</v>
      </c>
      <c r="P16" s="17">
        <v>0.20457114533708801</v>
      </c>
      <c r="Q16" s="17">
        <v>0.214016444572484</v>
      </c>
      <c r="R16" s="17"/>
      <c r="S16" s="17">
        <v>0.21832466963098399</v>
      </c>
      <c r="T16" s="17">
        <v>0.19773582477905699</v>
      </c>
      <c r="U16" s="17">
        <v>0.26346797522153398</v>
      </c>
      <c r="V16" s="17">
        <v>0.20418458413106899</v>
      </c>
      <c r="W16" s="17">
        <v>0.26936035501767602</v>
      </c>
      <c r="X16" s="17">
        <v>0.25979567774194801</v>
      </c>
      <c r="Y16" s="17">
        <v>0.228964554339603</v>
      </c>
      <c r="Z16" s="17">
        <v>0.24437328842509801</v>
      </c>
      <c r="AA16" s="17">
        <v>0.23474450356877</v>
      </c>
      <c r="AB16" s="17">
        <v>0.248748130407353</v>
      </c>
      <c r="AC16" s="17">
        <v>0.286386111021316</v>
      </c>
      <c r="AD16" s="17">
        <v>0.225624196925585</v>
      </c>
      <c r="AE16" s="17"/>
      <c r="AF16" s="17">
        <v>0.16851602072382099</v>
      </c>
      <c r="AG16" s="17">
        <v>0.239979819666717</v>
      </c>
      <c r="AH16" s="17">
        <v>0.23300467202541</v>
      </c>
      <c r="AI16" s="17">
        <v>0.19659641916318901</v>
      </c>
      <c r="AJ16" s="17">
        <v>0.238284563911521</v>
      </c>
      <c r="AK16" s="17">
        <v>0.22480482270711699</v>
      </c>
      <c r="AL16" s="17">
        <v>0.24986624478368999</v>
      </c>
      <c r="AM16" s="17">
        <v>0.20319182071755501</v>
      </c>
      <c r="AN16" s="17">
        <v>0.234402568095297</v>
      </c>
      <c r="AO16" s="17">
        <v>0.172626245047938</v>
      </c>
      <c r="AP16" s="17">
        <v>0.28794820856614001</v>
      </c>
      <c r="AQ16" s="17">
        <v>0.311271160709582</v>
      </c>
      <c r="AR16" s="17">
        <v>0.20823624263736501</v>
      </c>
      <c r="AS16" s="17">
        <v>0.21931062302936799</v>
      </c>
      <c r="AT16" s="17">
        <v>0.13184155734031</v>
      </c>
      <c r="AU16" s="17">
        <v>0.23771741477748201</v>
      </c>
      <c r="AV16" s="17"/>
      <c r="AW16" s="17">
        <v>0.25520624663161401</v>
      </c>
      <c r="AX16" s="17">
        <v>0.222050663001717</v>
      </c>
      <c r="AY16" s="17">
        <v>0.246458799387092</v>
      </c>
      <c r="AZ16" s="17">
        <v>0.209208640906761</v>
      </c>
      <c r="BA16" s="17">
        <v>0.25848970938516902</v>
      </c>
      <c r="BB16" s="17"/>
      <c r="BC16" s="17">
        <v>0.160849355666767</v>
      </c>
      <c r="BD16" s="17">
        <v>0.250433525984463</v>
      </c>
      <c r="BE16" s="17">
        <v>0.27494679483151002</v>
      </c>
      <c r="BF16" s="17">
        <v>0.158162241202607</v>
      </c>
      <c r="BG16" s="17">
        <v>0.138664107521353</v>
      </c>
      <c r="BH16" s="17"/>
      <c r="BI16" s="17">
        <v>0.234916979926971</v>
      </c>
      <c r="BJ16" s="17"/>
      <c r="BK16" s="17">
        <v>0.22998107031752299</v>
      </c>
      <c r="BL16" s="17">
        <v>0.21582397123508501</v>
      </c>
      <c r="BM16" s="17">
        <v>0.24266335725955401</v>
      </c>
      <c r="BN16" s="17">
        <v>0.36343603422174803</v>
      </c>
      <c r="BO16" s="17"/>
      <c r="BP16" s="17">
        <v>0.26684328136369301</v>
      </c>
      <c r="BQ16" s="17">
        <v>0.246598541878391</v>
      </c>
      <c r="BR16" s="17">
        <v>0.18724818784644001</v>
      </c>
      <c r="BS16" s="17">
        <v>0.22358746098179699</v>
      </c>
      <c r="BT16" s="17">
        <v>0.17138857536299801</v>
      </c>
      <c r="BU16" s="17"/>
      <c r="BV16" s="17">
        <v>0.27416764997214899</v>
      </c>
      <c r="BW16" s="17">
        <v>0.179763556659677</v>
      </c>
      <c r="BX16" s="17">
        <v>0.19377384082231799</v>
      </c>
      <c r="BY16" s="17">
        <v>0.243392049106049</v>
      </c>
      <c r="BZ16" s="17">
        <v>0.25268049324477998</v>
      </c>
      <c r="CA16" s="17"/>
      <c r="CB16" s="17">
        <v>0.22417475431096001</v>
      </c>
      <c r="CC16" s="17">
        <v>0.24254705827751899</v>
      </c>
      <c r="CD16" s="17"/>
      <c r="CE16" s="17">
        <v>0.19697149904787001</v>
      </c>
      <c r="CF16" s="17"/>
      <c r="CG16" s="17">
        <v>0.236481166227726</v>
      </c>
    </row>
    <row r="17" spans="2:85" x14ac:dyDescent="0.35">
      <c r="B17" s="18" t="s">
        <v>140</v>
      </c>
      <c r="C17" s="19">
        <v>0.27988579115138601</v>
      </c>
      <c r="D17" s="19">
        <v>0.23547265406625401</v>
      </c>
      <c r="E17" s="19">
        <v>0.328541023834656</v>
      </c>
      <c r="F17" s="19"/>
      <c r="G17" s="19">
        <v>0.37379133409926002</v>
      </c>
      <c r="H17" s="19">
        <v>0.23156253070986399</v>
      </c>
      <c r="I17" s="19">
        <v>0.28386936062268597</v>
      </c>
      <c r="J17" s="19">
        <v>0.32796332420740298</v>
      </c>
      <c r="K17" s="19">
        <v>0.27494999100989798</v>
      </c>
      <c r="L17" s="19">
        <v>0.23095249048593799</v>
      </c>
      <c r="M17" s="19"/>
      <c r="N17" s="19">
        <v>0.23317756983322299</v>
      </c>
      <c r="O17" s="19">
        <v>0.240284040893568</v>
      </c>
      <c r="P17" s="19">
        <v>0.32643545984775901</v>
      </c>
      <c r="Q17" s="19">
        <v>0.34998693314296903</v>
      </c>
      <c r="R17" s="19"/>
      <c r="S17" s="19">
        <v>0.230137740888154</v>
      </c>
      <c r="T17" s="19">
        <v>0.28957771645311098</v>
      </c>
      <c r="U17" s="19">
        <v>0.26199014874461701</v>
      </c>
      <c r="V17" s="19">
        <v>0.26058406691066099</v>
      </c>
      <c r="W17" s="19">
        <v>0.25848939672208998</v>
      </c>
      <c r="X17" s="19">
        <v>0.20407340789064099</v>
      </c>
      <c r="Y17" s="19">
        <v>0.37807650373345197</v>
      </c>
      <c r="Z17" s="19">
        <v>0.25581685514296898</v>
      </c>
      <c r="AA17" s="19">
        <v>0.286919627156414</v>
      </c>
      <c r="AB17" s="19">
        <v>0.37629661252750501</v>
      </c>
      <c r="AC17" s="19">
        <v>0.34917743627902598</v>
      </c>
      <c r="AD17" s="19">
        <v>0.15285158422030801</v>
      </c>
      <c r="AE17" s="19"/>
      <c r="AF17" s="19">
        <v>0.22239015707510801</v>
      </c>
      <c r="AG17" s="19">
        <v>0.61039100293690496</v>
      </c>
      <c r="AH17" s="19">
        <v>0.34575327518243598</v>
      </c>
      <c r="AI17" s="19">
        <v>0.25476031554767298</v>
      </c>
      <c r="AJ17" s="19">
        <v>0.26303381155021899</v>
      </c>
      <c r="AK17" s="19">
        <v>0.327981456514438</v>
      </c>
      <c r="AL17" s="19">
        <v>0.32707197674167499</v>
      </c>
      <c r="AM17" s="19">
        <v>0.31632473016551799</v>
      </c>
      <c r="AN17" s="19">
        <v>0.28718126430199697</v>
      </c>
      <c r="AO17" s="19">
        <v>0.24290507471959</v>
      </c>
      <c r="AP17" s="19">
        <v>0.231543077414568</v>
      </c>
      <c r="AQ17" s="19">
        <v>0.22960247729053199</v>
      </c>
      <c r="AR17" s="19">
        <v>0.23357117212249701</v>
      </c>
      <c r="AS17" s="19">
        <v>0.25002181304306997</v>
      </c>
      <c r="AT17" s="19">
        <v>0.16064715407956101</v>
      </c>
      <c r="AU17" s="19">
        <v>0.165464536253491</v>
      </c>
      <c r="AV17" s="19"/>
      <c r="AW17" s="19">
        <v>0.31659610922083598</v>
      </c>
      <c r="AX17" s="19">
        <v>0.34532729336861201</v>
      </c>
      <c r="AY17" s="19">
        <v>0.25440928099263799</v>
      </c>
      <c r="AZ17" s="19">
        <v>0.17258480628044001</v>
      </c>
      <c r="BA17" s="19">
        <v>5.1604549109552797E-2</v>
      </c>
      <c r="BB17" s="19"/>
      <c r="BC17" s="19">
        <v>0.211367672897397</v>
      </c>
      <c r="BD17" s="19">
        <v>0.22878219645797099</v>
      </c>
      <c r="BE17" s="19">
        <v>0.27878219518060299</v>
      </c>
      <c r="BF17" s="19">
        <v>0.39710078572810098</v>
      </c>
      <c r="BG17" s="19">
        <v>0.49446722948882799</v>
      </c>
      <c r="BH17" s="19"/>
      <c r="BI17" s="19">
        <v>0.26173618376222701</v>
      </c>
      <c r="BJ17" s="19"/>
      <c r="BK17" s="19">
        <v>0.27519887058888198</v>
      </c>
      <c r="BL17" s="19">
        <v>0.333733620455818</v>
      </c>
      <c r="BM17" s="19">
        <v>0.244604719472308</v>
      </c>
      <c r="BN17" s="19">
        <v>0.46824633326804099</v>
      </c>
      <c r="BO17" s="19"/>
      <c r="BP17" s="19">
        <v>0.215518988760347</v>
      </c>
      <c r="BQ17" s="19">
        <v>0.27124902341860502</v>
      </c>
      <c r="BR17" s="19">
        <v>0.28735533881122199</v>
      </c>
      <c r="BS17" s="19">
        <v>0.192125652050011</v>
      </c>
      <c r="BT17" s="19">
        <v>0.35781077680768097</v>
      </c>
      <c r="BU17" s="19"/>
      <c r="BV17" s="19">
        <v>0.211149296376278</v>
      </c>
      <c r="BW17" s="19">
        <v>0.24471447608715299</v>
      </c>
      <c r="BX17" s="19">
        <v>0.29312657600016401</v>
      </c>
      <c r="BY17" s="19">
        <v>0.24432638116893499</v>
      </c>
      <c r="BZ17" s="19">
        <v>0.34857500860131702</v>
      </c>
      <c r="CA17" s="19"/>
      <c r="CB17" s="19">
        <v>0.194416390271203</v>
      </c>
      <c r="CC17" s="19">
        <v>0.33873579578739299</v>
      </c>
      <c r="CD17" s="19"/>
      <c r="CE17" s="19">
        <v>0.242114106903183</v>
      </c>
      <c r="CF17" s="19"/>
      <c r="CG17" s="19">
        <v>0.16734201661638801</v>
      </c>
    </row>
    <row r="18" spans="2:85" x14ac:dyDescent="0.35">
      <c r="B18" s="16" t="s">
        <v>280</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285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281</v>
      </c>
      <c r="C9" s="17">
        <v>7.8839409988838205E-2</v>
      </c>
      <c r="D9" s="17">
        <v>9.77177218221294E-2</v>
      </c>
      <c r="E9" s="17">
        <v>6.0660820449500899E-2</v>
      </c>
      <c r="F9" s="17"/>
      <c r="G9" s="17">
        <v>0.145715514120839</v>
      </c>
      <c r="H9" s="17">
        <v>0.162002075439028</v>
      </c>
      <c r="I9" s="17">
        <v>0.11865709659981399</v>
      </c>
      <c r="J9" s="17">
        <v>3.48021692479491E-2</v>
      </c>
      <c r="K9" s="17">
        <v>1.28672576065318E-2</v>
      </c>
      <c r="L9" s="17">
        <v>1.45397770019908E-2</v>
      </c>
      <c r="M9" s="17"/>
      <c r="N9" s="17">
        <v>0.119826186142459</v>
      </c>
      <c r="O9" s="17">
        <v>4.5271693361272299E-2</v>
      </c>
      <c r="P9" s="17">
        <v>6.7709739423249302E-2</v>
      </c>
      <c r="Q9" s="17">
        <v>7.9908942413225006E-2</v>
      </c>
      <c r="R9" s="17"/>
      <c r="S9" s="17">
        <v>0.18656130799697401</v>
      </c>
      <c r="T9" s="17">
        <v>3.7230747960739698E-2</v>
      </c>
      <c r="U9" s="17">
        <v>4.9985233651887E-2</v>
      </c>
      <c r="V9" s="17">
        <v>4.79884872695929E-2</v>
      </c>
      <c r="W9" s="17">
        <v>4.4318956490755297E-2</v>
      </c>
      <c r="X9" s="17">
        <v>0.120451498956609</v>
      </c>
      <c r="Y9" s="17">
        <v>5.8232091758411403E-2</v>
      </c>
      <c r="Z9" s="17">
        <v>6.9164806556244005E-2</v>
      </c>
      <c r="AA9" s="17">
        <v>8.4109959198703399E-2</v>
      </c>
      <c r="AB9" s="17">
        <v>5.7965622909783E-2</v>
      </c>
      <c r="AC9" s="17">
        <v>3.7596382138957003E-2</v>
      </c>
      <c r="AD9" s="17">
        <v>6.17017559916338E-2</v>
      </c>
      <c r="AE9" s="17"/>
      <c r="AF9" s="17">
        <v>8.3856531234810003E-2</v>
      </c>
      <c r="AG9" s="17">
        <v>7.6097201914127804E-2</v>
      </c>
      <c r="AH9" s="17">
        <v>2.8960708563056499E-2</v>
      </c>
      <c r="AI9" s="17">
        <v>8.0401931644596802E-2</v>
      </c>
      <c r="AJ9" s="17">
        <v>0.10314166595992599</v>
      </c>
      <c r="AK9" s="17">
        <v>3.6039633975901701E-2</v>
      </c>
      <c r="AL9" s="17">
        <v>6.4353897206813504E-2</v>
      </c>
      <c r="AM9" s="17">
        <v>5.8429410773404002E-2</v>
      </c>
      <c r="AN9" s="17">
        <v>6.3718968945910198E-2</v>
      </c>
      <c r="AO9" s="17">
        <v>7.0379372636202198E-2</v>
      </c>
      <c r="AP9" s="17">
        <v>6.4201207491460105E-2</v>
      </c>
      <c r="AQ9" s="17">
        <v>6.5338600173715497E-2</v>
      </c>
      <c r="AR9" s="17">
        <v>0.118679592804446</v>
      </c>
      <c r="AS9" s="17">
        <v>6.1345056217223401E-2</v>
      </c>
      <c r="AT9" s="17">
        <v>0.191950603070495</v>
      </c>
      <c r="AU9" s="17">
        <v>0.23287228471943899</v>
      </c>
      <c r="AV9" s="17"/>
      <c r="AW9" s="17">
        <v>4.2558932510232503E-2</v>
      </c>
      <c r="AX9" s="17">
        <v>5.0243634071304603E-2</v>
      </c>
      <c r="AY9" s="17">
        <v>9.7514614078980003E-2</v>
      </c>
      <c r="AZ9" s="17">
        <v>0.19791296985153001</v>
      </c>
      <c r="BA9" s="17">
        <v>0.28175636497561801</v>
      </c>
      <c r="BB9" s="17"/>
      <c r="BC9" s="17">
        <v>0.313230261260666</v>
      </c>
      <c r="BD9" s="17">
        <v>7.1793071816932105E-2</v>
      </c>
      <c r="BE9" s="17">
        <v>3.96812900607275E-2</v>
      </c>
      <c r="BF9" s="17">
        <v>2.9390236964178699E-2</v>
      </c>
      <c r="BG9" s="17">
        <v>4.2184186375208398E-2</v>
      </c>
      <c r="BH9" s="17"/>
      <c r="BI9" s="17">
        <v>8.6481935803020701E-2</v>
      </c>
      <c r="BJ9" s="17"/>
      <c r="BK9" s="17">
        <v>8.7875218499574095E-2</v>
      </c>
      <c r="BL9" s="17">
        <v>3.9162892859876099E-2</v>
      </c>
      <c r="BM9" s="17">
        <v>9.9453168630205105E-2</v>
      </c>
      <c r="BN9" s="17">
        <v>1.9440578982535799E-2</v>
      </c>
      <c r="BO9" s="17"/>
      <c r="BP9" s="17">
        <v>5.6566896783141599E-2</v>
      </c>
      <c r="BQ9" s="17">
        <v>0.131127967033867</v>
      </c>
      <c r="BR9" s="17">
        <v>4.9207069033460601E-2</v>
      </c>
      <c r="BS9" s="17">
        <v>5.6703203466958702E-2</v>
      </c>
      <c r="BT9" s="17">
        <v>6.7812914027538196E-2</v>
      </c>
      <c r="BU9" s="17"/>
      <c r="BV9" s="17">
        <v>5.2290463422491502E-2</v>
      </c>
      <c r="BW9" s="17">
        <v>0.222175353443615</v>
      </c>
      <c r="BX9" s="17">
        <v>3.9673368386204701E-2</v>
      </c>
      <c r="BY9" s="17">
        <v>4.37637822046366E-2</v>
      </c>
      <c r="BZ9" s="17">
        <v>4.6193151990910501E-2</v>
      </c>
      <c r="CA9" s="17"/>
      <c r="CB9" s="17">
        <v>0.118857709469868</v>
      </c>
      <c r="CC9" s="17">
        <v>5.54011105873932E-2</v>
      </c>
      <c r="CD9" s="17"/>
      <c r="CE9" s="17">
        <v>0.217884992435807</v>
      </c>
      <c r="CF9" s="17"/>
      <c r="CG9" s="17">
        <v>0.24237004199019399</v>
      </c>
    </row>
    <row r="10" spans="2:85" x14ac:dyDescent="0.35">
      <c r="B10" s="18" t="s">
        <v>282</v>
      </c>
      <c r="C10" s="17">
        <v>0.204455349055606</v>
      </c>
      <c r="D10" s="17">
        <v>0.23360165842214101</v>
      </c>
      <c r="E10" s="17">
        <v>0.176634695903259</v>
      </c>
      <c r="F10" s="17"/>
      <c r="G10" s="17">
        <v>0.33219488324045798</v>
      </c>
      <c r="H10" s="17">
        <v>0.33424184678965202</v>
      </c>
      <c r="I10" s="17">
        <v>0.22834009181505899</v>
      </c>
      <c r="J10" s="17">
        <v>0.122929949141465</v>
      </c>
      <c r="K10" s="17">
        <v>0.113352069316285</v>
      </c>
      <c r="L10" s="17">
        <v>0.12212979304397099</v>
      </c>
      <c r="M10" s="17"/>
      <c r="N10" s="17">
        <v>0.23814850531415399</v>
      </c>
      <c r="O10" s="17">
        <v>0.173578976250403</v>
      </c>
      <c r="P10" s="17">
        <v>0.23138087095868101</v>
      </c>
      <c r="Q10" s="17">
        <v>0.178119351531524</v>
      </c>
      <c r="R10" s="17"/>
      <c r="S10" s="17">
        <v>0.292025629802249</v>
      </c>
      <c r="T10" s="17">
        <v>0.16317700834337001</v>
      </c>
      <c r="U10" s="17">
        <v>0.155260258866633</v>
      </c>
      <c r="V10" s="17">
        <v>0.191633166274186</v>
      </c>
      <c r="W10" s="17">
        <v>0.25045753582394698</v>
      </c>
      <c r="X10" s="17">
        <v>0.20361609287928401</v>
      </c>
      <c r="Y10" s="17">
        <v>0.15279520173598099</v>
      </c>
      <c r="Z10" s="17">
        <v>0.15321250929441699</v>
      </c>
      <c r="AA10" s="17">
        <v>0.167091908359222</v>
      </c>
      <c r="AB10" s="17">
        <v>0.226501265303721</v>
      </c>
      <c r="AC10" s="17">
        <v>0.23407154330434901</v>
      </c>
      <c r="AD10" s="17">
        <v>0.26720618707210197</v>
      </c>
      <c r="AE10" s="17"/>
      <c r="AF10" s="17">
        <v>0.25277404688740901</v>
      </c>
      <c r="AG10" s="17">
        <v>9.1580402752253903E-2</v>
      </c>
      <c r="AH10" s="17">
        <v>0.180909789854895</v>
      </c>
      <c r="AI10" s="17">
        <v>0.183647428281112</v>
      </c>
      <c r="AJ10" s="17">
        <v>0.18535806709054201</v>
      </c>
      <c r="AK10" s="17">
        <v>0.26592779741116801</v>
      </c>
      <c r="AL10" s="17">
        <v>0.177240761839871</v>
      </c>
      <c r="AM10" s="17">
        <v>0.18624403696752601</v>
      </c>
      <c r="AN10" s="17">
        <v>0.18919025842144799</v>
      </c>
      <c r="AO10" s="17">
        <v>0.157357041897182</v>
      </c>
      <c r="AP10" s="17">
        <v>0.18207452826689099</v>
      </c>
      <c r="AQ10" s="17">
        <v>0.20204247065054501</v>
      </c>
      <c r="AR10" s="17">
        <v>0.30409451810064803</v>
      </c>
      <c r="AS10" s="17">
        <v>0.17624699439463601</v>
      </c>
      <c r="AT10" s="17">
        <v>0.243382176892667</v>
      </c>
      <c r="AU10" s="17">
        <v>0.32874570300014599</v>
      </c>
      <c r="AV10" s="17"/>
      <c r="AW10" s="17">
        <v>0.141118757959946</v>
      </c>
      <c r="AX10" s="17">
        <v>0.18495470954011001</v>
      </c>
      <c r="AY10" s="17">
        <v>0.267928050300136</v>
      </c>
      <c r="AZ10" s="17">
        <v>0.24981678044758299</v>
      </c>
      <c r="BA10" s="17">
        <v>0.30783962833412698</v>
      </c>
      <c r="BB10" s="17"/>
      <c r="BC10" s="17">
        <v>0.30474068761274298</v>
      </c>
      <c r="BD10" s="17">
        <v>0.25987097463559</v>
      </c>
      <c r="BE10" s="17">
        <v>0.15911228509516701</v>
      </c>
      <c r="BF10" s="17">
        <v>0.131242243078565</v>
      </c>
      <c r="BG10" s="17">
        <v>0.101349913687688</v>
      </c>
      <c r="BH10" s="17"/>
      <c r="BI10" s="17">
        <v>0.20853343645286801</v>
      </c>
      <c r="BJ10" s="17"/>
      <c r="BK10" s="17">
        <v>0.26738532899956602</v>
      </c>
      <c r="BL10" s="17">
        <v>0.18047500750285</v>
      </c>
      <c r="BM10" s="17">
        <v>0.19892553732398199</v>
      </c>
      <c r="BN10" s="17">
        <v>0.130594287556108</v>
      </c>
      <c r="BO10" s="17"/>
      <c r="BP10" s="17">
        <v>0.109436507764352</v>
      </c>
      <c r="BQ10" s="17">
        <v>0.29565967285585698</v>
      </c>
      <c r="BR10" s="17">
        <v>0.23825419287810201</v>
      </c>
      <c r="BS10" s="17">
        <v>0.116299244553144</v>
      </c>
      <c r="BT10" s="17">
        <v>0.31006307279145801</v>
      </c>
      <c r="BU10" s="17"/>
      <c r="BV10" s="17">
        <v>0.13784373545874501</v>
      </c>
      <c r="BW10" s="17">
        <v>0.42726608181813203</v>
      </c>
      <c r="BX10" s="17">
        <v>0.192329432804626</v>
      </c>
      <c r="BY10" s="17">
        <v>9.1893255295944401E-2</v>
      </c>
      <c r="BZ10" s="17">
        <v>0.23431820080042401</v>
      </c>
      <c r="CA10" s="17"/>
      <c r="CB10" s="17">
        <v>0.174529379420826</v>
      </c>
      <c r="CC10" s="17">
        <v>0.22198267643519701</v>
      </c>
      <c r="CD10" s="17"/>
      <c r="CE10" s="17">
        <v>0.42192544545997201</v>
      </c>
      <c r="CF10" s="17"/>
      <c r="CG10" s="17">
        <v>0.247473284170005</v>
      </c>
    </row>
    <row r="11" spans="2:85" x14ac:dyDescent="0.35">
      <c r="B11" s="18" t="s">
        <v>283</v>
      </c>
      <c r="C11" s="17">
        <v>0.273177657375759</v>
      </c>
      <c r="D11" s="17">
        <v>0.26300457270241601</v>
      </c>
      <c r="E11" s="17">
        <v>0.283341050096862</v>
      </c>
      <c r="F11" s="17"/>
      <c r="G11" s="17">
        <v>0.30911634926999698</v>
      </c>
      <c r="H11" s="17">
        <v>0.23945680723066701</v>
      </c>
      <c r="I11" s="17">
        <v>0.27390348840157402</v>
      </c>
      <c r="J11" s="17">
        <v>0.34457625891689297</v>
      </c>
      <c r="K11" s="17">
        <v>0.22128948792230099</v>
      </c>
      <c r="L11" s="17">
        <v>0.25291972630057902</v>
      </c>
      <c r="M11" s="17"/>
      <c r="N11" s="17">
        <v>0.27248251939717499</v>
      </c>
      <c r="O11" s="17">
        <v>0.27061700935875599</v>
      </c>
      <c r="P11" s="17">
        <v>0.28363627658776902</v>
      </c>
      <c r="Q11" s="17">
        <v>0.26817502931162102</v>
      </c>
      <c r="R11" s="17"/>
      <c r="S11" s="17">
        <v>0.24160147904831999</v>
      </c>
      <c r="T11" s="17">
        <v>0.25711438275626802</v>
      </c>
      <c r="U11" s="17">
        <v>0.25438113827910602</v>
      </c>
      <c r="V11" s="17">
        <v>0.226586811424135</v>
      </c>
      <c r="W11" s="17">
        <v>0.21558137255557999</v>
      </c>
      <c r="X11" s="17">
        <v>0.28190008009023299</v>
      </c>
      <c r="Y11" s="17">
        <v>0.33485575579682803</v>
      </c>
      <c r="Z11" s="17">
        <v>0.27208884773397302</v>
      </c>
      <c r="AA11" s="17">
        <v>0.32491136278662203</v>
      </c>
      <c r="AB11" s="17">
        <v>0.36295664901874602</v>
      </c>
      <c r="AC11" s="17">
        <v>0.22575746459788101</v>
      </c>
      <c r="AD11" s="17">
        <v>0.24336729616497299</v>
      </c>
      <c r="AE11" s="17"/>
      <c r="AF11" s="17">
        <v>0.39876153093960898</v>
      </c>
      <c r="AG11" s="17">
        <v>0.33830711039964001</v>
      </c>
      <c r="AH11" s="17">
        <v>0.219789381844847</v>
      </c>
      <c r="AI11" s="17">
        <v>0.26375969203239802</v>
      </c>
      <c r="AJ11" s="17">
        <v>0.31323370580824</v>
      </c>
      <c r="AK11" s="17">
        <v>0.231174623064655</v>
      </c>
      <c r="AL11" s="17">
        <v>0.27480895304480002</v>
      </c>
      <c r="AM11" s="17">
        <v>0.29567870238765798</v>
      </c>
      <c r="AN11" s="17">
        <v>0.32243322595328699</v>
      </c>
      <c r="AO11" s="17">
        <v>0.28772487144227399</v>
      </c>
      <c r="AP11" s="17">
        <v>0.30882845994731001</v>
      </c>
      <c r="AQ11" s="17">
        <v>0.25934766133237203</v>
      </c>
      <c r="AR11" s="17">
        <v>0.16797090723101099</v>
      </c>
      <c r="AS11" s="17">
        <v>0.25571628578248001</v>
      </c>
      <c r="AT11" s="17">
        <v>0.35599734342976103</v>
      </c>
      <c r="AU11" s="17">
        <v>0.231970431783837</v>
      </c>
      <c r="AV11" s="17"/>
      <c r="AW11" s="17">
        <v>0.26005659263928899</v>
      </c>
      <c r="AX11" s="17">
        <v>0.29818348305313203</v>
      </c>
      <c r="AY11" s="17">
        <v>0.28869270154169402</v>
      </c>
      <c r="AZ11" s="17">
        <v>0.21769449731737001</v>
      </c>
      <c r="BA11" s="17">
        <v>0.25304676153328898</v>
      </c>
      <c r="BB11" s="17"/>
      <c r="BC11" s="17">
        <v>0.17380581938583101</v>
      </c>
      <c r="BD11" s="17">
        <v>0.27830397156525799</v>
      </c>
      <c r="BE11" s="17">
        <v>0.27985073720185699</v>
      </c>
      <c r="BF11" s="17">
        <v>0.30890458704950202</v>
      </c>
      <c r="BG11" s="17">
        <v>0.31061420223161601</v>
      </c>
      <c r="BH11" s="17"/>
      <c r="BI11" s="17">
        <v>0.26775937294348301</v>
      </c>
      <c r="BJ11" s="17"/>
      <c r="BK11" s="17">
        <v>0.266471590568849</v>
      </c>
      <c r="BL11" s="17">
        <v>0.29723710834661099</v>
      </c>
      <c r="BM11" s="17">
        <v>0.26285694824602002</v>
      </c>
      <c r="BN11" s="17">
        <v>0.26728840173760199</v>
      </c>
      <c r="BO11" s="17"/>
      <c r="BP11" s="17">
        <v>0.261873245199233</v>
      </c>
      <c r="BQ11" s="17">
        <v>0.27919527469203997</v>
      </c>
      <c r="BR11" s="17">
        <v>0.28127348600339402</v>
      </c>
      <c r="BS11" s="17">
        <v>0.171947477535806</v>
      </c>
      <c r="BT11" s="17">
        <v>0.292525260683004</v>
      </c>
      <c r="BU11" s="17"/>
      <c r="BV11" s="17">
        <v>0.298610513108717</v>
      </c>
      <c r="BW11" s="17">
        <v>0.234899285137186</v>
      </c>
      <c r="BX11" s="17">
        <v>0.35911859091459802</v>
      </c>
      <c r="BY11" s="17">
        <v>0.18317396553697299</v>
      </c>
      <c r="BZ11" s="17">
        <v>0.34953275078931001</v>
      </c>
      <c r="CA11" s="17"/>
      <c r="CB11" s="17">
        <v>0.16874825876206101</v>
      </c>
      <c r="CC11" s="17">
        <v>0.33434086377789402</v>
      </c>
      <c r="CD11" s="17"/>
      <c r="CE11" s="17">
        <v>0.23711011367343701</v>
      </c>
      <c r="CF11" s="17"/>
      <c r="CG11" s="17">
        <v>0.119506441133367</v>
      </c>
    </row>
    <row r="12" spans="2:85" x14ac:dyDescent="0.35">
      <c r="B12" s="18" t="s">
        <v>284</v>
      </c>
      <c r="C12" s="17">
        <v>0.38583183987786501</v>
      </c>
      <c r="D12" s="17">
        <v>0.37523091377891599</v>
      </c>
      <c r="E12" s="17">
        <v>0.39491853473310501</v>
      </c>
      <c r="F12" s="17"/>
      <c r="G12" s="17">
        <v>0.150995136707684</v>
      </c>
      <c r="H12" s="17">
        <v>0.182367629388305</v>
      </c>
      <c r="I12" s="17">
        <v>0.31296440767422001</v>
      </c>
      <c r="J12" s="17">
        <v>0.453025561542652</v>
      </c>
      <c r="K12" s="17">
        <v>0.61381949417196302</v>
      </c>
      <c r="L12" s="17">
        <v>0.55877417403266805</v>
      </c>
      <c r="M12" s="17"/>
      <c r="N12" s="17">
        <v>0.33670597759918097</v>
      </c>
      <c r="O12" s="17">
        <v>0.44781149870249798</v>
      </c>
      <c r="P12" s="17">
        <v>0.355712492656373</v>
      </c>
      <c r="Q12" s="17">
        <v>0.39741889360628702</v>
      </c>
      <c r="R12" s="17"/>
      <c r="S12" s="17">
        <v>0.21313995936579899</v>
      </c>
      <c r="T12" s="17">
        <v>0.48356176187833699</v>
      </c>
      <c r="U12" s="17">
        <v>0.46733947455555103</v>
      </c>
      <c r="V12" s="17">
        <v>0.47852431846031601</v>
      </c>
      <c r="W12" s="17">
        <v>0.44706771007845703</v>
      </c>
      <c r="X12" s="17">
        <v>0.35244293338946198</v>
      </c>
      <c r="Y12" s="17">
        <v>0.39727827365941998</v>
      </c>
      <c r="Z12" s="17">
        <v>0.47960709673045199</v>
      </c>
      <c r="AA12" s="17">
        <v>0.37186688494618497</v>
      </c>
      <c r="AB12" s="17">
        <v>0.319465453900522</v>
      </c>
      <c r="AC12" s="17">
        <v>0.38238444707936903</v>
      </c>
      <c r="AD12" s="17">
        <v>0.33186034930865999</v>
      </c>
      <c r="AE12" s="17"/>
      <c r="AF12" s="17">
        <v>0.231209620444632</v>
      </c>
      <c r="AG12" s="17">
        <v>0.35706842049503401</v>
      </c>
      <c r="AH12" s="17">
        <v>0.50326093132323901</v>
      </c>
      <c r="AI12" s="17">
        <v>0.40529389808046901</v>
      </c>
      <c r="AJ12" s="17">
        <v>0.32677881564295003</v>
      </c>
      <c r="AK12" s="17">
        <v>0.40889826109504401</v>
      </c>
      <c r="AL12" s="17">
        <v>0.42472345100730202</v>
      </c>
      <c r="AM12" s="17">
        <v>0.40525589442912302</v>
      </c>
      <c r="AN12" s="17">
        <v>0.39021395408322501</v>
      </c>
      <c r="AO12" s="17">
        <v>0.428117952560506</v>
      </c>
      <c r="AP12" s="17">
        <v>0.42797651706704998</v>
      </c>
      <c r="AQ12" s="17">
        <v>0.42219646069333899</v>
      </c>
      <c r="AR12" s="17">
        <v>0.34955693331469401</v>
      </c>
      <c r="AS12" s="17">
        <v>0.420061365177752</v>
      </c>
      <c r="AT12" s="17">
        <v>0.14970652497558601</v>
      </c>
      <c r="AU12" s="17">
        <v>0.19413561634182999</v>
      </c>
      <c r="AV12" s="17"/>
      <c r="AW12" s="17">
        <v>0.475237852641342</v>
      </c>
      <c r="AX12" s="17">
        <v>0.39606465882650499</v>
      </c>
      <c r="AY12" s="17">
        <v>0.30542763708498599</v>
      </c>
      <c r="AZ12" s="17">
        <v>0.28743792513995797</v>
      </c>
      <c r="BA12" s="17">
        <v>0.157357245156967</v>
      </c>
      <c r="BB12" s="17"/>
      <c r="BC12" s="17">
        <v>0.16864681479426499</v>
      </c>
      <c r="BD12" s="17">
        <v>0.34866628132563399</v>
      </c>
      <c r="BE12" s="17">
        <v>0.44749357574652898</v>
      </c>
      <c r="BF12" s="17">
        <v>0.46538638873823601</v>
      </c>
      <c r="BG12" s="17">
        <v>0.463853922762411</v>
      </c>
      <c r="BH12" s="17"/>
      <c r="BI12" s="17">
        <v>0.38981109801736702</v>
      </c>
      <c r="BJ12" s="17"/>
      <c r="BK12" s="17">
        <v>0.31033959614959</v>
      </c>
      <c r="BL12" s="17">
        <v>0.42931851200080001</v>
      </c>
      <c r="BM12" s="17">
        <v>0.38395436963275198</v>
      </c>
      <c r="BN12" s="17">
        <v>0.48984580325558702</v>
      </c>
      <c r="BO12" s="17"/>
      <c r="BP12" s="17">
        <v>0.553721181570765</v>
      </c>
      <c r="BQ12" s="17">
        <v>0.25075078585717298</v>
      </c>
      <c r="BR12" s="17">
        <v>0.37929830907290102</v>
      </c>
      <c r="BS12" s="17">
        <v>0.64247007576834103</v>
      </c>
      <c r="BT12" s="17">
        <v>0.28499106736077501</v>
      </c>
      <c r="BU12" s="17"/>
      <c r="BV12" s="17">
        <v>0.48429092097054899</v>
      </c>
      <c r="BW12" s="17">
        <v>7.0430564111596497E-2</v>
      </c>
      <c r="BX12" s="17">
        <v>0.37147098290626201</v>
      </c>
      <c r="BY12" s="17">
        <v>0.65927306950763698</v>
      </c>
      <c r="BZ12" s="17">
        <v>0.32360660158166199</v>
      </c>
      <c r="CA12" s="17"/>
      <c r="CB12" s="17">
        <v>0.51945198496908096</v>
      </c>
      <c r="CC12" s="17">
        <v>0.30757191860867</v>
      </c>
      <c r="CD12" s="17"/>
      <c r="CE12" s="17">
        <v>7.6017382614608206E-2</v>
      </c>
      <c r="CF12" s="17"/>
      <c r="CG12" s="17">
        <v>0.38157556010698601</v>
      </c>
    </row>
    <row r="13" spans="2:85" x14ac:dyDescent="0.35">
      <c r="B13" s="18" t="s">
        <v>140</v>
      </c>
      <c r="C13" s="19">
        <v>5.7695743701932499E-2</v>
      </c>
      <c r="D13" s="19">
        <v>3.0445133274397299E-2</v>
      </c>
      <c r="E13" s="19">
        <v>8.44448988172741E-2</v>
      </c>
      <c r="F13" s="19"/>
      <c r="G13" s="19">
        <v>6.1978116661022702E-2</v>
      </c>
      <c r="H13" s="19">
        <v>8.1931641152347995E-2</v>
      </c>
      <c r="I13" s="19">
        <v>6.6134915509333397E-2</v>
      </c>
      <c r="J13" s="19">
        <v>4.4666061151039903E-2</v>
      </c>
      <c r="K13" s="19">
        <v>3.8671690982919497E-2</v>
      </c>
      <c r="L13" s="19">
        <v>5.1636529620791398E-2</v>
      </c>
      <c r="M13" s="19"/>
      <c r="N13" s="19">
        <v>3.2836811547030498E-2</v>
      </c>
      <c r="O13" s="19">
        <v>6.2720822327070297E-2</v>
      </c>
      <c r="P13" s="19">
        <v>6.15606203739281E-2</v>
      </c>
      <c r="Q13" s="19">
        <v>7.63777831373426E-2</v>
      </c>
      <c r="R13" s="19"/>
      <c r="S13" s="19">
        <v>6.6671623786657697E-2</v>
      </c>
      <c r="T13" s="19">
        <v>5.89160990612849E-2</v>
      </c>
      <c r="U13" s="19">
        <v>7.3033894646823402E-2</v>
      </c>
      <c r="V13" s="19">
        <v>5.5267216571769799E-2</v>
      </c>
      <c r="W13" s="19">
        <v>4.2574425051260502E-2</v>
      </c>
      <c r="X13" s="19">
        <v>4.1589394684412598E-2</v>
      </c>
      <c r="Y13" s="19">
        <v>5.6838677049359597E-2</v>
      </c>
      <c r="Z13" s="19">
        <v>2.5926739684914098E-2</v>
      </c>
      <c r="AA13" s="19">
        <v>5.20198847092668E-2</v>
      </c>
      <c r="AB13" s="19">
        <v>3.3111008867228599E-2</v>
      </c>
      <c r="AC13" s="19">
        <v>0.12019016287944401</v>
      </c>
      <c r="AD13" s="19">
        <v>9.5864411462630306E-2</v>
      </c>
      <c r="AE13" s="19"/>
      <c r="AF13" s="19">
        <v>3.3398270493540098E-2</v>
      </c>
      <c r="AG13" s="19">
        <v>0.13694686443894499</v>
      </c>
      <c r="AH13" s="19">
        <v>6.7079188413962598E-2</v>
      </c>
      <c r="AI13" s="19">
        <v>6.6897049961424607E-2</v>
      </c>
      <c r="AJ13" s="19">
        <v>7.1487745498342206E-2</v>
      </c>
      <c r="AK13" s="19">
        <v>5.7959684453230999E-2</v>
      </c>
      <c r="AL13" s="19">
        <v>5.8872936901213403E-2</v>
      </c>
      <c r="AM13" s="19">
        <v>5.43919554422891E-2</v>
      </c>
      <c r="AN13" s="19">
        <v>3.4443592596129599E-2</v>
      </c>
      <c r="AO13" s="19">
        <v>5.6420761463836198E-2</v>
      </c>
      <c r="AP13" s="19">
        <v>1.6919287227289099E-2</v>
      </c>
      <c r="AQ13" s="19">
        <v>5.1074807150027997E-2</v>
      </c>
      <c r="AR13" s="19">
        <v>5.9698048549200702E-2</v>
      </c>
      <c r="AS13" s="19">
        <v>8.66302984279088E-2</v>
      </c>
      <c r="AT13" s="19">
        <v>5.8963351631490503E-2</v>
      </c>
      <c r="AU13" s="19">
        <v>1.22759641547484E-2</v>
      </c>
      <c r="AV13" s="19"/>
      <c r="AW13" s="19">
        <v>8.1027864249190507E-2</v>
      </c>
      <c r="AX13" s="19">
        <v>7.05535145089492E-2</v>
      </c>
      <c r="AY13" s="19">
        <v>4.0436996994204798E-2</v>
      </c>
      <c r="AZ13" s="19">
        <v>4.7137827243559298E-2</v>
      </c>
      <c r="BA13" s="19">
        <v>0</v>
      </c>
      <c r="BB13" s="19"/>
      <c r="BC13" s="19">
        <v>3.9576416946495399E-2</v>
      </c>
      <c r="BD13" s="19">
        <v>4.1365700656585999E-2</v>
      </c>
      <c r="BE13" s="19">
        <v>7.3862111895719895E-2</v>
      </c>
      <c r="BF13" s="19">
        <v>6.5076544169518996E-2</v>
      </c>
      <c r="BG13" s="19">
        <v>8.1997774943077098E-2</v>
      </c>
      <c r="BH13" s="19"/>
      <c r="BI13" s="19">
        <v>4.7414156783261899E-2</v>
      </c>
      <c r="BJ13" s="19"/>
      <c r="BK13" s="19">
        <v>6.7928265782421601E-2</v>
      </c>
      <c r="BL13" s="19">
        <v>5.3806479289863103E-2</v>
      </c>
      <c r="BM13" s="19">
        <v>5.4809976167040503E-2</v>
      </c>
      <c r="BN13" s="19">
        <v>9.2830928468166901E-2</v>
      </c>
      <c r="BO13" s="19"/>
      <c r="BP13" s="19">
        <v>1.8402168682507901E-2</v>
      </c>
      <c r="BQ13" s="19">
        <v>4.3266299561063697E-2</v>
      </c>
      <c r="BR13" s="19">
        <v>5.1966943012141803E-2</v>
      </c>
      <c r="BS13" s="19">
        <v>1.25799986757503E-2</v>
      </c>
      <c r="BT13" s="19">
        <v>4.4607685137224101E-2</v>
      </c>
      <c r="BU13" s="19"/>
      <c r="BV13" s="19">
        <v>2.6964367039498002E-2</v>
      </c>
      <c r="BW13" s="19">
        <v>4.5228715489470203E-2</v>
      </c>
      <c r="BX13" s="19">
        <v>3.7407624988309102E-2</v>
      </c>
      <c r="BY13" s="19">
        <v>2.1895927454808901E-2</v>
      </c>
      <c r="BZ13" s="19">
        <v>4.6349294837692699E-2</v>
      </c>
      <c r="CA13" s="19"/>
      <c r="CB13" s="19">
        <v>1.8412667378164601E-2</v>
      </c>
      <c r="CC13" s="19">
        <v>8.0703430590845601E-2</v>
      </c>
      <c r="CD13" s="19"/>
      <c r="CE13" s="19">
        <v>4.7062065816176502E-2</v>
      </c>
      <c r="CF13" s="19"/>
      <c r="CG13" s="19">
        <v>9.0746725994479294E-3</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H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8" width="20.7265625" customWidth="1"/>
  </cols>
  <sheetData>
    <row r="2" spans="2:8" ht="40" customHeight="1" x14ac:dyDescent="0.35">
      <c r="D2" s="27" t="s">
        <v>295</v>
      </c>
      <c r="E2" s="23"/>
      <c r="F2" s="23"/>
      <c r="G2" s="23"/>
      <c r="H2" s="23"/>
    </row>
    <row r="6" spans="2:8" ht="50" customHeight="1" x14ac:dyDescent="0.35">
      <c r="B6" s="20" t="s">
        <v>15</v>
      </c>
      <c r="C6" s="20" t="s">
        <v>286</v>
      </c>
      <c r="D6" s="20" t="s">
        <v>287</v>
      </c>
      <c r="E6" s="20" t="s">
        <v>288</v>
      </c>
      <c r="F6" s="20" t="s">
        <v>289</v>
      </c>
      <c r="G6" s="20" t="s">
        <v>290</v>
      </c>
    </row>
    <row r="7" spans="2:8" x14ac:dyDescent="0.35">
      <c r="B7" s="18" t="s">
        <v>291</v>
      </c>
      <c r="C7" s="17">
        <v>0.16924793279408901</v>
      </c>
      <c r="D7" s="17">
        <v>0.23366497890017801</v>
      </c>
      <c r="E7" s="17">
        <v>0.124142718833953</v>
      </c>
      <c r="F7" s="17">
        <v>0.15022381022381601</v>
      </c>
      <c r="G7" s="17">
        <v>0.108392273701774</v>
      </c>
    </row>
    <row r="8" spans="2:8" x14ac:dyDescent="0.35">
      <c r="B8" s="18" t="s">
        <v>292</v>
      </c>
      <c r="C8" s="17">
        <v>0.30314799709940998</v>
      </c>
      <c r="D8" s="17">
        <v>0.271675865886848</v>
      </c>
      <c r="E8" s="17">
        <v>0.30833880392379598</v>
      </c>
      <c r="F8" s="17">
        <v>0.28500047223462799</v>
      </c>
      <c r="G8" s="17">
        <v>0.23406128906139201</v>
      </c>
    </row>
    <row r="9" spans="2:8" x14ac:dyDescent="0.35">
      <c r="B9" s="18" t="s">
        <v>293</v>
      </c>
      <c r="C9" s="17">
        <v>0.16870659447733599</v>
      </c>
      <c r="D9" s="17">
        <v>0.147278798197886</v>
      </c>
      <c r="E9" s="17">
        <v>0.196222874609634</v>
      </c>
      <c r="F9" s="17">
        <v>0.18644265793075701</v>
      </c>
      <c r="G9" s="17">
        <v>0.216310337788787</v>
      </c>
    </row>
    <row r="10" spans="2:8" x14ac:dyDescent="0.35">
      <c r="B10" s="18" t="s">
        <v>294</v>
      </c>
      <c r="C10" s="17">
        <v>0.15443196060960601</v>
      </c>
      <c r="D10" s="17">
        <v>0.23360433359952301</v>
      </c>
      <c r="E10" s="17">
        <v>0.18732343602315399</v>
      </c>
      <c r="F10" s="17">
        <v>0.19533977004497999</v>
      </c>
      <c r="G10" s="17">
        <v>0.26013995341215701</v>
      </c>
    </row>
    <row r="11" spans="2:8" x14ac:dyDescent="0.35">
      <c r="B11" s="18" t="s">
        <v>140</v>
      </c>
      <c r="C11" s="17">
        <v>0.20446551501955901</v>
      </c>
      <c r="D11" s="17">
        <v>0.113776023415564</v>
      </c>
      <c r="E11" s="17">
        <v>0.183972166609464</v>
      </c>
      <c r="F11" s="17">
        <v>0.18299328956581901</v>
      </c>
      <c r="G11" s="17">
        <v>0.181096146035889</v>
      </c>
    </row>
    <row r="12" spans="2:8" x14ac:dyDescent="0.35">
      <c r="B12" s="16"/>
      <c r="C12" s="16"/>
      <c r="D12" s="16"/>
      <c r="E12" s="16"/>
      <c r="F12" s="16"/>
      <c r="G12" s="16"/>
    </row>
    <row r="13" spans="2:8" x14ac:dyDescent="0.35">
      <c r="B13" t="s">
        <v>102</v>
      </c>
    </row>
    <row r="14" spans="2:8" x14ac:dyDescent="0.35">
      <c r="B14" t="s">
        <v>103</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0.16924793279408901</v>
      </c>
      <c r="D9" s="17">
        <v>0.198560426872257</v>
      </c>
      <c r="E9" s="17">
        <v>0.14059205693515001</v>
      </c>
      <c r="F9" s="17"/>
      <c r="G9" s="17">
        <v>0.15646030871485</v>
      </c>
      <c r="H9" s="17">
        <v>0.194708775468485</v>
      </c>
      <c r="I9" s="17">
        <v>0.193851324609109</v>
      </c>
      <c r="J9" s="17">
        <v>0.139653467666568</v>
      </c>
      <c r="K9" s="17">
        <v>0.17611213590178601</v>
      </c>
      <c r="L9" s="17">
        <v>0.15649987763218001</v>
      </c>
      <c r="M9" s="17"/>
      <c r="N9" s="17">
        <v>0.23393145345331501</v>
      </c>
      <c r="O9" s="17">
        <v>0.151773540209971</v>
      </c>
      <c r="P9" s="17">
        <v>0.13004673334410499</v>
      </c>
      <c r="Q9" s="17">
        <v>0.15341413774794499</v>
      </c>
      <c r="R9" s="17"/>
      <c r="S9" s="17">
        <v>0.21575619291794401</v>
      </c>
      <c r="T9" s="17">
        <v>0.16423386194739401</v>
      </c>
      <c r="U9" s="17">
        <v>0.16440108940367201</v>
      </c>
      <c r="V9" s="17">
        <v>0.16269801757997901</v>
      </c>
      <c r="W9" s="17">
        <v>0.172599966296481</v>
      </c>
      <c r="X9" s="17">
        <v>0.175512161097824</v>
      </c>
      <c r="Y9" s="17">
        <v>0.15511536151722899</v>
      </c>
      <c r="Z9" s="17">
        <v>0.124050898987206</v>
      </c>
      <c r="AA9" s="17">
        <v>0.16962667693205899</v>
      </c>
      <c r="AB9" s="17">
        <v>0.18135975804745799</v>
      </c>
      <c r="AC9" s="17">
        <v>0.108392684975677</v>
      </c>
      <c r="AD9" s="17">
        <v>0.141190205634903</v>
      </c>
      <c r="AE9" s="17"/>
      <c r="AF9" s="17">
        <v>9.1007779414915002E-2</v>
      </c>
      <c r="AG9" s="17">
        <v>9.2256735949495003E-2</v>
      </c>
      <c r="AH9" s="17">
        <v>9.3854101684439695E-2</v>
      </c>
      <c r="AI9" s="17">
        <v>0.17032765500085101</v>
      </c>
      <c r="AJ9" s="17">
        <v>0.171087968010045</v>
      </c>
      <c r="AK9" s="17">
        <v>0.18555953239238099</v>
      </c>
      <c r="AL9" s="17">
        <v>0.15074275872569901</v>
      </c>
      <c r="AM9" s="17">
        <v>0.14515169498479299</v>
      </c>
      <c r="AN9" s="17">
        <v>9.1645691557494899E-2</v>
      </c>
      <c r="AO9" s="17">
        <v>0.22379548970364199</v>
      </c>
      <c r="AP9" s="17">
        <v>0.17199578565694801</v>
      </c>
      <c r="AQ9" s="17">
        <v>0.186463770190883</v>
      </c>
      <c r="AR9" s="17">
        <v>0.175956342471909</v>
      </c>
      <c r="AS9" s="17">
        <v>0.19255065007350999</v>
      </c>
      <c r="AT9" s="17">
        <v>0.21206234769764901</v>
      </c>
      <c r="AU9" s="17">
        <v>0.35345410896464102</v>
      </c>
      <c r="AV9" s="17"/>
      <c r="AW9" s="17">
        <v>0.16197662564517101</v>
      </c>
      <c r="AX9" s="17">
        <v>9.0506596036162207E-2</v>
      </c>
      <c r="AY9" s="17">
        <v>0.19566743294862601</v>
      </c>
      <c r="AZ9" s="17">
        <v>0.27512373552316799</v>
      </c>
      <c r="BA9" s="17">
        <v>0.37695671346528598</v>
      </c>
      <c r="BB9" s="17"/>
      <c r="BC9" s="17">
        <v>0.37546421252408102</v>
      </c>
      <c r="BD9" s="17">
        <v>0.18380998766324499</v>
      </c>
      <c r="BE9" s="17">
        <v>0.130724379556135</v>
      </c>
      <c r="BF9" s="17">
        <v>7.6869825243252796E-2</v>
      </c>
      <c r="BG9" s="17">
        <v>0.17086105235160501</v>
      </c>
      <c r="BH9" s="17"/>
      <c r="BI9" s="17">
        <v>0.17326487058124601</v>
      </c>
      <c r="BJ9" s="17"/>
      <c r="BK9" s="17">
        <v>0.182103629359264</v>
      </c>
      <c r="BL9" s="17">
        <v>0.16832060338593999</v>
      </c>
      <c r="BM9" s="17">
        <v>0.16974678221796299</v>
      </c>
      <c r="BN9" s="17">
        <v>6.4921011841215501E-2</v>
      </c>
      <c r="BO9" s="17"/>
      <c r="BP9" s="17">
        <v>0.167267807649427</v>
      </c>
      <c r="BQ9" s="17">
        <v>0.21511143078280001</v>
      </c>
      <c r="BR9" s="17">
        <v>0.22421906911765499</v>
      </c>
      <c r="BS9" s="17">
        <v>0.12926299025309801</v>
      </c>
      <c r="BT9" s="17">
        <v>0.231725141015759</v>
      </c>
      <c r="BU9" s="17"/>
      <c r="BV9" s="17">
        <v>0.166222105080015</v>
      </c>
      <c r="BW9" s="17">
        <v>0.22434575617243199</v>
      </c>
      <c r="BX9" s="17">
        <v>0.182293128728617</v>
      </c>
      <c r="BY9" s="17">
        <v>0.14315880778425</v>
      </c>
      <c r="BZ9" s="17">
        <v>0.19356840041128701</v>
      </c>
      <c r="CA9" s="17"/>
      <c r="CB9" s="17">
        <v>0.19656058335207099</v>
      </c>
      <c r="CC9" s="17">
        <v>0.15325119906159901</v>
      </c>
      <c r="CD9" s="17"/>
      <c r="CE9" s="17">
        <v>0.22636187374133199</v>
      </c>
      <c r="CF9" s="17"/>
      <c r="CG9" s="17">
        <v>0.334791781381923</v>
      </c>
    </row>
    <row r="10" spans="2:85" x14ac:dyDescent="0.35">
      <c r="B10" s="18" t="s">
        <v>292</v>
      </c>
      <c r="C10" s="17">
        <v>0.30314799709940998</v>
      </c>
      <c r="D10" s="17">
        <v>0.31209602887582</v>
      </c>
      <c r="E10" s="17">
        <v>0.295319797080282</v>
      </c>
      <c r="F10" s="17"/>
      <c r="G10" s="17">
        <v>0.28185945209414598</v>
      </c>
      <c r="H10" s="17">
        <v>0.34500306678272002</v>
      </c>
      <c r="I10" s="17">
        <v>0.30515174100329501</v>
      </c>
      <c r="J10" s="17">
        <v>0.34314559761928298</v>
      </c>
      <c r="K10" s="17">
        <v>0.28731171259749699</v>
      </c>
      <c r="L10" s="17">
        <v>0.25973046698708802</v>
      </c>
      <c r="M10" s="17"/>
      <c r="N10" s="17">
        <v>0.35595328137199</v>
      </c>
      <c r="O10" s="17">
        <v>0.33258731511828399</v>
      </c>
      <c r="P10" s="17">
        <v>0.28899298999330703</v>
      </c>
      <c r="Q10" s="17">
        <v>0.22755711663442099</v>
      </c>
      <c r="R10" s="17"/>
      <c r="S10" s="17">
        <v>0.334692693867083</v>
      </c>
      <c r="T10" s="17">
        <v>0.26730592602662501</v>
      </c>
      <c r="U10" s="17">
        <v>0.30210264152204702</v>
      </c>
      <c r="V10" s="17">
        <v>0.31634423405120599</v>
      </c>
      <c r="W10" s="17">
        <v>0.29974298773201302</v>
      </c>
      <c r="X10" s="17">
        <v>0.33010395178426</v>
      </c>
      <c r="Y10" s="17">
        <v>0.31805504229027598</v>
      </c>
      <c r="Z10" s="17">
        <v>0.28211120287519198</v>
      </c>
      <c r="AA10" s="17">
        <v>0.29735336413493002</v>
      </c>
      <c r="AB10" s="17">
        <v>0.29279014931306402</v>
      </c>
      <c r="AC10" s="17">
        <v>0.27143383389908199</v>
      </c>
      <c r="AD10" s="17">
        <v>0.29553100236580299</v>
      </c>
      <c r="AE10" s="17"/>
      <c r="AF10" s="17">
        <v>0.27977769589455098</v>
      </c>
      <c r="AG10" s="17">
        <v>0.29242056000720901</v>
      </c>
      <c r="AH10" s="17">
        <v>0.26835191111671602</v>
      </c>
      <c r="AI10" s="17">
        <v>0.19306094528540399</v>
      </c>
      <c r="AJ10" s="17">
        <v>0.30531592528424101</v>
      </c>
      <c r="AK10" s="17">
        <v>0.24133763475457801</v>
      </c>
      <c r="AL10" s="17">
        <v>0.309499383301306</v>
      </c>
      <c r="AM10" s="17">
        <v>0.33821060638484601</v>
      </c>
      <c r="AN10" s="17">
        <v>0.37073409849566202</v>
      </c>
      <c r="AO10" s="17">
        <v>0.29779128639741698</v>
      </c>
      <c r="AP10" s="17">
        <v>0.303377948188919</v>
      </c>
      <c r="AQ10" s="17">
        <v>0.375573647559926</v>
      </c>
      <c r="AR10" s="17">
        <v>0.37428979333198398</v>
      </c>
      <c r="AS10" s="17">
        <v>0.39902671888739599</v>
      </c>
      <c r="AT10" s="17">
        <v>0.30554276930676699</v>
      </c>
      <c r="AU10" s="17">
        <v>0.36887274331436898</v>
      </c>
      <c r="AV10" s="17"/>
      <c r="AW10" s="17">
        <v>0.22763845307496799</v>
      </c>
      <c r="AX10" s="17">
        <v>0.30181345221043498</v>
      </c>
      <c r="AY10" s="17">
        <v>0.37151099565461398</v>
      </c>
      <c r="AZ10" s="17">
        <v>0.33356777944589799</v>
      </c>
      <c r="BA10" s="17">
        <v>0.27182498269868499</v>
      </c>
      <c r="BB10" s="17"/>
      <c r="BC10" s="17">
        <v>0.30232800347230898</v>
      </c>
      <c r="BD10" s="17">
        <v>0.33099536485917103</v>
      </c>
      <c r="BE10" s="17">
        <v>0.307412411547898</v>
      </c>
      <c r="BF10" s="17">
        <v>0.27049377355124699</v>
      </c>
      <c r="BG10" s="17">
        <v>0.102111901931392</v>
      </c>
      <c r="BH10" s="17"/>
      <c r="BI10" s="17">
        <v>0.310331610719847</v>
      </c>
      <c r="BJ10" s="17"/>
      <c r="BK10" s="17">
        <v>0.30181177575978402</v>
      </c>
      <c r="BL10" s="17">
        <v>0.29821634849577899</v>
      </c>
      <c r="BM10" s="17">
        <v>0.310564935797911</v>
      </c>
      <c r="BN10" s="17">
        <v>0.20018784952417701</v>
      </c>
      <c r="BO10" s="17"/>
      <c r="BP10" s="17">
        <v>0.30629391874704498</v>
      </c>
      <c r="BQ10" s="17">
        <v>0.35240922888525</v>
      </c>
      <c r="BR10" s="17">
        <v>0.37361957481924801</v>
      </c>
      <c r="BS10" s="17">
        <v>0.25351809723400398</v>
      </c>
      <c r="BT10" s="17">
        <v>0.28552471207664898</v>
      </c>
      <c r="BU10" s="17"/>
      <c r="BV10" s="17">
        <v>0.34874218718209199</v>
      </c>
      <c r="BW10" s="17">
        <v>0.38883431637983101</v>
      </c>
      <c r="BX10" s="17">
        <v>0.36125600095952898</v>
      </c>
      <c r="BY10" s="17">
        <v>0.26174914341705802</v>
      </c>
      <c r="BZ10" s="17">
        <v>0.27129953791551398</v>
      </c>
      <c r="CA10" s="17"/>
      <c r="CB10" s="17">
        <v>0.31699783082468402</v>
      </c>
      <c r="CC10" s="17">
        <v>0.29503629436034101</v>
      </c>
      <c r="CD10" s="17"/>
      <c r="CE10" s="17">
        <v>0.400150040252294</v>
      </c>
      <c r="CF10" s="17"/>
      <c r="CG10" s="17">
        <v>0.29876341150227798</v>
      </c>
    </row>
    <row r="11" spans="2:85" x14ac:dyDescent="0.35">
      <c r="B11" s="18" t="s">
        <v>293</v>
      </c>
      <c r="C11" s="17">
        <v>0.16870659447733599</v>
      </c>
      <c r="D11" s="17">
        <v>0.168433356518702</v>
      </c>
      <c r="E11" s="17">
        <v>0.169473391734206</v>
      </c>
      <c r="F11" s="17"/>
      <c r="G11" s="17">
        <v>0.25828930262986699</v>
      </c>
      <c r="H11" s="17">
        <v>0.17864511015366499</v>
      </c>
      <c r="I11" s="17">
        <v>0.16709284869153099</v>
      </c>
      <c r="J11" s="17">
        <v>0.16411861986204601</v>
      </c>
      <c r="K11" s="17">
        <v>0.108767003360558</v>
      </c>
      <c r="L11" s="17">
        <v>0.14641766756702301</v>
      </c>
      <c r="M11" s="17"/>
      <c r="N11" s="17">
        <v>0.15657494276794401</v>
      </c>
      <c r="O11" s="17">
        <v>0.153071081150952</v>
      </c>
      <c r="P11" s="17">
        <v>0.18661168651048701</v>
      </c>
      <c r="Q11" s="17">
        <v>0.18366288394956501</v>
      </c>
      <c r="R11" s="17"/>
      <c r="S11" s="17">
        <v>0.15114810567427001</v>
      </c>
      <c r="T11" s="17">
        <v>0.182960835136151</v>
      </c>
      <c r="U11" s="17">
        <v>0.114542224289007</v>
      </c>
      <c r="V11" s="17">
        <v>0.15266548840994601</v>
      </c>
      <c r="W11" s="17">
        <v>0.16527184579427601</v>
      </c>
      <c r="X11" s="17">
        <v>0.168812380949767</v>
      </c>
      <c r="Y11" s="17">
        <v>0.19079373615023601</v>
      </c>
      <c r="Z11" s="17">
        <v>0.218002535937662</v>
      </c>
      <c r="AA11" s="17">
        <v>0.17172967106791401</v>
      </c>
      <c r="AB11" s="17">
        <v>0.19309569080089201</v>
      </c>
      <c r="AC11" s="17">
        <v>0.12891132919853299</v>
      </c>
      <c r="AD11" s="17">
        <v>0.246032599901087</v>
      </c>
      <c r="AE11" s="17"/>
      <c r="AF11" s="17">
        <v>0.16585634613800901</v>
      </c>
      <c r="AG11" s="17">
        <v>0.16649865584301801</v>
      </c>
      <c r="AH11" s="17">
        <v>0.187740083812346</v>
      </c>
      <c r="AI11" s="17">
        <v>0.233601133767776</v>
      </c>
      <c r="AJ11" s="17">
        <v>0.15893659279384501</v>
      </c>
      <c r="AK11" s="17">
        <v>0.169795350242301</v>
      </c>
      <c r="AL11" s="17">
        <v>0.13254237064383101</v>
      </c>
      <c r="AM11" s="17">
        <v>0.117941481788984</v>
      </c>
      <c r="AN11" s="17">
        <v>0.160290275120437</v>
      </c>
      <c r="AO11" s="17">
        <v>0.15280041296987901</v>
      </c>
      <c r="AP11" s="17">
        <v>0.217216999029653</v>
      </c>
      <c r="AQ11" s="17">
        <v>0.142724348515021</v>
      </c>
      <c r="AR11" s="17">
        <v>0.173427416536162</v>
      </c>
      <c r="AS11" s="17">
        <v>0.19547804093465801</v>
      </c>
      <c r="AT11" s="17">
        <v>0.19047168162804201</v>
      </c>
      <c r="AU11" s="17">
        <v>0.17068785814627499</v>
      </c>
      <c r="AV11" s="17"/>
      <c r="AW11" s="17">
        <v>0.153145454291788</v>
      </c>
      <c r="AX11" s="17">
        <v>0.21364373777398199</v>
      </c>
      <c r="AY11" s="17">
        <v>0.15339824928618401</v>
      </c>
      <c r="AZ11" s="17">
        <v>0.14631871768681201</v>
      </c>
      <c r="BA11" s="17">
        <v>0.131121492093557</v>
      </c>
      <c r="BB11" s="17"/>
      <c r="BC11" s="17">
        <v>0.159776568121417</v>
      </c>
      <c r="BD11" s="17">
        <v>0.170492659377354</v>
      </c>
      <c r="BE11" s="17">
        <v>0.16479996297875599</v>
      </c>
      <c r="BF11" s="17">
        <v>0.157872144485007</v>
      </c>
      <c r="BG11" s="17">
        <v>0.268087100659546</v>
      </c>
      <c r="BH11" s="17"/>
      <c r="BI11" s="17">
        <v>0.16767180320691999</v>
      </c>
      <c r="BJ11" s="17"/>
      <c r="BK11" s="17">
        <v>0.15890616044415601</v>
      </c>
      <c r="BL11" s="17">
        <v>0.16156447684039099</v>
      </c>
      <c r="BM11" s="17">
        <v>0.17548812927389701</v>
      </c>
      <c r="BN11" s="17">
        <v>0.17760154289528601</v>
      </c>
      <c r="BO11" s="17"/>
      <c r="BP11" s="17">
        <v>0.18220391761916399</v>
      </c>
      <c r="BQ11" s="17">
        <v>0.16422741153558101</v>
      </c>
      <c r="BR11" s="17">
        <v>0.16356075711399601</v>
      </c>
      <c r="BS11" s="17">
        <v>0.16911061930539201</v>
      </c>
      <c r="BT11" s="17">
        <v>0.19734271292535099</v>
      </c>
      <c r="BU11" s="17"/>
      <c r="BV11" s="17">
        <v>0.17393420908981999</v>
      </c>
      <c r="BW11" s="17">
        <v>0.16275308414992201</v>
      </c>
      <c r="BX11" s="17">
        <v>0.172501579948656</v>
      </c>
      <c r="BY11" s="17">
        <v>0.164915524575177</v>
      </c>
      <c r="BZ11" s="17">
        <v>0.217605777184878</v>
      </c>
      <c r="CA11" s="17"/>
      <c r="CB11" s="17">
        <v>0.15518879776214001</v>
      </c>
      <c r="CC11" s="17">
        <v>0.17662382661282</v>
      </c>
      <c r="CD11" s="17"/>
      <c r="CE11" s="17">
        <v>0.15972940817832801</v>
      </c>
      <c r="CF11" s="17"/>
      <c r="CG11" s="17">
        <v>0.13738064148198101</v>
      </c>
    </row>
    <row r="12" spans="2:85" x14ac:dyDescent="0.35">
      <c r="B12" s="18" t="s">
        <v>294</v>
      </c>
      <c r="C12" s="17">
        <v>0.15443196060960601</v>
      </c>
      <c r="D12" s="17">
        <v>0.147220828619681</v>
      </c>
      <c r="E12" s="17">
        <v>0.16192309087192999</v>
      </c>
      <c r="F12" s="17"/>
      <c r="G12" s="17">
        <v>0.1414118144307</v>
      </c>
      <c r="H12" s="17">
        <v>0.11414031557493901</v>
      </c>
      <c r="I12" s="17">
        <v>0.15105500553273701</v>
      </c>
      <c r="J12" s="17">
        <v>0.18169605053594001</v>
      </c>
      <c r="K12" s="17">
        <v>0.213594521960635</v>
      </c>
      <c r="L12" s="17">
        <v>0.136765020348524</v>
      </c>
      <c r="M12" s="17"/>
      <c r="N12" s="17">
        <v>0.11885313940798101</v>
      </c>
      <c r="O12" s="17">
        <v>0.155375533693041</v>
      </c>
      <c r="P12" s="17">
        <v>0.18108425168180101</v>
      </c>
      <c r="Q12" s="17">
        <v>0.16448308398307199</v>
      </c>
      <c r="R12" s="17"/>
      <c r="S12" s="17">
        <v>0.12647725660567399</v>
      </c>
      <c r="T12" s="17">
        <v>0.15547501741462599</v>
      </c>
      <c r="U12" s="17">
        <v>0.18229541254364501</v>
      </c>
      <c r="V12" s="17">
        <v>0.183167492140732</v>
      </c>
      <c r="W12" s="17">
        <v>0.17937588487074299</v>
      </c>
      <c r="X12" s="17">
        <v>0.18069305814264799</v>
      </c>
      <c r="Y12" s="17">
        <v>0.105277207340551</v>
      </c>
      <c r="Z12" s="17">
        <v>0.20459412064016599</v>
      </c>
      <c r="AA12" s="17">
        <v>0.14189623150175701</v>
      </c>
      <c r="AB12" s="17">
        <v>0.126654992887061</v>
      </c>
      <c r="AC12" s="17">
        <v>0.18318449893918401</v>
      </c>
      <c r="AD12" s="17">
        <v>0.12934661135380299</v>
      </c>
      <c r="AE12" s="17"/>
      <c r="AF12" s="17">
        <v>0.16135422490422499</v>
      </c>
      <c r="AG12" s="17">
        <v>0.103575159504633</v>
      </c>
      <c r="AH12" s="17">
        <v>0.197101705716692</v>
      </c>
      <c r="AI12" s="17">
        <v>0.11237567486340699</v>
      </c>
      <c r="AJ12" s="17">
        <v>0.172169418401214</v>
      </c>
      <c r="AK12" s="17">
        <v>0.183371898116517</v>
      </c>
      <c r="AL12" s="17">
        <v>0.144627680882051</v>
      </c>
      <c r="AM12" s="17">
        <v>0.195256794667757</v>
      </c>
      <c r="AN12" s="17">
        <v>0.19899328803368099</v>
      </c>
      <c r="AO12" s="17">
        <v>0.160525751483408</v>
      </c>
      <c r="AP12" s="17">
        <v>0.161347543532222</v>
      </c>
      <c r="AQ12" s="17">
        <v>0.15071386566466399</v>
      </c>
      <c r="AR12" s="17">
        <v>0.124508182557233</v>
      </c>
      <c r="AS12" s="17">
        <v>0.104008862252889</v>
      </c>
      <c r="AT12" s="17">
        <v>0.107407430695105</v>
      </c>
      <c r="AU12" s="17">
        <v>5.8615520055141902E-2</v>
      </c>
      <c r="AV12" s="17"/>
      <c r="AW12" s="17">
        <v>0.18917322359911201</v>
      </c>
      <c r="AX12" s="17">
        <v>0.15817685693195499</v>
      </c>
      <c r="AY12" s="17">
        <v>0.124730959830646</v>
      </c>
      <c r="AZ12" s="17">
        <v>0.109547226153277</v>
      </c>
      <c r="BA12" s="17">
        <v>0.18515906502681201</v>
      </c>
      <c r="BB12" s="17"/>
      <c r="BC12" s="17">
        <v>5.96906015873842E-2</v>
      </c>
      <c r="BD12" s="17">
        <v>0.13221598974978499</v>
      </c>
      <c r="BE12" s="17">
        <v>0.15781548897509101</v>
      </c>
      <c r="BF12" s="17">
        <v>0.23940146235295501</v>
      </c>
      <c r="BG12" s="17">
        <v>0.29266339805417102</v>
      </c>
      <c r="BH12" s="17"/>
      <c r="BI12" s="17">
        <v>0.15432564696039999</v>
      </c>
      <c r="BJ12" s="17"/>
      <c r="BK12" s="17">
        <v>0.12524283370414899</v>
      </c>
      <c r="BL12" s="17">
        <v>0.14724998838405201</v>
      </c>
      <c r="BM12" s="17">
        <v>0.16477385667622901</v>
      </c>
      <c r="BN12" s="17">
        <v>0.23633412209580201</v>
      </c>
      <c r="BO12" s="17"/>
      <c r="BP12" s="17">
        <v>0.16559735299803799</v>
      </c>
      <c r="BQ12" s="17">
        <v>0.104106567248336</v>
      </c>
      <c r="BR12" s="17">
        <v>6.7583883974212694E-2</v>
      </c>
      <c r="BS12" s="17">
        <v>0.25030490004595002</v>
      </c>
      <c r="BT12" s="17">
        <v>0.159377537115034</v>
      </c>
      <c r="BU12" s="17"/>
      <c r="BV12" s="17">
        <v>0.14477973774793401</v>
      </c>
      <c r="BW12" s="17">
        <v>6.2289111392888001E-2</v>
      </c>
      <c r="BX12" s="17">
        <v>0.13707352096700101</v>
      </c>
      <c r="BY12" s="17">
        <v>0.24246717906932599</v>
      </c>
      <c r="BZ12" s="17">
        <v>0.18440639889749599</v>
      </c>
      <c r="CA12" s="17"/>
      <c r="CB12" s="17">
        <v>0.18048759714968099</v>
      </c>
      <c r="CC12" s="17">
        <v>0.13917144683862401</v>
      </c>
      <c r="CD12" s="17"/>
      <c r="CE12" s="17">
        <v>6.4023272592792502E-2</v>
      </c>
      <c r="CF12" s="17"/>
      <c r="CG12" s="17">
        <v>0.136109065654094</v>
      </c>
    </row>
    <row r="13" spans="2:85" x14ac:dyDescent="0.35">
      <c r="B13" s="18" t="s">
        <v>140</v>
      </c>
      <c r="C13" s="19">
        <v>0.20446551501955901</v>
      </c>
      <c r="D13" s="19">
        <v>0.17368935911354</v>
      </c>
      <c r="E13" s="19">
        <v>0.232691663378432</v>
      </c>
      <c r="F13" s="19"/>
      <c r="G13" s="19">
        <v>0.161979122130437</v>
      </c>
      <c r="H13" s="19">
        <v>0.167502732020191</v>
      </c>
      <c r="I13" s="19">
        <v>0.18284908016332799</v>
      </c>
      <c r="J13" s="19">
        <v>0.171386264316163</v>
      </c>
      <c r="K13" s="19">
        <v>0.214214626179523</v>
      </c>
      <c r="L13" s="19">
        <v>0.30058696746518498</v>
      </c>
      <c r="M13" s="19"/>
      <c r="N13" s="19">
        <v>0.134687182998769</v>
      </c>
      <c r="O13" s="19">
        <v>0.20719252982775199</v>
      </c>
      <c r="P13" s="19">
        <v>0.21326433847029999</v>
      </c>
      <c r="Q13" s="19">
        <v>0.27088277768499702</v>
      </c>
      <c r="R13" s="19"/>
      <c r="S13" s="19">
        <v>0.17192575093502999</v>
      </c>
      <c r="T13" s="19">
        <v>0.230024359475205</v>
      </c>
      <c r="U13" s="19">
        <v>0.23665863224163</v>
      </c>
      <c r="V13" s="19">
        <v>0.185124767818137</v>
      </c>
      <c r="W13" s="19">
        <v>0.18300931530648801</v>
      </c>
      <c r="X13" s="19">
        <v>0.14487844802550101</v>
      </c>
      <c r="Y13" s="19">
        <v>0.23075865270170801</v>
      </c>
      <c r="Z13" s="19">
        <v>0.17124124155977499</v>
      </c>
      <c r="AA13" s="19">
        <v>0.219394056363341</v>
      </c>
      <c r="AB13" s="19">
        <v>0.20609940895152501</v>
      </c>
      <c r="AC13" s="19">
        <v>0.30807765298752399</v>
      </c>
      <c r="AD13" s="19">
        <v>0.18789958074440499</v>
      </c>
      <c r="AE13" s="19"/>
      <c r="AF13" s="19">
        <v>0.30200395364830002</v>
      </c>
      <c r="AG13" s="19">
        <v>0.34524888869564502</v>
      </c>
      <c r="AH13" s="19">
        <v>0.25295219766980698</v>
      </c>
      <c r="AI13" s="19">
        <v>0.29063459108256201</v>
      </c>
      <c r="AJ13" s="19">
        <v>0.19249009551065499</v>
      </c>
      <c r="AK13" s="19">
        <v>0.21993558449422301</v>
      </c>
      <c r="AL13" s="19">
        <v>0.26258780644711299</v>
      </c>
      <c r="AM13" s="19">
        <v>0.20343942217361899</v>
      </c>
      <c r="AN13" s="19">
        <v>0.17833664679272501</v>
      </c>
      <c r="AO13" s="19">
        <v>0.16508705944565499</v>
      </c>
      <c r="AP13" s="19">
        <v>0.146061723592258</v>
      </c>
      <c r="AQ13" s="19">
        <v>0.144524368069506</v>
      </c>
      <c r="AR13" s="19">
        <v>0.15181826510271201</v>
      </c>
      <c r="AS13" s="19">
        <v>0.10893572785154799</v>
      </c>
      <c r="AT13" s="19">
        <v>0.18451577067243699</v>
      </c>
      <c r="AU13" s="19">
        <v>4.83697695195731E-2</v>
      </c>
      <c r="AV13" s="19"/>
      <c r="AW13" s="19">
        <v>0.26806624338896101</v>
      </c>
      <c r="AX13" s="19">
        <v>0.235859357047466</v>
      </c>
      <c r="AY13" s="19">
        <v>0.15469236227993</v>
      </c>
      <c r="AZ13" s="19">
        <v>0.13544254119084401</v>
      </c>
      <c r="BA13" s="19">
        <v>3.4937746715659301E-2</v>
      </c>
      <c r="BB13" s="19"/>
      <c r="BC13" s="19">
        <v>0.102740614294809</v>
      </c>
      <c r="BD13" s="19">
        <v>0.18248599835044399</v>
      </c>
      <c r="BE13" s="19">
        <v>0.239247756942119</v>
      </c>
      <c r="BF13" s="19">
        <v>0.255362794367538</v>
      </c>
      <c r="BG13" s="19">
        <v>0.16627654700328601</v>
      </c>
      <c r="BH13" s="19"/>
      <c r="BI13" s="19">
        <v>0.19440606853158801</v>
      </c>
      <c r="BJ13" s="19"/>
      <c r="BK13" s="19">
        <v>0.23193560073264699</v>
      </c>
      <c r="BL13" s="19">
        <v>0.22464858289383899</v>
      </c>
      <c r="BM13" s="19">
        <v>0.17942629603400001</v>
      </c>
      <c r="BN13" s="19">
        <v>0.32095547364351901</v>
      </c>
      <c r="BO13" s="19"/>
      <c r="BP13" s="19">
        <v>0.17863700298632701</v>
      </c>
      <c r="BQ13" s="19">
        <v>0.164145361548033</v>
      </c>
      <c r="BR13" s="19">
        <v>0.17101671497488699</v>
      </c>
      <c r="BS13" s="19">
        <v>0.19780339316155701</v>
      </c>
      <c r="BT13" s="19">
        <v>0.126029896867207</v>
      </c>
      <c r="BU13" s="19"/>
      <c r="BV13" s="19">
        <v>0.166321760900138</v>
      </c>
      <c r="BW13" s="19">
        <v>0.161777731904927</v>
      </c>
      <c r="BX13" s="19">
        <v>0.14687576939619701</v>
      </c>
      <c r="BY13" s="19">
        <v>0.18770934515418899</v>
      </c>
      <c r="BZ13" s="19">
        <v>0.13311988559082499</v>
      </c>
      <c r="CA13" s="19"/>
      <c r="CB13" s="19">
        <v>0.15076519091142401</v>
      </c>
      <c r="CC13" s="19">
        <v>0.235917233126615</v>
      </c>
      <c r="CD13" s="19"/>
      <c r="CE13" s="19">
        <v>0.149735405235254</v>
      </c>
      <c r="CF13" s="19"/>
      <c r="CG13" s="19">
        <v>9.2955099979724398E-2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0.23366497890017801</v>
      </c>
      <c r="D9" s="17">
        <v>0.25282556067626699</v>
      </c>
      <c r="E9" s="17">
        <v>0.21567022434955299</v>
      </c>
      <c r="F9" s="17"/>
      <c r="G9" s="17">
        <v>0.20178423740998599</v>
      </c>
      <c r="H9" s="17">
        <v>0.30194346179786402</v>
      </c>
      <c r="I9" s="17">
        <v>0.195538781326101</v>
      </c>
      <c r="J9" s="17">
        <v>0.21112606471377601</v>
      </c>
      <c r="K9" s="17">
        <v>0.261966472981293</v>
      </c>
      <c r="L9" s="17">
        <v>0.22961829183891</v>
      </c>
      <c r="M9" s="17"/>
      <c r="N9" s="17">
        <v>0.29536562051350601</v>
      </c>
      <c r="O9" s="17">
        <v>0.23996494597458101</v>
      </c>
      <c r="P9" s="17">
        <v>0.21769248222167301</v>
      </c>
      <c r="Q9" s="17">
        <v>0.17640143710869</v>
      </c>
      <c r="R9" s="17"/>
      <c r="S9" s="17">
        <v>0.209188528062971</v>
      </c>
      <c r="T9" s="17">
        <v>0.21606557538313301</v>
      </c>
      <c r="U9" s="17">
        <v>0.27619579162313601</v>
      </c>
      <c r="V9" s="17">
        <v>0.230231352247315</v>
      </c>
      <c r="W9" s="17">
        <v>0.240587040369141</v>
      </c>
      <c r="X9" s="17">
        <v>0.22525301379083601</v>
      </c>
      <c r="Y9" s="17">
        <v>0.268447962720953</v>
      </c>
      <c r="Z9" s="17">
        <v>0.17327933950116101</v>
      </c>
      <c r="AA9" s="17">
        <v>0.20714884624250501</v>
      </c>
      <c r="AB9" s="17">
        <v>0.29975930403613299</v>
      </c>
      <c r="AC9" s="17">
        <v>0.23568556440699501</v>
      </c>
      <c r="AD9" s="17">
        <v>0.21313674039900701</v>
      </c>
      <c r="AE9" s="17"/>
      <c r="AF9" s="17">
        <v>0.10432587189862</v>
      </c>
      <c r="AG9" s="17">
        <v>0.14350735030265399</v>
      </c>
      <c r="AH9" s="17">
        <v>0.15459733772697201</v>
      </c>
      <c r="AI9" s="17">
        <v>0.26363845384967699</v>
      </c>
      <c r="AJ9" s="17">
        <v>0.25977141550808902</v>
      </c>
      <c r="AK9" s="17">
        <v>0.21628067206892301</v>
      </c>
      <c r="AL9" s="17">
        <v>0.23037564366058699</v>
      </c>
      <c r="AM9" s="17">
        <v>0.200757271970568</v>
      </c>
      <c r="AN9" s="17">
        <v>0.186245595772321</v>
      </c>
      <c r="AO9" s="17">
        <v>0.216152334402097</v>
      </c>
      <c r="AP9" s="17">
        <v>0.25107912465110899</v>
      </c>
      <c r="AQ9" s="17">
        <v>0.27547816226910798</v>
      </c>
      <c r="AR9" s="17">
        <v>0.24583056229330799</v>
      </c>
      <c r="AS9" s="17">
        <v>0.35687421024966198</v>
      </c>
      <c r="AT9" s="17">
        <v>0.37501835373436498</v>
      </c>
      <c r="AU9" s="17">
        <v>0.32373164388524001</v>
      </c>
      <c r="AV9" s="17"/>
      <c r="AW9" s="17">
        <v>0.20484863170558701</v>
      </c>
      <c r="AX9" s="17">
        <v>0.19562550677940399</v>
      </c>
      <c r="AY9" s="17">
        <v>0.259650120750966</v>
      </c>
      <c r="AZ9" s="17">
        <v>0.28614884678368402</v>
      </c>
      <c r="BA9" s="17">
        <v>0.340478113885537</v>
      </c>
      <c r="BB9" s="17"/>
      <c r="BC9" s="17">
        <v>0.37093243959956901</v>
      </c>
      <c r="BD9" s="17">
        <v>0.24461134674226501</v>
      </c>
      <c r="BE9" s="17">
        <v>0.20060104483889801</v>
      </c>
      <c r="BF9" s="17">
        <v>0.19005616470373701</v>
      </c>
      <c r="BG9" s="17">
        <v>0.22513858546165399</v>
      </c>
      <c r="BH9" s="17"/>
      <c r="BI9" s="17">
        <v>0.23859743309055201</v>
      </c>
      <c r="BJ9" s="17"/>
      <c r="BK9" s="17">
        <v>0.19077496067194399</v>
      </c>
      <c r="BL9" s="17">
        <v>0.263275835841557</v>
      </c>
      <c r="BM9" s="17">
        <v>0.22833289873878301</v>
      </c>
      <c r="BN9" s="17">
        <v>0.33190940223691001</v>
      </c>
      <c r="BO9" s="17"/>
      <c r="BP9" s="17">
        <v>0.23620889858219199</v>
      </c>
      <c r="BQ9" s="17">
        <v>0.26372008955869097</v>
      </c>
      <c r="BR9" s="17">
        <v>0.286536103132286</v>
      </c>
      <c r="BS9" s="17">
        <v>0.157516917883081</v>
      </c>
      <c r="BT9" s="17">
        <v>0.29053771392865402</v>
      </c>
      <c r="BU9" s="17"/>
      <c r="BV9" s="17">
        <v>0.211560489177016</v>
      </c>
      <c r="BW9" s="17">
        <v>0.28464742406674598</v>
      </c>
      <c r="BX9" s="17">
        <v>0.30215334361276702</v>
      </c>
      <c r="BY9" s="17">
        <v>0.190357149604134</v>
      </c>
      <c r="BZ9" s="17">
        <v>0.278591620688874</v>
      </c>
      <c r="CA9" s="17"/>
      <c r="CB9" s="17">
        <v>0.227726867326947</v>
      </c>
      <c r="CC9" s="17">
        <v>0.23714286873401599</v>
      </c>
      <c r="CD9" s="17"/>
      <c r="CE9" s="17">
        <v>0.27914573737017701</v>
      </c>
      <c r="CF9" s="17"/>
      <c r="CG9" s="17">
        <v>0.30908720253688998</v>
      </c>
    </row>
    <row r="10" spans="2:85" x14ac:dyDescent="0.35">
      <c r="B10" s="18" t="s">
        <v>292</v>
      </c>
      <c r="C10" s="17">
        <v>0.271675865886848</v>
      </c>
      <c r="D10" s="17">
        <v>0.29236359058456801</v>
      </c>
      <c r="E10" s="17">
        <v>0.25230438083061302</v>
      </c>
      <c r="F10" s="17"/>
      <c r="G10" s="17">
        <v>0.301695531914975</v>
      </c>
      <c r="H10" s="17">
        <v>0.32440932981299297</v>
      </c>
      <c r="I10" s="17">
        <v>0.31736366746974198</v>
      </c>
      <c r="J10" s="17">
        <v>0.23541383344196901</v>
      </c>
      <c r="K10" s="17">
        <v>0.21928434022361801</v>
      </c>
      <c r="L10" s="17">
        <v>0.236370026444436</v>
      </c>
      <c r="M10" s="17"/>
      <c r="N10" s="17">
        <v>0.32437596131442897</v>
      </c>
      <c r="O10" s="17">
        <v>0.27369608077100699</v>
      </c>
      <c r="P10" s="17">
        <v>0.25288979105654302</v>
      </c>
      <c r="Q10" s="17">
        <v>0.231363892123299</v>
      </c>
      <c r="R10" s="17"/>
      <c r="S10" s="17">
        <v>0.35012489110512202</v>
      </c>
      <c r="T10" s="17">
        <v>0.25387828584764299</v>
      </c>
      <c r="U10" s="17">
        <v>0.27129476835503602</v>
      </c>
      <c r="V10" s="17">
        <v>0.26815400136406897</v>
      </c>
      <c r="W10" s="17">
        <v>0.209703852075417</v>
      </c>
      <c r="X10" s="17">
        <v>0.24084633881384401</v>
      </c>
      <c r="Y10" s="17">
        <v>0.25683722087038402</v>
      </c>
      <c r="Z10" s="17">
        <v>0.25279435177777398</v>
      </c>
      <c r="AA10" s="17">
        <v>0.28206454680591497</v>
      </c>
      <c r="AB10" s="17">
        <v>0.25692533395327999</v>
      </c>
      <c r="AC10" s="17">
        <v>0.24667258666132699</v>
      </c>
      <c r="AD10" s="17">
        <v>0.34366488813260598</v>
      </c>
      <c r="AE10" s="17"/>
      <c r="AF10" s="17">
        <v>0.438671717515555</v>
      </c>
      <c r="AG10" s="17">
        <v>0.140889439112204</v>
      </c>
      <c r="AH10" s="17">
        <v>0.22360475149189801</v>
      </c>
      <c r="AI10" s="17">
        <v>0.170934143924136</v>
      </c>
      <c r="AJ10" s="17">
        <v>0.28569519185192499</v>
      </c>
      <c r="AK10" s="17">
        <v>0.25851016184723702</v>
      </c>
      <c r="AL10" s="17">
        <v>0.32370375054242101</v>
      </c>
      <c r="AM10" s="17">
        <v>0.28254771708836002</v>
      </c>
      <c r="AN10" s="17">
        <v>0.240873175808347</v>
      </c>
      <c r="AO10" s="17">
        <v>0.268963541147553</v>
      </c>
      <c r="AP10" s="17">
        <v>0.29991154609513399</v>
      </c>
      <c r="AQ10" s="17">
        <v>0.286916691397199</v>
      </c>
      <c r="AR10" s="17">
        <v>0.31520921243924299</v>
      </c>
      <c r="AS10" s="17">
        <v>0.179061649017972</v>
      </c>
      <c r="AT10" s="17">
        <v>0.34562449427107</v>
      </c>
      <c r="AU10" s="17">
        <v>0.388985024371305</v>
      </c>
      <c r="AV10" s="17"/>
      <c r="AW10" s="17">
        <v>0.197291286069085</v>
      </c>
      <c r="AX10" s="17">
        <v>0.26153213459115299</v>
      </c>
      <c r="AY10" s="17">
        <v>0.31956060627588001</v>
      </c>
      <c r="AZ10" s="17">
        <v>0.32927869279273397</v>
      </c>
      <c r="BA10" s="17">
        <v>0.380684617127032</v>
      </c>
      <c r="BB10" s="17"/>
      <c r="BC10" s="17">
        <v>0.33258526141715999</v>
      </c>
      <c r="BD10" s="17">
        <v>0.29025293147595399</v>
      </c>
      <c r="BE10" s="17">
        <v>0.26562871983851999</v>
      </c>
      <c r="BF10" s="17">
        <v>0.23386125735059801</v>
      </c>
      <c r="BG10" s="17">
        <v>0.106368497393816</v>
      </c>
      <c r="BH10" s="17"/>
      <c r="BI10" s="17">
        <v>0.28018857950165799</v>
      </c>
      <c r="BJ10" s="17"/>
      <c r="BK10" s="17">
        <v>0.309754810367178</v>
      </c>
      <c r="BL10" s="17">
        <v>0.25633164621316001</v>
      </c>
      <c r="BM10" s="17">
        <v>0.273638469857239</v>
      </c>
      <c r="BN10" s="17">
        <v>0.11125898601399201</v>
      </c>
      <c r="BO10" s="17"/>
      <c r="BP10" s="17">
        <v>0.240419665326393</v>
      </c>
      <c r="BQ10" s="17">
        <v>0.30519116520235701</v>
      </c>
      <c r="BR10" s="17">
        <v>0.33894552331313998</v>
      </c>
      <c r="BS10" s="17">
        <v>0.230348830088349</v>
      </c>
      <c r="BT10" s="17">
        <v>0.31954607405575403</v>
      </c>
      <c r="BU10" s="17"/>
      <c r="BV10" s="17">
        <v>0.243550822410464</v>
      </c>
      <c r="BW10" s="17">
        <v>0.38965368683405999</v>
      </c>
      <c r="BX10" s="17">
        <v>0.29620754474581501</v>
      </c>
      <c r="BY10" s="17">
        <v>0.21560479647008801</v>
      </c>
      <c r="BZ10" s="17">
        <v>0.27751388323722098</v>
      </c>
      <c r="CA10" s="17"/>
      <c r="CB10" s="17">
        <v>0.267873660997829</v>
      </c>
      <c r="CC10" s="17">
        <v>0.27390277751803199</v>
      </c>
      <c r="CD10" s="17"/>
      <c r="CE10" s="17">
        <v>0.38311806751778499</v>
      </c>
      <c r="CF10" s="17"/>
      <c r="CG10" s="17">
        <v>0.26579953443987198</v>
      </c>
    </row>
    <row r="11" spans="2:85" x14ac:dyDescent="0.35">
      <c r="B11" s="18" t="s">
        <v>293</v>
      </c>
      <c r="C11" s="17">
        <v>0.147278798197886</v>
      </c>
      <c r="D11" s="17">
        <v>0.152204836450991</v>
      </c>
      <c r="E11" s="17">
        <v>0.14189278551027901</v>
      </c>
      <c r="F11" s="17"/>
      <c r="G11" s="17">
        <v>0.211274293587081</v>
      </c>
      <c r="H11" s="17">
        <v>0.143232110206817</v>
      </c>
      <c r="I11" s="17">
        <v>0.13340973036187501</v>
      </c>
      <c r="J11" s="17">
        <v>0.15509857316019299</v>
      </c>
      <c r="K11" s="17">
        <v>0.13051665469471199</v>
      </c>
      <c r="L11" s="17">
        <v>0.124266211117025</v>
      </c>
      <c r="M11" s="17"/>
      <c r="N11" s="17">
        <v>0.12749152139546799</v>
      </c>
      <c r="O11" s="17">
        <v>0.136832572641957</v>
      </c>
      <c r="P11" s="17">
        <v>0.15628386818628701</v>
      </c>
      <c r="Q11" s="17">
        <v>0.17136861314732699</v>
      </c>
      <c r="R11" s="17"/>
      <c r="S11" s="17">
        <v>0.16288166560676001</v>
      </c>
      <c r="T11" s="17">
        <v>0.13298758931701099</v>
      </c>
      <c r="U11" s="17">
        <v>7.8285991691132803E-2</v>
      </c>
      <c r="V11" s="17">
        <v>0.14082202254154599</v>
      </c>
      <c r="W11" s="17">
        <v>0.16291614202730401</v>
      </c>
      <c r="X11" s="17">
        <v>0.174340420436779</v>
      </c>
      <c r="Y11" s="17">
        <v>0.14703114670412301</v>
      </c>
      <c r="Z11" s="17">
        <v>0.27880884568137998</v>
      </c>
      <c r="AA11" s="17">
        <v>0.102207063061483</v>
      </c>
      <c r="AB11" s="17">
        <v>0.18489995370583501</v>
      </c>
      <c r="AC11" s="17">
        <v>0.13156830738608799</v>
      </c>
      <c r="AD11" s="17">
        <v>0.126188165030091</v>
      </c>
      <c r="AE11" s="17"/>
      <c r="AF11" s="17">
        <v>0.15271182865139499</v>
      </c>
      <c r="AG11" s="17">
        <v>0.23165825031249099</v>
      </c>
      <c r="AH11" s="17">
        <v>0.12801260816750301</v>
      </c>
      <c r="AI11" s="17">
        <v>0.19014173345836799</v>
      </c>
      <c r="AJ11" s="17">
        <v>0.13441452656823499</v>
      </c>
      <c r="AK11" s="17">
        <v>0.17042801934854701</v>
      </c>
      <c r="AL11" s="17">
        <v>6.5195497160991295E-2</v>
      </c>
      <c r="AM11" s="17">
        <v>0.13785356915695501</v>
      </c>
      <c r="AN11" s="17">
        <v>0.20055717153859801</v>
      </c>
      <c r="AO11" s="17">
        <v>0.175308481980952</v>
      </c>
      <c r="AP11" s="17">
        <v>0.13284648094408899</v>
      </c>
      <c r="AQ11" s="17">
        <v>0.17002390289495301</v>
      </c>
      <c r="AR11" s="17">
        <v>0.15550970099761599</v>
      </c>
      <c r="AS11" s="17">
        <v>0.18124063963228901</v>
      </c>
      <c r="AT11" s="17">
        <v>8.6052035614746794E-2</v>
      </c>
      <c r="AU11" s="17">
        <v>0.13623782952236799</v>
      </c>
      <c r="AV11" s="17"/>
      <c r="AW11" s="17">
        <v>0.15762342954243899</v>
      </c>
      <c r="AX11" s="17">
        <v>0.14449532992533201</v>
      </c>
      <c r="AY11" s="17">
        <v>0.150608541939551</v>
      </c>
      <c r="AZ11" s="17">
        <v>0.15033001355356301</v>
      </c>
      <c r="BA11" s="17">
        <v>8.0330821522905896E-2</v>
      </c>
      <c r="BB11" s="17"/>
      <c r="BC11" s="17">
        <v>0.152616681426161</v>
      </c>
      <c r="BD11" s="17">
        <v>0.16575752907176</v>
      </c>
      <c r="BE11" s="17">
        <v>0.130916291060753</v>
      </c>
      <c r="BF11" s="17">
        <v>0.124810907271818</v>
      </c>
      <c r="BG11" s="17">
        <v>0.20865547987539401</v>
      </c>
      <c r="BH11" s="17"/>
      <c r="BI11" s="17">
        <v>0.14592333433660901</v>
      </c>
      <c r="BJ11" s="17"/>
      <c r="BK11" s="17">
        <v>0.160839674380265</v>
      </c>
      <c r="BL11" s="17">
        <v>0.15085991935107601</v>
      </c>
      <c r="BM11" s="17">
        <v>0.14610132969335701</v>
      </c>
      <c r="BN11" s="17">
        <v>1.98091359520512E-2</v>
      </c>
      <c r="BO11" s="17"/>
      <c r="BP11" s="17">
        <v>0.15941675297692801</v>
      </c>
      <c r="BQ11" s="17">
        <v>0.167329280205881</v>
      </c>
      <c r="BR11" s="17">
        <v>0.123121909895498</v>
      </c>
      <c r="BS11" s="17">
        <v>0.154324441190376</v>
      </c>
      <c r="BT11" s="17">
        <v>0.113395253804496</v>
      </c>
      <c r="BU11" s="17"/>
      <c r="BV11" s="17">
        <v>0.19881442872740099</v>
      </c>
      <c r="BW11" s="17">
        <v>0.14855379940253099</v>
      </c>
      <c r="BX11" s="17">
        <v>0.10400434300184699</v>
      </c>
      <c r="BY11" s="17">
        <v>0.125017114392629</v>
      </c>
      <c r="BZ11" s="17">
        <v>0.13952229326681601</v>
      </c>
      <c r="CA11" s="17"/>
      <c r="CB11" s="17">
        <v>0.12721258535174201</v>
      </c>
      <c r="CC11" s="17">
        <v>0.15903136916267699</v>
      </c>
      <c r="CD11" s="17"/>
      <c r="CE11" s="17">
        <v>0.14936704096436401</v>
      </c>
      <c r="CF11" s="17"/>
      <c r="CG11" s="17">
        <v>0.12304715465895601</v>
      </c>
    </row>
    <row r="12" spans="2:85" x14ac:dyDescent="0.35">
      <c r="B12" s="18" t="s">
        <v>294</v>
      </c>
      <c r="C12" s="17">
        <v>0.23360433359952301</v>
      </c>
      <c r="D12" s="17">
        <v>0.22597761479529599</v>
      </c>
      <c r="E12" s="17">
        <v>0.239788369363542</v>
      </c>
      <c r="F12" s="17"/>
      <c r="G12" s="17">
        <v>0.17247525991537299</v>
      </c>
      <c r="H12" s="17">
        <v>0.11809402228626099</v>
      </c>
      <c r="I12" s="17">
        <v>0.25620070707544601</v>
      </c>
      <c r="J12" s="17">
        <v>0.28189043184498802</v>
      </c>
      <c r="K12" s="17">
        <v>0.28770843354847703</v>
      </c>
      <c r="L12" s="17">
        <v>0.274202498778232</v>
      </c>
      <c r="M12" s="17"/>
      <c r="N12" s="17">
        <v>0.18181696087340299</v>
      </c>
      <c r="O12" s="17">
        <v>0.23225610017113699</v>
      </c>
      <c r="P12" s="17">
        <v>0.248291401720758</v>
      </c>
      <c r="Q12" s="17">
        <v>0.274706946572503</v>
      </c>
      <c r="R12" s="17"/>
      <c r="S12" s="17">
        <v>0.16904932087345101</v>
      </c>
      <c r="T12" s="17">
        <v>0.25586094541902199</v>
      </c>
      <c r="U12" s="17">
        <v>0.20999505488773501</v>
      </c>
      <c r="V12" s="17">
        <v>0.284483118026153</v>
      </c>
      <c r="W12" s="17">
        <v>0.26186054865304498</v>
      </c>
      <c r="X12" s="17">
        <v>0.29135588550421399</v>
      </c>
      <c r="Y12" s="17">
        <v>0.208237016483896</v>
      </c>
      <c r="Z12" s="17">
        <v>0.257822062174763</v>
      </c>
      <c r="AA12" s="17">
        <v>0.26032713324638002</v>
      </c>
      <c r="AB12" s="17">
        <v>0.21309013746702099</v>
      </c>
      <c r="AC12" s="17">
        <v>0.19003390526056499</v>
      </c>
      <c r="AD12" s="17">
        <v>0.18127925103648301</v>
      </c>
      <c r="AE12" s="17"/>
      <c r="AF12" s="17">
        <v>0.15802582516420999</v>
      </c>
      <c r="AG12" s="17">
        <v>0.238144683461465</v>
      </c>
      <c r="AH12" s="17">
        <v>0.32541566184308601</v>
      </c>
      <c r="AI12" s="17">
        <v>0.23875105755623899</v>
      </c>
      <c r="AJ12" s="17">
        <v>0.180759047427032</v>
      </c>
      <c r="AK12" s="17">
        <v>0.276393859702249</v>
      </c>
      <c r="AL12" s="17">
        <v>0.269223054521875</v>
      </c>
      <c r="AM12" s="17">
        <v>0.27050680141227001</v>
      </c>
      <c r="AN12" s="17">
        <v>0.240553033308123</v>
      </c>
      <c r="AO12" s="17">
        <v>0.229875192116448</v>
      </c>
      <c r="AP12" s="17">
        <v>0.246279222258626</v>
      </c>
      <c r="AQ12" s="17">
        <v>0.18997421963312699</v>
      </c>
      <c r="AR12" s="17">
        <v>0.18148740802337601</v>
      </c>
      <c r="AS12" s="17">
        <v>0.243273643987299</v>
      </c>
      <c r="AT12" s="17">
        <v>0.10680660569994201</v>
      </c>
      <c r="AU12" s="17">
        <v>0.120050287976839</v>
      </c>
      <c r="AV12" s="17"/>
      <c r="AW12" s="17">
        <v>0.28747725613837</v>
      </c>
      <c r="AX12" s="17">
        <v>0.27199870782275198</v>
      </c>
      <c r="AY12" s="17">
        <v>0.188123324087904</v>
      </c>
      <c r="AZ12" s="17">
        <v>0.14537809151282999</v>
      </c>
      <c r="BA12" s="17">
        <v>0.16145127124737399</v>
      </c>
      <c r="BB12" s="17"/>
      <c r="BC12" s="17">
        <v>6.8162780616183097E-2</v>
      </c>
      <c r="BD12" s="17">
        <v>0.212181986276851</v>
      </c>
      <c r="BE12" s="17">
        <v>0.26261245168715702</v>
      </c>
      <c r="BF12" s="17">
        <v>0.30942545568212898</v>
      </c>
      <c r="BG12" s="17">
        <v>0.35007979060489303</v>
      </c>
      <c r="BH12" s="17"/>
      <c r="BI12" s="17">
        <v>0.23515949969987199</v>
      </c>
      <c r="BJ12" s="17"/>
      <c r="BK12" s="17">
        <v>0.198851483026764</v>
      </c>
      <c r="BL12" s="17">
        <v>0.225503081437404</v>
      </c>
      <c r="BM12" s="17">
        <v>0.24960198859799501</v>
      </c>
      <c r="BN12" s="17">
        <v>0.23772776970314499</v>
      </c>
      <c r="BO12" s="17"/>
      <c r="BP12" s="17">
        <v>0.27429637702201198</v>
      </c>
      <c r="BQ12" s="17">
        <v>0.17930600297170099</v>
      </c>
      <c r="BR12" s="17">
        <v>0.17764619881803501</v>
      </c>
      <c r="BS12" s="17">
        <v>0.37269310225393898</v>
      </c>
      <c r="BT12" s="17">
        <v>0.181500094583984</v>
      </c>
      <c r="BU12" s="17"/>
      <c r="BV12" s="17">
        <v>0.262041990193907</v>
      </c>
      <c r="BW12" s="17">
        <v>9.9104766926071106E-2</v>
      </c>
      <c r="BX12" s="17">
        <v>0.246596930450834</v>
      </c>
      <c r="BY12" s="17">
        <v>0.36619657295921398</v>
      </c>
      <c r="BZ12" s="17">
        <v>0.222238547821313</v>
      </c>
      <c r="CA12" s="17"/>
      <c r="CB12" s="17">
        <v>0.29679273089465302</v>
      </c>
      <c r="CC12" s="17">
        <v>0.196595550275215</v>
      </c>
      <c r="CD12" s="17"/>
      <c r="CE12" s="17">
        <v>0.108367689037964</v>
      </c>
      <c r="CF12" s="17"/>
      <c r="CG12" s="17">
        <v>0.255159102803101</v>
      </c>
    </row>
    <row r="13" spans="2:85" x14ac:dyDescent="0.35">
      <c r="B13" s="18" t="s">
        <v>140</v>
      </c>
      <c r="C13" s="19">
        <v>0.113776023415564</v>
      </c>
      <c r="D13" s="19">
        <v>7.6628397492878794E-2</v>
      </c>
      <c r="E13" s="19">
        <v>0.15034423994601301</v>
      </c>
      <c r="F13" s="19"/>
      <c r="G13" s="19">
        <v>0.112770677172585</v>
      </c>
      <c r="H13" s="19">
        <v>0.11232107589606501</v>
      </c>
      <c r="I13" s="19">
        <v>9.7487113766835207E-2</v>
      </c>
      <c r="J13" s="19">
        <v>0.116471096839074</v>
      </c>
      <c r="K13" s="19">
        <v>0.1005240985519</v>
      </c>
      <c r="L13" s="19">
        <v>0.13554297182139599</v>
      </c>
      <c r="M13" s="19"/>
      <c r="N13" s="19">
        <v>7.0949935903193206E-2</v>
      </c>
      <c r="O13" s="19">
        <v>0.117250300441318</v>
      </c>
      <c r="P13" s="19">
        <v>0.124842456814739</v>
      </c>
      <c r="Q13" s="19">
        <v>0.14615911104818</v>
      </c>
      <c r="R13" s="19"/>
      <c r="S13" s="19">
        <v>0.108755594351696</v>
      </c>
      <c r="T13" s="19">
        <v>0.14120760403319099</v>
      </c>
      <c r="U13" s="19">
        <v>0.164228393442961</v>
      </c>
      <c r="V13" s="19">
        <v>7.6309505820916307E-2</v>
      </c>
      <c r="W13" s="19">
        <v>0.124932416875094</v>
      </c>
      <c r="X13" s="19">
        <v>6.8204341454327397E-2</v>
      </c>
      <c r="Y13" s="19">
        <v>0.119446653220644</v>
      </c>
      <c r="Z13" s="19">
        <v>3.7295400864922099E-2</v>
      </c>
      <c r="AA13" s="19">
        <v>0.148252410643716</v>
      </c>
      <c r="AB13" s="19">
        <v>4.5325270837731198E-2</v>
      </c>
      <c r="AC13" s="19">
        <v>0.19603963628502399</v>
      </c>
      <c r="AD13" s="19">
        <v>0.13573095540181301</v>
      </c>
      <c r="AE13" s="19"/>
      <c r="AF13" s="19">
        <v>0.14626475677021999</v>
      </c>
      <c r="AG13" s="19">
        <v>0.24580027681118699</v>
      </c>
      <c r="AH13" s="19">
        <v>0.16836964077054101</v>
      </c>
      <c r="AI13" s="19">
        <v>0.13653461121158</v>
      </c>
      <c r="AJ13" s="19">
        <v>0.139359818644719</v>
      </c>
      <c r="AK13" s="19">
        <v>7.8387287033043998E-2</v>
      </c>
      <c r="AL13" s="19">
        <v>0.111502054114126</v>
      </c>
      <c r="AM13" s="19">
        <v>0.10833464037184699</v>
      </c>
      <c r="AN13" s="19">
        <v>0.131771023572612</v>
      </c>
      <c r="AO13" s="19">
        <v>0.10970045035294899</v>
      </c>
      <c r="AP13" s="19">
        <v>6.98836260510418E-2</v>
      </c>
      <c r="AQ13" s="19">
        <v>7.7607023805612602E-2</v>
      </c>
      <c r="AR13" s="19">
        <v>0.101963116246458</v>
      </c>
      <c r="AS13" s="19">
        <v>3.9549857112777302E-2</v>
      </c>
      <c r="AT13" s="19">
        <v>8.6498510679876295E-2</v>
      </c>
      <c r="AU13" s="19">
        <v>3.0995214244248399E-2</v>
      </c>
      <c r="AV13" s="19"/>
      <c r="AW13" s="19">
        <v>0.15275939654452</v>
      </c>
      <c r="AX13" s="19">
        <v>0.126348320881359</v>
      </c>
      <c r="AY13" s="19">
        <v>8.2057406945700101E-2</v>
      </c>
      <c r="AZ13" s="19">
        <v>8.8864355357187896E-2</v>
      </c>
      <c r="BA13" s="19">
        <v>3.7055176217151903E-2</v>
      </c>
      <c r="BB13" s="19"/>
      <c r="BC13" s="19">
        <v>7.5702836940926999E-2</v>
      </c>
      <c r="BD13" s="19">
        <v>8.7196206433169998E-2</v>
      </c>
      <c r="BE13" s="19">
        <v>0.140241492574672</v>
      </c>
      <c r="BF13" s="19">
        <v>0.14184621499171801</v>
      </c>
      <c r="BG13" s="19">
        <v>0.10975764666424299</v>
      </c>
      <c r="BH13" s="19"/>
      <c r="BI13" s="19">
        <v>0.10013115337131</v>
      </c>
      <c r="BJ13" s="19"/>
      <c r="BK13" s="19">
        <v>0.139779071553849</v>
      </c>
      <c r="BL13" s="19">
        <v>0.104029517156803</v>
      </c>
      <c r="BM13" s="19">
        <v>0.10232531311262701</v>
      </c>
      <c r="BN13" s="19">
        <v>0.29929470609390302</v>
      </c>
      <c r="BO13" s="19"/>
      <c r="BP13" s="19">
        <v>8.9658306092475604E-2</v>
      </c>
      <c r="BQ13" s="19">
        <v>8.4453462061369305E-2</v>
      </c>
      <c r="BR13" s="19">
        <v>7.37502648410404E-2</v>
      </c>
      <c r="BS13" s="19">
        <v>8.5116708584254505E-2</v>
      </c>
      <c r="BT13" s="19">
        <v>9.5020863627112095E-2</v>
      </c>
      <c r="BU13" s="19"/>
      <c r="BV13" s="19">
        <v>8.4032269491211994E-2</v>
      </c>
      <c r="BW13" s="19">
        <v>7.8040322770592405E-2</v>
      </c>
      <c r="BX13" s="19">
        <v>5.1037838188737902E-2</v>
      </c>
      <c r="BY13" s="19">
        <v>0.102824366573936</v>
      </c>
      <c r="BZ13" s="19">
        <v>8.2133654985775503E-2</v>
      </c>
      <c r="CA13" s="19"/>
      <c r="CB13" s="19">
        <v>8.0394155428828995E-2</v>
      </c>
      <c r="CC13" s="19">
        <v>0.133327434310061</v>
      </c>
      <c r="CD13" s="19"/>
      <c r="CE13" s="19">
        <v>8.0001465109709499E-2</v>
      </c>
      <c r="CF13" s="19"/>
      <c r="CG13" s="19">
        <v>4.6907005561180999E-2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0.124142718833953</v>
      </c>
      <c r="D9" s="17">
        <v>0.15046293258781901</v>
      </c>
      <c r="E9" s="17">
        <v>9.8840243642624101E-2</v>
      </c>
      <c r="F9" s="17"/>
      <c r="G9" s="17">
        <v>0.10627943475196799</v>
      </c>
      <c r="H9" s="17">
        <v>0.17753858703327499</v>
      </c>
      <c r="I9" s="17">
        <v>0.14324877631677199</v>
      </c>
      <c r="J9" s="17">
        <v>9.2575058825568907E-2</v>
      </c>
      <c r="K9" s="17">
        <v>0.109411241603765</v>
      </c>
      <c r="L9" s="17">
        <v>0.11259188454171699</v>
      </c>
      <c r="M9" s="17"/>
      <c r="N9" s="17">
        <v>0.18350634074533001</v>
      </c>
      <c r="O9" s="17">
        <v>8.0236264172787106E-2</v>
      </c>
      <c r="P9" s="17">
        <v>0.13193516054360999</v>
      </c>
      <c r="Q9" s="17">
        <v>9.9828513063452196E-2</v>
      </c>
      <c r="R9" s="17"/>
      <c r="S9" s="17">
        <v>0.175621272237621</v>
      </c>
      <c r="T9" s="17">
        <v>0.111226093632245</v>
      </c>
      <c r="U9" s="17">
        <v>0.114088308825864</v>
      </c>
      <c r="V9" s="17">
        <v>9.37122044051793E-2</v>
      </c>
      <c r="W9" s="17">
        <v>0.13728708648310201</v>
      </c>
      <c r="X9" s="17">
        <v>0.100908659560668</v>
      </c>
      <c r="Y9" s="17">
        <v>7.2973611805643601E-2</v>
      </c>
      <c r="Z9" s="17">
        <v>8.9757056803554697E-2</v>
      </c>
      <c r="AA9" s="17">
        <v>0.146705653994954</v>
      </c>
      <c r="AB9" s="17">
        <v>0.124220672061868</v>
      </c>
      <c r="AC9" s="17">
        <v>0.156599760331777</v>
      </c>
      <c r="AD9" s="17">
        <v>0.14171740459290399</v>
      </c>
      <c r="AE9" s="17"/>
      <c r="AF9" s="17">
        <v>0.140011302938088</v>
      </c>
      <c r="AG9" s="17">
        <v>8.7987228356842195E-2</v>
      </c>
      <c r="AH9" s="17">
        <v>0.105474602547243</v>
      </c>
      <c r="AI9" s="17">
        <v>0.126919189381277</v>
      </c>
      <c r="AJ9" s="17">
        <v>0.10256385674080799</v>
      </c>
      <c r="AK9" s="17">
        <v>9.5219058949248495E-2</v>
      </c>
      <c r="AL9" s="17">
        <v>0.132960128226803</v>
      </c>
      <c r="AM9" s="17">
        <v>0.126153032303604</v>
      </c>
      <c r="AN9" s="17">
        <v>0.10542718292329099</v>
      </c>
      <c r="AO9" s="17">
        <v>9.8803474387416698E-2</v>
      </c>
      <c r="AP9" s="17">
        <v>0.130273407484852</v>
      </c>
      <c r="AQ9" s="17">
        <v>9.9839654473497505E-2</v>
      </c>
      <c r="AR9" s="17">
        <v>0.14803707956308601</v>
      </c>
      <c r="AS9" s="17">
        <v>6.4758477118552496E-2</v>
      </c>
      <c r="AT9" s="17">
        <v>0.16799748341200199</v>
      </c>
      <c r="AU9" s="17">
        <v>0.28836515748828401</v>
      </c>
      <c r="AV9" s="17"/>
      <c r="AW9" s="17">
        <v>9.3602055905056297E-2</v>
      </c>
      <c r="AX9" s="17">
        <v>8.1408418860936499E-2</v>
      </c>
      <c r="AY9" s="17">
        <v>0.126927903484326</v>
      </c>
      <c r="AZ9" s="17">
        <v>0.203980871766091</v>
      </c>
      <c r="BA9" s="17">
        <v>0.36912368626514602</v>
      </c>
      <c r="BB9" s="17"/>
      <c r="BC9" s="17">
        <v>0.26544063507644799</v>
      </c>
      <c r="BD9" s="17">
        <v>0.14019354358233099</v>
      </c>
      <c r="BE9" s="17">
        <v>8.4092456877893101E-2</v>
      </c>
      <c r="BF9" s="17">
        <v>7.5809135838829297E-2</v>
      </c>
      <c r="BG9" s="17">
        <v>0.14493669689424801</v>
      </c>
      <c r="BH9" s="17"/>
      <c r="BI9" s="17">
        <v>0.127995054457581</v>
      </c>
      <c r="BJ9" s="17"/>
      <c r="BK9" s="17">
        <v>0.113456674346576</v>
      </c>
      <c r="BL9" s="17">
        <v>0.116986035878006</v>
      </c>
      <c r="BM9" s="17">
        <v>0.13482153805338501</v>
      </c>
      <c r="BN9" s="17">
        <v>4.7667093492125098E-2</v>
      </c>
      <c r="BO9" s="17"/>
      <c r="BP9" s="17">
        <v>0.132879880738941</v>
      </c>
      <c r="BQ9" s="17">
        <v>0.17894805770732899</v>
      </c>
      <c r="BR9" s="17">
        <v>9.3498572745484093E-2</v>
      </c>
      <c r="BS9" s="17">
        <v>7.4540547013857095E-2</v>
      </c>
      <c r="BT9" s="17">
        <v>0.12533735764491699</v>
      </c>
      <c r="BU9" s="17"/>
      <c r="BV9" s="17">
        <v>0.121158793841768</v>
      </c>
      <c r="BW9" s="17">
        <v>0.231769667264906</v>
      </c>
      <c r="BX9" s="17">
        <v>0.10400339460625101</v>
      </c>
      <c r="BY9" s="17">
        <v>9.3270541539275803E-2</v>
      </c>
      <c r="BZ9" s="17">
        <v>9.6571279587893993E-2</v>
      </c>
      <c r="CA9" s="17"/>
      <c r="CB9" s="17">
        <v>0.14920077600627199</v>
      </c>
      <c r="CC9" s="17">
        <v>0.109466476863658</v>
      </c>
      <c r="CD9" s="17"/>
      <c r="CE9" s="17">
        <v>0.23216788646890199</v>
      </c>
      <c r="CF9" s="17"/>
      <c r="CG9" s="17">
        <v>0.25339647106850099</v>
      </c>
    </row>
    <row r="10" spans="2:85" x14ac:dyDescent="0.35">
      <c r="B10" s="18" t="s">
        <v>292</v>
      </c>
      <c r="C10" s="17">
        <v>0.30833880392379598</v>
      </c>
      <c r="D10" s="17">
        <v>0.32296857036691301</v>
      </c>
      <c r="E10" s="17">
        <v>0.29498448959734203</v>
      </c>
      <c r="F10" s="17"/>
      <c r="G10" s="17">
        <v>0.38002316396852698</v>
      </c>
      <c r="H10" s="17">
        <v>0.35755279561287201</v>
      </c>
      <c r="I10" s="17">
        <v>0.33001881630485702</v>
      </c>
      <c r="J10" s="17">
        <v>0.31272003530056097</v>
      </c>
      <c r="K10" s="17">
        <v>0.24798566465545099</v>
      </c>
      <c r="L10" s="17">
        <v>0.24006864239544301</v>
      </c>
      <c r="M10" s="17"/>
      <c r="N10" s="17">
        <v>0.362798393903563</v>
      </c>
      <c r="O10" s="17">
        <v>0.33658257749545101</v>
      </c>
      <c r="P10" s="17">
        <v>0.284080819251262</v>
      </c>
      <c r="Q10" s="17">
        <v>0.24253507360433299</v>
      </c>
      <c r="R10" s="17"/>
      <c r="S10" s="17">
        <v>0.33314549781493602</v>
      </c>
      <c r="T10" s="17">
        <v>0.26454991386089899</v>
      </c>
      <c r="U10" s="17">
        <v>0.29389697605957399</v>
      </c>
      <c r="V10" s="17">
        <v>0.30376156487975597</v>
      </c>
      <c r="W10" s="17">
        <v>0.31878582531852201</v>
      </c>
      <c r="X10" s="17">
        <v>0.350360791556656</v>
      </c>
      <c r="Y10" s="17">
        <v>0.314125390188849</v>
      </c>
      <c r="Z10" s="17">
        <v>0.30219164004439097</v>
      </c>
      <c r="AA10" s="17">
        <v>0.28226344485212101</v>
      </c>
      <c r="AB10" s="17">
        <v>0.37590845390411698</v>
      </c>
      <c r="AC10" s="17">
        <v>0.25034019617027198</v>
      </c>
      <c r="AD10" s="17">
        <v>0.26624707258809899</v>
      </c>
      <c r="AE10" s="17"/>
      <c r="AF10" s="17">
        <v>0.23274209247680899</v>
      </c>
      <c r="AG10" s="17">
        <v>0.21055949338662999</v>
      </c>
      <c r="AH10" s="17">
        <v>0.25697863857153802</v>
      </c>
      <c r="AI10" s="17">
        <v>0.23247321811068</v>
      </c>
      <c r="AJ10" s="17">
        <v>0.38417008972427902</v>
      </c>
      <c r="AK10" s="17">
        <v>0.29251758634151398</v>
      </c>
      <c r="AL10" s="17">
        <v>0.32100713977487799</v>
      </c>
      <c r="AM10" s="17">
        <v>0.26210175924261597</v>
      </c>
      <c r="AN10" s="17">
        <v>0.29030333919654799</v>
      </c>
      <c r="AO10" s="17">
        <v>0.37481611233574802</v>
      </c>
      <c r="AP10" s="17">
        <v>0.28190754891651398</v>
      </c>
      <c r="AQ10" s="17">
        <v>0.37682491099725501</v>
      </c>
      <c r="AR10" s="17">
        <v>0.373005212792132</v>
      </c>
      <c r="AS10" s="17">
        <v>0.32290707075025399</v>
      </c>
      <c r="AT10" s="17">
        <v>0.30758626665858002</v>
      </c>
      <c r="AU10" s="17">
        <v>0.40579852096947899</v>
      </c>
      <c r="AV10" s="17"/>
      <c r="AW10" s="17">
        <v>0.241686223099734</v>
      </c>
      <c r="AX10" s="17">
        <v>0.30019661558667998</v>
      </c>
      <c r="AY10" s="17">
        <v>0.366972012132387</v>
      </c>
      <c r="AZ10" s="17">
        <v>0.36158742522737097</v>
      </c>
      <c r="BA10" s="17">
        <v>0.35577803418492798</v>
      </c>
      <c r="BB10" s="17"/>
      <c r="BC10" s="17">
        <v>0.37737398316580101</v>
      </c>
      <c r="BD10" s="17">
        <v>0.35722166135621403</v>
      </c>
      <c r="BE10" s="17">
        <v>0.29287100266006599</v>
      </c>
      <c r="BF10" s="17">
        <v>0.20502705759498799</v>
      </c>
      <c r="BG10" s="17">
        <v>0.17904080325871899</v>
      </c>
      <c r="BH10" s="17"/>
      <c r="BI10" s="17">
        <v>0.31722853297345699</v>
      </c>
      <c r="BJ10" s="17"/>
      <c r="BK10" s="17">
        <v>0.35226178727743701</v>
      </c>
      <c r="BL10" s="17">
        <v>0.27110918278498197</v>
      </c>
      <c r="BM10" s="17">
        <v>0.312316132906101</v>
      </c>
      <c r="BN10" s="17">
        <v>0.330807316930325</v>
      </c>
      <c r="BO10" s="17"/>
      <c r="BP10" s="17">
        <v>0.33015543654426599</v>
      </c>
      <c r="BQ10" s="17">
        <v>0.32788002088947499</v>
      </c>
      <c r="BR10" s="17">
        <v>0.36182761804619601</v>
      </c>
      <c r="BS10" s="17">
        <v>0.233890804217669</v>
      </c>
      <c r="BT10" s="17">
        <v>0.38579105291753701</v>
      </c>
      <c r="BU10" s="17"/>
      <c r="BV10" s="17">
        <v>0.36632808152747098</v>
      </c>
      <c r="BW10" s="17">
        <v>0.39656211185656098</v>
      </c>
      <c r="BX10" s="17">
        <v>0.31548298930958502</v>
      </c>
      <c r="BY10" s="17">
        <v>0.246480128671481</v>
      </c>
      <c r="BZ10" s="17">
        <v>0.35155567105886198</v>
      </c>
      <c r="CA10" s="17"/>
      <c r="CB10" s="17">
        <v>0.30369846272635898</v>
      </c>
      <c r="CC10" s="17">
        <v>0.31105660322363698</v>
      </c>
      <c r="CD10" s="17"/>
      <c r="CE10" s="17">
        <v>0.39267102988022101</v>
      </c>
      <c r="CF10" s="17"/>
      <c r="CG10" s="17">
        <v>0.31080320136137402</v>
      </c>
    </row>
    <row r="11" spans="2:85" x14ac:dyDescent="0.35">
      <c r="B11" s="18" t="s">
        <v>293</v>
      </c>
      <c r="C11" s="17">
        <v>0.196222874609634</v>
      </c>
      <c r="D11" s="17">
        <v>0.213126129786228</v>
      </c>
      <c r="E11" s="17">
        <v>0.180318699827311</v>
      </c>
      <c r="F11" s="17"/>
      <c r="G11" s="17">
        <v>0.21860052094391699</v>
      </c>
      <c r="H11" s="17">
        <v>0.17617561971551501</v>
      </c>
      <c r="I11" s="17">
        <v>0.193258218508262</v>
      </c>
      <c r="J11" s="17">
        <v>0.21810565318241301</v>
      </c>
      <c r="K11" s="17">
        <v>0.183405412846881</v>
      </c>
      <c r="L11" s="17">
        <v>0.19089323514279999</v>
      </c>
      <c r="M11" s="17"/>
      <c r="N11" s="17">
        <v>0.191065868314546</v>
      </c>
      <c r="O11" s="17">
        <v>0.18987782188226399</v>
      </c>
      <c r="P11" s="17">
        <v>0.17999119945741399</v>
      </c>
      <c r="Q11" s="17">
        <v>0.224244953375622</v>
      </c>
      <c r="R11" s="17"/>
      <c r="S11" s="17">
        <v>0.18915621666993601</v>
      </c>
      <c r="T11" s="17">
        <v>0.194518529158276</v>
      </c>
      <c r="U11" s="17">
        <v>0.18346093724920601</v>
      </c>
      <c r="V11" s="17">
        <v>0.228698236249194</v>
      </c>
      <c r="W11" s="17">
        <v>0.189064800604936</v>
      </c>
      <c r="X11" s="17">
        <v>0.22340406643337399</v>
      </c>
      <c r="Y11" s="17">
        <v>0.21435848193024501</v>
      </c>
      <c r="Z11" s="17">
        <v>0.22830540255661699</v>
      </c>
      <c r="AA11" s="17">
        <v>0.19384304265469399</v>
      </c>
      <c r="AB11" s="17">
        <v>0.15350280481206299</v>
      </c>
      <c r="AC11" s="17">
        <v>0.16129571625313699</v>
      </c>
      <c r="AD11" s="17">
        <v>0.213127074136229</v>
      </c>
      <c r="AE11" s="17"/>
      <c r="AF11" s="17">
        <v>0.34754164763836098</v>
      </c>
      <c r="AG11" s="17">
        <v>0.102273950983765</v>
      </c>
      <c r="AH11" s="17">
        <v>0.166558857737092</v>
      </c>
      <c r="AI11" s="17">
        <v>0.244072066549267</v>
      </c>
      <c r="AJ11" s="17">
        <v>0.19671051418329699</v>
      </c>
      <c r="AK11" s="17">
        <v>0.19340895445431699</v>
      </c>
      <c r="AL11" s="17">
        <v>0.17607341977975899</v>
      </c>
      <c r="AM11" s="17">
        <v>0.20194205491553199</v>
      </c>
      <c r="AN11" s="17">
        <v>0.216379673494866</v>
      </c>
      <c r="AO11" s="17">
        <v>0.14809199006141599</v>
      </c>
      <c r="AP11" s="17">
        <v>0.22971532478185999</v>
      </c>
      <c r="AQ11" s="17">
        <v>0.18460264623620301</v>
      </c>
      <c r="AR11" s="17">
        <v>0.197199931811499</v>
      </c>
      <c r="AS11" s="17">
        <v>0.27984692957429003</v>
      </c>
      <c r="AT11" s="17">
        <v>0.31616301353746601</v>
      </c>
      <c r="AU11" s="17">
        <v>0.139896996171475</v>
      </c>
      <c r="AV11" s="17"/>
      <c r="AW11" s="17">
        <v>0.186584693327389</v>
      </c>
      <c r="AX11" s="17">
        <v>0.19546202655132899</v>
      </c>
      <c r="AY11" s="17">
        <v>0.21022954144575201</v>
      </c>
      <c r="AZ11" s="17">
        <v>0.19039836878299099</v>
      </c>
      <c r="BA11" s="17">
        <v>0.14721936663955401</v>
      </c>
      <c r="BB11" s="17"/>
      <c r="BC11" s="17">
        <v>0.14432388538896099</v>
      </c>
      <c r="BD11" s="17">
        <v>0.203152189706268</v>
      </c>
      <c r="BE11" s="17">
        <v>0.200620613619404</v>
      </c>
      <c r="BF11" s="17">
        <v>0.22050668051510799</v>
      </c>
      <c r="BG11" s="17">
        <v>0.13584158657479001</v>
      </c>
      <c r="BH11" s="17"/>
      <c r="BI11" s="17">
        <v>0.193673341253145</v>
      </c>
      <c r="BJ11" s="17"/>
      <c r="BK11" s="17">
        <v>0.18043223204035999</v>
      </c>
      <c r="BL11" s="17">
        <v>0.228990345576562</v>
      </c>
      <c r="BM11" s="17">
        <v>0.18931769137020699</v>
      </c>
      <c r="BN11" s="17">
        <v>7.2026410945019201E-2</v>
      </c>
      <c r="BO11" s="17"/>
      <c r="BP11" s="17">
        <v>0.19836358296457601</v>
      </c>
      <c r="BQ11" s="17">
        <v>0.19429160699915601</v>
      </c>
      <c r="BR11" s="17">
        <v>0.25455844864344701</v>
      </c>
      <c r="BS11" s="17">
        <v>0.186304210614437</v>
      </c>
      <c r="BT11" s="17">
        <v>0.18036769524638699</v>
      </c>
      <c r="BU11" s="17"/>
      <c r="BV11" s="17">
        <v>0.18930879705645301</v>
      </c>
      <c r="BW11" s="17">
        <v>0.157398832601989</v>
      </c>
      <c r="BX11" s="17">
        <v>0.269346109840855</v>
      </c>
      <c r="BY11" s="17">
        <v>0.186796105639085</v>
      </c>
      <c r="BZ11" s="17">
        <v>0.21169653343109501</v>
      </c>
      <c r="CA11" s="17"/>
      <c r="CB11" s="17">
        <v>0.17391492233945299</v>
      </c>
      <c r="CC11" s="17">
        <v>0.20928840890575001</v>
      </c>
      <c r="CD11" s="17"/>
      <c r="CE11" s="17">
        <v>0.16088980520269699</v>
      </c>
      <c r="CF11" s="17"/>
      <c r="CG11" s="17">
        <v>0.15512950495379799</v>
      </c>
    </row>
    <row r="12" spans="2:85" x14ac:dyDescent="0.35">
      <c r="B12" s="18" t="s">
        <v>294</v>
      </c>
      <c r="C12" s="17">
        <v>0.18732343602315399</v>
      </c>
      <c r="D12" s="17">
        <v>0.174653914987416</v>
      </c>
      <c r="E12" s="17">
        <v>0.19864874098589699</v>
      </c>
      <c r="F12" s="17"/>
      <c r="G12" s="17">
        <v>9.9814161518165606E-2</v>
      </c>
      <c r="H12" s="17">
        <v>0.12808819901264501</v>
      </c>
      <c r="I12" s="17">
        <v>0.18837998783093901</v>
      </c>
      <c r="J12" s="17">
        <v>0.20981030037783599</v>
      </c>
      <c r="K12" s="17">
        <v>0.271760297211326</v>
      </c>
      <c r="L12" s="17">
        <v>0.21780270645482899</v>
      </c>
      <c r="M12" s="17"/>
      <c r="N12" s="17">
        <v>0.153109077989565</v>
      </c>
      <c r="O12" s="17">
        <v>0.192972826562824</v>
      </c>
      <c r="P12" s="17">
        <v>0.187558416740217</v>
      </c>
      <c r="Q12" s="17">
        <v>0.21451725393648099</v>
      </c>
      <c r="R12" s="17"/>
      <c r="S12" s="17">
        <v>0.13337489707427999</v>
      </c>
      <c r="T12" s="17">
        <v>0.23383704142592701</v>
      </c>
      <c r="U12" s="17">
        <v>0.172547508810974</v>
      </c>
      <c r="V12" s="17">
        <v>0.20985144362876099</v>
      </c>
      <c r="W12" s="17">
        <v>0.19050276979134001</v>
      </c>
      <c r="X12" s="17">
        <v>0.18434269807185999</v>
      </c>
      <c r="Y12" s="17">
        <v>0.177718113092247</v>
      </c>
      <c r="Z12" s="17">
        <v>0.28714570720726301</v>
      </c>
      <c r="AA12" s="17">
        <v>0.193547690236756</v>
      </c>
      <c r="AB12" s="17">
        <v>0.157442747905465</v>
      </c>
      <c r="AC12" s="17">
        <v>0.195973966180155</v>
      </c>
      <c r="AD12" s="17">
        <v>0.155999127612966</v>
      </c>
      <c r="AE12" s="17"/>
      <c r="AF12" s="17">
        <v>0.19142409565775001</v>
      </c>
      <c r="AG12" s="17">
        <v>0.21874305612117001</v>
      </c>
      <c r="AH12" s="17">
        <v>0.24071806026030501</v>
      </c>
      <c r="AI12" s="17">
        <v>0.2046929725161</v>
      </c>
      <c r="AJ12" s="17">
        <v>0.130097375299082</v>
      </c>
      <c r="AK12" s="17">
        <v>0.20641080212997001</v>
      </c>
      <c r="AL12" s="17">
        <v>0.177825133475952</v>
      </c>
      <c r="AM12" s="17">
        <v>0.23837537689806601</v>
      </c>
      <c r="AN12" s="17">
        <v>0.21306520132957599</v>
      </c>
      <c r="AO12" s="17">
        <v>0.22074371108105501</v>
      </c>
      <c r="AP12" s="17">
        <v>0.19872894428403901</v>
      </c>
      <c r="AQ12" s="17">
        <v>0.22507036290405699</v>
      </c>
      <c r="AR12" s="17">
        <v>0.13851972260326101</v>
      </c>
      <c r="AS12" s="17">
        <v>0.20802403682194401</v>
      </c>
      <c r="AT12" s="17">
        <v>8.7580753458243205E-2</v>
      </c>
      <c r="AU12" s="17">
        <v>8.13721629492518E-2</v>
      </c>
      <c r="AV12" s="17"/>
      <c r="AW12" s="17">
        <v>0.23352337815129301</v>
      </c>
      <c r="AX12" s="17">
        <v>0.21464455847792399</v>
      </c>
      <c r="AY12" s="17">
        <v>0.14650976722428699</v>
      </c>
      <c r="AZ12" s="17">
        <v>0.12667081086766999</v>
      </c>
      <c r="BA12" s="17">
        <v>7.2025169394335703E-2</v>
      </c>
      <c r="BB12" s="17"/>
      <c r="BC12" s="17">
        <v>7.3760861453075699E-2</v>
      </c>
      <c r="BD12" s="17">
        <v>0.157531461778493</v>
      </c>
      <c r="BE12" s="17">
        <v>0.206804155517924</v>
      </c>
      <c r="BF12" s="17">
        <v>0.257972062541168</v>
      </c>
      <c r="BG12" s="17">
        <v>0.35308356490896398</v>
      </c>
      <c r="BH12" s="17"/>
      <c r="BI12" s="17">
        <v>0.188097775031353</v>
      </c>
      <c r="BJ12" s="17"/>
      <c r="BK12" s="17">
        <v>0.15555759292170501</v>
      </c>
      <c r="BL12" s="17">
        <v>0.169881487734694</v>
      </c>
      <c r="BM12" s="17">
        <v>0.206846849191582</v>
      </c>
      <c r="BN12" s="17">
        <v>0.20207137335094899</v>
      </c>
      <c r="BO12" s="17"/>
      <c r="BP12" s="17">
        <v>0.21569020762135999</v>
      </c>
      <c r="BQ12" s="17">
        <v>0.14149089549122701</v>
      </c>
      <c r="BR12" s="17">
        <v>0.121895545471393</v>
      </c>
      <c r="BS12" s="17">
        <v>0.34218086281003501</v>
      </c>
      <c r="BT12" s="17">
        <v>0.126884794665728</v>
      </c>
      <c r="BU12" s="17"/>
      <c r="BV12" s="17">
        <v>0.19530355391141899</v>
      </c>
      <c r="BW12" s="17">
        <v>5.8479678095911397E-2</v>
      </c>
      <c r="BX12" s="17">
        <v>0.16152971168330599</v>
      </c>
      <c r="BY12" s="17">
        <v>0.32415960673882399</v>
      </c>
      <c r="BZ12" s="17">
        <v>0.154985629619699</v>
      </c>
      <c r="CA12" s="17"/>
      <c r="CB12" s="17">
        <v>0.24662077051855699</v>
      </c>
      <c r="CC12" s="17">
        <v>0.15259360747884701</v>
      </c>
      <c r="CD12" s="17"/>
      <c r="CE12" s="17">
        <v>6.1330264326896103E-2</v>
      </c>
      <c r="CF12" s="17"/>
      <c r="CG12" s="17">
        <v>0.197454713573566</v>
      </c>
    </row>
    <row r="13" spans="2:85" x14ac:dyDescent="0.35">
      <c r="B13" s="18" t="s">
        <v>140</v>
      </c>
      <c r="C13" s="19">
        <v>0.183972166609464</v>
      </c>
      <c r="D13" s="19">
        <v>0.13878845227162401</v>
      </c>
      <c r="E13" s="19">
        <v>0.22720782594682601</v>
      </c>
      <c r="F13" s="19"/>
      <c r="G13" s="19">
        <v>0.19528271881742201</v>
      </c>
      <c r="H13" s="19">
        <v>0.160644798625692</v>
      </c>
      <c r="I13" s="19">
        <v>0.14509420103917101</v>
      </c>
      <c r="J13" s="19">
        <v>0.16678895231362201</v>
      </c>
      <c r="K13" s="19">
        <v>0.18743738368257701</v>
      </c>
      <c r="L13" s="19">
        <v>0.238643531465211</v>
      </c>
      <c r="M13" s="19"/>
      <c r="N13" s="19">
        <v>0.109520319046995</v>
      </c>
      <c r="O13" s="19">
        <v>0.200330509886674</v>
      </c>
      <c r="P13" s="19">
        <v>0.216434404007497</v>
      </c>
      <c r="Q13" s="19">
        <v>0.21887420602011101</v>
      </c>
      <c r="R13" s="19"/>
      <c r="S13" s="19">
        <v>0.168702116203227</v>
      </c>
      <c r="T13" s="19">
        <v>0.195868421922653</v>
      </c>
      <c r="U13" s="19">
        <v>0.23600626905438199</v>
      </c>
      <c r="V13" s="19">
        <v>0.16397655083711099</v>
      </c>
      <c r="W13" s="19">
        <v>0.16435951780209901</v>
      </c>
      <c r="X13" s="19">
        <v>0.140983784377441</v>
      </c>
      <c r="Y13" s="19">
        <v>0.22082440298301501</v>
      </c>
      <c r="Z13" s="19">
        <v>9.2600193388174198E-2</v>
      </c>
      <c r="AA13" s="19">
        <v>0.183640168261476</v>
      </c>
      <c r="AB13" s="19">
        <v>0.18892532131648701</v>
      </c>
      <c r="AC13" s="19">
        <v>0.235790361064659</v>
      </c>
      <c r="AD13" s="19">
        <v>0.22290932106980199</v>
      </c>
      <c r="AE13" s="19"/>
      <c r="AF13" s="19">
        <v>8.8280861288991805E-2</v>
      </c>
      <c r="AG13" s="19">
        <v>0.38043627115159301</v>
      </c>
      <c r="AH13" s="19">
        <v>0.23026984088382199</v>
      </c>
      <c r="AI13" s="19">
        <v>0.19184255344267601</v>
      </c>
      <c r="AJ13" s="19">
        <v>0.18645816405253399</v>
      </c>
      <c r="AK13" s="19">
        <v>0.21244359812495101</v>
      </c>
      <c r="AL13" s="19">
        <v>0.19213417874260699</v>
      </c>
      <c r="AM13" s="19">
        <v>0.17142777664018199</v>
      </c>
      <c r="AN13" s="19">
        <v>0.17482460305571901</v>
      </c>
      <c r="AO13" s="19">
        <v>0.157544712134364</v>
      </c>
      <c r="AP13" s="19">
        <v>0.15937477453273599</v>
      </c>
      <c r="AQ13" s="19">
        <v>0.11366242538898701</v>
      </c>
      <c r="AR13" s="19">
        <v>0.14323805323002101</v>
      </c>
      <c r="AS13" s="19">
        <v>0.124463485734959</v>
      </c>
      <c r="AT13" s="19">
        <v>0.120672482933708</v>
      </c>
      <c r="AU13" s="19">
        <v>8.4567162421509801E-2</v>
      </c>
      <c r="AV13" s="19"/>
      <c r="AW13" s="19">
        <v>0.24460364951652799</v>
      </c>
      <c r="AX13" s="19">
        <v>0.20828838052313001</v>
      </c>
      <c r="AY13" s="19">
        <v>0.14936077571324799</v>
      </c>
      <c r="AZ13" s="19">
        <v>0.117362523355877</v>
      </c>
      <c r="BA13" s="19">
        <v>5.5853743516036398E-2</v>
      </c>
      <c r="BB13" s="19"/>
      <c r="BC13" s="19">
        <v>0.13910063491571401</v>
      </c>
      <c r="BD13" s="19">
        <v>0.14190114357669401</v>
      </c>
      <c r="BE13" s="19">
        <v>0.21561177132471299</v>
      </c>
      <c r="BF13" s="19">
        <v>0.24068506350990701</v>
      </c>
      <c r="BG13" s="19">
        <v>0.18709734836328001</v>
      </c>
      <c r="BH13" s="19"/>
      <c r="BI13" s="19">
        <v>0.17300529628446401</v>
      </c>
      <c r="BJ13" s="19"/>
      <c r="BK13" s="19">
        <v>0.19829171341392099</v>
      </c>
      <c r="BL13" s="19">
        <v>0.21303294802575601</v>
      </c>
      <c r="BM13" s="19">
        <v>0.15669778847872401</v>
      </c>
      <c r="BN13" s="19">
        <v>0.34742780528158201</v>
      </c>
      <c r="BO13" s="19"/>
      <c r="BP13" s="19">
        <v>0.122910892130858</v>
      </c>
      <c r="BQ13" s="19">
        <v>0.15738941891281399</v>
      </c>
      <c r="BR13" s="19">
        <v>0.168219815093479</v>
      </c>
      <c r="BS13" s="19">
        <v>0.163083575344002</v>
      </c>
      <c r="BT13" s="19">
        <v>0.18161909952543201</v>
      </c>
      <c r="BU13" s="19"/>
      <c r="BV13" s="19">
        <v>0.12790077366288899</v>
      </c>
      <c r="BW13" s="19">
        <v>0.15578971018063301</v>
      </c>
      <c r="BX13" s="19">
        <v>0.14963779456000301</v>
      </c>
      <c r="BY13" s="19">
        <v>0.14929361741133401</v>
      </c>
      <c r="BZ13" s="19">
        <v>0.18519088630245001</v>
      </c>
      <c r="CA13" s="19"/>
      <c r="CB13" s="19">
        <v>0.12656506840935899</v>
      </c>
      <c r="CC13" s="19">
        <v>0.21759490352810901</v>
      </c>
      <c r="CD13" s="19"/>
      <c r="CE13" s="19">
        <v>0.152941014121284</v>
      </c>
      <c r="CF13" s="19"/>
      <c r="CG13" s="19">
        <v>8.3216109042760597E-2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299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0.15022381022381601</v>
      </c>
      <c r="D9" s="17">
        <v>0.170357929943322</v>
      </c>
      <c r="E9" s="17">
        <v>0.131032098427627</v>
      </c>
      <c r="F9" s="17"/>
      <c r="G9" s="17">
        <v>0.17959029659079101</v>
      </c>
      <c r="H9" s="17">
        <v>0.191609918695862</v>
      </c>
      <c r="I9" s="17">
        <v>0.16583661095921801</v>
      </c>
      <c r="J9" s="17">
        <v>0.130909373101738</v>
      </c>
      <c r="K9" s="17">
        <v>0.13853215507630601</v>
      </c>
      <c r="L9" s="17">
        <v>0.10795569132664</v>
      </c>
      <c r="M9" s="17"/>
      <c r="N9" s="17">
        <v>0.17132356946784399</v>
      </c>
      <c r="O9" s="17">
        <v>0.131761126355988</v>
      </c>
      <c r="P9" s="17">
        <v>0.15923323437450199</v>
      </c>
      <c r="Q9" s="17">
        <v>0.13991075869199299</v>
      </c>
      <c r="R9" s="17"/>
      <c r="S9" s="17">
        <v>0.14952160641715201</v>
      </c>
      <c r="T9" s="17">
        <v>0.13367141727625301</v>
      </c>
      <c r="U9" s="17">
        <v>0.150987412796936</v>
      </c>
      <c r="V9" s="17">
        <v>0.120536675076689</v>
      </c>
      <c r="W9" s="17">
        <v>0.19300318787373599</v>
      </c>
      <c r="X9" s="17">
        <v>0.16202228850397701</v>
      </c>
      <c r="Y9" s="17">
        <v>0.13787207970229601</v>
      </c>
      <c r="Z9" s="17">
        <v>0.13132968762133501</v>
      </c>
      <c r="AA9" s="17">
        <v>0.15891800192098399</v>
      </c>
      <c r="AB9" s="17">
        <v>0.20763672892813401</v>
      </c>
      <c r="AC9" s="17">
        <v>0.115484785198817</v>
      </c>
      <c r="AD9" s="17">
        <v>8.8212977804803597E-2</v>
      </c>
      <c r="AE9" s="17"/>
      <c r="AF9" s="17">
        <v>0.127894295115351</v>
      </c>
      <c r="AG9" s="17">
        <v>5.1335215778139903E-2</v>
      </c>
      <c r="AH9" s="17">
        <v>5.8577867196152697E-2</v>
      </c>
      <c r="AI9" s="17">
        <v>0.21505818614964201</v>
      </c>
      <c r="AJ9" s="17">
        <v>0.17170802598755799</v>
      </c>
      <c r="AK9" s="17">
        <v>0.15908701908714501</v>
      </c>
      <c r="AL9" s="17">
        <v>0.17400440871856401</v>
      </c>
      <c r="AM9" s="17">
        <v>0.126086539191541</v>
      </c>
      <c r="AN9" s="17">
        <v>0.111458086790178</v>
      </c>
      <c r="AO9" s="17">
        <v>0.123935554124745</v>
      </c>
      <c r="AP9" s="17">
        <v>0.10977346322143799</v>
      </c>
      <c r="AQ9" s="17">
        <v>0.172109507326902</v>
      </c>
      <c r="AR9" s="17">
        <v>0.18909507911405399</v>
      </c>
      <c r="AS9" s="17">
        <v>2.8643915103486701E-2</v>
      </c>
      <c r="AT9" s="17">
        <v>0.23130782092145899</v>
      </c>
      <c r="AU9" s="17">
        <v>0.30613251792475299</v>
      </c>
      <c r="AV9" s="17"/>
      <c r="AW9" s="17">
        <v>0.123877144358328</v>
      </c>
      <c r="AX9" s="17">
        <v>0.12912672292972299</v>
      </c>
      <c r="AY9" s="17">
        <v>0.136961787774567</v>
      </c>
      <c r="AZ9" s="17">
        <v>0.21971627060524199</v>
      </c>
      <c r="BA9" s="17">
        <v>0.35212318801053499</v>
      </c>
      <c r="BB9" s="17"/>
      <c r="BC9" s="17">
        <v>0.37067390722017801</v>
      </c>
      <c r="BD9" s="17">
        <v>0.145273954526526</v>
      </c>
      <c r="BE9" s="17">
        <v>0.109702345393977</v>
      </c>
      <c r="BF9" s="17">
        <v>0.113420177421433</v>
      </c>
      <c r="BG9" s="17">
        <v>9.6183021043842395E-2</v>
      </c>
      <c r="BH9" s="17"/>
      <c r="BI9" s="17">
        <v>0.15351683592909701</v>
      </c>
      <c r="BJ9" s="17"/>
      <c r="BK9" s="17">
        <v>0.14758986266767299</v>
      </c>
      <c r="BL9" s="17">
        <v>0.14629368382042299</v>
      </c>
      <c r="BM9" s="17">
        <v>0.15449736710552101</v>
      </c>
      <c r="BN9" s="17">
        <v>0.119852753904438</v>
      </c>
      <c r="BO9" s="17"/>
      <c r="BP9" s="17">
        <v>0.16079756552358401</v>
      </c>
      <c r="BQ9" s="17">
        <v>0.19946191079244699</v>
      </c>
      <c r="BR9" s="17">
        <v>0.14877433264374099</v>
      </c>
      <c r="BS9" s="17">
        <v>8.6956759179021403E-2</v>
      </c>
      <c r="BT9" s="17">
        <v>0.17437264633399399</v>
      </c>
      <c r="BU9" s="17"/>
      <c r="BV9" s="17">
        <v>0.16178630320047199</v>
      </c>
      <c r="BW9" s="17">
        <v>0.23737971642985101</v>
      </c>
      <c r="BX9" s="17">
        <v>0.15889463227579501</v>
      </c>
      <c r="BY9" s="17">
        <v>9.4200706366174197E-2</v>
      </c>
      <c r="BZ9" s="17">
        <v>0.15208634481174699</v>
      </c>
      <c r="CA9" s="17"/>
      <c r="CB9" s="17">
        <v>0.149686103308804</v>
      </c>
      <c r="CC9" s="17">
        <v>0.15053873953934699</v>
      </c>
      <c r="CD9" s="17"/>
      <c r="CE9" s="17">
        <v>0.236908487509053</v>
      </c>
      <c r="CF9" s="17"/>
      <c r="CG9" s="17">
        <v>0.23936220440845099</v>
      </c>
    </row>
    <row r="10" spans="2:85" x14ac:dyDescent="0.35">
      <c r="B10" s="18" t="s">
        <v>292</v>
      </c>
      <c r="C10" s="17">
        <v>0.28500047223462799</v>
      </c>
      <c r="D10" s="17">
        <v>0.304029612356501</v>
      </c>
      <c r="E10" s="17">
        <v>0.26728615178534398</v>
      </c>
      <c r="F10" s="17"/>
      <c r="G10" s="17">
        <v>0.35799265249235002</v>
      </c>
      <c r="H10" s="17">
        <v>0.33964374020704902</v>
      </c>
      <c r="I10" s="17">
        <v>0.302005858469721</v>
      </c>
      <c r="J10" s="17">
        <v>0.27012770807683201</v>
      </c>
      <c r="K10" s="17">
        <v>0.20080092971522301</v>
      </c>
      <c r="L10" s="17">
        <v>0.24686874039064099</v>
      </c>
      <c r="M10" s="17"/>
      <c r="N10" s="17">
        <v>0.320420873007213</v>
      </c>
      <c r="O10" s="17">
        <v>0.301798971850541</v>
      </c>
      <c r="P10" s="17">
        <v>0.29749118949323</v>
      </c>
      <c r="Q10" s="17">
        <v>0.21913658681998199</v>
      </c>
      <c r="R10" s="17"/>
      <c r="S10" s="17">
        <v>0.35992063275747099</v>
      </c>
      <c r="T10" s="17">
        <v>0.24219908616970201</v>
      </c>
      <c r="U10" s="17">
        <v>0.26092953448506701</v>
      </c>
      <c r="V10" s="17">
        <v>0.29408106664800199</v>
      </c>
      <c r="W10" s="17">
        <v>0.27542303139746899</v>
      </c>
      <c r="X10" s="17">
        <v>0.31706448172451202</v>
      </c>
      <c r="Y10" s="17">
        <v>0.283296501189571</v>
      </c>
      <c r="Z10" s="17">
        <v>0.207885568457086</v>
      </c>
      <c r="AA10" s="17">
        <v>0.24513524383214999</v>
      </c>
      <c r="AB10" s="17">
        <v>0.28657642002262101</v>
      </c>
      <c r="AC10" s="17">
        <v>0.24640075218632801</v>
      </c>
      <c r="AD10" s="17">
        <v>0.39765468819629901</v>
      </c>
      <c r="AE10" s="17"/>
      <c r="AF10" s="17">
        <v>0.41357073105279701</v>
      </c>
      <c r="AG10" s="17">
        <v>0.18308671453296299</v>
      </c>
      <c r="AH10" s="17">
        <v>0.24289972982046201</v>
      </c>
      <c r="AI10" s="17">
        <v>0.171340731751178</v>
      </c>
      <c r="AJ10" s="17">
        <v>0.302751578216298</v>
      </c>
      <c r="AK10" s="17">
        <v>0.27158362207692099</v>
      </c>
      <c r="AL10" s="17">
        <v>0.27736424363279399</v>
      </c>
      <c r="AM10" s="17">
        <v>0.28769312314148998</v>
      </c>
      <c r="AN10" s="17">
        <v>0.32985550172730699</v>
      </c>
      <c r="AO10" s="17">
        <v>0.27276550425864599</v>
      </c>
      <c r="AP10" s="17">
        <v>0.32713148641561901</v>
      </c>
      <c r="AQ10" s="17">
        <v>0.325217832585525</v>
      </c>
      <c r="AR10" s="17">
        <v>0.31248228654384702</v>
      </c>
      <c r="AS10" s="17">
        <v>0.33257277105418598</v>
      </c>
      <c r="AT10" s="17">
        <v>0.34263418918371402</v>
      </c>
      <c r="AU10" s="17">
        <v>0.33394426483070799</v>
      </c>
      <c r="AV10" s="17"/>
      <c r="AW10" s="17">
        <v>0.22378515552894801</v>
      </c>
      <c r="AX10" s="17">
        <v>0.26053233422523803</v>
      </c>
      <c r="AY10" s="17">
        <v>0.36320403272100599</v>
      </c>
      <c r="AZ10" s="17">
        <v>0.35052706506798997</v>
      </c>
      <c r="BA10" s="17">
        <v>0.23831359495108001</v>
      </c>
      <c r="BB10" s="17"/>
      <c r="BC10" s="17">
        <v>0.32557287083825198</v>
      </c>
      <c r="BD10" s="17">
        <v>0.328064310405695</v>
      </c>
      <c r="BE10" s="17">
        <v>0.26629416284627999</v>
      </c>
      <c r="BF10" s="17">
        <v>0.22048868134601199</v>
      </c>
      <c r="BG10" s="17">
        <v>0.17718073354484101</v>
      </c>
      <c r="BH10" s="17"/>
      <c r="BI10" s="17">
        <v>0.29090653451884102</v>
      </c>
      <c r="BJ10" s="17"/>
      <c r="BK10" s="17">
        <v>0.29538848611486301</v>
      </c>
      <c r="BL10" s="17">
        <v>0.260415224198559</v>
      </c>
      <c r="BM10" s="17">
        <v>0.30026459501064201</v>
      </c>
      <c r="BN10" s="17">
        <v>0.15008742174566</v>
      </c>
      <c r="BO10" s="17"/>
      <c r="BP10" s="17">
        <v>0.25459848437309801</v>
      </c>
      <c r="BQ10" s="17">
        <v>0.32161442422402797</v>
      </c>
      <c r="BR10" s="17">
        <v>0.38686936015986401</v>
      </c>
      <c r="BS10" s="17">
        <v>0.206069136383706</v>
      </c>
      <c r="BT10" s="17">
        <v>0.40819033983318098</v>
      </c>
      <c r="BU10" s="17"/>
      <c r="BV10" s="17">
        <v>0.279228769009013</v>
      </c>
      <c r="BW10" s="17">
        <v>0.37796038333270399</v>
      </c>
      <c r="BX10" s="17">
        <v>0.37295666107687597</v>
      </c>
      <c r="BY10" s="17">
        <v>0.22378576588893201</v>
      </c>
      <c r="BZ10" s="17">
        <v>0.34244146845351597</v>
      </c>
      <c r="CA10" s="17"/>
      <c r="CB10" s="17">
        <v>0.28945024390556101</v>
      </c>
      <c r="CC10" s="17">
        <v>0.28239428751304002</v>
      </c>
      <c r="CD10" s="17"/>
      <c r="CE10" s="17">
        <v>0.389411920901652</v>
      </c>
      <c r="CF10" s="17"/>
      <c r="CG10" s="17">
        <v>0.30141981232354598</v>
      </c>
    </row>
    <row r="11" spans="2:85" x14ac:dyDescent="0.35">
      <c r="B11" s="18" t="s">
        <v>293</v>
      </c>
      <c r="C11" s="17">
        <v>0.18644265793075701</v>
      </c>
      <c r="D11" s="17">
        <v>0.19017343062619099</v>
      </c>
      <c r="E11" s="17">
        <v>0.18176982136132799</v>
      </c>
      <c r="F11" s="17"/>
      <c r="G11" s="17">
        <v>0.172798001537879</v>
      </c>
      <c r="H11" s="17">
        <v>0.186680753505896</v>
      </c>
      <c r="I11" s="17">
        <v>0.19857124462481601</v>
      </c>
      <c r="J11" s="17">
        <v>0.1967791769168</v>
      </c>
      <c r="K11" s="17">
        <v>0.17916443588877201</v>
      </c>
      <c r="L11" s="17">
        <v>0.18192763558469999</v>
      </c>
      <c r="M11" s="17"/>
      <c r="N11" s="17">
        <v>0.20840542932897299</v>
      </c>
      <c r="O11" s="17">
        <v>0.16471990762789199</v>
      </c>
      <c r="P11" s="17">
        <v>0.19058600325910099</v>
      </c>
      <c r="Q11" s="17">
        <v>0.18315992251016799</v>
      </c>
      <c r="R11" s="17"/>
      <c r="S11" s="17">
        <v>0.18251128061272001</v>
      </c>
      <c r="T11" s="17">
        <v>0.19848550735956999</v>
      </c>
      <c r="U11" s="17">
        <v>0.14644664077108399</v>
      </c>
      <c r="V11" s="17">
        <v>0.22475688700684901</v>
      </c>
      <c r="W11" s="17">
        <v>0.166808673191747</v>
      </c>
      <c r="X11" s="17">
        <v>0.16342032653612401</v>
      </c>
      <c r="Y11" s="17">
        <v>0.17160359668873401</v>
      </c>
      <c r="Z11" s="17">
        <v>0.25731731193416302</v>
      </c>
      <c r="AA11" s="17">
        <v>0.22162364172535801</v>
      </c>
      <c r="AB11" s="17">
        <v>0.19165230865598401</v>
      </c>
      <c r="AC11" s="17">
        <v>0.15440696383107499</v>
      </c>
      <c r="AD11" s="17">
        <v>0.112337460943704</v>
      </c>
      <c r="AE11" s="17"/>
      <c r="AF11" s="17">
        <v>0.112115152291887</v>
      </c>
      <c r="AG11" s="17">
        <v>9.58759345977266E-2</v>
      </c>
      <c r="AH11" s="17">
        <v>0.21006528349912801</v>
      </c>
      <c r="AI11" s="17">
        <v>0.23490989159951201</v>
      </c>
      <c r="AJ11" s="17">
        <v>0.16162787854246699</v>
      </c>
      <c r="AK11" s="17">
        <v>0.17821043684305601</v>
      </c>
      <c r="AL11" s="17">
        <v>0.163408078051969</v>
      </c>
      <c r="AM11" s="17">
        <v>0.19372132984847201</v>
      </c>
      <c r="AN11" s="17">
        <v>0.21280140994579899</v>
      </c>
      <c r="AO11" s="17">
        <v>0.203397921228023</v>
      </c>
      <c r="AP11" s="17">
        <v>0.185161089174983</v>
      </c>
      <c r="AQ11" s="17">
        <v>0.21684461349651299</v>
      </c>
      <c r="AR11" s="17">
        <v>0.23854705888425101</v>
      </c>
      <c r="AS11" s="17">
        <v>0.27734656656223</v>
      </c>
      <c r="AT11" s="17">
        <v>0.192416054024278</v>
      </c>
      <c r="AU11" s="17">
        <v>0.149731685939609</v>
      </c>
      <c r="AV11" s="17"/>
      <c r="AW11" s="17">
        <v>0.17293604972024401</v>
      </c>
      <c r="AX11" s="17">
        <v>0.20335051093686099</v>
      </c>
      <c r="AY11" s="17">
        <v>0.21052087462607799</v>
      </c>
      <c r="AZ11" s="17">
        <v>0.15439184861769401</v>
      </c>
      <c r="BA11" s="17">
        <v>0.139744773793474</v>
      </c>
      <c r="BB11" s="17"/>
      <c r="BC11" s="17">
        <v>9.5217547677949599E-2</v>
      </c>
      <c r="BD11" s="17">
        <v>0.21376875925942301</v>
      </c>
      <c r="BE11" s="17">
        <v>0.20070756461514699</v>
      </c>
      <c r="BF11" s="17">
        <v>0.143116897598311</v>
      </c>
      <c r="BG11" s="17">
        <v>0.21902682523981001</v>
      </c>
      <c r="BH11" s="17"/>
      <c r="BI11" s="17">
        <v>0.194728717904945</v>
      </c>
      <c r="BJ11" s="17"/>
      <c r="BK11" s="17">
        <v>0.18857378859006499</v>
      </c>
      <c r="BL11" s="17">
        <v>0.20437730504080701</v>
      </c>
      <c r="BM11" s="17">
        <v>0.17763699468770799</v>
      </c>
      <c r="BN11" s="17">
        <v>0.150703403666956</v>
      </c>
      <c r="BO11" s="17"/>
      <c r="BP11" s="17">
        <v>0.21404776282862001</v>
      </c>
      <c r="BQ11" s="17">
        <v>0.185467459966736</v>
      </c>
      <c r="BR11" s="17">
        <v>0.201292009023505</v>
      </c>
      <c r="BS11" s="17">
        <v>0.19138868517943899</v>
      </c>
      <c r="BT11" s="17">
        <v>0.219943358550026</v>
      </c>
      <c r="BU11" s="17"/>
      <c r="BV11" s="17">
        <v>0.18151268036360699</v>
      </c>
      <c r="BW11" s="17">
        <v>0.15534555628853999</v>
      </c>
      <c r="BX11" s="17">
        <v>0.19149275389783799</v>
      </c>
      <c r="BY11" s="17">
        <v>0.195986355604302</v>
      </c>
      <c r="BZ11" s="17">
        <v>0.23606425788049701</v>
      </c>
      <c r="CA11" s="17"/>
      <c r="CB11" s="17">
        <v>0.18631858030168599</v>
      </c>
      <c r="CC11" s="17">
        <v>0.186515328900212</v>
      </c>
      <c r="CD11" s="17"/>
      <c r="CE11" s="17">
        <v>0.15652443765441901</v>
      </c>
      <c r="CF11" s="17"/>
      <c r="CG11" s="17">
        <v>0.189709583048943</v>
      </c>
    </row>
    <row r="12" spans="2:85" x14ac:dyDescent="0.35">
      <c r="B12" s="18" t="s">
        <v>294</v>
      </c>
      <c r="C12" s="17">
        <v>0.19533977004497999</v>
      </c>
      <c r="D12" s="17">
        <v>0.19261927678003801</v>
      </c>
      <c r="E12" s="17">
        <v>0.19857240484635999</v>
      </c>
      <c r="F12" s="17"/>
      <c r="G12" s="17">
        <v>0.118381924512411</v>
      </c>
      <c r="H12" s="17">
        <v>0.122726405958863</v>
      </c>
      <c r="I12" s="17">
        <v>0.191571805412349</v>
      </c>
      <c r="J12" s="17">
        <v>0.21078610663943101</v>
      </c>
      <c r="K12" s="17">
        <v>0.30099675895272898</v>
      </c>
      <c r="L12" s="17">
        <v>0.22511499423961601</v>
      </c>
      <c r="M12" s="17"/>
      <c r="N12" s="17">
        <v>0.16508367986918199</v>
      </c>
      <c r="O12" s="17">
        <v>0.21390012582126899</v>
      </c>
      <c r="P12" s="17">
        <v>0.18276116929849301</v>
      </c>
      <c r="Q12" s="17">
        <v>0.21617133718591</v>
      </c>
      <c r="R12" s="17"/>
      <c r="S12" s="17">
        <v>0.14188007216885801</v>
      </c>
      <c r="T12" s="17">
        <v>0.22332488437575701</v>
      </c>
      <c r="U12" s="17">
        <v>0.19875884245973799</v>
      </c>
      <c r="V12" s="17">
        <v>0.18585119400081501</v>
      </c>
      <c r="W12" s="17">
        <v>0.18380973957247601</v>
      </c>
      <c r="X12" s="17">
        <v>0.20508646889875801</v>
      </c>
      <c r="Y12" s="17">
        <v>0.21842149852852299</v>
      </c>
      <c r="Z12" s="17">
        <v>0.29818875900240399</v>
      </c>
      <c r="AA12" s="17">
        <v>0.199944992086527</v>
      </c>
      <c r="AB12" s="17">
        <v>0.16596281728123799</v>
      </c>
      <c r="AC12" s="17">
        <v>0.23170439478257299</v>
      </c>
      <c r="AD12" s="17">
        <v>0.152952090021724</v>
      </c>
      <c r="AE12" s="17"/>
      <c r="AF12" s="17">
        <v>0.15317639205431699</v>
      </c>
      <c r="AG12" s="17">
        <v>0.234658052925175</v>
      </c>
      <c r="AH12" s="17">
        <v>0.24314300775780401</v>
      </c>
      <c r="AI12" s="17">
        <v>0.19089977726530699</v>
      </c>
      <c r="AJ12" s="17">
        <v>0.16686811871309001</v>
      </c>
      <c r="AK12" s="17">
        <v>0.22788985112085899</v>
      </c>
      <c r="AL12" s="17">
        <v>0.17042875739119201</v>
      </c>
      <c r="AM12" s="17">
        <v>0.26092866617036498</v>
      </c>
      <c r="AN12" s="17">
        <v>0.22060637205657699</v>
      </c>
      <c r="AO12" s="17">
        <v>0.232833954912187</v>
      </c>
      <c r="AP12" s="17">
        <v>0.22114571448708201</v>
      </c>
      <c r="AQ12" s="17">
        <v>0.17184525376033599</v>
      </c>
      <c r="AR12" s="17">
        <v>0.13467563077310701</v>
      </c>
      <c r="AS12" s="17">
        <v>0.22773172974302899</v>
      </c>
      <c r="AT12" s="17">
        <v>7.6321970751705104E-2</v>
      </c>
      <c r="AU12" s="17">
        <v>9.6584020234040696E-2</v>
      </c>
      <c r="AV12" s="17"/>
      <c r="AW12" s="17">
        <v>0.23847253759873399</v>
      </c>
      <c r="AX12" s="17">
        <v>0.203929757645785</v>
      </c>
      <c r="AY12" s="17">
        <v>0.146240159127522</v>
      </c>
      <c r="AZ12" s="17">
        <v>0.144216643810266</v>
      </c>
      <c r="BA12" s="17">
        <v>0.11114488888476499</v>
      </c>
      <c r="BB12" s="17"/>
      <c r="BC12" s="17">
        <v>9.9571842308662395E-2</v>
      </c>
      <c r="BD12" s="17">
        <v>0.16217524116100701</v>
      </c>
      <c r="BE12" s="17">
        <v>0.21326629724233301</v>
      </c>
      <c r="BF12" s="17">
        <v>0.265351414853502</v>
      </c>
      <c r="BG12" s="17">
        <v>0.359679078931123</v>
      </c>
      <c r="BH12" s="17"/>
      <c r="BI12" s="17">
        <v>0.18987936298022301</v>
      </c>
      <c r="BJ12" s="17"/>
      <c r="BK12" s="17">
        <v>0.17569633281756999</v>
      </c>
      <c r="BL12" s="17">
        <v>0.17669834174792501</v>
      </c>
      <c r="BM12" s="17">
        <v>0.21119307949447499</v>
      </c>
      <c r="BN12" s="17">
        <v>0.21436809246827401</v>
      </c>
      <c r="BO12" s="17"/>
      <c r="BP12" s="17">
        <v>0.22932108253879699</v>
      </c>
      <c r="BQ12" s="17">
        <v>0.15804038748173099</v>
      </c>
      <c r="BR12" s="17">
        <v>0.12581719292906299</v>
      </c>
      <c r="BS12" s="17">
        <v>0.32131537257804799</v>
      </c>
      <c r="BT12" s="17">
        <v>0.11529585390778101</v>
      </c>
      <c r="BU12" s="17"/>
      <c r="BV12" s="17">
        <v>0.21895420337499899</v>
      </c>
      <c r="BW12" s="17">
        <v>7.9673952318601998E-2</v>
      </c>
      <c r="BX12" s="17">
        <v>0.17518547854036101</v>
      </c>
      <c r="BY12" s="17">
        <v>0.30381379514675699</v>
      </c>
      <c r="BZ12" s="17">
        <v>0.17838152043874</v>
      </c>
      <c r="CA12" s="17"/>
      <c r="CB12" s="17">
        <v>0.22551747574030601</v>
      </c>
      <c r="CC12" s="17">
        <v>0.17766500348797001</v>
      </c>
      <c r="CD12" s="17"/>
      <c r="CE12" s="17">
        <v>8.1457020054097107E-2</v>
      </c>
      <c r="CF12" s="17"/>
      <c r="CG12" s="17">
        <v>0.182997270401385</v>
      </c>
    </row>
    <row r="13" spans="2:85" x14ac:dyDescent="0.35">
      <c r="B13" s="18" t="s">
        <v>140</v>
      </c>
      <c r="C13" s="19">
        <v>0.18299328956581901</v>
      </c>
      <c r="D13" s="19">
        <v>0.142819750293948</v>
      </c>
      <c r="E13" s="19">
        <v>0.221339523579341</v>
      </c>
      <c r="F13" s="19"/>
      <c r="G13" s="19">
        <v>0.171237124866568</v>
      </c>
      <c r="H13" s="19">
        <v>0.15933918163232999</v>
      </c>
      <c r="I13" s="19">
        <v>0.14201448053389601</v>
      </c>
      <c r="J13" s="19">
        <v>0.19139763526519901</v>
      </c>
      <c r="K13" s="19">
        <v>0.18050572036696999</v>
      </c>
      <c r="L13" s="19">
        <v>0.238132938458404</v>
      </c>
      <c r="M13" s="19"/>
      <c r="N13" s="19">
        <v>0.134766448326788</v>
      </c>
      <c r="O13" s="19">
        <v>0.18781986834431</v>
      </c>
      <c r="P13" s="19">
        <v>0.16992840357467501</v>
      </c>
      <c r="Q13" s="19">
        <v>0.241621394791947</v>
      </c>
      <c r="R13" s="19"/>
      <c r="S13" s="19">
        <v>0.16616640804379901</v>
      </c>
      <c r="T13" s="19">
        <v>0.20231910481871701</v>
      </c>
      <c r="U13" s="19">
        <v>0.24287756948717401</v>
      </c>
      <c r="V13" s="19">
        <v>0.17477417726764399</v>
      </c>
      <c r="W13" s="19">
        <v>0.18095536796457201</v>
      </c>
      <c r="X13" s="19">
        <v>0.15240643433662801</v>
      </c>
      <c r="Y13" s="19">
        <v>0.18880632389087601</v>
      </c>
      <c r="Z13" s="19">
        <v>0.10527867298501201</v>
      </c>
      <c r="AA13" s="19">
        <v>0.17437812043498199</v>
      </c>
      <c r="AB13" s="19">
        <v>0.14817172511202401</v>
      </c>
      <c r="AC13" s="19">
        <v>0.25200310400120601</v>
      </c>
      <c r="AD13" s="19">
        <v>0.24884278303346899</v>
      </c>
      <c r="AE13" s="19"/>
      <c r="AF13" s="19">
        <v>0.19324342948564799</v>
      </c>
      <c r="AG13" s="19">
        <v>0.43504408216599599</v>
      </c>
      <c r="AH13" s="19">
        <v>0.24531411172645301</v>
      </c>
      <c r="AI13" s="19">
        <v>0.18779141323436099</v>
      </c>
      <c r="AJ13" s="19">
        <v>0.197044398540587</v>
      </c>
      <c r="AK13" s="19">
        <v>0.16322907087201799</v>
      </c>
      <c r="AL13" s="19">
        <v>0.21479451220548099</v>
      </c>
      <c r="AM13" s="19">
        <v>0.131570341648133</v>
      </c>
      <c r="AN13" s="19">
        <v>0.12527862948013799</v>
      </c>
      <c r="AO13" s="19">
        <v>0.16706706547639899</v>
      </c>
      <c r="AP13" s="19">
        <v>0.15678824670087901</v>
      </c>
      <c r="AQ13" s="19">
        <v>0.113982792830724</v>
      </c>
      <c r="AR13" s="19">
        <v>0.12519994468474099</v>
      </c>
      <c r="AS13" s="19">
        <v>0.13370501753706901</v>
      </c>
      <c r="AT13" s="19">
        <v>0.157319965118844</v>
      </c>
      <c r="AU13" s="19">
        <v>0.113607511070889</v>
      </c>
      <c r="AV13" s="19"/>
      <c r="AW13" s="19">
        <v>0.24092911279374599</v>
      </c>
      <c r="AX13" s="19">
        <v>0.20306067426239399</v>
      </c>
      <c r="AY13" s="19">
        <v>0.143073145750826</v>
      </c>
      <c r="AZ13" s="19">
        <v>0.13114817189880801</v>
      </c>
      <c r="BA13" s="19">
        <v>0.15867355436014599</v>
      </c>
      <c r="BB13" s="19"/>
      <c r="BC13" s="19">
        <v>0.108963831954958</v>
      </c>
      <c r="BD13" s="19">
        <v>0.15071773464735</v>
      </c>
      <c r="BE13" s="19">
        <v>0.21002962990226301</v>
      </c>
      <c r="BF13" s="19">
        <v>0.257622828780741</v>
      </c>
      <c r="BG13" s="19">
        <v>0.14793034124038401</v>
      </c>
      <c r="BH13" s="19"/>
      <c r="BI13" s="19">
        <v>0.17096854866689401</v>
      </c>
      <c r="BJ13" s="19"/>
      <c r="BK13" s="19">
        <v>0.19275152980982899</v>
      </c>
      <c r="BL13" s="19">
        <v>0.21221544519228699</v>
      </c>
      <c r="BM13" s="19">
        <v>0.156407963701655</v>
      </c>
      <c r="BN13" s="19">
        <v>0.36498832821467198</v>
      </c>
      <c r="BO13" s="19"/>
      <c r="BP13" s="19">
        <v>0.14123510473590001</v>
      </c>
      <c r="BQ13" s="19">
        <v>0.13541581753505899</v>
      </c>
      <c r="BR13" s="19">
        <v>0.137247105243826</v>
      </c>
      <c r="BS13" s="19">
        <v>0.19427004667978501</v>
      </c>
      <c r="BT13" s="19">
        <v>8.2197801375017601E-2</v>
      </c>
      <c r="BU13" s="19"/>
      <c r="BV13" s="19">
        <v>0.158518044051909</v>
      </c>
      <c r="BW13" s="19">
        <v>0.14964039163030299</v>
      </c>
      <c r="BX13" s="19">
        <v>0.101470474209129</v>
      </c>
      <c r="BY13" s="19">
        <v>0.182213376993835</v>
      </c>
      <c r="BZ13" s="19">
        <v>9.1026408415501206E-2</v>
      </c>
      <c r="CA13" s="19"/>
      <c r="CB13" s="19">
        <v>0.14902759674364399</v>
      </c>
      <c r="CC13" s="19">
        <v>0.20288664055943201</v>
      </c>
      <c r="CD13" s="19"/>
      <c r="CE13" s="19">
        <v>0.135698133880779</v>
      </c>
      <c r="CF13" s="19"/>
      <c r="CG13" s="19">
        <v>8.6511129817675003E-2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0.108392273701774</v>
      </c>
      <c r="D9" s="17">
        <v>0.12562428271168899</v>
      </c>
      <c r="E9" s="17">
        <v>9.1906995366891606E-2</v>
      </c>
      <c r="F9" s="17"/>
      <c r="G9" s="17">
        <v>0.15473035946730199</v>
      </c>
      <c r="H9" s="17">
        <v>0.17694034614912099</v>
      </c>
      <c r="I9" s="17">
        <v>0.13278575503422399</v>
      </c>
      <c r="J9" s="17">
        <v>8.0206453946704406E-2</v>
      </c>
      <c r="K9" s="17">
        <v>5.3257485972000501E-2</v>
      </c>
      <c r="L9" s="17">
        <v>6.1977329605117502E-2</v>
      </c>
      <c r="M9" s="17"/>
      <c r="N9" s="17">
        <v>0.137280460219533</v>
      </c>
      <c r="O9" s="17">
        <v>7.6546715059218506E-2</v>
      </c>
      <c r="P9" s="17">
        <v>8.7913481519935804E-2</v>
      </c>
      <c r="Q9" s="17">
        <v>0.12920088856048501</v>
      </c>
      <c r="R9" s="17"/>
      <c r="S9" s="17">
        <v>0.191446196748883</v>
      </c>
      <c r="T9" s="17">
        <v>5.4287517189222798E-2</v>
      </c>
      <c r="U9" s="17">
        <v>9.1884291753614303E-2</v>
      </c>
      <c r="V9" s="17">
        <v>5.6238001371246203E-2</v>
      </c>
      <c r="W9" s="17">
        <v>0.119960134982506</v>
      </c>
      <c r="X9" s="17">
        <v>0.148779301346358</v>
      </c>
      <c r="Y9" s="17">
        <v>7.1288590636710697E-2</v>
      </c>
      <c r="Z9" s="17">
        <v>0.101332724227125</v>
      </c>
      <c r="AA9" s="17">
        <v>0.123024481124416</v>
      </c>
      <c r="AB9" s="17">
        <v>0.103612226577454</v>
      </c>
      <c r="AC9" s="17">
        <v>0.101771486210565</v>
      </c>
      <c r="AD9" s="17">
        <v>8.77643704785879E-2</v>
      </c>
      <c r="AE9" s="17"/>
      <c r="AF9" s="17">
        <v>9.1007779414915002E-2</v>
      </c>
      <c r="AG9" s="17">
        <v>0.16131410797673301</v>
      </c>
      <c r="AH9" s="17">
        <v>5.5309557139943899E-2</v>
      </c>
      <c r="AI9" s="17">
        <v>9.9719414938965703E-2</v>
      </c>
      <c r="AJ9" s="17">
        <v>0.145688890032075</v>
      </c>
      <c r="AK9" s="17">
        <v>7.3621260703582506E-2</v>
      </c>
      <c r="AL9" s="17">
        <v>9.0142494379278904E-2</v>
      </c>
      <c r="AM9" s="17">
        <v>0.102626230491299</v>
      </c>
      <c r="AN9" s="17">
        <v>6.2345308040800899E-2</v>
      </c>
      <c r="AO9" s="17">
        <v>7.5988108535687202E-2</v>
      </c>
      <c r="AP9" s="17">
        <v>8.8409220081945405E-2</v>
      </c>
      <c r="AQ9" s="17">
        <v>9.66684348957524E-2</v>
      </c>
      <c r="AR9" s="17">
        <v>0.11719137487633299</v>
      </c>
      <c r="AS9" s="17">
        <v>2.8643915103486701E-2</v>
      </c>
      <c r="AT9" s="17">
        <v>0.20543737454421401</v>
      </c>
      <c r="AU9" s="17">
        <v>0.28845100502823401</v>
      </c>
      <c r="AV9" s="17"/>
      <c r="AW9" s="17">
        <v>6.3696290879138695E-2</v>
      </c>
      <c r="AX9" s="17">
        <v>0.10318610352563699</v>
      </c>
      <c r="AY9" s="17">
        <v>0.11477859260347099</v>
      </c>
      <c r="AZ9" s="17">
        <v>0.170119141242112</v>
      </c>
      <c r="BA9" s="17">
        <v>0.33523769122297598</v>
      </c>
      <c r="BB9" s="17"/>
      <c r="BC9" s="17">
        <v>0.312119444009129</v>
      </c>
      <c r="BD9" s="17">
        <v>0.106407572707618</v>
      </c>
      <c r="BE9" s="17">
        <v>6.6699317410824605E-2</v>
      </c>
      <c r="BF9" s="17">
        <v>6.8917876537006401E-2</v>
      </c>
      <c r="BG9" s="17">
        <v>0.100877417994548</v>
      </c>
      <c r="BH9" s="17"/>
      <c r="BI9" s="17">
        <v>0.111567232611525</v>
      </c>
      <c r="BJ9" s="17"/>
      <c r="BK9" s="17">
        <v>0.119195645335731</v>
      </c>
      <c r="BL9" s="17">
        <v>8.0996310578555997E-2</v>
      </c>
      <c r="BM9" s="17">
        <v>0.123901904690185</v>
      </c>
      <c r="BN9" s="17">
        <v>0</v>
      </c>
      <c r="BO9" s="17"/>
      <c r="BP9" s="17">
        <v>9.5505415816500003E-2</v>
      </c>
      <c r="BQ9" s="17">
        <v>0.15459697385374799</v>
      </c>
      <c r="BR9" s="17">
        <v>7.3631848900936603E-2</v>
      </c>
      <c r="BS9" s="17">
        <v>0.11059165027881999</v>
      </c>
      <c r="BT9" s="17">
        <v>7.1127760490441699E-2</v>
      </c>
      <c r="BU9" s="17"/>
      <c r="BV9" s="17">
        <v>0.106508812973687</v>
      </c>
      <c r="BW9" s="17">
        <v>0.21138594315716699</v>
      </c>
      <c r="BX9" s="17">
        <v>7.0980361274010806E-2</v>
      </c>
      <c r="BY9" s="17">
        <v>8.1766590778567794E-2</v>
      </c>
      <c r="BZ9" s="17">
        <v>7.0425679850678602E-2</v>
      </c>
      <c r="CA9" s="17"/>
      <c r="CB9" s="17">
        <v>0.14342786555380099</v>
      </c>
      <c r="CC9" s="17">
        <v>8.7872294037873805E-2</v>
      </c>
      <c r="CD9" s="17"/>
      <c r="CE9" s="17">
        <v>0.21905662074667001</v>
      </c>
      <c r="CF9" s="17"/>
      <c r="CG9" s="17">
        <v>0.233953672921108</v>
      </c>
    </row>
    <row r="10" spans="2:85" x14ac:dyDescent="0.35">
      <c r="B10" s="18" t="s">
        <v>292</v>
      </c>
      <c r="C10" s="17">
        <v>0.23406128906139201</v>
      </c>
      <c r="D10" s="17">
        <v>0.24655713953991801</v>
      </c>
      <c r="E10" s="17">
        <v>0.22199922234556899</v>
      </c>
      <c r="F10" s="17"/>
      <c r="G10" s="17">
        <v>0.292011261029481</v>
      </c>
      <c r="H10" s="17">
        <v>0.298828535942681</v>
      </c>
      <c r="I10" s="17">
        <v>0.26176162130388297</v>
      </c>
      <c r="J10" s="17">
        <v>0.24653186479573</v>
      </c>
      <c r="K10" s="17">
        <v>0.15056435827856801</v>
      </c>
      <c r="L10" s="17">
        <v>0.166303840229169</v>
      </c>
      <c r="M10" s="17"/>
      <c r="N10" s="17">
        <v>0.27452199243623998</v>
      </c>
      <c r="O10" s="17">
        <v>0.23139060555824301</v>
      </c>
      <c r="P10" s="17">
        <v>0.25974026532150502</v>
      </c>
      <c r="Q10" s="17">
        <v>0.172416231463423</v>
      </c>
      <c r="R10" s="17"/>
      <c r="S10" s="17">
        <v>0.28005157081040699</v>
      </c>
      <c r="T10" s="17">
        <v>0.192801853471847</v>
      </c>
      <c r="U10" s="17">
        <v>0.182091765372075</v>
      </c>
      <c r="V10" s="17">
        <v>0.30804942901099303</v>
      </c>
      <c r="W10" s="17">
        <v>0.24072855044878499</v>
      </c>
      <c r="X10" s="17">
        <v>0.221443181016169</v>
      </c>
      <c r="Y10" s="17">
        <v>0.191731776551953</v>
      </c>
      <c r="Z10" s="17">
        <v>0.23796086687572701</v>
      </c>
      <c r="AA10" s="17">
        <v>0.27305160320980298</v>
      </c>
      <c r="AB10" s="17">
        <v>0.25779207471577997</v>
      </c>
      <c r="AC10" s="17">
        <v>0.13855840543152401</v>
      </c>
      <c r="AD10" s="17">
        <v>0.18914938607551701</v>
      </c>
      <c r="AE10" s="17"/>
      <c r="AF10" s="17">
        <v>0.38117580508398402</v>
      </c>
      <c r="AG10" s="17">
        <v>0.126556701625156</v>
      </c>
      <c r="AH10" s="17">
        <v>0.17867328090046999</v>
      </c>
      <c r="AI10" s="17">
        <v>0.21354507429460801</v>
      </c>
      <c r="AJ10" s="17">
        <v>0.233415525847818</v>
      </c>
      <c r="AK10" s="17">
        <v>0.20051163660374899</v>
      </c>
      <c r="AL10" s="17">
        <v>0.23313843251646599</v>
      </c>
      <c r="AM10" s="17">
        <v>0.23752070248451099</v>
      </c>
      <c r="AN10" s="17">
        <v>0.206199238363628</v>
      </c>
      <c r="AO10" s="17">
        <v>0.28577058113241999</v>
      </c>
      <c r="AP10" s="17">
        <v>0.28161222266554498</v>
      </c>
      <c r="AQ10" s="17">
        <v>0.27488849844555002</v>
      </c>
      <c r="AR10" s="17">
        <v>0.338550120223305</v>
      </c>
      <c r="AS10" s="17">
        <v>0.19968176994759801</v>
      </c>
      <c r="AT10" s="17">
        <v>0.30561606967549299</v>
      </c>
      <c r="AU10" s="17">
        <v>0.29562967223570902</v>
      </c>
      <c r="AV10" s="17"/>
      <c r="AW10" s="17">
        <v>0.18241211558736101</v>
      </c>
      <c r="AX10" s="17">
        <v>0.19431251211926101</v>
      </c>
      <c r="AY10" s="17">
        <v>0.29412546272273199</v>
      </c>
      <c r="AZ10" s="17">
        <v>0.32362026842810099</v>
      </c>
      <c r="BA10" s="17">
        <v>0.37868100205007599</v>
      </c>
      <c r="BB10" s="17"/>
      <c r="BC10" s="17">
        <v>0.29368607544852199</v>
      </c>
      <c r="BD10" s="17">
        <v>0.26705678719756998</v>
      </c>
      <c r="BE10" s="17">
        <v>0.230232277424298</v>
      </c>
      <c r="BF10" s="17">
        <v>0.15633596792065699</v>
      </c>
      <c r="BG10" s="17">
        <v>6.6984206619821102E-2</v>
      </c>
      <c r="BH10" s="17"/>
      <c r="BI10" s="17">
        <v>0.23900574153474</v>
      </c>
      <c r="BJ10" s="17"/>
      <c r="BK10" s="17">
        <v>0.30066574415174502</v>
      </c>
      <c r="BL10" s="17">
        <v>0.21484107885012599</v>
      </c>
      <c r="BM10" s="17">
        <v>0.22583867023868201</v>
      </c>
      <c r="BN10" s="17">
        <v>0.13396805614398999</v>
      </c>
      <c r="BO10" s="17"/>
      <c r="BP10" s="17">
        <v>0.201504482697519</v>
      </c>
      <c r="BQ10" s="17">
        <v>0.303048988989011</v>
      </c>
      <c r="BR10" s="17">
        <v>0.26631642903916602</v>
      </c>
      <c r="BS10" s="17">
        <v>0.16007351512993101</v>
      </c>
      <c r="BT10" s="17">
        <v>0.33916562834841602</v>
      </c>
      <c r="BU10" s="17"/>
      <c r="BV10" s="17">
        <v>0.22144281866499901</v>
      </c>
      <c r="BW10" s="17">
        <v>0.39308787453501198</v>
      </c>
      <c r="BX10" s="17">
        <v>0.23715363640216799</v>
      </c>
      <c r="BY10" s="17">
        <v>0.16683513949352999</v>
      </c>
      <c r="BZ10" s="17">
        <v>0.27054292509407601</v>
      </c>
      <c r="CA10" s="17"/>
      <c r="CB10" s="17">
        <v>0.24096612103132001</v>
      </c>
      <c r="CC10" s="17">
        <v>0.23001720120342201</v>
      </c>
      <c r="CD10" s="17"/>
      <c r="CE10" s="17">
        <v>0.39959318844528002</v>
      </c>
      <c r="CF10" s="17"/>
      <c r="CG10" s="17">
        <v>0.29026336463347902</v>
      </c>
    </row>
    <row r="11" spans="2:85" x14ac:dyDescent="0.35">
      <c r="B11" s="18" t="s">
        <v>293</v>
      </c>
      <c r="C11" s="17">
        <v>0.216310337788787</v>
      </c>
      <c r="D11" s="17">
        <v>0.23703957924312799</v>
      </c>
      <c r="E11" s="17">
        <v>0.19673417300399301</v>
      </c>
      <c r="F11" s="17"/>
      <c r="G11" s="17">
        <v>0.23855194761162499</v>
      </c>
      <c r="H11" s="17">
        <v>0.21319089329277599</v>
      </c>
      <c r="I11" s="17">
        <v>0.19251421254390499</v>
      </c>
      <c r="J11" s="17">
        <v>0.20313463994384101</v>
      </c>
      <c r="K11" s="17">
        <v>0.22193406411229399</v>
      </c>
      <c r="L11" s="17">
        <v>0.23035612015312901</v>
      </c>
      <c r="M11" s="17"/>
      <c r="N11" s="17">
        <v>0.21559564142773899</v>
      </c>
      <c r="O11" s="17">
        <v>0.22264944904981901</v>
      </c>
      <c r="P11" s="17">
        <v>0.216978157558854</v>
      </c>
      <c r="Q11" s="17">
        <v>0.20880646251075799</v>
      </c>
      <c r="R11" s="17"/>
      <c r="S11" s="17">
        <v>0.18412427155731001</v>
      </c>
      <c r="T11" s="17">
        <v>0.25062465543164397</v>
      </c>
      <c r="U11" s="17">
        <v>0.18576798870305</v>
      </c>
      <c r="V11" s="17">
        <v>0.19562804514735199</v>
      </c>
      <c r="W11" s="17">
        <v>0.20604714369167501</v>
      </c>
      <c r="X11" s="17">
        <v>0.23677832006584701</v>
      </c>
      <c r="Y11" s="17">
        <v>0.25866832126182698</v>
      </c>
      <c r="Z11" s="17">
        <v>0.22580646847254501</v>
      </c>
      <c r="AA11" s="17">
        <v>0.18362899803413199</v>
      </c>
      <c r="AB11" s="17">
        <v>0.25108335733319798</v>
      </c>
      <c r="AC11" s="17">
        <v>0.14708002237420201</v>
      </c>
      <c r="AD11" s="17">
        <v>0.32881071887321101</v>
      </c>
      <c r="AE11" s="17"/>
      <c r="AF11" s="17">
        <v>0.17581842484899099</v>
      </c>
      <c r="AG11" s="17">
        <v>0.165344816526763</v>
      </c>
      <c r="AH11" s="17">
        <v>0.18410980924998299</v>
      </c>
      <c r="AI11" s="17">
        <v>0.24264427301238001</v>
      </c>
      <c r="AJ11" s="17">
        <v>0.18877689791621499</v>
      </c>
      <c r="AK11" s="17">
        <v>0.27566348092618997</v>
      </c>
      <c r="AL11" s="17">
        <v>0.18642997029217101</v>
      </c>
      <c r="AM11" s="17">
        <v>0.15429895602039001</v>
      </c>
      <c r="AN11" s="17">
        <v>0.22615500979770101</v>
      </c>
      <c r="AO11" s="17">
        <v>0.210666856025191</v>
      </c>
      <c r="AP11" s="17">
        <v>0.23334382446232699</v>
      </c>
      <c r="AQ11" s="17">
        <v>0.19246819813687199</v>
      </c>
      <c r="AR11" s="17">
        <v>0.170047502270814</v>
      </c>
      <c r="AS11" s="17">
        <v>0.38294559699875802</v>
      </c>
      <c r="AT11" s="17">
        <v>0.202635767390831</v>
      </c>
      <c r="AU11" s="17">
        <v>0.24928618131142699</v>
      </c>
      <c r="AV11" s="17"/>
      <c r="AW11" s="17">
        <v>0.23066307782928899</v>
      </c>
      <c r="AX11" s="17">
        <v>0.213850971170853</v>
      </c>
      <c r="AY11" s="17">
        <v>0.210775720726433</v>
      </c>
      <c r="AZ11" s="17">
        <v>0.18928371546056699</v>
      </c>
      <c r="BA11" s="17">
        <v>9.5456865074470404E-2</v>
      </c>
      <c r="BB11" s="17"/>
      <c r="BC11" s="17">
        <v>0.15498315164416199</v>
      </c>
      <c r="BD11" s="17">
        <v>0.242709801080532</v>
      </c>
      <c r="BE11" s="17">
        <v>0.210489775599426</v>
      </c>
      <c r="BF11" s="17">
        <v>0.19241382347378799</v>
      </c>
      <c r="BG11" s="17">
        <v>0.2983502026473</v>
      </c>
      <c r="BH11" s="17"/>
      <c r="BI11" s="17">
        <v>0.21948601359966499</v>
      </c>
      <c r="BJ11" s="17"/>
      <c r="BK11" s="17">
        <v>0.172416497697642</v>
      </c>
      <c r="BL11" s="17">
        <v>0.23692184323423199</v>
      </c>
      <c r="BM11" s="17">
        <v>0.226073059878662</v>
      </c>
      <c r="BN11" s="17">
        <v>7.7912268374164706E-2</v>
      </c>
      <c r="BO11" s="17"/>
      <c r="BP11" s="17">
        <v>0.22655716329021</v>
      </c>
      <c r="BQ11" s="17">
        <v>0.219104802082392</v>
      </c>
      <c r="BR11" s="17">
        <v>0.25360124538641798</v>
      </c>
      <c r="BS11" s="17">
        <v>0.16962397936047899</v>
      </c>
      <c r="BT11" s="17">
        <v>0.22181679579093799</v>
      </c>
      <c r="BU11" s="17"/>
      <c r="BV11" s="17">
        <v>0.245190534589799</v>
      </c>
      <c r="BW11" s="17">
        <v>0.197690356673975</v>
      </c>
      <c r="BX11" s="17">
        <v>0.26086515136822302</v>
      </c>
      <c r="BY11" s="17">
        <v>0.18414642265881401</v>
      </c>
      <c r="BZ11" s="17">
        <v>0.26214366639381298</v>
      </c>
      <c r="CA11" s="17"/>
      <c r="CB11" s="17">
        <v>0.17540892481846701</v>
      </c>
      <c r="CC11" s="17">
        <v>0.24026586752325099</v>
      </c>
      <c r="CD11" s="17"/>
      <c r="CE11" s="17">
        <v>0.18851752981650099</v>
      </c>
      <c r="CF11" s="17"/>
      <c r="CG11" s="17">
        <v>0.17521608763688501</v>
      </c>
    </row>
    <row r="12" spans="2:85" x14ac:dyDescent="0.35">
      <c r="B12" s="18" t="s">
        <v>294</v>
      </c>
      <c r="C12" s="17">
        <v>0.26013995341215701</v>
      </c>
      <c r="D12" s="17">
        <v>0.26142580386274</v>
      </c>
      <c r="E12" s="17">
        <v>0.25863897968963401</v>
      </c>
      <c r="F12" s="17"/>
      <c r="G12" s="17">
        <v>0.170677557826795</v>
      </c>
      <c r="H12" s="17">
        <v>0.15003651162981699</v>
      </c>
      <c r="I12" s="17">
        <v>0.240181406878855</v>
      </c>
      <c r="J12" s="17">
        <v>0.30028205068882502</v>
      </c>
      <c r="K12" s="17">
        <v>0.38950591468069301</v>
      </c>
      <c r="L12" s="17">
        <v>0.305877686492603</v>
      </c>
      <c r="M12" s="17"/>
      <c r="N12" s="17">
        <v>0.23731327375178099</v>
      </c>
      <c r="O12" s="17">
        <v>0.26778974626843899</v>
      </c>
      <c r="P12" s="17">
        <v>0.246533129010575</v>
      </c>
      <c r="Q12" s="17">
        <v>0.28571798091665901</v>
      </c>
      <c r="R12" s="17"/>
      <c r="S12" s="17">
        <v>0.19181281516731999</v>
      </c>
      <c r="T12" s="17">
        <v>0.29264482249027801</v>
      </c>
      <c r="U12" s="17">
        <v>0.28641670730871199</v>
      </c>
      <c r="V12" s="17">
        <v>0.27186996864254898</v>
      </c>
      <c r="W12" s="17">
        <v>0.29449735955057998</v>
      </c>
      <c r="X12" s="17">
        <v>0.26205211405946499</v>
      </c>
      <c r="Y12" s="17">
        <v>0.24303555873072299</v>
      </c>
      <c r="Z12" s="17">
        <v>0.32993014761357198</v>
      </c>
      <c r="AA12" s="17">
        <v>0.24356814561284901</v>
      </c>
      <c r="AB12" s="17">
        <v>0.22610462987913801</v>
      </c>
      <c r="AC12" s="17">
        <v>0.356950946445585</v>
      </c>
      <c r="AD12" s="17">
        <v>0.20193347232103101</v>
      </c>
      <c r="AE12" s="17"/>
      <c r="AF12" s="17">
        <v>0.16135422490422499</v>
      </c>
      <c r="AG12" s="17">
        <v>0.25305510234575301</v>
      </c>
      <c r="AH12" s="17">
        <v>0.34108574342599202</v>
      </c>
      <c r="AI12" s="17">
        <v>0.21605980578553199</v>
      </c>
      <c r="AJ12" s="17">
        <v>0.26817513270201099</v>
      </c>
      <c r="AK12" s="17">
        <v>0.29182717220482102</v>
      </c>
      <c r="AL12" s="17">
        <v>0.25631542004138202</v>
      </c>
      <c r="AM12" s="17">
        <v>0.32339904721130702</v>
      </c>
      <c r="AN12" s="17">
        <v>0.318750142522089</v>
      </c>
      <c r="AO12" s="17">
        <v>0.28902872535289897</v>
      </c>
      <c r="AP12" s="17">
        <v>0.24751178185397699</v>
      </c>
      <c r="AQ12" s="17">
        <v>0.30073691703053601</v>
      </c>
      <c r="AR12" s="17">
        <v>0.23732342344506199</v>
      </c>
      <c r="AS12" s="17">
        <v>0.30329552466645399</v>
      </c>
      <c r="AT12" s="17">
        <v>0.127994776124398</v>
      </c>
      <c r="AU12" s="17">
        <v>9.8270690530237806E-2</v>
      </c>
      <c r="AV12" s="17"/>
      <c r="AW12" s="17">
        <v>0.28762243650749098</v>
      </c>
      <c r="AX12" s="17">
        <v>0.29572852105379599</v>
      </c>
      <c r="AY12" s="17">
        <v>0.21654444562467701</v>
      </c>
      <c r="AZ12" s="17">
        <v>0.18438269188523401</v>
      </c>
      <c r="BA12" s="17">
        <v>0.13477069813644099</v>
      </c>
      <c r="BB12" s="17"/>
      <c r="BC12" s="17">
        <v>0.13678836972160599</v>
      </c>
      <c r="BD12" s="17">
        <v>0.22849060632568699</v>
      </c>
      <c r="BE12" s="17">
        <v>0.28217883916186398</v>
      </c>
      <c r="BF12" s="17">
        <v>0.33431337486945101</v>
      </c>
      <c r="BG12" s="17">
        <v>0.43405554809493502</v>
      </c>
      <c r="BH12" s="17"/>
      <c r="BI12" s="17">
        <v>0.25415073046638698</v>
      </c>
      <c r="BJ12" s="17"/>
      <c r="BK12" s="17">
        <v>0.21643409274388001</v>
      </c>
      <c r="BL12" s="17">
        <v>0.26720619594996697</v>
      </c>
      <c r="BM12" s="17">
        <v>0.26504068113692297</v>
      </c>
      <c r="BN12" s="17">
        <v>0.408102326965326</v>
      </c>
      <c r="BO12" s="17"/>
      <c r="BP12" s="17">
        <v>0.34277479126525401</v>
      </c>
      <c r="BQ12" s="17">
        <v>0.172047978224077</v>
      </c>
      <c r="BR12" s="17">
        <v>0.23913370970749301</v>
      </c>
      <c r="BS12" s="17">
        <v>0.43145081292091197</v>
      </c>
      <c r="BT12" s="17">
        <v>0.20360005467616399</v>
      </c>
      <c r="BU12" s="17"/>
      <c r="BV12" s="17">
        <v>0.306780038967361</v>
      </c>
      <c r="BW12" s="17">
        <v>6.3992771640606599E-2</v>
      </c>
      <c r="BX12" s="17">
        <v>0.279449522127726</v>
      </c>
      <c r="BY12" s="17">
        <v>0.42400894625567798</v>
      </c>
      <c r="BZ12" s="17">
        <v>0.245408582190528</v>
      </c>
      <c r="CA12" s="17"/>
      <c r="CB12" s="17">
        <v>0.323188728214859</v>
      </c>
      <c r="CC12" s="17">
        <v>0.223212945521166</v>
      </c>
      <c r="CD12" s="17"/>
      <c r="CE12" s="17">
        <v>6.3320450547498103E-2</v>
      </c>
      <c r="CF12" s="17"/>
      <c r="CG12" s="17">
        <v>0.238860357479867</v>
      </c>
    </row>
    <row r="13" spans="2:85" x14ac:dyDescent="0.35">
      <c r="B13" s="18" t="s">
        <v>140</v>
      </c>
      <c r="C13" s="19">
        <v>0.181096146035889</v>
      </c>
      <c r="D13" s="19">
        <v>0.12935319464252501</v>
      </c>
      <c r="E13" s="19">
        <v>0.23072062959391301</v>
      </c>
      <c r="F13" s="19"/>
      <c r="G13" s="19">
        <v>0.144028874064798</v>
      </c>
      <c r="H13" s="19">
        <v>0.16100371298560501</v>
      </c>
      <c r="I13" s="19">
        <v>0.17275700423913301</v>
      </c>
      <c r="J13" s="19">
        <v>0.16984499062489999</v>
      </c>
      <c r="K13" s="19">
        <v>0.18473817695644401</v>
      </c>
      <c r="L13" s="19">
        <v>0.23548502351998099</v>
      </c>
      <c r="M13" s="19"/>
      <c r="N13" s="19">
        <v>0.13528863216470699</v>
      </c>
      <c r="O13" s="19">
        <v>0.20162348406427999</v>
      </c>
      <c r="P13" s="19">
        <v>0.18883496658912999</v>
      </c>
      <c r="Q13" s="19">
        <v>0.203858436548675</v>
      </c>
      <c r="R13" s="19"/>
      <c r="S13" s="19">
        <v>0.15256514571607999</v>
      </c>
      <c r="T13" s="19">
        <v>0.20964115141700801</v>
      </c>
      <c r="U13" s="19">
        <v>0.253839246862549</v>
      </c>
      <c r="V13" s="19">
        <v>0.16821455582785999</v>
      </c>
      <c r="W13" s="19">
        <v>0.13876681132645499</v>
      </c>
      <c r="X13" s="19">
        <v>0.130947083512162</v>
      </c>
      <c r="Y13" s="19">
        <v>0.23527575281878699</v>
      </c>
      <c r="Z13" s="19">
        <v>0.10496979281103</v>
      </c>
      <c r="AA13" s="19">
        <v>0.17672677201879999</v>
      </c>
      <c r="AB13" s="19">
        <v>0.16140771149442901</v>
      </c>
      <c r="AC13" s="19">
        <v>0.25563913953812401</v>
      </c>
      <c r="AD13" s="19">
        <v>0.19234205225165199</v>
      </c>
      <c r="AE13" s="19"/>
      <c r="AF13" s="19">
        <v>0.190643765747885</v>
      </c>
      <c r="AG13" s="19">
        <v>0.29372927152559503</v>
      </c>
      <c r="AH13" s="19">
        <v>0.24082160928361099</v>
      </c>
      <c r="AI13" s="19">
        <v>0.228031431968515</v>
      </c>
      <c r="AJ13" s="19">
        <v>0.163943553501882</v>
      </c>
      <c r="AK13" s="19">
        <v>0.158376449561658</v>
      </c>
      <c r="AL13" s="19">
        <v>0.23397368277070299</v>
      </c>
      <c r="AM13" s="19">
        <v>0.18215506379249299</v>
      </c>
      <c r="AN13" s="19">
        <v>0.18655030127578201</v>
      </c>
      <c r="AO13" s="19">
        <v>0.13854572895380299</v>
      </c>
      <c r="AP13" s="19">
        <v>0.14912295093620601</v>
      </c>
      <c r="AQ13" s="19">
        <v>0.135237951491289</v>
      </c>
      <c r="AR13" s="19">
        <v>0.13688757918448599</v>
      </c>
      <c r="AS13" s="19">
        <v>8.5433193283703607E-2</v>
      </c>
      <c r="AT13" s="19">
        <v>0.158316012265064</v>
      </c>
      <c r="AU13" s="19">
        <v>6.8362450894393301E-2</v>
      </c>
      <c r="AV13" s="19"/>
      <c r="AW13" s="19">
        <v>0.235606079196721</v>
      </c>
      <c r="AX13" s="19">
        <v>0.19292189213045199</v>
      </c>
      <c r="AY13" s="19">
        <v>0.163775778322687</v>
      </c>
      <c r="AZ13" s="19">
        <v>0.13259418298398601</v>
      </c>
      <c r="BA13" s="19">
        <v>5.5853743516036398E-2</v>
      </c>
      <c r="BB13" s="19"/>
      <c r="BC13" s="19">
        <v>0.10242295917658099</v>
      </c>
      <c r="BD13" s="19">
        <v>0.15533523268859201</v>
      </c>
      <c r="BE13" s="19">
        <v>0.210399790403587</v>
      </c>
      <c r="BF13" s="19">
        <v>0.248018957199098</v>
      </c>
      <c r="BG13" s="19">
        <v>9.9732624643395898E-2</v>
      </c>
      <c r="BH13" s="19"/>
      <c r="BI13" s="19">
        <v>0.17579028178768299</v>
      </c>
      <c r="BJ13" s="19"/>
      <c r="BK13" s="19">
        <v>0.19128802007100201</v>
      </c>
      <c r="BL13" s="19">
        <v>0.200034571387119</v>
      </c>
      <c r="BM13" s="19">
        <v>0.15914568405554799</v>
      </c>
      <c r="BN13" s="19">
        <v>0.38001734851651903</v>
      </c>
      <c r="BO13" s="19"/>
      <c r="BP13" s="19">
        <v>0.133658146930517</v>
      </c>
      <c r="BQ13" s="19">
        <v>0.15120125685077099</v>
      </c>
      <c r="BR13" s="19">
        <v>0.16731676696598599</v>
      </c>
      <c r="BS13" s="19">
        <v>0.12826004230985799</v>
      </c>
      <c r="BT13" s="19">
        <v>0.16428976069404</v>
      </c>
      <c r="BU13" s="19"/>
      <c r="BV13" s="19">
        <v>0.12007779480415399</v>
      </c>
      <c r="BW13" s="19">
        <v>0.13384305399323901</v>
      </c>
      <c r="BX13" s="19">
        <v>0.15155132882787201</v>
      </c>
      <c r="BY13" s="19">
        <v>0.14324290081340901</v>
      </c>
      <c r="BZ13" s="19">
        <v>0.15147914647090399</v>
      </c>
      <c r="CA13" s="19"/>
      <c r="CB13" s="19">
        <v>0.117008360381553</v>
      </c>
      <c r="CC13" s="19">
        <v>0.21863169171428601</v>
      </c>
      <c r="CD13" s="19"/>
      <c r="CE13" s="19">
        <v>0.12951221044405101</v>
      </c>
      <c r="CF13" s="19"/>
      <c r="CG13" s="19">
        <v>6.1706517328660199E-2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G25"/>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301</v>
      </c>
      <c r="C9" s="17">
        <v>0.43785551369803</v>
      </c>
      <c r="D9" s="17">
        <v>0.42340948695470898</v>
      </c>
      <c r="E9" s="17">
        <v>0.45186499709648398</v>
      </c>
      <c r="F9" s="17"/>
      <c r="G9" s="17">
        <v>0.383032042484585</v>
      </c>
      <c r="H9" s="17">
        <v>0.370639907472323</v>
      </c>
      <c r="I9" s="17">
        <v>0.427322743858077</v>
      </c>
      <c r="J9" s="17">
        <v>0.51041187264835497</v>
      </c>
      <c r="K9" s="17">
        <v>0.52602385257778095</v>
      </c>
      <c r="L9" s="17">
        <v>0.41937273518031698</v>
      </c>
      <c r="M9" s="17"/>
      <c r="N9" s="17">
        <v>0.400179476451964</v>
      </c>
      <c r="O9" s="17">
        <v>0.43768837066217497</v>
      </c>
      <c r="P9" s="17">
        <v>0.48332014708294402</v>
      </c>
      <c r="Q9" s="17">
        <v>0.43938755647078998</v>
      </c>
      <c r="R9" s="17"/>
      <c r="S9" s="17">
        <v>0.376629604998451</v>
      </c>
      <c r="T9" s="17">
        <v>0.42880074435116</v>
      </c>
      <c r="U9" s="17">
        <v>0.40731338582608501</v>
      </c>
      <c r="V9" s="17">
        <v>0.39433875974608701</v>
      </c>
      <c r="W9" s="17">
        <v>0.433497595909907</v>
      </c>
      <c r="X9" s="17">
        <v>0.44697200632232198</v>
      </c>
      <c r="Y9" s="17">
        <v>0.46798004143725302</v>
      </c>
      <c r="Z9" s="17">
        <v>0.54907145736559104</v>
      </c>
      <c r="AA9" s="17">
        <v>0.453317370712782</v>
      </c>
      <c r="AB9" s="17">
        <v>0.44606893708603301</v>
      </c>
      <c r="AC9" s="17">
        <v>0.50794960200051298</v>
      </c>
      <c r="AD9" s="17">
        <v>0.53087020575197497</v>
      </c>
      <c r="AE9" s="17"/>
      <c r="AF9" s="17">
        <v>0.36582664997105602</v>
      </c>
      <c r="AG9" s="17">
        <v>0.48115669338121297</v>
      </c>
      <c r="AH9" s="17">
        <v>0.45244151692843998</v>
      </c>
      <c r="AI9" s="17">
        <v>0.48240692658661499</v>
      </c>
      <c r="AJ9" s="17">
        <v>0.40032648935440002</v>
      </c>
      <c r="AK9" s="17">
        <v>0.42478657064717001</v>
      </c>
      <c r="AL9" s="17">
        <v>0.447757473415487</v>
      </c>
      <c r="AM9" s="17">
        <v>0.54694890999623702</v>
      </c>
      <c r="AN9" s="17">
        <v>0.400080316899595</v>
      </c>
      <c r="AO9" s="17">
        <v>0.40185392247645702</v>
      </c>
      <c r="AP9" s="17">
        <v>0.43306308815568001</v>
      </c>
      <c r="AQ9" s="17">
        <v>0.44488604615805299</v>
      </c>
      <c r="AR9" s="17">
        <v>0.41269066353904099</v>
      </c>
      <c r="AS9" s="17">
        <v>0.399470718730637</v>
      </c>
      <c r="AT9" s="17">
        <v>0.42851191493653201</v>
      </c>
      <c r="AU9" s="17">
        <v>0.41524279028886402</v>
      </c>
      <c r="AV9" s="17"/>
      <c r="AW9" s="17">
        <v>0.48588042993157299</v>
      </c>
      <c r="AX9" s="17">
        <v>0.437586611417912</v>
      </c>
      <c r="AY9" s="17">
        <v>0.42908750934867301</v>
      </c>
      <c r="AZ9" s="17">
        <v>0.34219380546723999</v>
      </c>
      <c r="BA9" s="17">
        <v>0.36762181725431198</v>
      </c>
      <c r="BB9" s="17"/>
      <c r="BC9" s="17">
        <v>0.34576443771975202</v>
      </c>
      <c r="BD9" s="17">
        <v>0.42085472717703098</v>
      </c>
      <c r="BE9" s="17">
        <v>0.45878899752121699</v>
      </c>
      <c r="BF9" s="17">
        <v>0.47743570768246801</v>
      </c>
      <c r="BG9" s="17">
        <v>0.51602095671878601</v>
      </c>
      <c r="BH9" s="17"/>
      <c r="BI9" s="17">
        <v>0.42526121446480297</v>
      </c>
      <c r="BJ9" s="17"/>
      <c r="BK9" s="17">
        <v>0.39772152418569101</v>
      </c>
      <c r="BL9" s="17">
        <v>0.45138698993891602</v>
      </c>
      <c r="BM9" s="17">
        <v>0.44971937705835802</v>
      </c>
      <c r="BN9" s="17">
        <v>0.30897584638323</v>
      </c>
      <c r="BO9" s="17"/>
      <c r="BP9" s="17">
        <v>0.35874759587024002</v>
      </c>
      <c r="BQ9" s="17">
        <v>0.47187880969274998</v>
      </c>
      <c r="BR9" s="17">
        <v>0.39551434094662602</v>
      </c>
      <c r="BS9" s="17">
        <v>0.405122871816474</v>
      </c>
      <c r="BT9" s="17">
        <v>0.45681805875834802</v>
      </c>
      <c r="BU9" s="17"/>
      <c r="BV9" s="17">
        <v>0.391491398975708</v>
      </c>
      <c r="BW9" s="17">
        <v>0.39239846886426399</v>
      </c>
      <c r="BX9" s="17">
        <v>0.45175371618508198</v>
      </c>
      <c r="BY9" s="17">
        <v>0.43616599287194302</v>
      </c>
      <c r="BZ9" s="17">
        <v>0.52603463533262895</v>
      </c>
      <c r="CA9" s="17"/>
      <c r="CB9" s="17">
        <v>0.41442499632775498</v>
      </c>
      <c r="CC9" s="17">
        <v>0.451578522630871</v>
      </c>
      <c r="CD9" s="17"/>
      <c r="CE9" s="17">
        <v>0.402036892309316</v>
      </c>
      <c r="CF9" s="17"/>
      <c r="CG9" s="17">
        <v>0.470694880617883</v>
      </c>
    </row>
    <row r="10" spans="2:85" x14ac:dyDescent="0.35">
      <c r="B10" s="18" t="s">
        <v>302</v>
      </c>
      <c r="C10" s="17">
        <v>0.36570730217367098</v>
      </c>
      <c r="D10" s="17">
        <v>0.36963048998190001</v>
      </c>
      <c r="E10" s="17">
        <v>0.36239672121701599</v>
      </c>
      <c r="F10" s="17"/>
      <c r="G10" s="17">
        <v>0.25335411651003698</v>
      </c>
      <c r="H10" s="17">
        <v>0.23875287405607101</v>
      </c>
      <c r="I10" s="17">
        <v>0.34114717593024702</v>
      </c>
      <c r="J10" s="17">
        <v>0.39274941398832403</v>
      </c>
      <c r="K10" s="17">
        <v>0.448131287091945</v>
      </c>
      <c r="L10" s="17">
        <v>0.48615900225271103</v>
      </c>
      <c r="M10" s="17"/>
      <c r="N10" s="17">
        <v>0.402776834621909</v>
      </c>
      <c r="O10" s="17">
        <v>0.36596693099534899</v>
      </c>
      <c r="P10" s="17">
        <v>0.34064315622796199</v>
      </c>
      <c r="Q10" s="17">
        <v>0.348956714434627</v>
      </c>
      <c r="R10" s="17"/>
      <c r="S10" s="17">
        <v>0.31801828605203902</v>
      </c>
      <c r="T10" s="17">
        <v>0.39444471679306498</v>
      </c>
      <c r="U10" s="17">
        <v>0.41550647459461998</v>
      </c>
      <c r="V10" s="17">
        <v>0.42720689770425901</v>
      </c>
      <c r="W10" s="17">
        <v>0.42894800352496698</v>
      </c>
      <c r="X10" s="17">
        <v>0.32743016705901101</v>
      </c>
      <c r="Y10" s="17">
        <v>0.45338300597530801</v>
      </c>
      <c r="Z10" s="17">
        <v>0.38721597493340598</v>
      </c>
      <c r="AA10" s="17">
        <v>0.32585523258920501</v>
      </c>
      <c r="AB10" s="17">
        <v>0.29199608831240798</v>
      </c>
      <c r="AC10" s="17">
        <v>0.32917914406287802</v>
      </c>
      <c r="AD10" s="17">
        <v>0.281177806957914</v>
      </c>
      <c r="AE10" s="17"/>
      <c r="AF10" s="17">
        <v>0.30668432524678801</v>
      </c>
      <c r="AG10" s="17">
        <v>0.37363852778928802</v>
      </c>
      <c r="AH10" s="17">
        <v>0.39602004598211199</v>
      </c>
      <c r="AI10" s="17">
        <v>0.31605655739056299</v>
      </c>
      <c r="AJ10" s="17">
        <v>0.32775630770827602</v>
      </c>
      <c r="AK10" s="17">
        <v>0.31531280502772502</v>
      </c>
      <c r="AL10" s="17">
        <v>0.3313430360822</v>
      </c>
      <c r="AM10" s="17">
        <v>0.40461204934737599</v>
      </c>
      <c r="AN10" s="17">
        <v>0.31370080060537597</v>
      </c>
      <c r="AO10" s="17">
        <v>0.453168499041811</v>
      </c>
      <c r="AP10" s="17">
        <v>0.37326757717593501</v>
      </c>
      <c r="AQ10" s="17">
        <v>0.42271486115397799</v>
      </c>
      <c r="AR10" s="17">
        <v>0.42246651329880602</v>
      </c>
      <c r="AS10" s="17">
        <v>0.417022945167076</v>
      </c>
      <c r="AT10" s="17">
        <v>0.453635482741444</v>
      </c>
      <c r="AU10" s="17">
        <v>0.34716148176891298</v>
      </c>
      <c r="AV10" s="17"/>
      <c r="AW10" s="17">
        <v>0.37833622356449997</v>
      </c>
      <c r="AX10" s="17">
        <v>0.35304701667656702</v>
      </c>
      <c r="AY10" s="17">
        <v>0.35931967677535698</v>
      </c>
      <c r="AZ10" s="17">
        <v>0.32270019515394599</v>
      </c>
      <c r="BA10" s="17">
        <v>0.25711995868528198</v>
      </c>
      <c r="BB10" s="17"/>
      <c r="BC10" s="17">
        <v>0.24475526523395399</v>
      </c>
      <c r="BD10" s="17">
        <v>0.419147095021353</v>
      </c>
      <c r="BE10" s="17">
        <v>0.36520339267359098</v>
      </c>
      <c r="BF10" s="17">
        <v>0.34053968767554599</v>
      </c>
      <c r="BG10" s="17">
        <v>0.29739054046258201</v>
      </c>
      <c r="BH10" s="17"/>
      <c r="BI10" s="17">
        <v>0.36832755246922599</v>
      </c>
      <c r="BJ10" s="17"/>
      <c r="BK10" s="17">
        <v>0.31532964256247298</v>
      </c>
      <c r="BL10" s="17">
        <v>0.42970765516179599</v>
      </c>
      <c r="BM10" s="17">
        <v>0.35058480800653402</v>
      </c>
      <c r="BN10" s="17">
        <v>0.32046245819722602</v>
      </c>
      <c r="BO10" s="17"/>
      <c r="BP10" s="17">
        <v>0.43876312549355601</v>
      </c>
      <c r="BQ10" s="17">
        <v>0.3825524880176</v>
      </c>
      <c r="BR10" s="17">
        <v>0.411724496346003</v>
      </c>
      <c r="BS10" s="17">
        <v>0.31112232770742698</v>
      </c>
      <c r="BT10" s="17">
        <v>0.35242570807735102</v>
      </c>
      <c r="BU10" s="17"/>
      <c r="BV10" s="17">
        <v>0.42412122962089399</v>
      </c>
      <c r="BW10" s="17">
        <v>0.37317245206739702</v>
      </c>
      <c r="BX10" s="17">
        <v>0.44004586338233898</v>
      </c>
      <c r="BY10" s="17">
        <v>0.330366655062026</v>
      </c>
      <c r="BZ10" s="17">
        <v>0.351963033526761</v>
      </c>
      <c r="CA10" s="17"/>
      <c r="CB10" s="17">
        <v>0.31803254618002003</v>
      </c>
      <c r="CC10" s="17">
        <v>0.39362990806550102</v>
      </c>
      <c r="CD10" s="17"/>
      <c r="CE10" s="17">
        <v>0.38077715717871902</v>
      </c>
      <c r="CF10" s="17"/>
      <c r="CG10" s="17">
        <v>0.29006464021872902</v>
      </c>
    </row>
    <row r="11" spans="2:85" x14ac:dyDescent="0.35">
      <c r="B11" s="18" t="s">
        <v>303</v>
      </c>
      <c r="C11" s="17">
        <v>0.33533596122193099</v>
      </c>
      <c r="D11" s="17">
        <v>0.37565018393620297</v>
      </c>
      <c r="E11" s="17">
        <v>0.29599284247582502</v>
      </c>
      <c r="F11" s="17"/>
      <c r="G11" s="17">
        <v>0.33378066575652299</v>
      </c>
      <c r="H11" s="17">
        <v>0.34300679929883499</v>
      </c>
      <c r="I11" s="17">
        <v>0.267725891046738</v>
      </c>
      <c r="J11" s="17">
        <v>0.33400192498271197</v>
      </c>
      <c r="K11" s="17">
        <v>0.33042179247276099</v>
      </c>
      <c r="L11" s="17">
        <v>0.38941245741354003</v>
      </c>
      <c r="M11" s="17"/>
      <c r="N11" s="17">
        <v>0.38710479138484799</v>
      </c>
      <c r="O11" s="17">
        <v>0.347181361483482</v>
      </c>
      <c r="P11" s="17">
        <v>0.334114420987913</v>
      </c>
      <c r="Q11" s="17">
        <v>0.269465764098551</v>
      </c>
      <c r="R11" s="17"/>
      <c r="S11" s="17">
        <v>0.375907312931343</v>
      </c>
      <c r="T11" s="17">
        <v>0.32238683789184602</v>
      </c>
      <c r="U11" s="17">
        <v>0.27812400743408</v>
      </c>
      <c r="V11" s="17">
        <v>0.37847853641254298</v>
      </c>
      <c r="W11" s="17">
        <v>0.29100852606081101</v>
      </c>
      <c r="X11" s="17">
        <v>0.34691400326969501</v>
      </c>
      <c r="Y11" s="17">
        <v>0.40086655400695598</v>
      </c>
      <c r="Z11" s="17">
        <v>0.27987943315243302</v>
      </c>
      <c r="AA11" s="17">
        <v>0.3269534327311</v>
      </c>
      <c r="AB11" s="17">
        <v>0.35739999908193698</v>
      </c>
      <c r="AC11" s="17">
        <v>0.27878475849768503</v>
      </c>
      <c r="AD11" s="17">
        <v>0.25158155884665101</v>
      </c>
      <c r="AE11" s="17"/>
      <c r="AF11" s="17">
        <v>0.21157560064120401</v>
      </c>
      <c r="AG11" s="17">
        <v>0.275195649336682</v>
      </c>
      <c r="AH11" s="17">
        <v>0.35768377092396703</v>
      </c>
      <c r="AI11" s="17">
        <v>0.37145353838383799</v>
      </c>
      <c r="AJ11" s="17">
        <v>0.34196285836331403</v>
      </c>
      <c r="AK11" s="17">
        <v>0.26034030078107701</v>
      </c>
      <c r="AL11" s="17">
        <v>0.26791022238247802</v>
      </c>
      <c r="AM11" s="17">
        <v>0.33953245686529299</v>
      </c>
      <c r="AN11" s="17">
        <v>0.42119311064280801</v>
      </c>
      <c r="AO11" s="17">
        <v>0.38183971357017898</v>
      </c>
      <c r="AP11" s="17">
        <v>0.33744353906424002</v>
      </c>
      <c r="AQ11" s="17">
        <v>0.29776178216532401</v>
      </c>
      <c r="AR11" s="17">
        <v>0.40828259052676202</v>
      </c>
      <c r="AS11" s="17">
        <v>0.27810925795750602</v>
      </c>
      <c r="AT11" s="17">
        <v>0.46860910011846302</v>
      </c>
      <c r="AU11" s="17">
        <v>0.40019281966395098</v>
      </c>
      <c r="AV11" s="17"/>
      <c r="AW11" s="17">
        <v>0.29259267347340401</v>
      </c>
      <c r="AX11" s="17">
        <v>0.34197684436718001</v>
      </c>
      <c r="AY11" s="17">
        <v>0.35854060330583198</v>
      </c>
      <c r="AZ11" s="17">
        <v>0.39431734437034499</v>
      </c>
      <c r="BA11" s="17">
        <v>0.41504202164294701</v>
      </c>
      <c r="BB11" s="17"/>
      <c r="BC11" s="17">
        <v>0.361683169953949</v>
      </c>
      <c r="BD11" s="17">
        <v>0.36258124861107</v>
      </c>
      <c r="BE11" s="17">
        <v>0.339379766766645</v>
      </c>
      <c r="BF11" s="17">
        <v>0.285466542478994</v>
      </c>
      <c r="BG11" s="17">
        <v>0.13019437062971301</v>
      </c>
      <c r="BH11" s="17"/>
      <c r="BI11" s="17">
        <v>0.32980353076955898</v>
      </c>
      <c r="BJ11" s="17"/>
      <c r="BK11" s="17">
        <v>0.262418412418294</v>
      </c>
      <c r="BL11" s="17">
        <v>0.35764430549873599</v>
      </c>
      <c r="BM11" s="17">
        <v>0.34516951890568798</v>
      </c>
      <c r="BN11" s="17">
        <v>0.40903104504656101</v>
      </c>
      <c r="BO11" s="17"/>
      <c r="BP11" s="17">
        <v>0.350112308556707</v>
      </c>
      <c r="BQ11" s="17">
        <v>0.36690118244848502</v>
      </c>
      <c r="BR11" s="17">
        <v>0.366599647676354</v>
      </c>
      <c r="BS11" s="17">
        <v>0.25032790900722501</v>
      </c>
      <c r="BT11" s="17">
        <v>0.45415444393966797</v>
      </c>
      <c r="BU11" s="17"/>
      <c r="BV11" s="17">
        <v>0.34093654650091298</v>
      </c>
      <c r="BW11" s="17">
        <v>0.390306890086075</v>
      </c>
      <c r="BX11" s="17">
        <v>0.36210034754961901</v>
      </c>
      <c r="BY11" s="17">
        <v>0.27056613715039801</v>
      </c>
      <c r="BZ11" s="17">
        <v>0.41396463210218098</v>
      </c>
      <c r="CA11" s="17"/>
      <c r="CB11" s="17">
        <v>0.29887365629519302</v>
      </c>
      <c r="CC11" s="17">
        <v>0.356691551809801</v>
      </c>
      <c r="CD11" s="17"/>
      <c r="CE11" s="17">
        <v>0.379360466735219</v>
      </c>
      <c r="CF11" s="17"/>
      <c r="CG11" s="17">
        <v>0.35687893508512902</v>
      </c>
    </row>
    <row r="12" spans="2:85" ht="29" x14ac:dyDescent="0.35">
      <c r="B12" s="18" t="s">
        <v>304</v>
      </c>
      <c r="C12" s="17">
        <v>0.23563227561810601</v>
      </c>
      <c r="D12" s="17">
        <v>0.240983147539166</v>
      </c>
      <c r="E12" s="17">
        <v>0.23009392834827699</v>
      </c>
      <c r="F12" s="17"/>
      <c r="G12" s="17">
        <v>0.20577867050881399</v>
      </c>
      <c r="H12" s="17">
        <v>0.21293211129099901</v>
      </c>
      <c r="I12" s="17">
        <v>0.243539648495743</v>
      </c>
      <c r="J12" s="17">
        <v>0.25082865908662499</v>
      </c>
      <c r="K12" s="17">
        <v>0.26018180280937098</v>
      </c>
      <c r="L12" s="17">
        <v>0.23866500452679601</v>
      </c>
      <c r="M12" s="17"/>
      <c r="N12" s="17">
        <v>0.19170311062258599</v>
      </c>
      <c r="O12" s="17">
        <v>0.221001583099769</v>
      </c>
      <c r="P12" s="17">
        <v>0.24700846372396301</v>
      </c>
      <c r="Q12" s="17">
        <v>0.28682478360768299</v>
      </c>
      <c r="R12" s="17"/>
      <c r="S12" s="17">
        <v>0.25468696123997298</v>
      </c>
      <c r="T12" s="17">
        <v>0.23598701021254501</v>
      </c>
      <c r="U12" s="17">
        <v>0.24511348486697199</v>
      </c>
      <c r="V12" s="17">
        <v>0.241697630326595</v>
      </c>
      <c r="W12" s="17">
        <v>0.24569317644761299</v>
      </c>
      <c r="X12" s="17">
        <v>0.24892123217669401</v>
      </c>
      <c r="Y12" s="17">
        <v>0.20550856585254099</v>
      </c>
      <c r="Z12" s="17">
        <v>0.227790959989848</v>
      </c>
      <c r="AA12" s="17">
        <v>0.25209476528198499</v>
      </c>
      <c r="AB12" s="17">
        <v>0.20214131924176701</v>
      </c>
      <c r="AC12" s="17">
        <v>0.27717445728760298</v>
      </c>
      <c r="AD12" s="17">
        <v>0.100282304674433</v>
      </c>
      <c r="AE12" s="17"/>
      <c r="AF12" s="17">
        <v>0.208371082386793</v>
      </c>
      <c r="AG12" s="17">
        <v>0.182038538357404</v>
      </c>
      <c r="AH12" s="17">
        <v>0.33322884877772402</v>
      </c>
      <c r="AI12" s="17">
        <v>0.26498108824598998</v>
      </c>
      <c r="AJ12" s="17">
        <v>0.23960649101484399</v>
      </c>
      <c r="AK12" s="17">
        <v>0.29088972356331499</v>
      </c>
      <c r="AL12" s="17">
        <v>0.26114235526331298</v>
      </c>
      <c r="AM12" s="17">
        <v>0.25681107309949902</v>
      </c>
      <c r="AN12" s="17">
        <v>0.227113889128053</v>
      </c>
      <c r="AO12" s="17">
        <v>0.18365506196651801</v>
      </c>
      <c r="AP12" s="17">
        <v>0.22390187343645099</v>
      </c>
      <c r="AQ12" s="17">
        <v>0.21250235475023199</v>
      </c>
      <c r="AR12" s="17">
        <v>0.14578250054605901</v>
      </c>
      <c r="AS12" s="17">
        <v>0.195433560401826</v>
      </c>
      <c r="AT12" s="17">
        <v>8.3551023031013194E-2</v>
      </c>
      <c r="AU12" s="17">
        <v>0.180912989147685</v>
      </c>
      <c r="AV12" s="17"/>
      <c r="AW12" s="17">
        <v>0.29671157439111101</v>
      </c>
      <c r="AX12" s="17">
        <v>0.24407333626102201</v>
      </c>
      <c r="AY12" s="17">
        <v>0.18506217574438899</v>
      </c>
      <c r="AZ12" s="17">
        <v>0.20364965140202801</v>
      </c>
      <c r="BA12" s="17">
        <v>0.10699216472020601</v>
      </c>
      <c r="BB12" s="17"/>
      <c r="BC12" s="17">
        <v>0.19133940715914999</v>
      </c>
      <c r="BD12" s="17">
        <v>0.211563704566231</v>
      </c>
      <c r="BE12" s="17">
        <v>0.23152115909536999</v>
      </c>
      <c r="BF12" s="17">
        <v>0.31990747808062697</v>
      </c>
      <c r="BG12" s="17">
        <v>0.316246383740937</v>
      </c>
      <c r="BH12" s="17"/>
      <c r="BI12" s="17">
        <v>0.24666222207823499</v>
      </c>
      <c r="BJ12" s="17"/>
      <c r="BK12" s="17">
        <v>0.223293228430747</v>
      </c>
      <c r="BL12" s="17">
        <v>0.20341362655134601</v>
      </c>
      <c r="BM12" s="17">
        <v>0.25985918187321999</v>
      </c>
      <c r="BN12" s="17">
        <v>0.16877643958897401</v>
      </c>
      <c r="BO12" s="17"/>
      <c r="BP12" s="17">
        <v>0.32093093095039299</v>
      </c>
      <c r="BQ12" s="17">
        <v>0.16374888371729501</v>
      </c>
      <c r="BR12" s="17">
        <v>0.19299326823288901</v>
      </c>
      <c r="BS12" s="17">
        <v>0.388372760742069</v>
      </c>
      <c r="BT12" s="17">
        <v>0.19307186643329499</v>
      </c>
      <c r="BU12" s="17"/>
      <c r="BV12" s="17">
        <v>0.316531574171599</v>
      </c>
      <c r="BW12" s="17">
        <v>9.5964245489183905E-2</v>
      </c>
      <c r="BX12" s="17">
        <v>0.186283181838451</v>
      </c>
      <c r="BY12" s="17">
        <v>0.40815025487503098</v>
      </c>
      <c r="BZ12" s="17">
        <v>0.19566570413635301</v>
      </c>
      <c r="CA12" s="17"/>
      <c r="CB12" s="17">
        <v>0.34682629343785798</v>
      </c>
      <c r="CC12" s="17">
        <v>0.170507102507129</v>
      </c>
      <c r="CD12" s="17"/>
      <c r="CE12" s="17">
        <v>9.5953369726118995E-2</v>
      </c>
      <c r="CF12" s="17"/>
      <c r="CG12" s="17">
        <v>0.27057141221355102</v>
      </c>
    </row>
    <row r="13" spans="2:85" ht="29" x14ac:dyDescent="0.35">
      <c r="B13" s="18" t="s">
        <v>305</v>
      </c>
      <c r="C13" s="17">
        <v>0.22386020517584601</v>
      </c>
      <c r="D13" s="17">
        <v>0.24671181657560901</v>
      </c>
      <c r="E13" s="17">
        <v>0.20085795980857901</v>
      </c>
      <c r="F13" s="17"/>
      <c r="G13" s="17">
        <v>0.18695051263022</v>
      </c>
      <c r="H13" s="17">
        <v>0.25033279642051498</v>
      </c>
      <c r="I13" s="17">
        <v>0.23937251672131701</v>
      </c>
      <c r="J13" s="17">
        <v>0.177706658422151</v>
      </c>
      <c r="K13" s="17">
        <v>0.22603563437515301</v>
      </c>
      <c r="L13" s="17">
        <v>0.25026661561582297</v>
      </c>
      <c r="M13" s="17"/>
      <c r="N13" s="17">
        <v>0.24249674566946</v>
      </c>
      <c r="O13" s="17">
        <v>0.225050901707227</v>
      </c>
      <c r="P13" s="17">
        <v>0.20290550748563599</v>
      </c>
      <c r="Q13" s="17">
        <v>0.21941380776133801</v>
      </c>
      <c r="R13" s="17"/>
      <c r="S13" s="17">
        <v>0.25361883131296198</v>
      </c>
      <c r="T13" s="17">
        <v>0.209613070814087</v>
      </c>
      <c r="U13" s="17">
        <v>0.19976227965847099</v>
      </c>
      <c r="V13" s="17">
        <v>0.162955754855171</v>
      </c>
      <c r="W13" s="17">
        <v>0.269902078105692</v>
      </c>
      <c r="X13" s="17">
        <v>0.20642982000427099</v>
      </c>
      <c r="Y13" s="17">
        <v>0.15448328326549399</v>
      </c>
      <c r="Z13" s="17">
        <v>0.20525040508681899</v>
      </c>
      <c r="AA13" s="17">
        <v>0.230481225763352</v>
      </c>
      <c r="AB13" s="17">
        <v>0.30400767900935699</v>
      </c>
      <c r="AC13" s="17">
        <v>0.21088551480350501</v>
      </c>
      <c r="AD13" s="17">
        <v>0.30388139764553401</v>
      </c>
      <c r="AE13" s="17"/>
      <c r="AF13" s="17">
        <v>0.14939354172053701</v>
      </c>
      <c r="AG13" s="17">
        <v>0.16974483341444199</v>
      </c>
      <c r="AH13" s="17">
        <v>0.20435562057064399</v>
      </c>
      <c r="AI13" s="17">
        <v>0.21964716265131101</v>
      </c>
      <c r="AJ13" s="17">
        <v>0.193593416602267</v>
      </c>
      <c r="AK13" s="17">
        <v>0.205314113941195</v>
      </c>
      <c r="AL13" s="17">
        <v>0.222452707427063</v>
      </c>
      <c r="AM13" s="17">
        <v>0.22828117260884701</v>
      </c>
      <c r="AN13" s="17">
        <v>0.25154822192338799</v>
      </c>
      <c r="AO13" s="17">
        <v>0.189861695379625</v>
      </c>
      <c r="AP13" s="17">
        <v>0.25868929467463297</v>
      </c>
      <c r="AQ13" s="17">
        <v>0.19631952656680601</v>
      </c>
      <c r="AR13" s="17">
        <v>0.21403384500608399</v>
      </c>
      <c r="AS13" s="17">
        <v>0.196259339911455</v>
      </c>
      <c r="AT13" s="17">
        <v>0.26847769751964301</v>
      </c>
      <c r="AU13" s="17">
        <v>0.33683065817803898</v>
      </c>
      <c r="AV13" s="17"/>
      <c r="AW13" s="17">
        <v>0.23268207702933899</v>
      </c>
      <c r="AX13" s="17">
        <v>0.214030118931504</v>
      </c>
      <c r="AY13" s="17">
        <v>0.20960115129476201</v>
      </c>
      <c r="AZ13" s="17">
        <v>0.27161873707499301</v>
      </c>
      <c r="BA13" s="17">
        <v>0.25867903537355003</v>
      </c>
      <c r="BB13" s="17"/>
      <c r="BC13" s="17">
        <v>0.24141675116448599</v>
      </c>
      <c r="BD13" s="17">
        <v>0.22309886890186001</v>
      </c>
      <c r="BE13" s="17">
        <v>0.23513601672241</v>
      </c>
      <c r="BF13" s="17">
        <v>0.188114820668661</v>
      </c>
      <c r="BG13" s="17">
        <v>0.20675945263432399</v>
      </c>
      <c r="BH13" s="17"/>
      <c r="BI13" s="17">
        <v>0.23252457837436599</v>
      </c>
      <c r="BJ13" s="17"/>
      <c r="BK13" s="17">
        <v>0.222630044092053</v>
      </c>
      <c r="BL13" s="17">
        <v>0.223526924967305</v>
      </c>
      <c r="BM13" s="17">
        <v>0.22824176490689799</v>
      </c>
      <c r="BN13" s="17">
        <v>0.13381168997926299</v>
      </c>
      <c r="BO13" s="17"/>
      <c r="BP13" s="17">
        <v>0.29491918404840001</v>
      </c>
      <c r="BQ13" s="17">
        <v>0.204352157533083</v>
      </c>
      <c r="BR13" s="17">
        <v>0.19560143578427</v>
      </c>
      <c r="BS13" s="17">
        <v>0.253428429635429</v>
      </c>
      <c r="BT13" s="17">
        <v>0.18378797692214099</v>
      </c>
      <c r="BU13" s="17"/>
      <c r="BV13" s="17">
        <v>0.30073900464440201</v>
      </c>
      <c r="BW13" s="17">
        <v>0.200807368139306</v>
      </c>
      <c r="BX13" s="17">
        <v>0.20155391799196801</v>
      </c>
      <c r="BY13" s="17">
        <v>0.26365274600730998</v>
      </c>
      <c r="BZ13" s="17">
        <v>0.17755255250753099</v>
      </c>
      <c r="CA13" s="17"/>
      <c r="CB13" s="17">
        <v>0.28513161018174499</v>
      </c>
      <c r="CC13" s="17">
        <v>0.18797418418296899</v>
      </c>
      <c r="CD13" s="17"/>
      <c r="CE13" s="17">
        <v>0.20929327593775099</v>
      </c>
      <c r="CF13" s="17"/>
      <c r="CG13" s="17">
        <v>0.26279428630712398</v>
      </c>
    </row>
    <row r="14" spans="2:85" ht="43.5" x14ac:dyDescent="0.35">
      <c r="B14" s="18" t="s">
        <v>306</v>
      </c>
      <c r="C14" s="17">
        <v>0.20419401806784701</v>
      </c>
      <c r="D14" s="17">
        <v>0.209525283088556</v>
      </c>
      <c r="E14" s="17">
        <v>0.19959987184679001</v>
      </c>
      <c r="F14" s="17"/>
      <c r="G14" s="17">
        <v>0.20453049983556501</v>
      </c>
      <c r="H14" s="17">
        <v>0.21878688918271899</v>
      </c>
      <c r="I14" s="17">
        <v>0.19842247253662801</v>
      </c>
      <c r="J14" s="17">
        <v>0.16701614115244401</v>
      </c>
      <c r="K14" s="17">
        <v>0.16166724030750601</v>
      </c>
      <c r="L14" s="17">
        <v>0.25549933472418901</v>
      </c>
      <c r="M14" s="17"/>
      <c r="N14" s="17">
        <v>0.25405866746231598</v>
      </c>
      <c r="O14" s="17">
        <v>0.21012071412924199</v>
      </c>
      <c r="P14" s="17">
        <v>0.19512410797063001</v>
      </c>
      <c r="Q14" s="17">
        <v>0.153791505848064</v>
      </c>
      <c r="R14" s="17"/>
      <c r="S14" s="17">
        <v>0.20493238964114299</v>
      </c>
      <c r="T14" s="17">
        <v>0.231657965894082</v>
      </c>
      <c r="U14" s="17">
        <v>0.17690045502107901</v>
      </c>
      <c r="V14" s="17">
        <v>0.17403385270542801</v>
      </c>
      <c r="W14" s="17">
        <v>0.218699941843253</v>
      </c>
      <c r="X14" s="17">
        <v>0.220912828949963</v>
      </c>
      <c r="Y14" s="17">
        <v>0.20786589412689499</v>
      </c>
      <c r="Z14" s="17">
        <v>0.221529598585192</v>
      </c>
      <c r="AA14" s="17">
        <v>0.18128520232343301</v>
      </c>
      <c r="AB14" s="17">
        <v>0.21232565211079199</v>
      </c>
      <c r="AC14" s="17">
        <v>0.18859809374980299</v>
      </c>
      <c r="AD14" s="17">
        <v>0.21360751512881701</v>
      </c>
      <c r="AE14" s="17"/>
      <c r="AF14" s="17">
        <v>0.32071848505705802</v>
      </c>
      <c r="AG14" s="17">
        <v>0.157350986736912</v>
      </c>
      <c r="AH14" s="17">
        <v>0.158137867438745</v>
      </c>
      <c r="AI14" s="17">
        <v>0.143231006995443</v>
      </c>
      <c r="AJ14" s="17">
        <v>0.24871886195968801</v>
      </c>
      <c r="AK14" s="17">
        <v>0.20918844960402599</v>
      </c>
      <c r="AL14" s="17">
        <v>0.13999532058561501</v>
      </c>
      <c r="AM14" s="17">
        <v>0.19959513426464201</v>
      </c>
      <c r="AN14" s="17">
        <v>0.18985490437292701</v>
      </c>
      <c r="AO14" s="17">
        <v>0.22740430516719401</v>
      </c>
      <c r="AP14" s="17">
        <v>0.200884635871345</v>
      </c>
      <c r="AQ14" s="17">
        <v>0.249346198203724</v>
      </c>
      <c r="AR14" s="17">
        <v>0.28777315174918999</v>
      </c>
      <c r="AS14" s="17">
        <v>0.21010404306934399</v>
      </c>
      <c r="AT14" s="17">
        <v>0.18061350222928499</v>
      </c>
      <c r="AU14" s="17">
        <v>0.29703604980194698</v>
      </c>
      <c r="AV14" s="17"/>
      <c r="AW14" s="17">
        <v>0.16702723329000099</v>
      </c>
      <c r="AX14" s="17">
        <v>0.174964061222047</v>
      </c>
      <c r="AY14" s="17">
        <v>0.26325611810731803</v>
      </c>
      <c r="AZ14" s="17">
        <v>0.255884060920055</v>
      </c>
      <c r="BA14" s="17">
        <v>0.197863271687724</v>
      </c>
      <c r="BB14" s="17"/>
      <c r="BC14" s="17">
        <v>0.24767535522586401</v>
      </c>
      <c r="BD14" s="17">
        <v>0.21629839760127501</v>
      </c>
      <c r="BE14" s="17">
        <v>0.19479782979077201</v>
      </c>
      <c r="BF14" s="17">
        <v>0.16311926841690699</v>
      </c>
      <c r="BG14" s="17">
        <v>0.21523714186801801</v>
      </c>
      <c r="BH14" s="17"/>
      <c r="BI14" s="17">
        <v>0.205358713882797</v>
      </c>
      <c r="BJ14" s="17"/>
      <c r="BK14" s="17">
        <v>0.19684032581570299</v>
      </c>
      <c r="BL14" s="17">
        <v>0.20150800758811099</v>
      </c>
      <c r="BM14" s="17">
        <v>0.20928079818347101</v>
      </c>
      <c r="BN14" s="17">
        <v>0.17692823743072</v>
      </c>
      <c r="BO14" s="17"/>
      <c r="BP14" s="17">
        <v>0.23945376811471</v>
      </c>
      <c r="BQ14" s="17">
        <v>0.224561049070921</v>
      </c>
      <c r="BR14" s="17">
        <v>0.28639114284573097</v>
      </c>
      <c r="BS14" s="17">
        <v>0.13078689939132301</v>
      </c>
      <c r="BT14" s="17">
        <v>0.16070986834783099</v>
      </c>
      <c r="BU14" s="17"/>
      <c r="BV14" s="17">
        <v>0.26879983373056698</v>
      </c>
      <c r="BW14" s="17">
        <v>0.23733028184399799</v>
      </c>
      <c r="BX14" s="17">
        <v>0.25469266968647603</v>
      </c>
      <c r="BY14" s="17">
        <v>0.15528938273371701</v>
      </c>
      <c r="BZ14" s="17">
        <v>0.17782566560530799</v>
      </c>
      <c r="CA14" s="17"/>
      <c r="CB14" s="17">
        <v>0.20912694384574401</v>
      </c>
      <c r="CC14" s="17">
        <v>0.201304855039761</v>
      </c>
      <c r="CD14" s="17"/>
      <c r="CE14" s="17">
        <v>0.22315101753639199</v>
      </c>
      <c r="CF14" s="17"/>
      <c r="CG14" s="17">
        <v>0.26770441323363797</v>
      </c>
    </row>
    <row r="15" spans="2:85" ht="29" x14ac:dyDescent="0.35">
      <c r="B15" s="18" t="s">
        <v>307</v>
      </c>
      <c r="C15" s="17">
        <v>0.18707948551345199</v>
      </c>
      <c r="D15" s="17">
        <v>0.191976954692133</v>
      </c>
      <c r="E15" s="17">
        <v>0.179892154753828</v>
      </c>
      <c r="F15" s="17"/>
      <c r="G15" s="17">
        <v>0.26264596075932201</v>
      </c>
      <c r="H15" s="17">
        <v>0.20154594902018599</v>
      </c>
      <c r="I15" s="17">
        <v>0.173031239383098</v>
      </c>
      <c r="J15" s="17">
        <v>0.22654501562419899</v>
      </c>
      <c r="K15" s="17">
        <v>0.16312370307972199</v>
      </c>
      <c r="L15" s="17">
        <v>0.120597538632295</v>
      </c>
      <c r="M15" s="17"/>
      <c r="N15" s="17">
        <v>0.15494004778932999</v>
      </c>
      <c r="O15" s="17">
        <v>0.203028102905877</v>
      </c>
      <c r="P15" s="17">
        <v>0.19502942799596801</v>
      </c>
      <c r="Q15" s="17">
        <v>0.199704202666876</v>
      </c>
      <c r="R15" s="17"/>
      <c r="S15" s="17">
        <v>0.21334060319016299</v>
      </c>
      <c r="T15" s="17">
        <v>0.17705333968263401</v>
      </c>
      <c r="U15" s="17">
        <v>0.23499721914848501</v>
      </c>
      <c r="V15" s="17">
        <v>0.12964726290706799</v>
      </c>
      <c r="W15" s="17">
        <v>9.7011756000750099E-2</v>
      </c>
      <c r="X15" s="17">
        <v>0.219523817074045</v>
      </c>
      <c r="Y15" s="17">
        <v>0.14226029137305199</v>
      </c>
      <c r="Z15" s="17">
        <v>7.7275002251150096E-2</v>
      </c>
      <c r="AA15" s="17">
        <v>0.22906153016622099</v>
      </c>
      <c r="AB15" s="17">
        <v>0.20612892176320699</v>
      </c>
      <c r="AC15" s="17">
        <v>0.231603550136597</v>
      </c>
      <c r="AD15" s="17">
        <v>0.244870740095186</v>
      </c>
      <c r="AE15" s="17"/>
      <c r="AF15" s="17">
        <v>0.43656913379463502</v>
      </c>
      <c r="AG15" s="17">
        <v>0.18100056784235699</v>
      </c>
      <c r="AH15" s="17">
        <v>0.20638786283662799</v>
      </c>
      <c r="AI15" s="17">
        <v>0.18250718869140201</v>
      </c>
      <c r="AJ15" s="17">
        <v>0.150796653661701</v>
      </c>
      <c r="AK15" s="17">
        <v>0.16509145782368001</v>
      </c>
      <c r="AL15" s="17">
        <v>0.21235525258485999</v>
      </c>
      <c r="AM15" s="17">
        <v>0.18181221871362299</v>
      </c>
      <c r="AN15" s="17">
        <v>0.23193198992778</v>
      </c>
      <c r="AO15" s="17">
        <v>0.20916873011836801</v>
      </c>
      <c r="AP15" s="17">
        <v>0.18634150246769399</v>
      </c>
      <c r="AQ15" s="17">
        <v>0.206654211099462</v>
      </c>
      <c r="AR15" s="17">
        <v>0.14627717365121801</v>
      </c>
      <c r="AS15" s="17">
        <v>0.17978982654140899</v>
      </c>
      <c r="AT15" s="17">
        <v>0.157656341591766</v>
      </c>
      <c r="AU15" s="17">
        <v>0.150191156053085</v>
      </c>
      <c r="AV15" s="17"/>
      <c r="AW15" s="17">
        <v>0.15333255996383</v>
      </c>
      <c r="AX15" s="17">
        <v>0.194138630432308</v>
      </c>
      <c r="AY15" s="17">
        <v>0.21127345840064099</v>
      </c>
      <c r="AZ15" s="17">
        <v>0.16044958352793701</v>
      </c>
      <c r="BA15" s="17">
        <v>0.17881521056533101</v>
      </c>
      <c r="BB15" s="17"/>
      <c r="BC15" s="17">
        <v>0.18759893082004001</v>
      </c>
      <c r="BD15" s="17">
        <v>0.17366361270726999</v>
      </c>
      <c r="BE15" s="17">
        <v>0.17746546323434201</v>
      </c>
      <c r="BF15" s="17">
        <v>0.23446987296876601</v>
      </c>
      <c r="BG15" s="17">
        <v>0.22919658271214699</v>
      </c>
      <c r="BH15" s="17"/>
      <c r="BI15" s="17">
        <v>0.18920757159329701</v>
      </c>
      <c r="BJ15" s="17"/>
      <c r="BK15" s="17">
        <v>0.21735927455613299</v>
      </c>
      <c r="BL15" s="17">
        <v>0.17741664850625199</v>
      </c>
      <c r="BM15" s="17">
        <v>0.178091112370454</v>
      </c>
      <c r="BN15" s="17">
        <v>0.27826295313201599</v>
      </c>
      <c r="BO15" s="17"/>
      <c r="BP15" s="17">
        <v>4.4320806241817702E-2</v>
      </c>
      <c r="BQ15" s="17">
        <v>0.26717217469777199</v>
      </c>
      <c r="BR15" s="17">
        <v>0.197149533673316</v>
      </c>
      <c r="BS15" s="17">
        <v>0.15081933203447101</v>
      </c>
      <c r="BT15" s="17">
        <v>0.22640477716023599</v>
      </c>
      <c r="BU15" s="17"/>
      <c r="BV15" s="17">
        <v>2.8374385207152499E-2</v>
      </c>
      <c r="BW15" s="17">
        <v>0.27733584749201801</v>
      </c>
      <c r="BX15" s="17">
        <v>0.24564814369871699</v>
      </c>
      <c r="BY15" s="17">
        <v>0.14256620627866301</v>
      </c>
      <c r="BZ15" s="17">
        <v>0.28560599830979799</v>
      </c>
      <c r="CA15" s="17"/>
      <c r="CB15" s="17">
        <v>0.144286181677558</v>
      </c>
      <c r="CC15" s="17">
        <v>0.21214307593808199</v>
      </c>
      <c r="CD15" s="17"/>
      <c r="CE15" s="17">
        <v>0.28496710150520099</v>
      </c>
      <c r="CF15" s="17"/>
      <c r="CG15" s="17">
        <v>0.17896023430757699</v>
      </c>
    </row>
    <row r="16" spans="2:85" ht="43.5" x14ac:dyDescent="0.35">
      <c r="B16" s="18" t="s">
        <v>308</v>
      </c>
      <c r="C16" s="17">
        <v>0.17862113513080299</v>
      </c>
      <c r="D16" s="17">
        <v>0.19549023392779999</v>
      </c>
      <c r="E16" s="17">
        <v>0.162698075416155</v>
      </c>
      <c r="F16" s="17"/>
      <c r="G16" s="17">
        <v>0.123061140063984</v>
      </c>
      <c r="H16" s="17">
        <v>0.179289010887798</v>
      </c>
      <c r="I16" s="17">
        <v>0.15025824448194</v>
      </c>
      <c r="J16" s="17">
        <v>0.177602994819475</v>
      </c>
      <c r="K16" s="17">
        <v>0.18530506125326801</v>
      </c>
      <c r="L16" s="17">
        <v>0.23430729423253399</v>
      </c>
      <c r="M16" s="17"/>
      <c r="N16" s="17">
        <v>0.225455338540169</v>
      </c>
      <c r="O16" s="17">
        <v>0.17259507875619101</v>
      </c>
      <c r="P16" s="17">
        <v>0.13756930250616101</v>
      </c>
      <c r="Q16" s="17">
        <v>0.17186187586901799</v>
      </c>
      <c r="R16" s="17"/>
      <c r="S16" s="17">
        <v>0.198832571226604</v>
      </c>
      <c r="T16" s="17">
        <v>0.147885214461068</v>
      </c>
      <c r="U16" s="17">
        <v>0.16316267765730599</v>
      </c>
      <c r="V16" s="17">
        <v>0.197596388414438</v>
      </c>
      <c r="W16" s="17">
        <v>0.16868515796233</v>
      </c>
      <c r="X16" s="17">
        <v>0.159904382045199</v>
      </c>
      <c r="Y16" s="17">
        <v>0.21238265614215099</v>
      </c>
      <c r="Z16" s="17">
        <v>0.14486986378880501</v>
      </c>
      <c r="AA16" s="17">
        <v>0.13627891421008501</v>
      </c>
      <c r="AB16" s="17">
        <v>0.233698392123424</v>
      </c>
      <c r="AC16" s="17">
        <v>0.176101686274279</v>
      </c>
      <c r="AD16" s="17">
        <v>0.23019900101378599</v>
      </c>
      <c r="AE16" s="17"/>
      <c r="AF16" s="17">
        <v>6.89646339653536E-2</v>
      </c>
      <c r="AG16" s="17">
        <v>6.4187292934659301E-2</v>
      </c>
      <c r="AH16" s="17">
        <v>0.20057046941853901</v>
      </c>
      <c r="AI16" s="17">
        <v>0.21424313595828001</v>
      </c>
      <c r="AJ16" s="17">
        <v>0.18780791240528899</v>
      </c>
      <c r="AK16" s="17">
        <v>0.15945368620939199</v>
      </c>
      <c r="AL16" s="17">
        <v>0.16709481332199999</v>
      </c>
      <c r="AM16" s="17">
        <v>0.12860686692512399</v>
      </c>
      <c r="AN16" s="17">
        <v>0.153074345509605</v>
      </c>
      <c r="AO16" s="17">
        <v>0.23064264780971799</v>
      </c>
      <c r="AP16" s="17">
        <v>0.19216446521782399</v>
      </c>
      <c r="AQ16" s="17">
        <v>0.17344829999099601</v>
      </c>
      <c r="AR16" s="17">
        <v>0.23798346042629301</v>
      </c>
      <c r="AS16" s="17">
        <v>0.171978140023994</v>
      </c>
      <c r="AT16" s="17">
        <v>0.21513037798229101</v>
      </c>
      <c r="AU16" s="17">
        <v>0.24511088340200701</v>
      </c>
      <c r="AV16" s="17"/>
      <c r="AW16" s="17">
        <v>0.146238359402285</v>
      </c>
      <c r="AX16" s="17">
        <v>0.14539545661366099</v>
      </c>
      <c r="AY16" s="17">
        <v>0.20789921704057199</v>
      </c>
      <c r="AZ16" s="17">
        <v>0.23672069861697601</v>
      </c>
      <c r="BA16" s="17">
        <v>0.30641609003438902</v>
      </c>
      <c r="BB16" s="17"/>
      <c r="BC16" s="17">
        <v>0.180936099193481</v>
      </c>
      <c r="BD16" s="17">
        <v>0.199948596930385</v>
      </c>
      <c r="BE16" s="17">
        <v>0.186180559485669</v>
      </c>
      <c r="BF16" s="17">
        <v>0.117964870846186</v>
      </c>
      <c r="BG16" s="17">
        <v>0.122567134447433</v>
      </c>
      <c r="BH16" s="17"/>
      <c r="BI16" s="17">
        <v>0.18107571934042899</v>
      </c>
      <c r="BJ16" s="17"/>
      <c r="BK16" s="17">
        <v>0.17929069078993401</v>
      </c>
      <c r="BL16" s="17">
        <v>0.18464743015967</v>
      </c>
      <c r="BM16" s="17">
        <v>0.17910338742280399</v>
      </c>
      <c r="BN16" s="17">
        <v>8.5108074397924394E-2</v>
      </c>
      <c r="BO16" s="17"/>
      <c r="BP16" s="17">
        <v>0.18590061045554401</v>
      </c>
      <c r="BQ16" s="17">
        <v>0.20621872081211801</v>
      </c>
      <c r="BR16" s="17">
        <v>0.17559699403104101</v>
      </c>
      <c r="BS16" s="17">
        <v>0.17835285967284201</v>
      </c>
      <c r="BT16" s="17">
        <v>0.124432341193612</v>
      </c>
      <c r="BU16" s="17"/>
      <c r="BV16" s="17">
        <v>0.18354478656363399</v>
      </c>
      <c r="BW16" s="17">
        <v>0.22386361149596301</v>
      </c>
      <c r="BX16" s="17">
        <v>0.230768537850089</v>
      </c>
      <c r="BY16" s="17">
        <v>0.15032331534996099</v>
      </c>
      <c r="BZ16" s="17">
        <v>0.15044311094872301</v>
      </c>
      <c r="CA16" s="17"/>
      <c r="CB16" s="17">
        <v>0.180806908902791</v>
      </c>
      <c r="CC16" s="17">
        <v>0.17734095029646399</v>
      </c>
      <c r="CD16" s="17"/>
      <c r="CE16" s="17">
        <v>0.221910702792918</v>
      </c>
      <c r="CF16" s="17"/>
      <c r="CG16" s="17">
        <v>0.217221118006238</v>
      </c>
    </row>
    <row r="17" spans="2:85" ht="58" x14ac:dyDescent="0.35">
      <c r="B17" s="18" t="s">
        <v>309</v>
      </c>
      <c r="C17" s="17">
        <v>0.17443044369004601</v>
      </c>
      <c r="D17" s="17">
        <v>0.182501550277192</v>
      </c>
      <c r="E17" s="17">
        <v>0.16650708035574999</v>
      </c>
      <c r="F17" s="17"/>
      <c r="G17" s="17">
        <v>0.180502878510163</v>
      </c>
      <c r="H17" s="17">
        <v>0.15739064827973601</v>
      </c>
      <c r="I17" s="17">
        <v>0.15665322409031601</v>
      </c>
      <c r="J17" s="17">
        <v>0.130576311186716</v>
      </c>
      <c r="K17" s="17">
        <v>0.189991518503069</v>
      </c>
      <c r="L17" s="17">
        <v>0.22389523892343999</v>
      </c>
      <c r="M17" s="17"/>
      <c r="N17" s="17">
        <v>0.20472048362371001</v>
      </c>
      <c r="O17" s="17">
        <v>0.16965351500805201</v>
      </c>
      <c r="P17" s="17">
        <v>0.17737920431947701</v>
      </c>
      <c r="Q17" s="17">
        <v>0.14357240306015101</v>
      </c>
      <c r="R17" s="17"/>
      <c r="S17" s="17">
        <v>0.25274356287394201</v>
      </c>
      <c r="T17" s="17">
        <v>0.192346179475781</v>
      </c>
      <c r="U17" s="17">
        <v>0.182678428451443</v>
      </c>
      <c r="V17" s="17">
        <v>0.16220153319091399</v>
      </c>
      <c r="W17" s="17">
        <v>0.14130432640200799</v>
      </c>
      <c r="X17" s="17">
        <v>0.13792637521926401</v>
      </c>
      <c r="Y17" s="17">
        <v>0.14989201514294201</v>
      </c>
      <c r="Z17" s="17">
        <v>0.16369552278105601</v>
      </c>
      <c r="AA17" s="17">
        <v>0.16768343834411001</v>
      </c>
      <c r="AB17" s="17">
        <v>0.1267731650169</v>
      </c>
      <c r="AC17" s="17">
        <v>0.16914823981472499</v>
      </c>
      <c r="AD17" s="17">
        <v>0.189238635082325</v>
      </c>
      <c r="AE17" s="17"/>
      <c r="AF17" s="17">
        <v>3.7614328576970502E-2</v>
      </c>
      <c r="AG17" s="17">
        <v>0.16431914630372299</v>
      </c>
      <c r="AH17" s="17">
        <v>0.106749152186908</v>
      </c>
      <c r="AI17" s="17">
        <v>0.18694368759701699</v>
      </c>
      <c r="AJ17" s="17">
        <v>0.19351804825430899</v>
      </c>
      <c r="AK17" s="17">
        <v>0.1755732262568</v>
      </c>
      <c r="AL17" s="17">
        <v>0.22900484186279199</v>
      </c>
      <c r="AM17" s="17">
        <v>0.19565394106419801</v>
      </c>
      <c r="AN17" s="17">
        <v>0.103098869428158</v>
      </c>
      <c r="AO17" s="17">
        <v>0.12890438025376499</v>
      </c>
      <c r="AP17" s="17">
        <v>0.19150242673871301</v>
      </c>
      <c r="AQ17" s="17">
        <v>0.14059256140133</v>
      </c>
      <c r="AR17" s="17">
        <v>0.20466478881002501</v>
      </c>
      <c r="AS17" s="17">
        <v>0.222165367837306</v>
      </c>
      <c r="AT17" s="17">
        <v>0.23104183664365099</v>
      </c>
      <c r="AU17" s="17">
        <v>0.24012935213179301</v>
      </c>
      <c r="AV17" s="17"/>
      <c r="AW17" s="17">
        <v>0.154243432580948</v>
      </c>
      <c r="AX17" s="17">
        <v>0.16129866785113001</v>
      </c>
      <c r="AY17" s="17">
        <v>0.183732956941042</v>
      </c>
      <c r="AZ17" s="17">
        <v>0.19312205670166199</v>
      </c>
      <c r="BA17" s="17">
        <v>0.26622679122177001</v>
      </c>
      <c r="BB17" s="17"/>
      <c r="BC17" s="17">
        <v>0.21799748107810399</v>
      </c>
      <c r="BD17" s="17">
        <v>0.19042667893085199</v>
      </c>
      <c r="BE17" s="17">
        <v>0.16484787489170999</v>
      </c>
      <c r="BF17" s="17">
        <v>0.13461685644003801</v>
      </c>
      <c r="BG17" s="17">
        <v>0.14006825906121401</v>
      </c>
      <c r="BH17" s="17"/>
      <c r="BI17" s="17">
        <v>0.17511785704751701</v>
      </c>
      <c r="BJ17" s="17"/>
      <c r="BK17" s="17">
        <v>0.19969156413467601</v>
      </c>
      <c r="BL17" s="17">
        <v>0.184927293834319</v>
      </c>
      <c r="BM17" s="17">
        <v>0.162962000793483</v>
      </c>
      <c r="BN17" s="17">
        <v>0.109046600664839</v>
      </c>
      <c r="BO17" s="17"/>
      <c r="BP17" s="17">
        <v>0.21512815140500599</v>
      </c>
      <c r="BQ17" s="17">
        <v>0.176628612238622</v>
      </c>
      <c r="BR17" s="17">
        <v>0.199464121799169</v>
      </c>
      <c r="BS17" s="17">
        <v>0.16454592211444</v>
      </c>
      <c r="BT17" s="17">
        <v>0.134147416594666</v>
      </c>
      <c r="BU17" s="17"/>
      <c r="BV17" s="17">
        <v>0.221286283488485</v>
      </c>
      <c r="BW17" s="17">
        <v>0.226903368252937</v>
      </c>
      <c r="BX17" s="17">
        <v>0.15223539905842501</v>
      </c>
      <c r="BY17" s="17">
        <v>0.173687854606945</v>
      </c>
      <c r="BZ17" s="17">
        <v>0.11410923537877</v>
      </c>
      <c r="CA17" s="17"/>
      <c r="CB17" s="17">
        <v>0.20164846184750301</v>
      </c>
      <c r="CC17" s="17">
        <v>0.15848913516465801</v>
      </c>
      <c r="CD17" s="17"/>
      <c r="CE17" s="17">
        <v>0.22006834096095301</v>
      </c>
      <c r="CF17" s="17"/>
      <c r="CG17" s="17">
        <v>0.21611722730324301</v>
      </c>
    </row>
    <row r="18" spans="2:85" x14ac:dyDescent="0.35">
      <c r="B18" s="18" t="s">
        <v>310</v>
      </c>
      <c r="C18" s="17">
        <v>7.3325271807965303E-2</v>
      </c>
      <c r="D18" s="17">
        <v>8.0546122574071899E-2</v>
      </c>
      <c r="E18" s="17">
        <v>6.6500081412054907E-2</v>
      </c>
      <c r="F18" s="17"/>
      <c r="G18" s="17">
        <v>0.13033891551471499</v>
      </c>
      <c r="H18" s="17">
        <v>0.12811821583768501</v>
      </c>
      <c r="I18" s="17">
        <v>7.6846460721760407E-2</v>
      </c>
      <c r="J18" s="17">
        <v>6.9427646257698594E-2</v>
      </c>
      <c r="K18" s="17">
        <v>2.1730916072665599E-2</v>
      </c>
      <c r="L18" s="17">
        <v>2.5853802481489899E-2</v>
      </c>
      <c r="M18" s="17"/>
      <c r="N18" s="17">
        <v>6.8358338996526394E-2</v>
      </c>
      <c r="O18" s="17">
        <v>5.2656338998224299E-2</v>
      </c>
      <c r="P18" s="17">
        <v>7.6465883719909894E-2</v>
      </c>
      <c r="Q18" s="17">
        <v>9.8008113058402499E-2</v>
      </c>
      <c r="R18" s="17"/>
      <c r="S18" s="17">
        <v>8.4888981442188399E-2</v>
      </c>
      <c r="T18" s="17">
        <v>6.06464487698525E-2</v>
      </c>
      <c r="U18" s="17">
        <v>7.6693110078412202E-2</v>
      </c>
      <c r="V18" s="17">
        <v>7.8120231938844598E-2</v>
      </c>
      <c r="W18" s="17">
        <v>7.7754872414093706E-2</v>
      </c>
      <c r="X18" s="17">
        <v>0.100681578389319</v>
      </c>
      <c r="Y18" s="17">
        <v>4.3736549836544597E-2</v>
      </c>
      <c r="Z18" s="17">
        <v>1.17489750924697E-2</v>
      </c>
      <c r="AA18" s="17">
        <v>7.4326656806202804E-2</v>
      </c>
      <c r="AB18" s="17">
        <v>7.0480069231806899E-2</v>
      </c>
      <c r="AC18" s="17">
        <v>0.116025388254304</v>
      </c>
      <c r="AD18" s="17">
        <v>5.33441549810518E-2</v>
      </c>
      <c r="AE18" s="17"/>
      <c r="AF18" s="17">
        <v>0.34245116797568798</v>
      </c>
      <c r="AG18" s="17">
        <v>8.7924442307002901E-2</v>
      </c>
      <c r="AH18" s="17">
        <v>8.9424943479866806E-2</v>
      </c>
      <c r="AI18" s="17">
        <v>7.6255028907812494E-2</v>
      </c>
      <c r="AJ18" s="17">
        <v>7.8611704795749193E-2</v>
      </c>
      <c r="AK18" s="17">
        <v>5.5272275458660598E-2</v>
      </c>
      <c r="AL18" s="17">
        <v>7.6392782366643305E-2</v>
      </c>
      <c r="AM18" s="17">
        <v>7.8464666328657298E-2</v>
      </c>
      <c r="AN18" s="17">
        <v>0.118905425200332</v>
      </c>
      <c r="AO18" s="17">
        <v>4.3873859664139599E-2</v>
      </c>
      <c r="AP18" s="17">
        <v>2.3216745419517501E-2</v>
      </c>
      <c r="AQ18" s="17">
        <v>5.56652833597941E-2</v>
      </c>
      <c r="AR18" s="17">
        <v>8.6241969095226301E-2</v>
      </c>
      <c r="AS18" s="17">
        <v>1.90716003997401E-2</v>
      </c>
      <c r="AT18" s="17">
        <v>0.10315160830537</v>
      </c>
      <c r="AU18" s="17">
        <v>8.2967020957676801E-2</v>
      </c>
      <c r="AV18" s="17"/>
      <c r="AW18" s="17">
        <v>5.7259927512865703E-2</v>
      </c>
      <c r="AX18" s="17">
        <v>7.7278985637009301E-2</v>
      </c>
      <c r="AY18" s="17">
        <v>7.4880991709624006E-2</v>
      </c>
      <c r="AZ18" s="17">
        <v>0.10164480734262001</v>
      </c>
      <c r="BA18" s="17">
        <v>0.164220020864004</v>
      </c>
      <c r="BB18" s="17"/>
      <c r="BC18" s="17">
        <v>0.18196178139604399</v>
      </c>
      <c r="BD18" s="17">
        <v>5.6381068614951901E-2</v>
      </c>
      <c r="BE18" s="17">
        <v>6.0028668572389997E-2</v>
      </c>
      <c r="BF18" s="17">
        <v>7.3579315909348394E-2</v>
      </c>
      <c r="BG18" s="17">
        <v>4.9361533370564599E-2</v>
      </c>
      <c r="BH18" s="17"/>
      <c r="BI18" s="17">
        <v>7.3910918713034596E-2</v>
      </c>
      <c r="BJ18" s="17"/>
      <c r="BK18" s="17">
        <v>0.100021291435547</v>
      </c>
      <c r="BL18" s="17">
        <v>5.0461383354796698E-2</v>
      </c>
      <c r="BM18" s="17">
        <v>7.8652705011865498E-2</v>
      </c>
      <c r="BN18" s="17">
        <v>2.0736636345531401E-2</v>
      </c>
      <c r="BO18" s="17"/>
      <c r="BP18" s="17">
        <v>6.6362047422946602E-2</v>
      </c>
      <c r="BQ18" s="17">
        <v>7.3827246063653096E-2</v>
      </c>
      <c r="BR18" s="17">
        <v>6.0695295030935001E-2</v>
      </c>
      <c r="BS18" s="17">
        <v>0.103485231492946</v>
      </c>
      <c r="BT18" s="17">
        <v>5.4220588051573503E-2</v>
      </c>
      <c r="BU18" s="17"/>
      <c r="BV18" s="17">
        <v>7.1868985082878006E-2</v>
      </c>
      <c r="BW18" s="17">
        <v>0.10229992412997101</v>
      </c>
      <c r="BX18" s="17">
        <v>4.6941038000843899E-2</v>
      </c>
      <c r="BY18" s="17">
        <v>7.58537112217261E-2</v>
      </c>
      <c r="BZ18" s="17">
        <v>3.6203330597581601E-2</v>
      </c>
      <c r="CA18" s="17"/>
      <c r="CB18" s="17">
        <v>9.2060468096716197E-2</v>
      </c>
      <c r="CC18" s="17">
        <v>6.2352263317968303E-2</v>
      </c>
      <c r="CD18" s="17"/>
      <c r="CE18" s="17">
        <v>0.10768185751095601</v>
      </c>
      <c r="CF18" s="17"/>
      <c r="CG18" s="17">
        <v>9.33857500655383E-2</v>
      </c>
    </row>
    <row r="19" spans="2:85" x14ac:dyDescent="0.35">
      <c r="B19" s="18" t="s">
        <v>140</v>
      </c>
      <c r="C19" s="17">
        <v>5.2797580756594298E-2</v>
      </c>
      <c r="D19" s="17">
        <v>3.0397322862812399E-2</v>
      </c>
      <c r="E19" s="17">
        <v>7.4801565888965194E-2</v>
      </c>
      <c r="F19" s="17"/>
      <c r="G19" s="17">
        <v>5.7904907827551901E-2</v>
      </c>
      <c r="H19" s="17">
        <v>7.1897533709322101E-2</v>
      </c>
      <c r="I19" s="17">
        <v>7.7465002207329006E-2</v>
      </c>
      <c r="J19" s="17">
        <v>4.2307654670053499E-2</v>
      </c>
      <c r="K19" s="17">
        <v>3.74737766529721E-2</v>
      </c>
      <c r="L19" s="17">
        <v>3.2644669916819198E-2</v>
      </c>
      <c r="M19" s="17"/>
      <c r="N19" s="17">
        <v>3.2422599093407903E-2</v>
      </c>
      <c r="O19" s="17">
        <v>6.3711609249459095E-2</v>
      </c>
      <c r="P19" s="17">
        <v>5.26662741463075E-2</v>
      </c>
      <c r="Q19" s="17">
        <v>6.0729112250933602E-2</v>
      </c>
      <c r="R19" s="17"/>
      <c r="S19" s="17">
        <v>4.4062167227298499E-2</v>
      </c>
      <c r="T19" s="17">
        <v>5.2014308652159003E-2</v>
      </c>
      <c r="U19" s="17">
        <v>5.0246634370535198E-2</v>
      </c>
      <c r="V19" s="17">
        <v>5.4662494513575202E-2</v>
      </c>
      <c r="W19" s="17">
        <v>5.3913190549568502E-2</v>
      </c>
      <c r="X19" s="17">
        <v>4.0197403350982999E-2</v>
      </c>
      <c r="Y19" s="17">
        <v>3.1844538864746801E-2</v>
      </c>
      <c r="Z19" s="17">
        <v>5.5547749426713797E-2</v>
      </c>
      <c r="AA19" s="17">
        <v>8.4558985360613306E-2</v>
      </c>
      <c r="AB19" s="17">
        <v>5.1373865829040299E-2</v>
      </c>
      <c r="AC19" s="17">
        <v>5.1601817178007402E-2</v>
      </c>
      <c r="AD19" s="17">
        <v>7.4960429606647103E-2</v>
      </c>
      <c r="AE19" s="17"/>
      <c r="AF19" s="17">
        <v>3.3398270493540098E-2</v>
      </c>
      <c r="AG19" s="17">
        <v>0.10485705809071399</v>
      </c>
      <c r="AH19" s="17">
        <v>5.7722159173136299E-2</v>
      </c>
      <c r="AI19" s="17">
        <v>3.6017590785761097E-2</v>
      </c>
      <c r="AJ19" s="17">
        <v>6.8439579395008596E-2</v>
      </c>
      <c r="AK19" s="17">
        <v>4.6446432444357998E-2</v>
      </c>
      <c r="AL19" s="17">
        <v>6.0543435157791897E-2</v>
      </c>
      <c r="AM19" s="17">
        <v>4.4777380477534399E-2</v>
      </c>
      <c r="AN19" s="17">
        <v>3.1452509986768303E-2</v>
      </c>
      <c r="AO19" s="17">
        <v>8.8898392311200503E-3</v>
      </c>
      <c r="AP19" s="17">
        <v>4.0301841413050203E-2</v>
      </c>
      <c r="AQ19" s="17">
        <v>8.7289236841957496E-2</v>
      </c>
      <c r="AR19" s="17">
        <v>5.0559093865526303E-2</v>
      </c>
      <c r="AS19" s="17">
        <v>8.4182006281576904E-2</v>
      </c>
      <c r="AT19" s="17">
        <v>0</v>
      </c>
      <c r="AU19" s="17">
        <v>1.1964308862780999E-2</v>
      </c>
      <c r="AV19" s="17"/>
      <c r="AW19" s="17">
        <v>6.5347309925855995E-2</v>
      </c>
      <c r="AX19" s="17">
        <v>7.0302283361321993E-2</v>
      </c>
      <c r="AY19" s="17">
        <v>2.86053228213883E-2</v>
      </c>
      <c r="AZ19" s="17">
        <v>4.9859515169250399E-2</v>
      </c>
      <c r="BA19" s="17">
        <v>1.6139179416774799E-2</v>
      </c>
      <c r="BB19" s="17"/>
      <c r="BC19" s="17">
        <v>4.25308024900646E-2</v>
      </c>
      <c r="BD19" s="17">
        <v>3.7241526399115099E-2</v>
      </c>
      <c r="BE19" s="17">
        <v>5.8440007671623502E-2</v>
      </c>
      <c r="BF19" s="17">
        <v>9.0892630768856994E-2</v>
      </c>
      <c r="BG19" s="17">
        <v>2.57327972277578E-2</v>
      </c>
      <c r="BH19" s="17"/>
      <c r="BI19" s="17">
        <v>4.61349667889965E-2</v>
      </c>
      <c r="BJ19" s="17"/>
      <c r="BK19" s="17">
        <v>6.5589496889889395E-2</v>
      </c>
      <c r="BL19" s="17">
        <v>3.6838172510657803E-2</v>
      </c>
      <c r="BM19" s="17">
        <v>5.20991054059083E-2</v>
      </c>
      <c r="BN19" s="17">
        <v>0.168571622865829</v>
      </c>
      <c r="BO19" s="17"/>
      <c r="BP19" s="17">
        <v>3.4953804478448897E-2</v>
      </c>
      <c r="BQ19" s="17">
        <v>3.5199086706920797E-2</v>
      </c>
      <c r="BR19" s="17">
        <v>1.91780054088623E-2</v>
      </c>
      <c r="BS19" s="17">
        <v>3.10946896107544E-2</v>
      </c>
      <c r="BT19" s="17">
        <v>3.23617137725771E-2</v>
      </c>
      <c r="BU19" s="17"/>
      <c r="BV19" s="17">
        <v>3.1055006230245E-2</v>
      </c>
      <c r="BW19" s="17">
        <v>4.1111186165765097E-2</v>
      </c>
      <c r="BX19" s="17">
        <v>2.5671879447258E-2</v>
      </c>
      <c r="BY19" s="17">
        <v>3.6162884251241798E-2</v>
      </c>
      <c r="BZ19" s="17">
        <v>1.3261073969535001E-2</v>
      </c>
      <c r="CA19" s="17"/>
      <c r="CB19" s="17">
        <v>2.8435294243564901E-2</v>
      </c>
      <c r="CC19" s="17">
        <v>6.7066317129733904E-2</v>
      </c>
      <c r="CD19" s="17"/>
      <c r="CE19" s="17">
        <v>3.8362727068791298E-2</v>
      </c>
      <c r="CF19" s="17"/>
      <c r="CG19" s="17">
        <v>1.7652373680734999E-2</v>
      </c>
    </row>
    <row r="20" spans="2:85" x14ac:dyDescent="0.35">
      <c r="B20" s="18" t="s">
        <v>141</v>
      </c>
      <c r="C20" s="19">
        <v>1.4835002132968801E-2</v>
      </c>
      <c r="D20" s="19">
        <v>1.65757126389116E-2</v>
      </c>
      <c r="E20" s="19">
        <v>1.31812463894756E-2</v>
      </c>
      <c r="F20" s="19"/>
      <c r="G20" s="19">
        <v>1.5248034888230601E-2</v>
      </c>
      <c r="H20" s="19">
        <v>8.64974119849235E-3</v>
      </c>
      <c r="I20" s="19">
        <v>1.2540218055214099E-2</v>
      </c>
      <c r="J20" s="19">
        <v>1.30639447254653E-2</v>
      </c>
      <c r="K20" s="19">
        <v>2.00578664480443E-2</v>
      </c>
      <c r="L20" s="19">
        <v>1.9391607605087801E-2</v>
      </c>
      <c r="M20" s="19"/>
      <c r="N20" s="19">
        <v>7.7599776835764198E-3</v>
      </c>
      <c r="O20" s="19">
        <v>1.6092719617138099E-2</v>
      </c>
      <c r="P20" s="19">
        <v>1.9819741117588899E-2</v>
      </c>
      <c r="Q20" s="19">
        <v>1.6900112065374499E-2</v>
      </c>
      <c r="R20" s="19"/>
      <c r="S20" s="19">
        <v>7.9172948046418792E-3</v>
      </c>
      <c r="T20" s="19">
        <v>1.7456033664622801E-2</v>
      </c>
      <c r="U20" s="19">
        <v>6.50044698394346E-2</v>
      </c>
      <c r="V20" s="19">
        <v>5.7035653173266596E-3</v>
      </c>
      <c r="W20" s="19">
        <v>1.6903316388178401E-2</v>
      </c>
      <c r="X20" s="19">
        <v>1.16767824062292E-2</v>
      </c>
      <c r="Y20" s="19">
        <v>1.10704724657408E-2</v>
      </c>
      <c r="Z20" s="19">
        <v>0</v>
      </c>
      <c r="AA20" s="19">
        <v>3.7143912471495301E-3</v>
      </c>
      <c r="AB20" s="19">
        <v>1.27903492769186E-2</v>
      </c>
      <c r="AC20" s="19">
        <v>2.1432266141341499E-2</v>
      </c>
      <c r="AD20" s="19">
        <v>0</v>
      </c>
      <c r="AE20" s="19"/>
      <c r="AF20" s="19">
        <v>0</v>
      </c>
      <c r="AG20" s="19">
        <v>1.04190998336032E-2</v>
      </c>
      <c r="AH20" s="19">
        <v>2.0224434681979299E-2</v>
      </c>
      <c r="AI20" s="19">
        <v>5.0180073076566703E-2</v>
      </c>
      <c r="AJ20" s="19">
        <v>5.4037809901287901E-3</v>
      </c>
      <c r="AK20" s="19">
        <v>1.05399373870151E-2</v>
      </c>
      <c r="AL20" s="19">
        <v>8.5980835081381091E-3</v>
      </c>
      <c r="AM20" s="19">
        <v>0</v>
      </c>
      <c r="AN20" s="19">
        <v>1.3006733292598899E-2</v>
      </c>
      <c r="AO20" s="19">
        <v>0</v>
      </c>
      <c r="AP20" s="19">
        <v>3.0266058502348401E-2</v>
      </c>
      <c r="AQ20" s="19">
        <v>1.0540514808732301E-2</v>
      </c>
      <c r="AR20" s="19">
        <v>1.11593981075165E-2</v>
      </c>
      <c r="AS20" s="19">
        <v>2.1263651146206399E-2</v>
      </c>
      <c r="AT20" s="19">
        <v>0</v>
      </c>
      <c r="AU20" s="19">
        <v>1.4455144787967699E-2</v>
      </c>
      <c r="AV20" s="19"/>
      <c r="AW20" s="19">
        <v>1.8386817890246199E-2</v>
      </c>
      <c r="AX20" s="19">
        <v>1.28281737158894E-2</v>
      </c>
      <c r="AY20" s="19">
        <v>1.7113861098253601E-2</v>
      </c>
      <c r="AZ20" s="19">
        <v>1.0896929442790301E-2</v>
      </c>
      <c r="BA20" s="19">
        <v>0</v>
      </c>
      <c r="BB20" s="19"/>
      <c r="BC20" s="19">
        <v>0</v>
      </c>
      <c r="BD20" s="19">
        <v>1.5902155587742502E-2</v>
      </c>
      <c r="BE20" s="19">
        <v>1.29098188364664E-2</v>
      </c>
      <c r="BF20" s="19">
        <v>2.56979844628323E-2</v>
      </c>
      <c r="BG20" s="19">
        <v>2.5240636890088999E-2</v>
      </c>
      <c r="BH20" s="19"/>
      <c r="BI20" s="19">
        <v>1.7468110759208798E-2</v>
      </c>
      <c r="BJ20" s="19"/>
      <c r="BK20" s="19">
        <v>8.2048569862181904E-3</v>
      </c>
      <c r="BL20" s="19">
        <v>2.30105290585432E-2</v>
      </c>
      <c r="BM20" s="19">
        <v>1.0574689759462101E-2</v>
      </c>
      <c r="BN20" s="19">
        <v>6.6043211058827503E-2</v>
      </c>
      <c r="BO20" s="19"/>
      <c r="BP20" s="19">
        <v>1.0987964021599E-2</v>
      </c>
      <c r="BQ20" s="19">
        <v>8.7854291464561692E-3</v>
      </c>
      <c r="BR20" s="19">
        <v>2.1316491892655502E-2</v>
      </c>
      <c r="BS20" s="19">
        <v>2.8114892459742202E-2</v>
      </c>
      <c r="BT20" s="19">
        <v>2.51791694244691E-2</v>
      </c>
      <c r="BU20" s="19"/>
      <c r="BV20" s="19">
        <v>1.02103927928497E-2</v>
      </c>
      <c r="BW20" s="19">
        <v>8.1098609464157097E-3</v>
      </c>
      <c r="BX20" s="19">
        <v>1.17078244349192E-2</v>
      </c>
      <c r="BY20" s="19">
        <v>2.06162266039977E-2</v>
      </c>
      <c r="BZ20" s="19">
        <v>3.6393986381510403E-2</v>
      </c>
      <c r="CA20" s="19"/>
      <c r="CB20" s="19">
        <v>1.34928294044411E-2</v>
      </c>
      <c r="CC20" s="19">
        <v>1.56210986604986E-2</v>
      </c>
      <c r="CD20" s="19"/>
      <c r="CE20" s="19">
        <v>9.2312319777868804E-3</v>
      </c>
      <c r="CF20" s="19"/>
      <c r="CG20" s="19">
        <v>0</v>
      </c>
    </row>
    <row r="21" spans="2:85" x14ac:dyDescent="0.35">
      <c r="B21" s="16"/>
    </row>
    <row r="22" spans="2:85" x14ac:dyDescent="0.35">
      <c r="B22" t="s">
        <v>102</v>
      </c>
    </row>
    <row r="23" spans="2:85" x14ac:dyDescent="0.35">
      <c r="B23" t="s">
        <v>103</v>
      </c>
    </row>
    <row r="25" spans="2:85" x14ac:dyDescent="0.35">
      <c r="B25"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J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10" width="20.7265625" customWidth="1"/>
  </cols>
  <sheetData>
    <row r="2" spans="2:10" ht="40" customHeight="1" x14ac:dyDescent="0.35">
      <c r="D2" s="27" t="s">
        <v>320</v>
      </c>
      <c r="E2" s="23"/>
      <c r="F2" s="23"/>
      <c r="G2" s="23"/>
      <c r="H2" s="23"/>
      <c r="I2" s="23"/>
      <c r="J2" s="23"/>
    </row>
    <row r="6" spans="2:10" ht="50" customHeight="1" x14ac:dyDescent="0.35">
      <c r="B6" s="20" t="s">
        <v>15</v>
      </c>
      <c r="C6" s="20" t="s">
        <v>312</v>
      </c>
      <c r="D6" s="20" t="s">
        <v>313</v>
      </c>
      <c r="E6" s="20" t="s">
        <v>314</v>
      </c>
      <c r="F6" s="20" t="s">
        <v>315</v>
      </c>
      <c r="G6" s="20" t="s">
        <v>316</v>
      </c>
      <c r="H6" s="20" t="s">
        <v>317</v>
      </c>
      <c r="I6" s="20" t="s">
        <v>318</v>
      </c>
    </row>
    <row r="7" spans="2:10" x14ac:dyDescent="0.35">
      <c r="B7" s="18" t="s">
        <v>291</v>
      </c>
      <c r="C7" s="17">
        <v>0.36324320173320401</v>
      </c>
      <c r="D7" s="17">
        <v>0.28433308738781599</v>
      </c>
      <c r="E7" s="17">
        <v>0.28621065723258199</v>
      </c>
      <c r="F7" s="17">
        <v>0.11128245024273301</v>
      </c>
      <c r="G7" s="17">
        <v>0.17074664298407299</v>
      </c>
      <c r="H7" s="17">
        <v>0.282647406291124</v>
      </c>
      <c r="I7" s="17">
        <v>0.14437139224779799</v>
      </c>
    </row>
    <row r="8" spans="2:10" x14ac:dyDescent="0.35">
      <c r="B8" s="18" t="s">
        <v>292</v>
      </c>
      <c r="C8" s="17">
        <v>0.35019888681448202</v>
      </c>
      <c r="D8" s="17">
        <v>0.41806888235068601</v>
      </c>
      <c r="E8" s="17">
        <v>0.34479883104850201</v>
      </c>
      <c r="F8" s="17">
        <v>0.19395537757576001</v>
      </c>
      <c r="G8" s="17">
        <v>0.30920070505681002</v>
      </c>
      <c r="H8" s="17">
        <v>0.34699714835069601</v>
      </c>
      <c r="I8" s="17">
        <v>0.28785675340303901</v>
      </c>
    </row>
    <row r="9" spans="2:10" x14ac:dyDescent="0.35">
      <c r="B9" s="18" t="s">
        <v>319</v>
      </c>
      <c r="C9" s="17">
        <v>0.174031592009636</v>
      </c>
      <c r="D9" s="17">
        <v>0.17988884783582099</v>
      </c>
      <c r="E9" s="17">
        <v>0.198415700687227</v>
      </c>
      <c r="F9" s="17">
        <v>0.22766066043980099</v>
      </c>
      <c r="G9" s="17">
        <v>0.24570392016450701</v>
      </c>
      <c r="H9" s="17">
        <v>0.18290219328433899</v>
      </c>
      <c r="I9" s="17">
        <v>0.24252442550054101</v>
      </c>
    </row>
    <row r="10" spans="2:10" x14ac:dyDescent="0.35">
      <c r="B10" s="18" t="s">
        <v>293</v>
      </c>
      <c r="C10" s="17">
        <v>5.0549858159630499E-2</v>
      </c>
      <c r="D10" s="17">
        <v>3.8815935192146697E-2</v>
      </c>
      <c r="E10" s="17">
        <v>0.101613934059815</v>
      </c>
      <c r="F10" s="17">
        <v>0.24354335617527401</v>
      </c>
      <c r="G10" s="17">
        <v>0.14953034397007001</v>
      </c>
      <c r="H10" s="17">
        <v>6.0658160909655701E-2</v>
      </c>
      <c r="I10" s="17">
        <v>0.13220841587427501</v>
      </c>
    </row>
    <row r="11" spans="2:10" x14ac:dyDescent="0.35">
      <c r="B11" s="18" t="s">
        <v>294</v>
      </c>
      <c r="C11" s="17">
        <v>1.5409877801031001E-2</v>
      </c>
      <c r="D11" s="17">
        <v>1.2485314907041399E-2</v>
      </c>
      <c r="E11" s="17">
        <v>2.7504723706424299E-2</v>
      </c>
      <c r="F11" s="17">
        <v>0.16268447389398799</v>
      </c>
      <c r="G11" s="17">
        <v>6.15773843874712E-2</v>
      </c>
      <c r="H11" s="17">
        <v>2.5034951970421201E-2</v>
      </c>
      <c r="I11" s="17">
        <v>9.8685849026338202E-2</v>
      </c>
    </row>
    <row r="12" spans="2:10" x14ac:dyDescent="0.35">
      <c r="B12" s="18" t="s">
        <v>140</v>
      </c>
      <c r="C12" s="17">
        <v>4.6566583482016297E-2</v>
      </c>
      <c r="D12" s="17">
        <v>6.6407932326489102E-2</v>
      </c>
      <c r="E12" s="17">
        <v>4.1456153265450602E-2</v>
      </c>
      <c r="F12" s="17">
        <v>6.0873681672444599E-2</v>
      </c>
      <c r="G12" s="17">
        <v>6.3241003437068705E-2</v>
      </c>
      <c r="H12" s="17">
        <v>0.101760139193765</v>
      </c>
      <c r="I12" s="17">
        <v>9.4353163948009397E-2</v>
      </c>
    </row>
    <row r="13" spans="2:10" x14ac:dyDescent="0.35">
      <c r="B13" s="16"/>
      <c r="C13" s="16"/>
      <c r="D13" s="16"/>
      <c r="E13" s="16"/>
      <c r="F13" s="16"/>
      <c r="G13" s="16"/>
      <c r="H13" s="16"/>
      <c r="I13" s="16"/>
    </row>
    <row r="14" spans="2:10" x14ac:dyDescent="0.35">
      <c r="B14" t="s">
        <v>102</v>
      </c>
    </row>
    <row r="15" spans="2:10" x14ac:dyDescent="0.35">
      <c r="B15" t="s">
        <v>103</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321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0.36324320173320401</v>
      </c>
      <c r="D9" s="17">
        <v>0.35468293186466299</v>
      </c>
      <c r="E9" s="17">
        <v>0.37165109794328999</v>
      </c>
      <c r="F9" s="17"/>
      <c r="G9" s="17">
        <v>0.27428096395601897</v>
      </c>
      <c r="H9" s="17">
        <v>0.32627223612836198</v>
      </c>
      <c r="I9" s="17">
        <v>0.36145864116237503</v>
      </c>
      <c r="J9" s="17">
        <v>0.37307855566266801</v>
      </c>
      <c r="K9" s="17">
        <v>0.423167750224484</v>
      </c>
      <c r="L9" s="17">
        <v>0.40560018010529603</v>
      </c>
      <c r="M9" s="17"/>
      <c r="N9" s="17">
        <v>0.36839200827478702</v>
      </c>
      <c r="O9" s="17">
        <v>0.37815124364532998</v>
      </c>
      <c r="P9" s="17">
        <v>0.365383191372186</v>
      </c>
      <c r="Q9" s="17">
        <v>0.33985995871479802</v>
      </c>
      <c r="R9" s="17"/>
      <c r="S9" s="17">
        <v>0.335923171022315</v>
      </c>
      <c r="T9" s="17">
        <v>0.37809512470138201</v>
      </c>
      <c r="U9" s="17">
        <v>0.37673066065650102</v>
      </c>
      <c r="V9" s="17">
        <v>0.34300038871132699</v>
      </c>
      <c r="W9" s="17">
        <v>0.31284783849024</v>
      </c>
      <c r="X9" s="17">
        <v>0.35857876270445599</v>
      </c>
      <c r="Y9" s="17">
        <v>0.374385981896114</v>
      </c>
      <c r="Z9" s="17">
        <v>0.40961184664565797</v>
      </c>
      <c r="AA9" s="17">
        <v>0.34526725713218398</v>
      </c>
      <c r="AB9" s="17">
        <v>0.40369207560147102</v>
      </c>
      <c r="AC9" s="17">
        <v>0.41052147351024398</v>
      </c>
      <c r="AD9" s="17">
        <v>0.356513229410854</v>
      </c>
      <c r="AE9" s="17"/>
      <c r="AF9" s="17">
        <v>0.34052265406871102</v>
      </c>
      <c r="AG9" s="17">
        <v>0.301017089905385</v>
      </c>
      <c r="AH9" s="17">
        <v>0.39019428423035002</v>
      </c>
      <c r="AI9" s="17">
        <v>0.401931095885178</v>
      </c>
      <c r="AJ9" s="17">
        <v>0.40423610016325501</v>
      </c>
      <c r="AK9" s="17">
        <v>0.36139437502975602</v>
      </c>
      <c r="AL9" s="17">
        <v>0.30495183599244302</v>
      </c>
      <c r="AM9" s="17">
        <v>0.35272053419970301</v>
      </c>
      <c r="AN9" s="17">
        <v>0.31365225229115401</v>
      </c>
      <c r="AO9" s="17">
        <v>0.327429956025242</v>
      </c>
      <c r="AP9" s="17">
        <v>0.41471539295609799</v>
      </c>
      <c r="AQ9" s="17">
        <v>0.42769023708919801</v>
      </c>
      <c r="AR9" s="17">
        <v>0.29732885255234698</v>
      </c>
      <c r="AS9" s="17">
        <v>0.39831350910468</v>
      </c>
      <c r="AT9" s="17">
        <v>0.314258795796024</v>
      </c>
      <c r="AU9" s="17">
        <v>0.38249576983526301</v>
      </c>
      <c r="AV9" s="17"/>
      <c r="AW9" s="17">
        <v>0.39110908270943701</v>
      </c>
      <c r="AX9" s="17">
        <v>0.342714703345044</v>
      </c>
      <c r="AY9" s="17">
        <v>0.33720883148731001</v>
      </c>
      <c r="AZ9" s="17">
        <v>0.35524274856739102</v>
      </c>
      <c r="BA9" s="17">
        <v>0.40715518267016798</v>
      </c>
      <c r="BB9" s="17"/>
      <c r="BC9" s="17">
        <v>0.30919211466109298</v>
      </c>
      <c r="BD9" s="17">
        <v>0.34699139494491399</v>
      </c>
      <c r="BE9" s="17">
        <v>0.35667724476079499</v>
      </c>
      <c r="BF9" s="17">
        <v>0.434140181760993</v>
      </c>
      <c r="BG9" s="17">
        <v>0.476393298756075</v>
      </c>
      <c r="BH9" s="17"/>
      <c r="BI9" s="17">
        <v>0.370323736257339</v>
      </c>
      <c r="BJ9" s="17"/>
      <c r="BK9" s="17">
        <v>0.32144500137536403</v>
      </c>
      <c r="BL9" s="17">
        <v>0.38055795321202301</v>
      </c>
      <c r="BM9" s="17">
        <v>0.37204917537488302</v>
      </c>
      <c r="BN9" s="17">
        <v>0.27252746857955501</v>
      </c>
      <c r="BO9" s="17"/>
      <c r="BP9" s="17">
        <v>0.36565003405212798</v>
      </c>
      <c r="BQ9" s="17">
        <v>0.35682040671322202</v>
      </c>
      <c r="BR9" s="17">
        <v>0.29775111278515898</v>
      </c>
      <c r="BS9" s="17">
        <v>0.42394679215803399</v>
      </c>
      <c r="BT9" s="17">
        <v>0.42958118473270601</v>
      </c>
      <c r="BU9" s="17"/>
      <c r="BV9" s="17">
        <v>0.35159954206896099</v>
      </c>
      <c r="BW9" s="17">
        <v>0.28447350704908198</v>
      </c>
      <c r="BX9" s="17">
        <v>0.34807110996428098</v>
      </c>
      <c r="BY9" s="17">
        <v>0.44400708780154102</v>
      </c>
      <c r="BZ9" s="17">
        <v>0.437962871383826</v>
      </c>
      <c r="CA9" s="17"/>
      <c r="CB9" s="17">
        <v>0.39681161752275901</v>
      </c>
      <c r="CC9" s="17">
        <v>0.34358253174194697</v>
      </c>
      <c r="CD9" s="17"/>
      <c r="CE9" s="17">
        <v>0.26913973494784299</v>
      </c>
      <c r="CF9" s="17"/>
      <c r="CG9" s="17">
        <v>0.41545116298589801</v>
      </c>
    </row>
    <row r="10" spans="2:85" x14ac:dyDescent="0.35">
      <c r="B10" s="18" t="s">
        <v>292</v>
      </c>
      <c r="C10" s="17">
        <v>0.35019888681448202</v>
      </c>
      <c r="D10" s="17">
        <v>0.33099920259975701</v>
      </c>
      <c r="E10" s="17">
        <v>0.36996323910559598</v>
      </c>
      <c r="F10" s="17"/>
      <c r="G10" s="17">
        <v>0.36611344949043101</v>
      </c>
      <c r="H10" s="17">
        <v>0.33396028479033801</v>
      </c>
      <c r="I10" s="17">
        <v>0.35671678612872898</v>
      </c>
      <c r="J10" s="17">
        <v>0.36513973229163399</v>
      </c>
      <c r="K10" s="17">
        <v>0.37931872212136603</v>
      </c>
      <c r="L10" s="17">
        <v>0.31589882012149101</v>
      </c>
      <c r="M10" s="17"/>
      <c r="N10" s="17">
        <v>0.33549792340808299</v>
      </c>
      <c r="O10" s="17">
        <v>0.35566627647201399</v>
      </c>
      <c r="P10" s="17">
        <v>0.36601375764421301</v>
      </c>
      <c r="Q10" s="17">
        <v>0.349274346813915</v>
      </c>
      <c r="R10" s="17"/>
      <c r="S10" s="17">
        <v>0.35116050856842301</v>
      </c>
      <c r="T10" s="17">
        <v>0.29831488431938802</v>
      </c>
      <c r="U10" s="17">
        <v>0.30808791754088199</v>
      </c>
      <c r="V10" s="17">
        <v>0.438108612966157</v>
      </c>
      <c r="W10" s="17">
        <v>0.38726046939202902</v>
      </c>
      <c r="X10" s="17">
        <v>0.33195414002596002</v>
      </c>
      <c r="Y10" s="17">
        <v>0.37632626867306401</v>
      </c>
      <c r="Z10" s="17">
        <v>0.24011721383859599</v>
      </c>
      <c r="AA10" s="17">
        <v>0.39285521348286701</v>
      </c>
      <c r="AB10" s="17">
        <v>0.35816611992796898</v>
      </c>
      <c r="AC10" s="17">
        <v>0.27933072382490398</v>
      </c>
      <c r="AD10" s="17">
        <v>0.402008361772279</v>
      </c>
      <c r="AE10" s="17"/>
      <c r="AF10" s="17">
        <v>0.18961301523299501</v>
      </c>
      <c r="AG10" s="17">
        <v>0.32030576248917397</v>
      </c>
      <c r="AH10" s="17">
        <v>0.354465156467894</v>
      </c>
      <c r="AI10" s="17">
        <v>0.35642951622639801</v>
      </c>
      <c r="AJ10" s="17">
        <v>0.34556838283977398</v>
      </c>
      <c r="AK10" s="17">
        <v>0.405240677363989</v>
      </c>
      <c r="AL10" s="17">
        <v>0.37272371615205901</v>
      </c>
      <c r="AM10" s="17">
        <v>0.32413773040078098</v>
      </c>
      <c r="AN10" s="17">
        <v>0.39997157748322298</v>
      </c>
      <c r="AO10" s="17">
        <v>0.35086302722811602</v>
      </c>
      <c r="AP10" s="17">
        <v>0.30725542350888402</v>
      </c>
      <c r="AQ10" s="17">
        <v>0.334671276301508</v>
      </c>
      <c r="AR10" s="17">
        <v>0.38462634365368398</v>
      </c>
      <c r="AS10" s="17">
        <v>0.39219422835358703</v>
      </c>
      <c r="AT10" s="17">
        <v>0.37451805816130301</v>
      </c>
      <c r="AU10" s="17">
        <v>0.28022571606580599</v>
      </c>
      <c r="AV10" s="17"/>
      <c r="AW10" s="17">
        <v>0.355702541472253</v>
      </c>
      <c r="AX10" s="17">
        <v>0.36309934546723099</v>
      </c>
      <c r="AY10" s="17">
        <v>0.36422925308346898</v>
      </c>
      <c r="AZ10" s="17">
        <v>0.321655254107653</v>
      </c>
      <c r="BA10" s="17">
        <v>0.34335106916475</v>
      </c>
      <c r="BB10" s="17"/>
      <c r="BC10" s="17">
        <v>0.34958815647177499</v>
      </c>
      <c r="BD10" s="17">
        <v>0.342754395455796</v>
      </c>
      <c r="BE10" s="17">
        <v>0.37459260016118701</v>
      </c>
      <c r="BF10" s="17">
        <v>0.32437215419439802</v>
      </c>
      <c r="BG10" s="17">
        <v>0.27657768075218198</v>
      </c>
      <c r="BH10" s="17"/>
      <c r="BI10" s="17">
        <v>0.34722194426481801</v>
      </c>
      <c r="BJ10" s="17"/>
      <c r="BK10" s="17">
        <v>0.38740809986881802</v>
      </c>
      <c r="BL10" s="17">
        <v>0.329628792824671</v>
      </c>
      <c r="BM10" s="17">
        <v>0.35242824804931699</v>
      </c>
      <c r="BN10" s="17">
        <v>0.25692013356626298</v>
      </c>
      <c r="BO10" s="17"/>
      <c r="BP10" s="17">
        <v>0.38732660380478101</v>
      </c>
      <c r="BQ10" s="17">
        <v>0.33922522748833001</v>
      </c>
      <c r="BR10" s="17">
        <v>0.33607849038344301</v>
      </c>
      <c r="BS10" s="17">
        <v>0.33079221709314899</v>
      </c>
      <c r="BT10" s="17">
        <v>0.38023860481856098</v>
      </c>
      <c r="BU10" s="17"/>
      <c r="BV10" s="17">
        <v>0.37784856265227401</v>
      </c>
      <c r="BW10" s="17">
        <v>0.38137578516010001</v>
      </c>
      <c r="BX10" s="17">
        <v>0.36018417275209402</v>
      </c>
      <c r="BY10" s="17">
        <v>0.33132076703854602</v>
      </c>
      <c r="BZ10" s="17">
        <v>0.33867941910217902</v>
      </c>
      <c r="CA10" s="17"/>
      <c r="CB10" s="17">
        <v>0.34918134309569598</v>
      </c>
      <c r="CC10" s="17">
        <v>0.35079485152673301</v>
      </c>
      <c r="CD10" s="17"/>
      <c r="CE10" s="17">
        <v>0.38775422503273099</v>
      </c>
      <c r="CF10" s="17"/>
      <c r="CG10" s="17">
        <v>0.267838483449722</v>
      </c>
    </row>
    <row r="11" spans="2:85" x14ac:dyDescent="0.35">
      <c r="B11" s="18" t="s">
        <v>319</v>
      </c>
      <c r="C11" s="17">
        <v>0.174031592009636</v>
      </c>
      <c r="D11" s="17">
        <v>0.19537359477601701</v>
      </c>
      <c r="E11" s="17">
        <v>0.15316367938834299</v>
      </c>
      <c r="F11" s="17"/>
      <c r="G11" s="17">
        <v>0.19134626227714199</v>
      </c>
      <c r="H11" s="17">
        <v>0.19114614189353099</v>
      </c>
      <c r="I11" s="17">
        <v>0.18751142454952499</v>
      </c>
      <c r="J11" s="17">
        <v>0.16847008013593401</v>
      </c>
      <c r="K11" s="17">
        <v>0.114929152161342</v>
      </c>
      <c r="L11" s="17">
        <v>0.18181183864532699</v>
      </c>
      <c r="M11" s="17"/>
      <c r="N11" s="17">
        <v>0.18903406007937301</v>
      </c>
      <c r="O11" s="17">
        <v>0.16381762990875401</v>
      </c>
      <c r="P11" s="17">
        <v>0.15990498138636899</v>
      </c>
      <c r="Q11" s="17">
        <v>0.18087682979266301</v>
      </c>
      <c r="R11" s="17"/>
      <c r="S11" s="17">
        <v>0.2074800057889</v>
      </c>
      <c r="T11" s="17">
        <v>0.213884639613108</v>
      </c>
      <c r="U11" s="17">
        <v>0.18537492100664801</v>
      </c>
      <c r="V11" s="17">
        <v>0.140913080084236</v>
      </c>
      <c r="W11" s="17">
        <v>0.14507267964645301</v>
      </c>
      <c r="X11" s="17">
        <v>0.190362554477706</v>
      </c>
      <c r="Y11" s="17">
        <v>0.11605964133266999</v>
      </c>
      <c r="Z11" s="17">
        <v>0.22812103983823101</v>
      </c>
      <c r="AA11" s="17">
        <v>0.140019429440878</v>
      </c>
      <c r="AB11" s="17">
        <v>0.12849409673682899</v>
      </c>
      <c r="AC11" s="17">
        <v>0.242144413267221</v>
      </c>
      <c r="AD11" s="17">
        <v>0.16381074784598201</v>
      </c>
      <c r="AE11" s="17"/>
      <c r="AF11" s="17">
        <v>0.304244302569183</v>
      </c>
      <c r="AG11" s="17">
        <v>0.20856165525555501</v>
      </c>
      <c r="AH11" s="17">
        <v>0.14638788121205401</v>
      </c>
      <c r="AI11" s="17">
        <v>0.12569072225646299</v>
      </c>
      <c r="AJ11" s="17">
        <v>0.154558870742428</v>
      </c>
      <c r="AK11" s="17">
        <v>0.15859003379266601</v>
      </c>
      <c r="AL11" s="17">
        <v>0.22203391901032701</v>
      </c>
      <c r="AM11" s="17">
        <v>0.20475957960921001</v>
      </c>
      <c r="AN11" s="17">
        <v>0.13679090041598499</v>
      </c>
      <c r="AO11" s="17">
        <v>0.189102646322997</v>
      </c>
      <c r="AP11" s="17">
        <v>0.19029288993238799</v>
      </c>
      <c r="AQ11" s="17">
        <v>0.16038592760834999</v>
      </c>
      <c r="AR11" s="17">
        <v>0.163143852887733</v>
      </c>
      <c r="AS11" s="17">
        <v>0.110878360526763</v>
      </c>
      <c r="AT11" s="17">
        <v>0.18064540888212</v>
      </c>
      <c r="AU11" s="17">
        <v>0.20926450358020901</v>
      </c>
      <c r="AV11" s="17"/>
      <c r="AW11" s="17">
        <v>0.15689663891244399</v>
      </c>
      <c r="AX11" s="17">
        <v>0.157696509920386</v>
      </c>
      <c r="AY11" s="17">
        <v>0.204518742154227</v>
      </c>
      <c r="AZ11" s="17">
        <v>0.18408483362287101</v>
      </c>
      <c r="BA11" s="17">
        <v>0.164390837832641</v>
      </c>
      <c r="BB11" s="17"/>
      <c r="BC11" s="17">
        <v>0.17686392997471401</v>
      </c>
      <c r="BD11" s="17">
        <v>0.210205255470367</v>
      </c>
      <c r="BE11" s="17">
        <v>0.15870265057993899</v>
      </c>
      <c r="BF11" s="17">
        <v>0.12610338183427899</v>
      </c>
      <c r="BG11" s="17">
        <v>0.152834483988985</v>
      </c>
      <c r="BH11" s="17"/>
      <c r="BI11" s="17">
        <v>0.173158813524042</v>
      </c>
      <c r="BJ11" s="17"/>
      <c r="BK11" s="17">
        <v>0.16939450622500299</v>
      </c>
      <c r="BL11" s="17">
        <v>0.17599652223366799</v>
      </c>
      <c r="BM11" s="17">
        <v>0.17593667620134201</v>
      </c>
      <c r="BN11" s="17">
        <v>0.141322197905695</v>
      </c>
      <c r="BO11" s="17"/>
      <c r="BP11" s="17">
        <v>0.17086370497735501</v>
      </c>
      <c r="BQ11" s="17">
        <v>0.17620307404689101</v>
      </c>
      <c r="BR11" s="17">
        <v>0.24681456645212199</v>
      </c>
      <c r="BS11" s="17">
        <v>0.15750804999904899</v>
      </c>
      <c r="BT11" s="17">
        <v>0.125772818264754</v>
      </c>
      <c r="BU11" s="17"/>
      <c r="BV11" s="17">
        <v>0.19753423500605499</v>
      </c>
      <c r="BW11" s="17">
        <v>0.19615221766584101</v>
      </c>
      <c r="BX11" s="17">
        <v>0.221672384959678</v>
      </c>
      <c r="BY11" s="17">
        <v>0.134950408535677</v>
      </c>
      <c r="BZ11" s="17">
        <v>0.128979698621702</v>
      </c>
      <c r="CA11" s="17"/>
      <c r="CB11" s="17">
        <v>0.15724683750944701</v>
      </c>
      <c r="CC11" s="17">
        <v>0.18386224714633601</v>
      </c>
      <c r="CD11" s="17"/>
      <c r="CE11" s="17">
        <v>0.197003244040035</v>
      </c>
      <c r="CF11" s="17"/>
      <c r="CG11" s="17">
        <v>0.16514052246375499</v>
      </c>
    </row>
    <row r="12" spans="2:85" x14ac:dyDescent="0.35">
      <c r="B12" s="18" t="s">
        <v>293</v>
      </c>
      <c r="C12" s="17">
        <v>5.0549858159630499E-2</v>
      </c>
      <c r="D12" s="17">
        <v>6.3924691726320898E-2</v>
      </c>
      <c r="E12" s="17">
        <v>3.7655026143149202E-2</v>
      </c>
      <c r="F12" s="17"/>
      <c r="G12" s="17">
        <v>9.6029597854138005E-2</v>
      </c>
      <c r="H12" s="17">
        <v>6.60402781317566E-2</v>
      </c>
      <c r="I12" s="17">
        <v>4.24638500977505E-2</v>
      </c>
      <c r="J12" s="17">
        <v>3.36546935649783E-2</v>
      </c>
      <c r="K12" s="17">
        <v>2.84496907161862E-2</v>
      </c>
      <c r="L12" s="17">
        <v>4.2898243412334398E-2</v>
      </c>
      <c r="M12" s="17"/>
      <c r="N12" s="17">
        <v>5.5978962356339299E-2</v>
      </c>
      <c r="O12" s="17">
        <v>4.9920322790986897E-2</v>
      </c>
      <c r="P12" s="17">
        <v>5.4033439196172199E-2</v>
      </c>
      <c r="Q12" s="17">
        <v>3.9419200431267003E-2</v>
      </c>
      <c r="R12" s="17"/>
      <c r="S12" s="17">
        <v>5.9631619858575902E-2</v>
      </c>
      <c r="T12" s="17">
        <v>4.5338260723978598E-2</v>
      </c>
      <c r="U12" s="17">
        <v>5.2621008894582703E-2</v>
      </c>
      <c r="V12" s="17">
        <v>5.2515467053205901E-2</v>
      </c>
      <c r="W12" s="17">
        <v>6.4090979438561693E-2</v>
      </c>
      <c r="X12" s="17">
        <v>6.2318140889849397E-2</v>
      </c>
      <c r="Y12" s="17">
        <v>4.6763267241520502E-2</v>
      </c>
      <c r="Z12" s="17">
        <v>8.4175134236201002E-2</v>
      </c>
      <c r="AA12" s="17">
        <v>2.7029591658897002E-2</v>
      </c>
      <c r="AB12" s="17">
        <v>4.8582624979005999E-2</v>
      </c>
      <c r="AC12" s="17">
        <v>2.6240954970141901E-2</v>
      </c>
      <c r="AD12" s="17">
        <v>5.08144666642582E-2</v>
      </c>
      <c r="AE12" s="17"/>
      <c r="AF12" s="17">
        <v>8.6110974149042202E-2</v>
      </c>
      <c r="AG12" s="17">
        <v>7.8830595699380807E-2</v>
      </c>
      <c r="AH12" s="17">
        <v>2.0296390928209899E-2</v>
      </c>
      <c r="AI12" s="17">
        <v>5.0419844745636599E-2</v>
      </c>
      <c r="AJ12" s="17">
        <v>2.39117607224008E-2</v>
      </c>
      <c r="AK12" s="17">
        <v>2.3114966810514101E-2</v>
      </c>
      <c r="AL12" s="17">
        <v>5.4315187451883601E-2</v>
      </c>
      <c r="AM12" s="17">
        <v>4.20500204691579E-2</v>
      </c>
      <c r="AN12" s="17">
        <v>7.1585998188962399E-2</v>
      </c>
      <c r="AO12" s="17">
        <v>9.6030391072994603E-2</v>
      </c>
      <c r="AP12" s="17">
        <v>3.1645661806377401E-2</v>
      </c>
      <c r="AQ12" s="17">
        <v>5.2388585843898099E-2</v>
      </c>
      <c r="AR12" s="17">
        <v>0.12010937241907001</v>
      </c>
      <c r="AS12" s="17">
        <v>5.7975763805593203E-2</v>
      </c>
      <c r="AT12" s="17">
        <v>0.10209587769068799</v>
      </c>
      <c r="AU12" s="17">
        <v>6.7356617765134505E-2</v>
      </c>
      <c r="AV12" s="17"/>
      <c r="AW12" s="17">
        <v>3.3954377092772201E-2</v>
      </c>
      <c r="AX12" s="17">
        <v>6.1967313652849201E-2</v>
      </c>
      <c r="AY12" s="17">
        <v>4.8026975644761598E-2</v>
      </c>
      <c r="AZ12" s="17">
        <v>7.8908867797055096E-2</v>
      </c>
      <c r="BA12" s="17">
        <v>3.3754435088359E-2</v>
      </c>
      <c r="BB12" s="17"/>
      <c r="BC12" s="17">
        <v>0.10904865388154</v>
      </c>
      <c r="BD12" s="17">
        <v>5.1898339063483297E-2</v>
      </c>
      <c r="BE12" s="17">
        <v>4.4610660629925601E-2</v>
      </c>
      <c r="BF12" s="17">
        <v>2.15796806826682E-2</v>
      </c>
      <c r="BG12" s="17">
        <v>3.8142612202761203E-2</v>
      </c>
      <c r="BH12" s="17"/>
      <c r="BI12" s="17">
        <v>5.4161509569682097E-2</v>
      </c>
      <c r="BJ12" s="17"/>
      <c r="BK12" s="17">
        <v>6.6579941847298402E-2</v>
      </c>
      <c r="BL12" s="17">
        <v>5.5564206364387303E-2</v>
      </c>
      <c r="BM12" s="17">
        <v>4.02017775390167E-2</v>
      </c>
      <c r="BN12" s="17">
        <v>0.10305544815995001</v>
      </c>
      <c r="BO12" s="17"/>
      <c r="BP12" s="17">
        <v>3.1145248582443E-2</v>
      </c>
      <c r="BQ12" s="17">
        <v>6.4612635049086403E-2</v>
      </c>
      <c r="BR12" s="17">
        <v>7.1860878002054707E-2</v>
      </c>
      <c r="BS12" s="17">
        <v>5.1126704489817203E-2</v>
      </c>
      <c r="BT12" s="17">
        <v>4.1845283337323597E-2</v>
      </c>
      <c r="BU12" s="17"/>
      <c r="BV12" s="17">
        <v>4.03049339215132E-2</v>
      </c>
      <c r="BW12" s="17">
        <v>7.3242468691517695E-2</v>
      </c>
      <c r="BX12" s="17">
        <v>5.03658049370415E-2</v>
      </c>
      <c r="BY12" s="17">
        <v>4.8112822046707603E-2</v>
      </c>
      <c r="BZ12" s="17">
        <v>3.8786945254007402E-2</v>
      </c>
      <c r="CA12" s="17"/>
      <c r="CB12" s="17">
        <v>5.3329461055990401E-2</v>
      </c>
      <c r="CC12" s="17">
        <v>4.8921873818794301E-2</v>
      </c>
      <c r="CD12" s="17"/>
      <c r="CE12" s="17">
        <v>7.8635422945303998E-2</v>
      </c>
      <c r="CF12" s="17"/>
      <c r="CG12" s="17">
        <v>9.0075921920150404E-2</v>
      </c>
    </row>
    <row r="13" spans="2:85" x14ac:dyDescent="0.35">
      <c r="B13" s="18" t="s">
        <v>294</v>
      </c>
      <c r="C13" s="17">
        <v>1.5409877801031001E-2</v>
      </c>
      <c r="D13" s="17">
        <v>1.9095257841967101E-2</v>
      </c>
      <c r="E13" s="17">
        <v>1.18611523551832E-2</v>
      </c>
      <c r="F13" s="17"/>
      <c r="G13" s="17">
        <v>2.29599776819896E-2</v>
      </c>
      <c r="H13" s="17">
        <v>2.6146268906981299E-2</v>
      </c>
      <c r="I13" s="17">
        <v>1.10010321758903E-2</v>
      </c>
      <c r="J13" s="17">
        <v>1.0758906833207699E-2</v>
      </c>
      <c r="K13" s="17">
        <v>1.07081858510365E-2</v>
      </c>
      <c r="L13" s="17">
        <v>1.21851427940569E-2</v>
      </c>
      <c r="M13" s="17"/>
      <c r="N13" s="17">
        <v>1.9887770347522302E-2</v>
      </c>
      <c r="O13" s="17">
        <v>1.0040067961340699E-2</v>
      </c>
      <c r="P13" s="17">
        <v>1.55322543362637E-2</v>
      </c>
      <c r="Q13" s="17">
        <v>1.61739437555019E-2</v>
      </c>
      <c r="R13" s="17"/>
      <c r="S13" s="17">
        <v>1.9421904090315498E-2</v>
      </c>
      <c r="T13" s="17">
        <v>1.0105497217064901E-2</v>
      </c>
      <c r="U13" s="17">
        <v>1.1734577045573499E-2</v>
      </c>
      <c r="V13" s="17">
        <v>1.4351638290308199E-2</v>
      </c>
      <c r="W13" s="17">
        <v>2.4134908658990602E-2</v>
      </c>
      <c r="X13" s="17">
        <v>1.6118304110363298E-2</v>
      </c>
      <c r="Y13" s="17">
        <v>2.96668772895111E-2</v>
      </c>
      <c r="Z13" s="17">
        <v>0</v>
      </c>
      <c r="AA13" s="17">
        <v>1.4886930147157499E-2</v>
      </c>
      <c r="AB13" s="17">
        <v>1.55565955541295E-2</v>
      </c>
      <c r="AC13" s="17">
        <v>1.19397672377005E-2</v>
      </c>
      <c r="AD13" s="17">
        <v>0</v>
      </c>
      <c r="AE13" s="17"/>
      <c r="AF13" s="17">
        <v>0</v>
      </c>
      <c r="AG13" s="17">
        <v>0</v>
      </c>
      <c r="AH13" s="17">
        <v>5.7669662836106897E-3</v>
      </c>
      <c r="AI13" s="17">
        <v>0</v>
      </c>
      <c r="AJ13" s="17">
        <v>1.7866144098635E-2</v>
      </c>
      <c r="AK13" s="17">
        <v>1.5424905812802101E-2</v>
      </c>
      <c r="AL13" s="17">
        <v>1.9940946093673199E-2</v>
      </c>
      <c r="AM13" s="17">
        <v>4.2759281637205597E-2</v>
      </c>
      <c r="AN13" s="17">
        <v>1.5298018516015E-2</v>
      </c>
      <c r="AO13" s="17">
        <v>6.04517057088609E-3</v>
      </c>
      <c r="AP13" s="17">
        <v>4.3437641101171298E-3</v>
      </c>
      <c r="AQ13" s="17">
        <v>0</v>
      </c>
      <c r="AR13" s="17">
        <v>2.00000652983677E-2</v>
      </c>
      <c r="AS13" s="17">
        <v>2.0013933911741999E-2</v>
      </c>
      <c r="AT13" s="17">
        <v>1.4377208606498E-2</v>
      </c>
      <c r="AU13" s="17">
        <v>4.36759128002513E-2</v>
      </c>
      <c r="AV13" s="17"/>
      <c r="AW13" s="17">
        <v>7.0212291364422797E-3</v>
      </c>
      <c r="AX13" s="17">
        <v>1.86548827120229E-2</v>
      </c>
      <c r="AY13" s="17">
        <v>1.5233695727101201E-2</v>
      </c>
      <c r="AZ13" s="17">
        <v>2.7197278309391001E-2</v>
      </c>
      <c r="BA13" s="17">
        <v>3.0432478443704499E-2</v>
      </c>
      <c r="BB13" s="17"/>
      <c r="BC13" s="17">
        <v>8.7157936295267999E-3</v>
      </c>
      <c r="BD13" s="17">
        <v>2.3006389792240001E-2</v>
      </c>
      <c r="BE13" s="17">
        <v>1.14598785982616E-2</v>
      </c>
      <c r="BF13" s="17">
        <v>1.51449969082061E-2</v>
      </c>
      <c r="BG13" s="17">
        <v>0</v>
      </c>
      <c r="BH13" s="17"/>
      <c r="BI13" s="17">
        <v>1.6780371852233598E-2</v>
      </c>
      <c r="BJ13" s="17"/>
      <c r="BK13" s="17">
        <v>2.2895320422086401E-2</v>
      </c>
      <c r="BL13" s="17">
        <v>2.0135863413492099E-2</v>
      </c>
      <c r="BM13" s="17">
        <v>1.01410274262626E-2</v>
      </c>
      <c r="BN13" s="17">
        <v>2.0006845107527801E-2</v>
      </c>
      <c r="BO13" s="17"/>
      <c r="BP13" s="17">
        <v>1.2553778936796701E-2</v>
      </c>
      <c r="BQ13" s="17">
        <v>2.7564924420483299E-2</v>
      </c>
      <c r="BR13" s="17">
        <v>1.22971590665195E-2</v>
      </c>
      <c r="BS13" s="17">
        <v>1.26381994619663E-2</v>
      </c>
      <c r="BT13" s="17">
        <v>0</v>
      </c>
      <c r="BU13" s="17"/>
      <c r="BV13" s="17">
        <v>1.12595544661146E-2</v>
      </c>
      <c r="BW13" s="17">
        <v>3.5071173888801703E-2</v>
      </c>
      <c r="BX13" s="17">
        <v>9.4869935167606594E-3</v>
      </c>
      <c r="BY13" s="17">
        <v>1.02761165536499E-2</v>
      </c>
      <c r="BZ13" s="17">
        <v>1.41743694444349E-2</v>
      </c>
      <c r="CA13" s="17"/>
      <c r="CB13" s="17">
        <v>1.78061117471956E-2</v>
      </c>
      <c r="CC13" s="17">
        <v>1.4006428644158801E-2</v>
      </c>
      <c r="CD13" s="17"/>
      <c r="CE13" s="17">
        <v>3.7586490244110198E-2</v>
      </c>
      <c r="CF13" s="17"/>
      <c r="CG13" s="17">
        <v>4.5652660165992703E-2</v>
      </c>
    </row>
    <row r="14" spans="2:85" x14ac:dyDescent="0.35">
      <c r="B14" s="18" t="s">
        <v>140</v>
      </c>
      <c r="C14" s="19">
        <v>4.6566583482016297E-2</v>
      </c>
      <c r="D14" s="19">
        <v>3.5924321191275102E-2</v>
      </c>
      <c r="E14" s="19">
        <v>5.5705805064439E-2</v>
      </c>
      <c r="F14" s="19"/>
      <c r="G14" s="19">
        <v>4.9269748740280103E-2</v>
      </c>
      <c r="H14" s="19">
        <v>5.6434790149031099E-2</v>
      </c>
      <c r="I14" s="19">
        <v>4.0848265885729998E-2</v>
      </c>
      <c r="J14" s="19">
        <v>4.8898031511577497E-2</v>
      </c>
      <c r="K14" s="19">
        <v>4.3426498925584901E-2</v>
      </c>
      <c r="L14" s="19">
        <v>4.16057749214944E-2</v>
      </c>
      <c r="M14" s="19"/>
      <c r="N14" s="19">
        <v>3.1209275533896099E-2</v>
      </c>
      <c r="O14" s="19">
        <v>4.2404459221574299E-2</v>
      </c>
      <c r="P14" s="19">
        <v>3.9132376064796498E-2</v>
      </c>
      <c r="Q14" s="19">
        <v>7.4395720491855305E-2</v>
      </c>
      <c r="R14" s="19"/>
      <c r="S14" s="19">
        <v>2.6382790671469598E-2</v>
      </c>
      <c r="T14" s="19">
        <v>5.4261593425078601E-2</v>
      </c>
      <c r="U14" s="19">
        <v>6.5450914855813197E-2</v>
      </c>
      <c r="V14" s="19">
        <v>1.1110812894764999E-2</v>
      </c>
      <c r="W14" s="19">
        <v>6.6593124373725804E-2</v>
      </c>
      <c r="X14" s="19">
        <v>4.06680977916654E-2</v>
      </c>
      <c r="Y14" s="19">
        <v>5.6797963567120802E-2</v>
      </c>
      <c r="Z14" s="19">
        <v>3.7974765441313597E-2</v>
      </c>
      <c r="AA14" s="19">
        <v>7.9941578138016806E-2</v>
      </c>
      <c r="AB14" s="19">
        <v>4.55084872005962E-2</v>
      </c>
      <c r="AC14" s="19">
        <v>2.9822667189787901E-2</v>
      </c>
      <c r="AD14" s="19">
        <v>2.68531943066273E-2</v>
      </c>
      <c r="AE14" s="19"/>
      <c r="AF14" s="19">
        <v>7.9509053980068703E-2</v>
      </c>
      <c r="AG14" s="19">
        <v>9.1284896650505695E-2</v>
      </c>
      <c r="AH14" s="19">
        <v>8.2889320877880798E-2</v>
      </c>
      <c r="AI14" s="19">
        <v>6.5528820886324293E-2</v>
      </c>
      <c r="AJ14" s="19">
        <v>5.3858741433507502E-2</v>
      </c>
      <c r="AK14" s="19">
        <v>3.6235041190272099E-2</v>
      </c>
      <c r="AL14" s="19">
        <v>2.6034395299614099E-2</v>
      </c>
      <c r="AM14" s="19">
        <v>3.35728536839425E-2</v>
      </c>
      <c r="AN14" s="19">
        <v>6.2701253104660001E-2</v>
      </c>
      <c r="AO14" s="19">
        <v>3.0528808779764601E-2</v>
      </c>
      <c r="AP14" s="19">
        <v>5.1746867686135602E-2</v>
      </c>
      <c r="AQ14" s="19">
        <v>2.4863973157046099E-2</v>
      </c>
      <c r="AR14" s="19">
        <v>1.47915131887985E-2</v>
      </c>
      <c r="AS14" s="19">
        <v>2.06242042976338E-2</v>
      </c>
      <c r="AT14" s="19">
        <v>1.4104650863367501E-2</v>
      </c>
      <c r="AU14" s="19">
        <v>1.6981479953335599E-2</v>
      </c>
      <c r="AV14" s="19"/>
      <c r="AW14" s="19">
        <v>5.5316130676650997E-2</v>
      </c>
      <c r="AX14" s="19">
        <v>5.5867244902467798E-2</v>
      </c>
      <c r="AY14" s="19">
        <v>3.0782501903131199E-2</v>
      </c>
      <c r="AZ14" s="19">
        <v>3.2911017595639303E-2</v>
      </c>
      <c r="BA14" s="19">
        <v>2.0915996800377101E-2</v>
      </c>
      <c r="BB14" s="19"/>
      <c r="BC14" s="19">
        <v>4.6591351381351599E-2</v>
      </c>
      <c r="BD14" s="19">
        <v>2.51442252732E-2</v>
      </c>
      <c r="BE14" s="19">
        <v>5.3956965269891299E-2</v>
      </c>
      <c r="BF14" s="19">
        <v>7.8659604619456605E-2</v>
      </c>
      <c r="BG14" s="19">
        <v>5.60519242999966E-2</v>
      </c>
      <c r="BH14" s="19"/>
      <c r="BI14" s="19">
        <v>3.8353624531885303E-2</v>
      </c>
      <c r="BJ14" s="19"/>
      <c r="BK14" s="19">
        <v>3.22771302614311E-2</v>
      </c>
      <c r="BL14" s="19">
        <v>3.8116661951758002E-2</v>
      </c>
      <c r="BM14" s="19">
        <v>4.9243095409177901E-2</v>
      </c>
      <c r="BN14" s="19">
        <v>0.20616790668101001</v>
      </c>
      <c r="BO14" s="19"/>
      <c r="BP14" s="19">
        <v>3.24606296464965E-2</v>
      </c>
      <c r="BQ14" s="19">
        <v>3.5573732281986903E-2</v>
      </c>
      <c r="BR14" s="19">
        <v>3.5197793310701199E-2</v>
      </c>
      <c r="BS14" s="19">
        <v>2.3988036797984801E-2</v>
      </c>
      <c r="BT14" s="19">
        <v>2.25621088466561E-2</v>
      </c>
      <c r="BU14" s="19"/>
      <c r="BV14" s="19">
        <v>2.1453171885081699E-2</v>
      </c>
      <c r="BW14" s="19">
        <v>2.9684847544657701E-2</v>
      </c>
      <c r="BX14" s="19">
        <v>1.0219533870144499E-2</v>
      </c>
      <c r="BY14" s="19">
        <v>3.1332798023878901E-2</v>
      </c>
      <c r="BZ14" s="19">
        <v>4.14166961938503E-2</v>
      </c>
      <c r="CA14" s="19"/>
      <c r="CB14" s="19">
        <v>2.5624629068911501E-2</v>
      </c>
      <c r="CC14" s="19">
        <v>5.8832067122030499E-2</v>
      </c>
      <c r="CD14" s="19"/>
      <c r="CE14" s="19">
        <v>2.9880882789977199E-2</v>
      </c>
      <c r="CF14" s="19"/>
      <c r="CG14" s="19">
        <v>1.58412490144819E-2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322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0.28433308738781599</v>
      </c>
      <c r="D9" s="17">
        <v>0.31762458085133799</v>
      </c>
      <c r="E9" s="17">
        <v>0.25270643360838302</v>
      </c>
      <c r="F9" s="17"/>
      <c r="G9" s="17">
        <v>0.227635608763468</v>
      </c>
      <c r="H9" s="17">
        <v>0.27840782693361599</v>
      </c>
      <c r="I9" s="17">
        <v>0.32049766522371798</v>
      </c>
      <c r="J9" s="17">
        <v>0.29493678746902202</v>
      </c>
      <c r="K9" s="17">
        <v>0.316322510332398</v>
      </c>
      <c r="L9" s="17">
        <v>0.26733326770766402</v>
      </c>
      <c r="M9" s="17"/>
      <c r="N9" s="17">
        <v>0.29897801929154699</v>
      </c>
      <c r="O9" s="17">
        <v>0.259566501259405</v>
      </c>
      <c r="P9" s="17">
        <v>0.30466214194677199</v>
      </c>
      <c r="Q9" s="17">
        <v>0.27531798409611002</v>
      </c>
      <c r="R9" s="17"/>
      <c r="S9" s="17">
        <v>0.31113518430610798</v>
      </c>
      <c r="T9" s="17">
        <v>0.28119996622013599</v>
      </c>
      <c r="U9" s="17">
        <v>0.25017888044828002</v>
      </c>
      <c r="V9" s="17">
        <v>0.248346072126021</v>
      </c>
      <c r="W9" s="17">
        <v>0.27961980672393</v>
      </c>
      <c r="X9" s="17">
        <v>0.28118462337857097</v>
      </c>
      <c r="Y9" s="17">
        <v>0.26275716432686902</v>
      </c>
      <c r="Z9" s="17">
        <v>0.263279228718731</v>
      </c>
      <c r="AA9" s="17">
        <v>0.28911402777975498</v>
      </c>
      <c r="AB9" s="17">
        <v>0.35404076304447901</v>
      </c>
      <c r="AC9" s="17">
        <v>0.29436042095048898</v>
      </c>
      <c r="AD9" s="17">
        <v>0.233241831656956</v>
      </c>
      <c r="AE9" s="17"/>
      <c r="AF9" s="17">
        <v>0.20642671770739801</v>
      </c>
      <c r="AG9" s="17">
        <v>0.24463825722346599</v>
      </c>
      <c r="AH9" s="17">
        <v>0.28523583002997699</v>
      </c>
      <c r="AI9" s="17">
        <v>0.30895788641049399</v>
      </c>
      <c r="AJ9" s="17">
        <v>0.30417930147831401</v>
      </c>
      <c r="AK9" s="17">
        <v>0.301588428495211</v>
      </c>
      <c r="AL9" s="17">
        <v>0.222750689842659</v>
      </c>
      <c r="AM9" s="17">
        <v>0.26634432817734199</v>
      </c>
      <c r="AN9" s="17">
        <v>0.190864699531759</v>
      </c>
      <c r="AO9" s="17">
        <v>0.28075700520496299</v>
      </c>
      <c r="AP9" s="17">
        <v>0.30200613433413798</v>
      </c>
      <c r="AQ9" s="17">
        <v>0.33495011860746299</v>
      </c>
      <c r="AR9" s="17">
        <v>0.29361476655192098</v>
      </c>
      <c r="AS9" s="17">
        <v>0.18371322343423299</v>
      </c>
      <c r="AT9" s="17">
        <v>0.24386543091013799</v>
      </c>
      <c r="AU9" s="17">
        <v>0.39558877203147702</v>
      </c>
      <c r="AV9" s="17"/>
      <c r="AW9" s="17">
        <v>0.307337186181941</v>
      </c>
      <c r="AX9" s="17">
        <v>0.255524112511131</v>
      </c>
      <c r="AY9" s="17">
        <v>0.26827418683436099</v>
      </c>
      <c r="AZ9" s="17">
        <v>0.32355325569294102</v>
      </c>
      <c r="BA9" s="17">
        <v>0.39400991938775898</v>
      </c>
      <c r="BB9" s="17"/>
      <c r="BC9" s="17">
        <v>0.391134257403008</v>
      </c>
      <c r="BD9" s="17">
        <v>0.25625552313612399</v>
      </c>
      <c r="BE9" s="17">
        <v>0.27072623850563898</v>
      </c>
      <c r="BF9" s="17">
        <v>0.29284214537129499</v>
      </c>
      <c r="BG9" s="17">
        <v>0.35323101996360201</v>
      </c>
      <c r="BH9" s="17"/>
      <c r="BI9" s="17">
        <v>0.29667520674863701</v>
      </c>
      <c r="BJ9" s="17"/>
      <c r="BK9" s="17">
        <v>0.26144388284683501</v>
      </c>
      <c r="BL9" s="17">
        <v>0.26793350807035299</v>
      </c>
      <c r="BM9" s="17">
        <v>0.30757001701060799</v>
      </c>
      <c r="BN9" s="17">
        <v>0.12548632196665399</v>
      </c>
      <c r="BO9" s="17"/>
      <c r="BP9" s="17">
        <v>0.29064435507965197</v>
      </c>
      <c r="BQ9" s="17">
        <v>0.30485220360786303</v>
      </c>
      <c r="BR9" s="17">
        <v>0.227205925413867</v>
      </c>
      <c r="BS9" s="17">
        <v>0.32964089002292601</v>
      </c>
      <c r="BT9" s="17">
        <v>0.247492937482263</v>
      </c>
      <c r="BU9" s="17"/>
      <c r="BV9" s="17">
        <v>0.318148258780725</v>
      </c>
      <c r="BW9" s="17">
        <v>0.28414778222697601</v>
      </c>
      <c r="BX9" s="17">
        <v>0.24945973571380201</v>
      </c>
      <c r="BY9" s="17">
        <v>0.33861254967651999</v>
      </c>
      <c r="BZ9" s="17">
        <v>0.25912875653480999</v>
      </c>
      <c r="CA9" s="17"/>
      <c r="CB9" s="17">
        <v>0.36213049400869501</v>
      </c>
      <c r="CC9" s="17">
        <v>0.238767960116466</v>
      </c>
      <c r="CD9" s="17"/>
      <c r="CE9" s="17">
        <v>0.28634395566513599</v>
      </c>
      <c r="CF9" s="17"/>
      <c r="CG9" s="17">
        <v>0.47485098140737803</v>
      </c>
    </row>
    <row r="10" spans="2:85" x14ac:dyDescent="0.35">
      <c r="B10" s="18" t="s">
        <v>292</v>
      </c>
      <c r="C10" s="17">
        <v>0.41806888235068601</v>
      </c>
      <c r="D10" s="17">
        <v>0.3926017833155</v>
      </c>
      <c r="E10" s="17">
        <v>0.44312892880549098</v>
      </c>
      <c r="F10" s="17"/>
      <c r="G10" s="17">
        <v>0.38347730299343002</v>
      </c>
      <c r="H10" s="17">
        <v>0.42325680008583</v>
      </c>
      <c r="I10" s="17">
        <v>0.43680239389995601</v>
      </c>
      <c r="J10" s="17">
        <v>0.44569872126526699</v>
      </c>
      <c r="K10" s="17">
        <v>0.41468827338894199</v>
      </c>
      <c r="L10" s="17">
        <v>0.40139630546756</v>
      </c>
      <c r="M10" s="17"/>
      <c r="N10" s="17">
        <v>0.452080027133268</v>
      </c>
      <c r="O10" s="17">
        <v>0.44052472400030701</v>
      </c>
      <c r="P10" s="17">
        <v>0.39064943160545401</v>
      </c>
      <c r="Q10" s="17">
        <v>0.385456438384503</v>
      </c>
      <c r="R10" s="17"/>
      <c r="S10" s="17">
        <v>0.44604798090702702</v>
      </c>
      <c r="T10" s="17">
        <v>0.39018434573578098</v>
      </c>
      <c r="U10" s="17">
        <v>0.38126047886007902</v>
      </c>
      <c r="V10" s="17">
        <v>0.46207421773044199</v>
      </c>
      <c r="W10" s="17">
        <v>0.40495284859956099</v>
      </c>
      <c r="X10" s="17">
        <v>0.46105842768191602</v>
      </c>
      <c r="Y10" s="17">
        <v>0.41999925592563098</v>
      </c>
      <c r="Z10" s="17">
        <v>0.41016924200072302</v>
      </c>
      <c r="AA10" s="17">
        <v>0.44854433819665801</v>
      </c>
      <c r="AB10" s="17">
        <v>0.29741196079355398</v>
      </c>
      <c r="AC10" s="17">
        <v>0.42854355498729602</v>
      </c>
      <c r="AD10" s="17">
        <v>0.51582717419048196</v>
      </c>
      <c r="AE10" s="17"/>
      <c r="AF10" s="17">
        <v>0.56539193737218896</v>
      </c>
      <c r="AG10" s="17">
        <v>0.40217984541647001</v>
      </c>
      <c r="AH10" s="17">
        <v>0.30490300227832301</v>
      </c>
      <c r="AI10" s="17">
        <v>0.35787530212324498</v>
      </c>
      <c r="AJ10" s="17">
        <v>0.41822651141973899</v>
      </c>
      <c r="AK10" s="17">
        <v>0.44334269487976802</v>
      </c>
      <c r="AL10" s="17">
        <v>0.42359856043761401</v>
      </c>
      <c r="AM10" s="17">
        <v>0.41295401316825497</v>
      </c>
      <c r="AN10" s="17">
        <v>0.46551509359481202</v>
      </c>
      <c r="AO10" s="17">
        <v>0.418970469092941</v>
      </c>
      <c r="AP10" s="17">
        <v>0.38439453284963998</v>
      </c>
      <c r="AQ10" s="17">
        <v>0.41953991874469898</v>
      </c>
      <c r="AR10" s="17">
        <v>0.51824985154313497</v>
      </c>
      <c r="AS10" s="17">
        <v>0.59820650529472996</v>
      </c>
      <c r="AT10" s="17">
        <v>0.46173241215836403</v>
      </c>
      <c r="AU10" s="17">
        <v>0.41185542103777001</v>
      </c>
      <c r="AV10" s="17"/>
      <c r="AW10" s="17">
        <v>0.38120903104887199</v>
      </c>
      <c r="AX10" s="17">
        <v>0.41775304923158102</v>
      </c>
      <c r="AY10" s="17">
        <v>0.452733272299079</v>
      </c>
      <c r="AZ10" s="17">
        <v>0.42795243286761597</v>
      </c>
      <c r="BA10" s="17">
        <v>0.38507727151153498</v>
      </c>
      <c r="BB10" s="17"/>
      <c r="BC10" s="17">
        <v>0.38575766117782601</v>
      </c>
      <c r="BD10" s="17">
        <v>0.42473880111045698</v>
      </c>
      <c r="BE10" s="17">
        <v>0.43411143412943798</v>
      </c>
      <c r="BF10" s="17">
        <v>0.42224933181520502</v>
      </c>
      <c r="BG10" s="17">
        <v>0.25685141399051797</v>
      </c>
      <c r="BH10" s="17"/>
      <c r="BI10" s="17">
        <v>0.41629289294678301</v>
      </c>
      <c r="BJ10" s="17"/>
      <c r="BK10" s="17">
        <v>0.45059408351233199</v>
      </c>
      <c r="BL10" s="17">
        <v>0.41991771515093901</v>
      </c>
      <c r="BM10" s="17">
        <v>0.40423071758325502</v>
      </c>
      <c r="BN10" s="17">
        <v>0.46010641694439802</v>
      </c>
      <c r="BO10" s="17"/>
      <c r="BP10" s="17">
        <v>0.42221463051650499</v>
      </c>
      <c r="BQ10" s="17">
        <v>0.39946131846333999</v>
      </c>
      <c r="BR10" s="17">
        <v>0.48048417001114102</v>
      </c>
      <c r="BS10" s="17">
        <v>0.40337191283364299</v>
      </c>
      <c r="BT10" s="17">
        <v>0.45468107509456301</v>
      </c>
      <c r="BU10" s="17"/>
      <c r="BV10" s="17">
        <v>0.41130850946959102</v>
      </c>
      <c r="BW10" s="17">
        <v>0.454698425846777</v>
      </c>
      <c r="BX10" s="17">
        <v>0.47795864964704399</v>
      </c>
      <c r="BY10" s="17">
        <v>0.405777168721767</v>
      </c>
      <c r="BZ10" s="17">
        <v>0.41034731975101901</v>
      </c>
      <c r="CA10" s="17"/>
      <c r="CB10" s="17">
        <v>0.415705858065681</v>
      </c>
      <c r="CC10" s="17">
        <v>0.41945288095640199</v>
      </c>
      <c r="CD10" s="17"/>
      <c r="CE10" s="17">
        <v>0.45075589283570899</v>
      </c>
      <c r="CF10" s="17"/>
      <c r="CG10" s="17">
        <v>0.295454797527897</v>
      </c>
    </row>
    <row r="11" spans="2:85" x14ac:dyDescent="0.35">
      <c r="B11" s="18" t="s">
        <v>319</v>
      </c>
      <c r="C11" s="17">
        <v>0.17988884783582099</v>
      </c>
      <c r="D11" s="17">
        <v>0.17867073621340401</v>
      </c>
      <c r="E11" s="17">
        <v>0.18161036019472401</v>
      </c>
      <c r="F11" s="17"/>
      <c r="G11" s="17">
        <v>0.22351986997930101</v>
      </c>
      <c r="H11" s="17">
        <v>0.180121024204038</v>
      </c>
      <c r="I11" s="17">
        <v>0.14870187530968201</v>
      </c>
      <c r="J11" s="17">
        <v>0.16057170747074201</v>
      </c>
      <c r="K11" s="17">
        <v>0.15780485254200499</v>
      </c>
      <c r="L11" s="17">
        <v>0.20658248378552299</v>
      </c>
      <c r="M11" s="17"/>
      <c r="N11" s="17">
        <v>0.156832125086105</v>
      </c>
      <c r="O11" s="17">
        <v>0.16167968541411301</v>
      </c>
      <c r="P11" s="17">
        <v>0.19428141276254901</v>
      </c>
      <c r="Q11" s="17">
        <v>0.21110300360012799</v>
      </c>
      <c r="R11" s="17"/>
      <c r="S11" s="17">
        <v>0.14886529751014099</v>
      </c>
      <c r="T11" s="17">
        <v>0.19622444211932699</v>
      </c>
      <c r="U11" s="17">
        <v>0.202671869057515</v>
      </c>
      <c r="V11" s="17">
        <v>0.210084280729738</v>
      </c>
      <c r="W11" s="17">
        <v>0.18614312447244799</v>
      </c>
      <c r="X11" s="17">
        <v>0.128660069569564</v>
      </c>
      <c r="Y11" s="17">
        <v>0.14785701796796399</v>
      </c>
      <c r="Z11" s="17">
        <v>0.25228616252393399</v>
      </c>
      <c r="AA11" s="17">
        <v>0.16779112420303</v>
      </c>
      <c r="AB11" s="17">
        <v>0.22430041957840399</v>
      </c>
      <c r="AC11" s="17">
        <v>0.16121030258529301</v>
      </c>
      <c r="AD11" s="17">
        <v>0.17226741422203501</v>
      </c>
      <c r="AE11" s="17"/>
      <c r="AF11" s="17">
        <v>9.8488734692570704E-2</v>
      </c>
      <c r="AG11" s="17">
        <v>0.16193322942647101</v>
      </c>
      <c r="AH11" s="17">
        <v>0.24305254139409399</v>
      </c>
      <c r="AI11" s="17">
        <v>0.210854776752741</v>
      </c>
      <c r="AJ11" s="17">
        <v>0.131197002021996</v>
      </c>
      <c r="AK11" s="17">
        <v>0.17925441905850001</v>
      </c>
      <c r="AL11" s="17">
        <v>0.22288252330135599</v>
      </c>
      <c r="AM11" s="17">
        <v>0.231956525233243</v>
      </c>
      <c r="AN11" s="17">
        <v>0.14503135290143801</v>
      </c>
      <c r="AO11" s="17">
        <v>0.19847811535382601</v>
      </c>
      <c r="AP11" s="17">
        <v>0.175755566253431</v>
      </c>
      <c r="AQ11" s="17">
        <v>0.177913333646945</v>
      </c>
      <c r="AR11" s="17">
        <v>9.9066082442905101E-2</v>
      </c>
      <c r="AS11" s="17">
        <v>6.0270053188524297E-2</v>
      </c>
      <c r="AT11" s="17">
        <v>0.201713750694996</v>
      </c>
      <c r="AU11" s="17">
        <v>0.17233259271370699</v>
      </c>
      <c r="AV11" s="17"/>
      <c r="AW11" s="17">
        <v>0.202008643409302</v>
      </c>
      <c r="AX11" s="17">
        <v>0.176844167030379</v>
      </c>
      <c r="AY11" s="17">
        <v>0.178247111108637</v>
      </c>
      <c r="AZ11" s="17">
        <v>0.144612945049826</v>
      </c>
      <c r="BA11" s="17">
        <v>0.17564049207364801</v>
      </c>
      <c r="BB11" s="17"/>
      <c r="BC11" s="17">
        <v>0.122382427396207</v>
      </c>
      <c r="BD11" s="17">
        <v>0.220383943725945</v>
      </c>
      <c r="BE11" s="17">
        <v>0.17301741624230901</v>
      </c>
      <c r="BF11" s="17">
        <v>0.134714495541398</v>
      </c>
      <c r="BG11" s="17">
        <v>0.20225509908948799</v>
      </c>
      <c r="BH11" s="17"/>
      <c r="BI11" s="17">
        <v>0.17806878160690201</v>
      </c>
      <c r="BJ11" s="17"/>
      <c r="BK11" s="17">
        <v>0.156625873667917</v>
      </c>
      <c r="BL11" s="17">
        <v>0.19321373947456899</v>
      </c>
      <c r="BM11" s="17">
        <v>0.18183366624372699</v>
      </c>
      <c r="BN11" s="17">
        <v>0.152857069524967</v>
      </c>
      <c r="BO11" s="17"/>
      <c r="BP11" s="17">
        <v>0.16675368679334299</v>
      </c>
      <c r="BQ11" s="17">
        <v>0.19241692717372899</v>
      </c>
      <c r="BR11" s="17">
        <v>0.176768087434135</v>
      </c>
      <c r="BS11" s="17">
        <v>0.18270985551823299</v>
      </c>
      <c r="BT11" s="17">
        <v>0.192861350956469</v>
      </c>
      <c r="BU11" s="17"/>
      <c r="BV11" s="17">
        <v>0.188933590143125</v>
      </c>
      <c r="BW11" s="17">
        <v>0.165086596245623</v>
      </c>
      <c r="BX11" s="17">
        <v>0.19224898214776601</v>
      </c>
      <c r="BY11" s="17">
        <v>0.15299743927464601</v>
      </c>
      <c r="BZ11" s="17">
        <v>0.22553818043719001</v>
      </c>
      <c r="CA11" s="17"/>
      <c r="CB11" s="17">
        <v>0.14467282690272701</v>
      </c>
      <c r="CC11" s="17">
        <v>0.20051450292515499</v>
      </c>
      <c r="CD11" s="17"/>
      <c r="CE11" s="17">
        <v>0.167948544811546</v>
      </c>
      <c r="CF11" s="17"/>
      <c r="CG11" s="17">
        <v>0.15085294669664401</v>
      </c>
    </row>
    <row r="12" spans="2:85" x14ac:dyDescent="0.35">
      <c r="B12" s="18" t="s">
        <v>293</v>
      </c>
      <c r="C12" s="17">
        <v>3.8815935192146697E-2</v>
      </c>
      <c r="D12" s="17">
        <v>4.9772567161503502E-2</v>
      </c>
      <c r="E12" s="17">
        <v>2.76760944789077E-2</v>
      </c>
      <c r="F12" s="17"/>
      <c r="G12" s="17">
        <v>6.3560887612114703E-2</v>
      </c>
      <c r="H12" s="17">
        <v>4.0137101849569701E-2</v>
      </c>
      <c r="I12" s="17">
        <v>2.4679573048332602E-2</v>
      </c>
      <c r="J12" s="17">
        <v>2.5164919932287502E-2</v>
      </c>
      <c r="K12" s="17">
        <v>3.6446241700910799E-2</v>
      </c>
      <c r="L12" s="17">
        <v>4.54899450490912E-2</v>
      </c>
      <c r="M12" s="17"/>
      <c r="N12" s="17">
        <v>3.4725769905962697E-2</v>
      </c>
      <c r="O12" s="17">
        <v>4.4771489548972303E-2</v>
      </c>
      <c r="P12" s="17">
        <v>4.4092934663086503E-2</v>
      </c>
      <c r="Q12" s="17">
        <v>3.27063051172371E-2</v>
      </c>
      <c r="R12" s="17"/>
      <c r="S12" s="17">
        <v>3.9856240686687902E-2</v>
      </c>
      <c r="T12" s="17">
        <v>3.0054577233009701E-2</v>
      </c>
      <c r="U12" s="17">
        <v>4.4341683886679903E-2</v>
      </c>
      <c r="V12" s="17">
        <v>5.00556897444525E-2</v>
      </c>
      <c r="W12" s="17">
        <v>4.77505987770925E-2</v>
      </c>
      <c r="X12" s="17">
        <v>5.6634850280039499E-2</v>
      </c>
      <c r="Y12" s="17">
        <v>5.2809579591811998E-2</v>
      </c>
      <c r="Z12" s="17">
        <v>1.2542955906060801E-2</v>
      </c>
      <c r="AA12" s="17">
        <v>1.8530058745808101E-2</v>
      </c>
      <c r="AB12" s="17">
        <v>5.0873901162849899E-2</v>
      </c>
      <c r="AC12" s="17">
        <v>3.0020441173833599E-2</v>
      </c>
      <c r="AD12" s="17">
        <v>0</v>
      </c>
      <c r="AE12" s="17"/>
      <c r="AF12" s="17">
        <v>4.8487907899237299E-2</v>
      </c>
      <c r="AG12" s="17">
        <v>5.3928910805000098E-2</v>
      </c>
      <c r="AH12" s="17">
        <v>3.3500773484479301E-2</v>
      </c>
      <c r="AI12" s="17">
        <v>3.0834888196818701E-2</v>
      </c>
      <c r="AJ12" s="17">
        <v>5.2308083658042202E-2</v>
      </c>
      <c r="AK12" s="17">
        <v>2.06458063197624E-2</v>
      </c>
      <c r="AL12" s="17">
        <v>6.7110124970465895E-2</v>
      </c>
      <c r="AM12" s="17">
        <v>3.19810760657347E-2</v>
      </c>
      <c r="AN12" s="17">
        <v>7.5032435403178999E-2</v>
      </c>
      <c r="AO12" s="17">
        <v>3.34429274431313E-2</v>
      </c>
      <c r="AP12" s="17">
        <v>4.3689883878862898E-2</v>
      </c>
      <c r="AQ12" s="17">
        <v>1.81277049203926E-2</v>
      </c>
      <c r="AR12" s="17">
        <v>3.8843232007210002E-2</v>
      </c>
      <c r="AS12" s="17">
        <v>6.0625496472207697E-2</v>
      </c>
      <c r="AT12" s="17">
        <v>1.8067109652508601E-2</v>
      </c>
      <c r="AU12" s="17">
        <v>1.4023853182230799E-2</v>
      </c>
      <c r="AV12" s="17"/>
      <c r="AW12" s="17">
        <v>3.0856515190675299E-2</v>
      </c>
      <c r="AX12" s="17">
        <v>3.8698174037944198E-2</v>
      </c>
      <c r="AY12" s="17">
        <v>3.8163426260553697E-2</v>
      </c>
      <c r="AZ12" s="17">
        <v>3.3748829001337098E-2</v>
      </c>
      <c r="BA12" s="17">
        <v>4.5272317027058702E-2</v>
      </c>
      <c r="BB12" s="17"/>
      <c r="BC12" s="17">
        <v>3.6225401147003802E-2</v>
      </c>
      <c r="BD12" s="17">
        <v>3.7597959372005899E-2</v>
      </c>
      <c r="BE12" s="17">
        <v>3.4631748078685701E-2</v>
      </c>
      <c r="BF12" s="17">
        <v>4.4684479620472999E-2</v>
      </c>
      <c r="BG12" s="17">
        <v>8.0635122537631804E-2</v>
      </c>
      <c r="BH12" s="17"/>
      <c r="BI12" s="17">
        <v>3.8086071536526003E-2</v>
      </c>
      <c r="BJ12" s="17"/>
      <c r="BK12" s="17">
        <v>5.44693115638498E-2</v>
      </c>
      <c r="BL12" s="17">
        <v>4.3054067300253802E-2</v>
      </c>
      <c r="BM12" s="17">
        <v>3.2100248095102202E-2</v>
      </c>
      <c r="BN12" s="17">
        <v>1.7809851441710298E-2</v>
      </c>
      <c r="BO12" s="17"/>
      <c r="BP12" s="17">
        <v>5.1603829306903402E-2</v>
      </c>
      <c r="BQ12" s="17">
        <v>3.5398672667935498E-2</v>
      </c>
      <c r="BR12" s="17">
        <v>3.8123185834289003E-2</v>
      </c>
      <c r="BS12" s="17">
        <v>3.3526536247312E-2</v>
      </c>
      <c r="BT12" s="17">
        <v>5.4169435396645801E-2</v>
      </c>
      <c r="BU12" s="17"/>
      <c r="BV12" s="17">
        <v>3.96497553762983E-2</v>
      </c>
      <c r="BW12" s="17">
        <v>4.4301605740761398E-2</v>
      </c>
      <c r="BX12" s="17">
        <v>5.05298889024079E-2</v>
      </c>
      <c r="BY12" s="17">
        <v>2.9326203527145201E-2</v>
      </c>
      <c r="BZ12" s="17">
        <v>3.07588386886587E-2</v>
      </c>
      <c r="CA12" s="17"/>
      <c r="CB12" s="17">
        <v>2.21127303088214E-2</v>
      </c>
      <c r="CC12" s="17">
        <v>4.8598827571285502E-2</v>
      </c>
      <c r="CD12" s="17"/>
      <c r="CE12" s="17">
        <v>4.6518737195000798E-2</v>
      </c>
      <c r="CF12" s="17"/>
      <c r="CG12" s="17">
        <v>1.8731407528881399E-2</v>
      </c>
    </row>
    <row r="13" spans="2:85" x14ac:dyDescent="0.35">
      <c r="B13" s="18" t="s">
        <v>294</v>
      </c>
      <c r="C13" s="17">
        <v>1.2485314907041399E-2</v>
      </c>
      <c r="D13" s="17">
        <v>1.4254576570032301E-2</v>
      </c>
      <c r="E13" s="17">
        <v>1.07967446115784E-2</v>
      </c>
      <c r="F13" s="17"/>
      <c r="G13" s="17">
        <v>2.3086404040146301E-2</v>
      </c>
      <c r="H13" s="17">
        <v>1.8006272592387299E-2</v>
      </c>
      <c r="I13" s="17">
        <v>7.5671255523746999E-3</v>
      </c>
      <c r="J13" s="17">
        <v>1.38569528650145E-2</v>
      </c>
      <c r="K13" s="17">
        <v>8.2355837753185102E-3</v>
      </c>
      <c r="L13" s="17">
        <v>6.6938255925824202E-3</v>
      </c>
      <c r="M13" s="17"/>
      <c r="N13" s="17">
        <v>8.0302630809535296E-3</v>
      </c>
      <c r="O13" s="17">
        <v>9.4743864459141906E-3</v>
      </c>
      <c r="P13" s="17">
        <v>9.0062441207405201E-3</v>
      </c>
      <c r="Q13" s="17">
        <v>2.0328811757562001E-2</v>
      </c>
      <c r="R13" s="17"/>
      <c r="S13" s="17">
        <v>6.1424899247397597E-3</v>
      </c>
      <c r="T13" s="17">
        <v>1.4504855404314201E-2</v>
      </c>
      <c r="U13" s="17">
        <v>1.6871631777268699E-2</v>
      </c>
      <c r="V13" s="17">
        <v>7.2689546899069304E-3</v>
      </c>
      <c r="W13" s="17">
        <v>7.8886370451153095E-3</v>
      </c>
      <c r="X13" s="17">
        <v>2.0398209674363101E-2</v>
      </c>
      <c r="Y13" s="17">
        <v>0</v>
      </c>
      <c r="Z13" s="17">
        <v>0</v>
      </c>
      <c r="AA13" s="17">
        <v>1.5452115551924999E-2</v>
      </c>
      <c r="AB13" s="17">
        <v>1.6106047320904999E-2</v>
      </c>
      <c r="AC13" s="17">
        <v>2.8740410313136001E-2</v>
      </c>
      <c r="AD13" s="17">
        <v>2.52801234235163E-2</v>
      </c>
      <c r="AE13" s="17"/>
      <c r="AF13" s="17">
        <v>0</v>
      </c>
      <c r="AG13" s="17">
        <v>1.4423627055070901E-2</v>
      </c>
      <c r="AH13" s="17">
        <v>0</v>
      </c>
      <c r="AI13" s="17">
        <v>0</v>
      </c>
      <c r="AJ13" s="17">
        <v>1.7922296111028101E-2</v>
      </c>
      <c r="AK13" s="17">
        <v>1.3279932970073099E-2</v>
      </c>
      <c r="AL13" s="17">
        <v>1.3215758028321299E-2</v>
      </c>
      <c r="AM13" s="17">
        <v>2.2224380306334699E-2</v>
      </c>
      <c r="AN13" s="17">
        <v>6.8245574394897399E-3</v>
      </c>
      <c r="AO13" s="17">
        <v>2.0045747784519299E-2</v>
      </c>
      <c r="AP13" s="17">
        <v>3.5135540749605003E-2</v>
      </c>
      <c r="AQ13" s="17">
        <v>1.08084005473289E-2</v>
      </c>
      <c r="AR13" s="17">
        <v>0</v>
      </c>
      <c r="AS13" s="17">
        <v>0</v>
      </c>
      <c r="AT13" s="17">
        <v>3.6017615270368002E-2</v>
      </c>
      <c r="AU13" s="17">
        <v>0</v>
      </c>
      <c r="AV13" s="17"/>
      <c r="AW13" s="17">
        <v>6.8775832291914397E-3</v>
      </c>
      <c r="AX13" s="17">
        <v>1.6205047496373901E-2</v>
      </c>
      <c r="AY13" s="17">
        <v>9.3219534269403295E-3</v>
      </c>
      <c r="AZ13" s="17">
        <v>2.9575284358003901E-2</v>
      </c>
      <c r="BA13" s="17">
        <v>0</v>
      </c>
      <c r="BB13" s="17"/>
      <c r="BC13" s="17">
        <v>1.9120838240849598E-2</v>
      </c>
      <c r="BD13" s="17">
        <v>8.5785760342206707E-3</v>
      </c>
      <c r="BE13" s="17">
        <v>1.1868610671051501E-2</v>
      </c>
      <c r="BF13" s="17">
        <v>7.3898363528397196E-3</v>
      </c>
      <c r="BG13" s="17">
        <v>6.1798599109565901E-2</v>
      </c>
      <c r="BH13" s="17"/>
      <c r="BI13" s="17">
        <v>1.26221201402108E-2</v>
      </c>
      <c r="BJ13" s="17"/>
      <c r="BK13" s="17">
        <v>1.76672906026746E-2</v>
      </c>
      <c r="BL13" s="17">
        <v>1.6720806443529201E-2</v>
      </c>
      <c r="BM13" s="17">
        <v>7.4217105724058603E-3</v>
      </c>
      <c r="BN13" s="17">
        <v>3.7112242373158598E-2</v>
      </c>
      <c r="BO13" s="17"/>
      <c r="BP13" s="17">
        <v>1.49686754015654E-2</v>
      </c>
      <c r="BQ13" s="17">
        <v>1.7652959078014702E-2</v>
      </c>
      <c r="BR13" s="17">
        <v>0</v>
      </c>
      <c r="BS13" s="17">
        <v>6.4606263641198598E-3</v>
      </c>
      <c r="BT13" s="17">
        <v>0</v>
      </c>
      <c r="BU13" s="17"/>
      <c r="BV13" s="17">
        <v>1.76477413353151E-2</v>
      </c>
      <c r="BW13" s="17">
        <v>9.0363650168554296E-3</v>
      </c>
      <c r="BX13" s="17">
        <v>0</v>
      </c>
      <c r="BY13" s="17">
        <v>1.5401229487054101E-2</v>
      </c>
      <c r="BZ13" s="17">
        <v>1.55989964021114E-2</v>
      </c>
      <c r="CA13" s="17"/>
      <c r="CB13" s="17">
        <v>1.08375870844523E-2</v>
      </c>
      <c r="CC13" s="17">
        <v>1.3450371856956E-2</v>
      </c>
      <c r="CD13" s="17"/>
      <c r="CE13" s="17">
        <v>7.9167064385037098E-3</v>
      </c>
      <c r="CF13" s="17"/>
      <c r="CG13" s="17">
        <v>2.5610182989004401E-2</v>
      </c>
    </row>
    <row r="14" spans="2:85" x14ac:dyDescent="0.35">
      <c r="B14" s="18" t="s">
        <v>140</v>
      </c>
      <c r="C14" s="19">
        <v>6.6407932326489102E-2</v>
      </c>
      <c r="D14" s="19">
        <v>4.7075755888221001E-2</v>
      </c>
      <c r="E14" s="19">
        <v>8.4081438300915606E-2</v>
      </c>
      <c r="F14" s="19"/>
      <c r="G14" s="19">
        <v>7.8719926611540703E-2</v>
      </c>
      <c r="H14" s="19">
        <v>6.0070974334559199E-2</v>
      </c>
      <c r="I14" s="19">
        <v>6.1751366965936402E-2</v>
      </c>
      <c r="J14" s="19">
        <v>5.9770910997667098E-2</v>
      </c>
      <c r="K14" s="19">
        <v>6.6502538260426097E-2</v>
      </c>
      <c r="L14" s="19">
        <v>7.2504172397578906E-2</v>
      </c>
      <c r="M14" s="19"/>
      <c r="N14" s="19">
        <v>4.9353795502164698E-2</v>
      </c>
      <c r="O14" s="19">
        <v>8.39832133312894E-2</v>
      </c>
      <c r="P14" s="19">
        <v>5.7307834901397597E-2</v>
      </c>
      <c r="Q14" s="19">
        <v>7.5087457044459502E-2</v>
      </c>
      <c r="R14" s="19"/>
      <c r="S14" s="19">
        <v>4.7952806665297103E-2</v>
      </c>
      <c r="T14" s="19">
        <v>8.7831813287431004E-2</v>
      </c>
      <c r="U14" s="19">
        <v>0.10467545597017899</v>
      </c>
      <c r="V14" s="19">
        <v>2.2170784979439601E-2</v>
      </c>
      <c r="W14" s="19">
        <v>7.3644984381853407E-2</v>
      </c>
      <c r="X14" s="19">
        <v>5.2063819415546102E-2</v>
      </c>
      <c r="Y14" s="19">
        <v>0.116576982187724</v>
      </c>
      <c r="Z14" s="19">
        <v>6.1722410850550101E-2</v>
      </c>
      <c r="AA14" s="19">
        <v>6.0568335522823702E-2</v>
      </c>
      <c r="AB14" s="19">
        <v>5.7266908099808E-2</v>
      </c>
      <c r="AC14" s="19">
        <v>5.7124869989951102E-2</v>
      </c>
      <c r="AD14" s="19">
        <v>5.33834565070107E-2</v>
      </c>
      <c r="AE14" s="19"/>
      <c r="AF14" s="19">
        <v>8.1204702328605396E-2</v>
      </c>
      <c r="AG14" s="19">
        <v>0.122896130073522</v>
      </c>
      <c r="AH14" s="19">
        <v>0.13330785281312699</v>
      </c>
      <c r="AI14" s="19">
        <v>9.1477146516701802E-2</v>
      </c>
      <c r="AJ14" s="19">
        <v>7.6166805310880797E-2</v>
      </c>
      <c r="AK14" s="19">
        <v>4.1888718276685603E-2</v>
      </c>
      <c r="AL14" s="19">
        <v>5.0442343419584298E-2</v>
      </c>
      <c r="AM14" s="19">
        <v>3.4539677049090799E-2</v>
      </c>
      <c r="AN14" s="19">
        <v>0.116731861129322</v>
      </c>
      <c r="AO14" s="19">
        <v>4.83057351206201E-2</v>
      </c>
      <c r="AP14" s="19">
        <v>5.9018341934323502E-2</v>
      </c>
      <c r="AQ14" s="19">
        <v>3.8660523533172203E-2</v>
      </c>
      <c r="AR14" s="19">
        <v>5.0226067454828702E-2</v>
      </c>
      <c r="AS14" s="19">
        <v>9.7184721610305502E-2</v>
      </c>
      <c r="AT14" s="19">
        <v>3.8603681313625203E-2</v>
      </c>
      <c r="AU14" s="19">
        <v>6.1993610348154904E-3</v>
      </c>
      <c r="AV14" s="19"/>
      <c r="AW14" s="19">
        <v>7.1711040940017207E-2</v>
      </c>
      <c r="AX14" s="19">
        <v>9.4975449692590794E-2</v>
      </c>
      <c r="AY14" s="19">
        <v>5.32600500704292E-2</v>
      </c>
      <c r="AZ14" s="19">
        <v>4.0557253030275298E-2</v>
      </c>
      <c r="BA14" s="19">
        <v>0</v>
      </c>
      <c r="BB14" s="19"/>
      <c r="BC14" s="19">
        <v>4.5379414635104601E-2</v>
      </c>
      <c r="BD14" s="19">
        <v>5.2445196621247199E-2</v>
      </c>
      <c r="BE14" s="19">
        <v>7.5644552372877497E-2</v>
      </c>
      <c r="BF14" s="19">
        <v>9.8119711298789103E-2</v>
      </c>
      <c r="BG14" s="19">
        <v>4.5228745309193998E-2</v>
      </c>
      <c r="BH14" s="19"/>
      <c r="BI14" s="19">
        <v>5.8254927020942301E-2</v>
      </c>
      <c r="BJ14" s="19"/>
      <c r="BK14" s="19">
        <v>5.91995578063918E-2</v>
      </c>
      <c r="BL14" s="19">
        <v>5.9160163560356603E-2</v>
      </c>
      <c r="BM14" s="19">
        <v>6.6843640494902198E-2</v>
      </c>
      <c r="BN14" s="19">
        <v>0.20662809774911201</v>
      </c>
      <c r="BO14" s="19"/>
      <c r="BP14" s="19">
        <v>5.3814822902031198E-2</v>
      </c>
      <c r="BQ14" s="19">
        <v>5.02179190091184E-2</v>
      </c>
      <c r="BR14" s="19">
        <v>7.7418631306568397E-2</v>
      </c>
      <c r="BS14" s="19">
        <v>4.4290179013766001E-2</v>
      </c>
      <c r="BT14" s="19">
        <v>5.0795201070058402E-2</v>
      </c>
      <c r="BU14" s="19"/>
      <c r="BV14" s="19">
        <v>2.4312144894946E-2</v>
      </c>
      <c r="BW14" s="19">
        <v>4.2729224923007E-2</v>
      </c>
      <c r="BX14" s="19">
        <v>2.9802743588979799E-2</v>
      </c>
      <c r="BY14" s="19">
        <v>5.78854093128673E-2</v>
      </c>
      <c r="BZ14" s="19">
        <v>5.86279081862109E-2</v>
      </c>
      <c r="CA14" s="19"/>
      <c r="CB14" s="19">
        <v>4.4540503629623099E-2</v>
      </c>
      <c r="CC14" s="19">
        <v>7.9215456573736395E-2</v>
      </c>
      <c r="CD14" s="19"/>
      <c r="CE14" s="19">
        <v>4.0516163054104402E-2</v>
      </c>
      <c r="CF14" s="19"/>
      <c r="CG14" s="19">
        <v>3.4499683850194397E-2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323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0.28621065723258199</v>
      </c>
      <c r="D9" s="17">
        <v>0.31545621843395699</v>
      </c>
      <c r="E9" s="17">
        <v>0.25853564886663699</v>
      </c>
      <c r="F9" s="17"/>
      <c r="G9" s="17">
        <v>0.257098672413133</v>
      </c>
      <c r="H9" s="17">
        <v>0.31677014440268397</v>
      </c>
      <c r="I9" s="17">
        <v>0.30008747240518102</v>
      </c>
      <c r="J9" s="17">
        <v>0.26792698656416503</v>
      </c>
      <c r="K9" s="17">
        <v>0.32948313510042398</v>
      </c>
      <c r="L9" s="17">
        <v>0.255269015751589</v>
      </c>
      <c r="M9" s="17"/>
      <c r="N9" s="17">
        <v>0.25439315203500301</v>
      </c>
      <c r="O9" s="17">
        <v>0.26793056449929897</v>
      </c>
      <c r="P9" s="17">
        <v>0.32114678888724602</v>
      </c>
      <c r="Q9" s="17">
        <v>0.309217411163904</v>
      </c>
      <c r="R9" s="17"/>
      <c r="S9" s="17">
        <v>0.31682825356439398</v>
      </c>
      <c r="T9" s="17">
        <v>0.23686230030247099</v>
      </c>
      <c r="U9" s="17">
        <v>0.23783012267786099</v>
      </c>
      <c r="V9" s="17">
        <v>0.28374760589666698</v>
      </c>
      <c r="W9" s="17">
        <v>0.31065921691281601</v>
      </c>
      <c r="X9" s="17">
        <v>0.36981979861215197</v>
      </c>
      <c r="Y9" s="17">
        <v>0.241884475957164</v>
      </c>
      <c r="Z9" s="17">
        <v>0.32816780815726898</v>
      </c>
      <c r="AA9" s="17">
        <v>0.26206385803174298</v>
      </c>
      <c r="AB9" s="17">
        <v>0.29832271341301603</v>
      </c>
      <c r="AC9" s="17">
        <v>0.28708930700638802</v>
      </c>
      <c r="AD9" s="17">
        <v>0.29938558801662701</v>
      </c>
      <c r="AE9" s="17"/>
      <c r="AF9" s="17">
        <v>0.26970537986785498</v>
      </c>
      <c r="AG9" s="17">
        <v>0.34653773744229299</v>
      </c>
      <c r="AH9" s="17">
        <v>0.286537749538605</v>
      </c>
      <c r="AI9" s="17">
        <v>0.37228057719947599</v>
      </c>
      <c r="AJ9" s="17">
        <v>0.30890716049119699</v>
      </c>
      <c r="AK9" s="17">
        <v>0.28228875525513702</v>
      </c>
      <c r="AL9" s="17">
        <v>0.25942107270693798</v>
      </c>
      <c r="AM9" s="17">
        <v>0.24428304533169901</v>
      </c>
      <c r="AN9" s="17">
        <v>0.20370812758610499</v>
      </c>
      <c r="AO9" s="17">
        <v>0.342958687821113</v>
      </c>
      <c r="AP9" s="17">
        <v>0.266941538003511</v>
      </c>
      <c r="AQ9" s="17">
        <v>0.274987982043429</v>
      </c>
      <c r="AR9" s="17">
        <v>0.25955829211276499</v>
      </c>
      <c r="AS9" s="17">
        <v>0.19212948276154901</v>
      </c>
      <c r="AT9" s="17">
        <v>0.23743050014110301</v>
      </c>
      <c r="AU9" s="17">
        <v>0.40210021677324997</v>
      </c>
      <c r="AV9" s="17"/>
      <c r="AW9" s="17">
        <v>0.34284846367411498</v>
      </c>
      <c r="AX9" s="17">
        <v>0.24659893242109199</v>
      </c>
      <c r="AY9" s="17">
        <v>0.24776406202118301</v>
      </c>
      <c r="AZ9" s="17">
        <v>0.293210475227973</v>
      </c>
      <c r="BA9" s="17">
        <v>0.44211171830788698</v>
      </c>
      <c r="BB9" s="17"/>
      <c r="BC9" s="17">
        <v>0.30645176280915498</v>
      </c>
      <c r="BD9" s="17">
        <v>0.241744838544905</v>
      </c>
      <c r="BE9" s="17">
        <v>0.30434742350745497</v>
      </c>
      <c r="BF9" s="17">
        <v>0.329392357042321</v>
      </c>
      <c r="BG9" s="17">
        <v>0.31170836657228201</v>
      </c>
      <c r="BH9" s="17"/>
      <c r="BI9" s="17">
        <v>0.29627649455313398</v>
      </c>
      <c r="BJ9" s="17"/>
      <c r="BK9" s="17">
        <v>0.26979439869780097</v>
      </c>
      <c r="BL9" s="17">
        <v>0.254267902095131</v>
      </c>
      <c r="BM9" s="17">
        <v>0.31475691970405201</v>
      </c>
      <c r="BN9" s="17">
        <v>0.146128785181495</v>
      </c>
      <c r="BO9" s="17"/>
      <c r="BP9" s="17">
        <v>0.249312522667195</v>
      </c>
      <c r="BQ9" s="17">
        <v>0.28998557829295801</v>
      </c>
      <c r="BR9" s="17">
        <v>0.191037761172275</v>
      </c>
      <c r="BS9" s="17">
        <v>0.41725812312242</v>
      </c>
      <c r="BT9" s="17">
        <v>0.240884316075344</v>
      </c>
      <c r="BU9" s="17"/>
      <c r="BV9" s="17">
        <v>0.27081058016700998</v>
      </c>
      <c r="BW9" s="17">
        <v>0.247382485096312</v>
      </c>
      <c r="BX9" s="17">
        <v>0.20435160377353601</v>
      </c>
      <c r="BY9" s="17">
        <v>0.39816676148046598</v>
      </c>
      <c r="BZ9" s="17">
        <v>0.25741605535471701</v>
      </c>
      <c r="CA9" s="17"/>
      <c r="CB9" s="17">
        <v>0.39525300658809498</v>
      </c>
      <c r="CC9" s="17">
        <v>0.222345693833949</v>
      </c>
      <c r="CD9" s="17"/>
      <c r="CE9" s="17">
        <v>0.25702547025347899</v>
      </c>
      <c r="CF9" s="17"/>
      <c r="CG9" s="17">
        <v>0.43182575572725901</v>
      </c>
    </row>
    <row r="10" spans="2:85" x14ac:dyDescent="0.35">
      <c r="B10" s="18" t="s">
        <v>292</v>
      </c>
      <c r="C10" s="17">
        <v>0.34479883104850201</v>
      </c>
      <c r="D10" s="17">
        <v>0.33883844702075999</v>
      </c>
      <c r="E10" s="17">
        <v>0.35061631021706002</v>
      </c>
      <c r="F10" s="17"/>
      <c r="G10" s="17">
        <v>0.35296852564096998</v>
      </c>
      <c r="H10" s="17">
        <v>0.37742892010196399</v>
      </c>
      <c r="I10" s="17">
        <v>0.330865604269169</v>
      </c>
      <c r="J10" s="17">
        <v>0.36456609588264599</v>
      </c>
      <c r="K10" s="17">
        <v>0.30391135950346998</v>
      </c>
      <c r="L10" s="17">
        <v>0.33550806550078499</v>
      </c>
      <c r="M10" s="17"/>
      <c r="N10" s="17">
        <v>0.37843210548975498</v>
      </c>
      <c r="O10" s="17">
        <v>0.35477779701752699</v>
      </c>
      <c r="P10" s="17">
        <v>0.295283340389491</v>
      </c>
      <c r="Q10" s="17">
        <v>0.34303050510135202</v>
      </c>
      <c r="R10" s="17"/>
      <c r="S10" s="17">
        <v>0.36856014425503197</v>
      </c>
      <c r="T10" s="17">
        <v>0.35746179443276399</v>
      </c>
      <c r="U10" s="17">
        <v>0.31901143869288101</v>
      </c>
      <c r="V10" s="17">
        <v>0.31512921714012199</v>
      </c>
      <c r="W10" s="17">
        <v>0.291853326766843</v>
      </c>
      <c r="X10" s="17">
        <v>0.32445515900518201</v>
      </c>
      <c r="Y10" s="17">
        <v>0.40768295630005502</v>
      </c>
      <c r="Z10" s="17">
        <v>0.28213187535135997</v>
      </c>
      <c r="AA10" s="17">
        <v>0.40512707279601401</v>
      </c>
      <c r="AB10" s="17">
        <v>0.28388420161609601</v>
      </c>
      <c r="AC10" s="17">
        <v>0.39073303865493098</v>
      </c>
      <c r="AD10" s="17">
        <v>0.32184061125943503</v>
      </c>
      <c r="AE10" s="17"/>
      <c r="AF10" s="17">
        <v>0.37979846134196399</v>
      </c>
      <c r="AG10" s="17">
        <v>0.31122244169413099</v>
      </c>
      <c r="AH10" s="17">
        <v>0.34860491471795702</v>
      </c>
      <c r="AI10" s="17">
        <v>0.32301092841200302</v>
      </c>
      <c r="AJ10" s="17">
        <v>0.348314281277399</v>
      </c>
      <c r="AK10" s="17">
        <v>0.32691548590794201</v>
      </c>
      <c r="AL10" s="17">
        <v>0.306831180708799</v>
      </c>
      <c r="AM10" s="17">
        <v>0.334671227175589</v>
      </c>
      <c r="AN10" s="17">
        <v>0.39383707711257299</v>
      </c>
      <c r="AO10" s="17">
        <v>0.33315598589312201</v>
      </c>
      <c r="AP10" s="17">
        <v>0.28648069029509099</v>
      </c>
      <c r="AQ10" s="17">
        <v>0.35934793331089898</v>
      </c>
      <c r="AR10" s="17">
        <v>0.41845407559362602</v>
      </c>
      <c r="AS10" s="17">
        <v>0.48676551172092702</v>
      </c>
      <c r="AT10" s="17">
        <v>0.44506176926442498</v>
      </c>
      <c r="AU10" s="17">
        <v>0.33569277805320402</v>
      </c>
      <c r="AV10" s="17"/>
      <c r="AW10" s="17">
        <v>0.30534803135660699</v>
      </c>
      <c r="AX10" s="17">
        <v>0.374305978020888</v>
      </c>
      <c r="AY10" s="17">
        <v>0.36225090903338703</v>
      </c>
      <c r="AZ10" s="17">
        <v>0.33395702013061801</v>
      </c>
      <c r="BA10" s="17">
        <v>0.38444291724959501</v>
      </c>
      <c r="BB10" s="17"/>
      <c r="BC10" s="17">
        <v>0.33347772737716203</v>
      </c>
      <c r="BD10" s="17">
        <v>0.367813118235778</v>
      </c>
      <c r="BE10" s="17">
        <v>0.318206518438023</v>
      </c>
      <c r="BF10" s="17">
        <v>0.37675187195700599</v>
      </c>
      <c r="BG10" s="17">
        <v>0.28756729433566203</v>
      </c>
      <c r="BH10" s="17"/>
      <c r="BI10" s="17">
        <v>0.34282905378537798</v>
      </c>
      <c r="BJ10" s="17"/>
      <c r="BK10" s="17">
        <v>0.34143012213994101</v>
      </c>
      <c r="BL10" s="17">
        <v>0.32286840760698599</v>
      </c>
      <c r="BM10" s="17">
        <v>0.35651729045827402</v>
      </c>
      <c r="BN10" s="17">
        <v>0.37205831824462399</v>
      </c>
      <c r="BO10" s="17"/>
      <c r="BP10" s="17">
        <v>0.38964111103531002</v>
      </c>
      <c r="BQ10" s="17">
        <v>0.34093051715902001</v>
      </c>
      <c r="BR10" s="17">
        <v>0.34093324112455903</v>
      </c>
      <c r="BS10" s="17">
        <v>0.32226542482217502</v>
      </c>
      <c r="BT10" s="17">
        <v>0.42490522977004302</v>
      </c>
      <c r="BU10" s="17"/>
      <c r="BV10" s="17">
        <v>0.40913690029467498</v>
      </c>
      <c r="BW10" s="17">
        <v>0.37233445312187902</v>
      </c>
      <c r="BX10" s="17">
        <v>0.36841162414930401</v>
      </c>
      <c r="BY10" s="17">
        <v>0.34116929892214998</v>
      </c>
      <c r="BZ10" s="17">
        <v>0.33815201662757599</v>
      </c>
      <c r="CA10" s="17"/>
      <c r="CB10" s="17">
        <v>0.35623030248131599</v>
      </c>
      <c r="CC10" s="17">
        <v>0.33810353780725899</v>
      </c>
      <c r="CD10" s="17"/>
      <c r="CE10" s="17">
        <v>0.37305324616082602</v>
      </c>
      <c r="CF10" s="17"/>
      <c r="CG10" s="17">
        <v>0.315968790216484</v>
      </c>
    </row>
    <row r="11" spans="2:85" x14ac:dyDescent="0.35">
      <c r="B11" s="18" t="s">
        <v>319</v>
      </c>
      <c r="C11" s="17">
        <v>0.198415700687227</v>
      </c>
      <c r="D11" s="17">
        <v>0.20121887114626999</v>
      </c>
      <c r="E11" s="17">
        <v>0.19570138801391301</v>
      </c>
      <c r="F11" s="17"/>
      <c r="G11" s="17">
        <v>0.210553009938133</v>
      </c>
      <c r="H11" s="17">
        <v>0.17555902103989299</v>
      </c>
      <c r="I11" s="17">
        <v>0.201318520391779</v>
      </c>
      <c r="J11" s="17">
        <v>0.19346439223206899</v>
      </c>
      <c r="K11" s="17">
        <v>0.17498772995853301</v>
      </c>
      <c r="L11" s="17">
        <v>0.22630934377185</v>
      </c>
      <c r="M11" s="17"/>
      <c r="N11" s="17">
        <v>0.18958444284530099</v>
      </c>
      <c r="O11" s="17">
        <v>0.19837630285036001</v>
      </c>
      <c r="P11" s="17">
        <v>0.23920201057212401</v>
      </c>
      <c r="Q11" s="17">
        <v>0.173689805813635</v>
      </c>
      <c r="R11" s="17"/>
      <c r="S11" s="17">
        <v>0.20176206263665</v>
      </c>
      <c r="T11" s="17">
        <v>0.20203512683454899</v>
      </c>
      <c r="U11" s="17">
        <v>0.21320471377993999</v>
      </c>
      <c r="V11" s="17">
        <v>0.22552727201769601</v>
      </c>
      <c r="W11" s="17">
        <v>0.22281274611036</v>
      </c>
      <c r="X11" s="17">
        <v>0.18888541852725199</v>
      </c>
      <c r="Y11" s="17">
        <v>0.13812983946725699</v>
      </c>
      <c r="Z11" s="17">
        <v>0.29705558351327299</v>
      </c>
      <c r="AA11" s="17">
        <v>0.158696996131589</v>
      </c>
      <c r="AB11" s="17">
        <v>0.19974905894405701</v>
      </c>
      <c r="AC11" s="17">
        <v>0.183892183571535</v>
      </c>
      <c r="AD11" s="17">
        <v>0.21371389475904901</v>
      </c>
      <c r="AE11" s="17"/>
      <c r="AF11" s="17">
        <v>7.0243947997047501E-2</v>
      </c>
      <c r="AG11" s="17">
        <v>0.17414584891632301</v>
      </c>
      <c r="AH11" s="17">
        <v>0.17918693769329999</v>
      </c>
      <c r="AI11" s="17">
        <v>0.149836809710579</v>
      </c>
      <c r="AJ11" s="17">
        <v>0.16435309254355901</v>
      </c>
      <c r="AK11" s="17">
        <v>0.235879692760179</v>
      </c>
      <c r="AL11" s="17">
        <v>0.26776326044324</v>
      </c>
      <c r="AM11" s="17">
        <v>0.251952035191849</v>
      </c>
      <c r="AN11" s="17">
        <v>0.20744469854931799</v>
      </c>
      <c r="AO11" s="17">
        <v>0.141986431478277</v>
      </c>
      <c r="AP11" s="17">
        <v>0.256290836057395</v>
      </c>
      <c r="AQ11" s="17">
        <v>0.225008747279486</v>
      </c>
      <c r="AR11" s="17">
        <v>0.168810087193351</v>
      </c>
      <c r="AS11" s="17">
        <v>9.9217038742028599E-2</v>
      </c>
      <c r="AT11" s="17">
        <v>0.15902569172362599</v>
      </c>
      <c r="AU11" s="17">
        <v>0.13566241611333599</v>
      </c>
      <c r="AV11" s="17"/>
      <c r="AW11" s="17">
        <v>0.19074694713682</v>
      </c>
      <c r="AX11" s="17">
        <v>0.213020348530399</v>
      </c>
      <c r="AY11" s="17">
        <v>0.212387326108465</v>
      </c>
      <c r="AZ11" s="17">
        <v>0.18830734879493399</v>
      </c>
      <c r="BA11" s="17">
        <v>7.5015692700644399E-2</v>
      </c>
      <c r="BB11" s="17"/>
      <c r="BC11" s="17">
        <v>0.21124620511233999</v>
      </c>
      <c r="BD11" s="17">
        <v>0.22697970628737499</v>
      </c>
      <c r="BE11" s="17">
        <v>0.19749363579691401</v>
      </c>
      <c r="BF11" s="17">
        <v>0.13082429958527</v>
      </c>
      <c r="BG11" s="17">
        <v>0.15388988872325601</v>
      </c>
      <c r="BH11" s="17"/>
      <c r="BI11" s="17">
        <v>0.199654082996508</v>
      </c>
      <c r="BJ11" s="17"/>
      <c r="BK11" s="17">
        <v>0.19487631276043799</v>
      </c>
      <c r="BL11" s="17">
        <v>0.224913362116128</v>
      </c>
      <c r="BM11" s="17">
        <v>0.18807642717557299</v>
      </c>
      <c r="BN11" s="17">
        <v>0.13629460855414499</v>
      </c>
      <c r="BO11" s="17"/>
      <c r="BP11" s="17">
        <v>0.182612724912917</v>
      </c>
      <c r="BQ11" s="17">
        <v>0.21347749693479401</v>
      </c>
      <c r="BR11" s="17">
        <v>0.28881524361640298</v>
      </c>
      <c r="BS11" s="17">
        <v>0.142162464552128</v>
      </c>
      <c r="BT11" s="17">
        <v>0.174663716585545</v>
      </c>
      <c r="BU11" s="17"/>
      <c r="BV11" s="17">
        <v>0.190830218819315</v>
      </c>
      <c r="BW11" s="17">
        <v>0.237959865288568</v>
      </c>
      <c r="BX11" s="17">
        <v>0.24087442806568299</v>
      </c>
      <c r="BY11" s="17">
        <v>0.13436910588339601</v>
      </c>
      <c r="BZ11" s="17">
        <v>0.20784252750492399</v>
      </c>
      <c r="CA11" s="17"/>
      <c r="CB11" s="17">
        <v>0.13917566931941699</v>
      </c>
      <c r="CC11" s="17">
        <v>0.233111967389111</v>
      </c>
      <c r="CD11" s="17"/>
      <c r="CE11" s="17">
        <v>0.234312762203368</v>
      </c>
      <c r="CF11" s="17"/>
      <c r="CG11" s="17">
        <v>0.14690421277063501</v>
      </c>
    </row>
    <row r="12" spans="2:85" x14ac:dyDescent="0.35">
      <c r="B12" s="18" t="s">
        <v>293</v>
      </c>
      <c r="C12" s="17">
        <v>0.101613934059815</v>
      </c>
      <c r="D12" s="17">
        <v>9.2300436132176797E-2</v>
      </c>
      <c r="E12" s="17">
        <v>0.11099891028896899</v>
      </c>
      <c r="F12" s="17"/>
      <c r="G12" s="17">
        <v>9.6102484943408298E-2</v>
      </c>
      <c r="H12" s="17">
        <v>7.06601774950643E-2</v>
      </c>
      <c r="I12" s="17">
        <v>0.109845140174909</v>
      </c>
      <c r="J12" s="17">
        <v>9.1332008648377497E-2</v>
      </c>
      <c r="K12" s="17">
        <v>0.12705102970188401</v>
      </c>
      <c r="L12" s="17">
        <v>0.115055368370492</v>
      </c>
      <c r="M12" s="17"/>
      <c r="N12" s="17">
        <v>0.116097911181698</v>
      </c>
      <c r="O12" s="17">
        <v>0.121066258902819</v>
      </c>
      <c r="P12" s="17">
        <v>8.7863419679648003E-2</v>
      </c>
      <c r="Q12" s="17">
        <v>7.8654185058482803E-2</v>
      </c>
      <c r="R12" s="17"/>
      <c r="S12" s="17">
        <v>6.3087993830363606E-2</v>
      </c>
      <c r="T12" s="17">
        <v>0.118453929877522</v>
      </c>
      <c r="U12" s="17">
        <v>0.14754383189554501</v>
      </c>
      <c r="V12" s="17">
        <v>0.13750880603965901</v>
      </c>
      <c r="W12" s="17">
        <v>0.11234950668998001</v>
      </c>
      <c r="X12" s="17">
        <v>5.7754372414140297E-2</v>
      </c>
      <c r="Y12" s="17">
        <v>0.12028221038741201</v>
      </c>
      <c r="Z12" s="17">
        <v>6.7421724220190701E-2</v>
      </c>
      <c r="AA12" s="17">
        <v>9.0430815325151195E-2</v>
      </c>
      <c r="AB12" s="17">
        <v>0.143220535343351</v>
      </c>
      <c r="AC12" s="17">
        <v>5.2948358030117701E-2</v>
      </c>
      <c r="AD12" s="17">
        <v>7.7436185863095905E-2</v>
      </c>
      <c r="AE12" s="17"/>
      <c r="AF12" s="17">
        <v>0.16496558456295601</v>
      </c>
      <c r="AG12" s="17">
        <v>2.49479378880701E-2</v>
      </c>
      <c r="AH12" s="17">
        <v>8.8416448307976306E-2</v>
      </c>
      <c r="AI12" s="17">
        <v>0.10647631313313299</v>
      </c>
      <c r="AJ12" s="17">
        <v>0.118259785798925</v>
      </c>
      <c r="AK12" s="17">
        <v>9.0421977776733997E-2</v>
      </c>
      <c r="AL12" s="17">
        <v>0.12000198126526899</v>
      </c>
      <c r="AM12" s="17">
        <v>0.109540860403936</v>
      </c>
      <c r="AN12" s="17">
        <v>0.10949683999226301</v>
      </c>
      <c r="AO12" s="17">
        <v>0.10653795535179</v>
      </c>
      <c r="AP12" s="17">
        <v>8.2475734182622801E-2</v>
      </c>
      <c r="AQ12" s="17">
        <v>7.8907577687685804E-2</v>
      </c>
      <c r="AR12" s="17">
        <v>0.117543819336868</v>
      </c>
      <c r="AS12" s="17">
        <v>0.16182939353584899</v>
      </c>
      <c r="AT12" s="17">
        <v>0.12669799063526599</v>
      </c>
      <c r="AU12" s="17">
        <v>0.103524623856576</v>
      </c>
      <c r="AV12" s="17"/>
      <c r="AW12" s="17">
        <v>8.4009192426935705E-2</v>
      </c>
      <c r="AX12" s="17">
        <v>0.10230329563531899</v>
      </c>
      <c r="AY12" s="17">
        <v>0.11278775825496599</v>
      </c>
      <c r="AZ12" s="17">
        <v>0.109395207519253</v>
      </c>
      <c r="BA12" s="17">
        <v>5.7654941712423899E-2</v>
      </c>
      <c r="BB12" s="17"/>
      <c r="BC12" s="17">
        <v>7.5957180778231798E-2</v>
      </c>
      <c r="BD12" s="17">
        <v>0.113247402041991</v>
      </c>
      <c r="BE12" s="17">
        <v>0.108330650807602</v>
      </c>
      <c r="BF12" s="17">
        <v>7.2638024719871006E-2</v>
      </c>
      <c r="BG12" s="17">
        <v>0.11157806339220799</v>
      </c>
      <c r="BH12" s="17"/>
      <c r="BI12" s="17">
        <v>9.8268558128922004E-2</v>
      </c>
      <c r="BJ12" s="17"/>
      <c r="BK12" s="17">
        <v>0.111665252362056</v>
      </c>
      <c r="BL12" s="17">
        <v>0.13060080212144901</v>
      </c>
      <c r="BM12" s="17">
        <v>8.0131495998006799E-2</v>
      </c>
      <c r="BN12" s="17">
        <v>0.16279877569463999</v>
      </c>
      <c r="BO12" s="17"/>
      <c r="BP12" s="17">
        <v>0.10355842238475101</v>
      </c>
      <c r="BQ12" s="17">
        <v>9.9266819564827996E-2</v>
      </c>
      <c r="BR12" s="17">
        <v>9.7773174176662106E-2</v>
      </c>
      <c r="BS12" s="17">
        <v>6.7822633890363193E-2</v>
      </c>
      <c r="BT12" s="17">
        <v>0.124517618405365</v>
      </c>
      <c r="BU12" s="17"/>
      <c r="BV12" s="17">
        <v>8.5292381479804405E-2</v>
      </c>
      <c r="BW12" s="17">
        <v>9.1165360776699705E-2</v>
      </c>
      <c r="BX12" s="17">
        <v>0.117342940760179</v>
      </c>
      <c r="BY12" s="17">
        <v>7.5747863664040599E-2</v>
      </c>
      <c r="BZ12" s="17">
        <v>0.14014328626697101</v>
      </c>
      <c r="CA12" s="17"/>
      <c r="CB12" s="17">
        <v>6.5647077459746794E-2</v>
      </c>
      <c r="CC12" s="17">
        <v>0.122679345745308</v>
      </c>
      <c r="CD12" s="17"/>
      <c r="CE12" s="17">
        <v>8.9585555554385396E-2</v>
      </c>
      <c r="CF12" s="17"/>
      <c r="CG12" s="17">
        <v>6.44922652564104E-2</v>
      </c>
    </row>
    <row r="13" spans="2:85" x14ac:dyDescent="0.35">
      <c r="B13" s="18" t="s">
        <v>294</v>
      </c>
      <c r="C13" s="17">
        <v>2.7504723706424299E-2</v>
      </c>
      <c r="D13" s="17">
        <v>2.7700632021875799E-2</v>
      </c>
      <c r="E13" s="17">
        <v>2.7395216293565301E-2</v>
      </c>
      <c r="F13" s="17"/>
      <c r="G13" s="17">
        <v>2.5902498953110101E-2</v>
      </c>
      <c r="H13" s="17">
        <v>1.8205308850480099E-2</v>
      </c>
      <c r="I13" s="17">
        <v>1.6641914955715799E-2</v>
      </c>
      <c r="J13" s="17">
        <v>4.3839934854769398E-2</v>
      </c>
      <c r="K13" s="17">
        <v>3.3828799681550503E-2</v>
      </c>
      <c r="L13" s="17">
        <v>2.7437498140826199E-2</v>
      </c>
      <c r="M13" s="17"/>
      <c r="N13" s="17">
        <v>2.7629195041491701E-2</v>
      </c>
      <c r="O13" s="17">
        <v>2.17385825323516E-2</v>
      </c>
      <c r="P13" s="17">
        <v>2.5749663761979302E-2</v>
      </c>
      <c r="Q13" s="17">
        <v>3.37039864563373E-2</v>
      </c>
      <c r="R13" s="17"/>
      <c r="S13" s="17">
        <v>1.8644468631461499E-2</v>
      </c>
      <c r="T13" s="17">
        <v>3.4948208712412797E-2</v>
      </c>
      <c r="U13" s="17">
        <v>3.13256855939337E-2</v>
      </c>
      <c r="V13" s="17">
        <v>9.1018459361225795E-3</v>
      </c>
      <c r="W13" s="17">
        <v>2.5053926983517799E-2</v>
      </c>
      <c r="X13" s="17">
        <v>1.9101796713041099E-2</v>
      </c>
      <c r="Y13" s="17">
        <v>3.0138185056614999E-2</v>
      </c>
      <c r="Z13" s="17">
        <v>0</v>
      </c>
      <c r="AA13" s="17">
        <v>2.71330298048632E-2</v>
      </c>
      <c r="AB13" s="17">
        <v>4.8201694416136802E-2</v>
      </c>
      <c r="AC13" s="17">
        <v>5.5470069269323297E-2</v>
      </c>
      <c r="AD13" s="17">
        <v>3.4446831264410699E-2</v>
      </c>
      <c r="AE13" s="17"/>
      <c r="AF13" s="17">
        <v>7.1146195585681998E-2</v>
      </c>
      <c r="AG13" s="17">
        <v>2.60317189503977E-2</v>
      </c>
      <c r="AH13" s="17">
        <v>2.8161722488023001E-2</v>
      </c>
      <c r="AI13" s="17">
        <v>1.33774647783492E-2</v>
      </c>
      <c r="AJ13" s="17">
        <v>1.7267053151297201E-2</v>
      </c>
      <c r="AK13" s="17">
        <v>3.00836991609339E-2</v>
      </c>
      <c r="AL13" s="17">
        <v>1.5883026072392701E-2</v>
      </c>
      <c r="AM13" s="17">
        <v>1.02115389045426E-2</v>
      </c>
      <c r="AN13" s="17">
        <v>2.0334472242171601E-2</v>
      </c>
      <c r="AO13" s="17">
        <v>2.9778650773209299E-2</v>
      </c>
      <c r="AP13" s="17">
        <v>7.4785159702687704E-2</v>
      </c>
      <c r="AQ13" s="17">
        <v>2.5767214117381799E-2</v>
      </c>
      <c r="AR13" s="17">
        <v>2.7044265543472602E-2</v>
      </c>
      <c r="AS13" s="17">
        <v>3.94343689420125E-2</v>
      </c>
      <c r="AT13" s="17">
        <v>3.1784048235580398E-2</v>
      </c>
      <c r="AU13" s="17">
        <v>6.5615744385513503E-3</v>
      </c>
      <c r="AV13" s="17"/>
      <c r="AW13" s="17">
        <v>2.5004525470470201E-2</v>
      </c>
      <c r="AX13" s="17">
        <v>2.2509970771820799E-2</v>
      </c>
      <c r="AY13" s="17">
        <v>2.4877214688377901E-2</v>
      </c>
      <c r="AZ13" s="17">
        <v>3.2503958024718803E-2</v>
      </c>
      <c r="BA13" s="17">
        <v>4.0774730029449403E-2</v>
      </c>
      <c r="BB13" s="17"/>
      <c r="BC13" s="17">
        <v>3.2125872894542801E-2</v>
      </c>
      <c r="BD13" s="17">
        <v>2.7469116930224399E-2</v>
      </c>
      <c r="BE13" s="17">
        <v>1.9780682781762999E-2</v>
      </c>
      <c r="BF13" s="17">
        <v>2.8956092058532799E-2</v>
      </c>
      <c r="BG13" s="17">
        <v>9.1330235404521398E-2</v>
      </c>
      <c r="BH13" s="17"/>
      <c r="BI13" s="17">
        <v>2.8586107326284999E-2</v>
      </c>
      <c r="BJ13" s="17"/>
      <c r="BK13" s="17">
        <v>4.89436086904168E-2</v>
      </c>
      <c r="BL13" s="17">
        <v>3.6227677446312397E-2</v>
      </c>
      <c r="BM13" s="17">
        <v>1.57843202655122E-2</v>
      </c>
      <c r="BN13" s="17">
        <v>2.1660767549616301E-2</v>
      </c>
      <c r="BO13" s="17"/>
      <c r="BP13" s="17">
        <v>2.7253708114845999E-2</v>
      </c>
      <c r="BQ13" s="17">
        <v>2.2259334446939401E-2</v>
      </c>
      <c r="BR13" s="17">
        <v>5.0177385133614701E-2</v>
      </c>
      <c r="BS13" s="17">
        <v>3.3095727353432101E-2</v>
      </c>
      <c r="BT13" s="17">
        <v>2.9618961211579298E-2</v>
      </c>
      <c r="BU13" s="17"/>
      <c r="BV13" s="17">
        <v>1.41550536831078E-2</v>
      </c>
      <c r="BW13" s="17">
        <v>2.8813460370441999E-2</v>
      </c>
      <c r="BX13" s="17">
        <v>4.5310598521397898E-2</v>
      </c>
      <c r="BY13" s="17">
        <v>1.90357283584477E-2</v>
      </c>
      <c r="BZ13" s="17">
        <v>3.0883070519972598E-2</v>
      </c>
      <c r="CA13" s="17"/>
      <c r="CB13" s="17">
        <v>1.6820392270405601E-2</v>
      </c>
      <c r="CC13" s="17">
        <v>3.3762424866874301E-2</v>
      </c>
      <c r="CD13" s="17"/>
      <c r="CE13" s="17">
        <v>2.4786882610485901E-2</v>
      </c>
      <c r="CF13" s="17"/>
      <c r="CG13" s="17">
        <v>4.5540225489932896E-3</v>
      </c>
    </row>
    <row r="14" spans="2:85" x14ac:dyDescent="0.35">
      <c r="B14" s="18" t="s">
        <v>140</v>
      </c>
      <c r="C14" s="19">
        <v>4.1456153265450602E-2</v>
      </c>
      <c r="D14" s="19">
        <v>2.44853952449605E-2</v>
      </c>
      <c r="E14" s="19">
        <v>5.6752526319855397E-2</v>
      </c>
      <c r="F14" s="19"/>
      <c r="G14" s="19">
        <v>5.7374808111244999E-2</v>
      </c>
      <c r="H14" s="19">
        <v>4.1376428109914903E-2</v>
      </c>
      <c r="I14" s="19">
        <v>4.1241347803245801E-2</v>
      </c>
      <c r="J14" s="19">
        <v>3.8870581817973301E-2</v>
      </c>
      <c r="K14" s="19">
        <v>3.0737946054138199E-2</v>
      </c>
      <c r="L14" s="19">
        <v>4.0420708464457202E-2</v>
      </c>
      <c r="M14" s="19"/>
      <c r="N14" s="19">
        <v>3.3863193406751702E-2</v>
      </c>
      <c r="O14" s="19">
        <v>3.6110494197642798E-2</v>
      </c>
      <c r="P14" s="19">
        <v>3.0754776709511902E-2</v>
      </c>
      <c r="Q14" s="19">
        <v>6.17041064062877E-2</v>
      </c>
      <c r="R14" s="19"/>
      <c r="S14" s="19">
        <v>3.1117077082099001E-2</v>
      </c>
      <c r="T14" s="19">
        <v>5.0238639840281298E-2</v>
      </c>
      <c r="U14" s="19">
        <v>5.10842073598392E-2</v>
      </c>
      <c r="V14" s="19">
        <v>2.8985252969732998E-2</v>
      </c>
      <c r="W14" s="19">
        <v>3.7271276536482802E-2</v>
      </c>
      <c r="X14" s="19">
        <v>3.9983454728233003E-2</v>
      </c>
      <c r="Y14" s="19">
        <v>6.1882332831497501E-2</v>
      </c>
      <c r="Z14" s="19">
        <v>2.52230087579077E-2</v>
      </c>
      <c r="AA14" s="19">
        <v>5.654822791064E-2</v>
      </c>
      <c r="AB14" s="19">
        <v>2.6621796267341999E-2</v>
      </c>
      <c r="AC14" s="19">
        <v>2.9867043467704499E-2</v>
      </c>
      <c r="AD14" s="19">
        <v>5.3176888837382703E-2</v>
      </c>
      <c r="AE14" s="19"/>
      <c r="AF14" s="19">
        <v>4.4140430644495902E-2</v>
      </c>
      <c r="AG14" s="19">
        <v>0.117114315108786</v>
      </c>
      <c r="AH14" s="19">
        <v>6.90922272541383E-2</v>
      </c>
      <c r="AI14" s="19">
        <v>3.5017906766459703E-2</v>
      </c>
      <c r="AJ14" s="19">
        <v>4.2898626737622098E-2</v>
      </c>
      <c r="AK14" s="19">
        <v>3.4410389139074099E-2</v>
      </c>
      <c r="AL14" s="19">
        <v>3.00994788033608E-2</v>
      </c>
      <c r="AM14" s="19">
        <v>4.9341292992384801E-2</v>
      </c>
      <c r="AN14" s="19">
        <v>6.51787845175682E-2</v>
      </c>
      <c r="AO14" s="19">
        <v>4.5582288682489501E-2</v>
      </c>
      <c r="AP14" s="19">
        <v>3.3026041758691997E-2</v>
      </c>
      <c r="AQ14" s="19">
        <v>3.5980545561118599E-2</v>
      </c>
      <c r="AR14" s="19">
        <v>8.5894602199166302E-3</v>
      </c>
      <c r="AS14" s="19">
        <v>2.06242042976338E-2</v>
      </c>
      <c r="AT14" s="19">
        <v>0</v>
      </c>
      <c r="AU14" s="19">
        <v>1.6458390765083299E-2</v>
      </c>
      <c r="AV14" s="19"/>
      <c r="AW14" s="19">
        <v>5.20428399350523E-2</v>
      </c>
      <c r="AX14" s="19">
        <v>4.12614746204822E-2</v>
      </c>
      <c r="AY14" s="19">
        <v>3.99327298936209E-2</v>
      </c>
      <c r="AZ14" s="19">
        <v>4.2625990302502602E-2</v>
      </c>
      <c r="BA14" s="19">
        <v>0</v>
      </c>
      <c r="BB14" s="19"/>
      <c r="BC14" s="19">
        <v>4.0741251028568001E-2</v>
      </c>
      <c r="BD14" s="19">
        <v>2.2745817959726598E-2</v>
      </c>
      <c r="BE14" s="19">
        <v>5.1841088668242899E-2</v>
      </c>
      <c r="BF14" s="19">
        <v>6.1437354636999203E-2</v>
      </c>
      <c r="BG14" s="19">
        <v>4.3926151572070998E-2</v>
      </c>
      <c r="BH14" s="19"/>
      <c r="BI14" s="19">
        <v>3.4385703209772002E-2</v>
      </c>
      <c r="BJ14" s="19"/>
      <c r="BK14" s="19">
        <v>3.3290305349346599E-2</v>
      </c>
      <c r="BL14" s="19">
        <v>3.1121848613993201E-2</v>
      </c>
      <c r="BM14" s="19">
        <v>4.4733546398582603E-2</v>
      </c>
      <c r="BN14" s="19">
        <v>0.16105874477547999</v>
      </c>
      <c r="BO14" s="19"/>
      <c r="BP14" s="19">
        <v>4.76215108849809E-2</v>
      </c>
      <c r="BQ14" s="19">
        <v>3.4080253601459901E-2</v>
      </c>
      <c r="BR14" s="19">
        <v>3.12631947764875E-2</v>
      </c>
      <c r="BS14" s="19">
        <v>1.73956262594816E-2</v>
      </c>
      <c r="BT14" s="19">
        <v>5.4101579521236296E-3</v>
      </c>
      <c r="BU14" s="19"/>
      <c r="BV14" s="19">
        <v>2.97748655560886E-2</v>
      </c>
      <c r="BW14" s="19">
        <v>2.2344375346098799E-2</v>
      </c>
      <c r="BX14" s="19">
        <v>2.3708804729899599E-2</v>
      </c>
      <c r="BY14" s="19">
        <v>3.1511241691499298E-2</v>
      </c>
      <c r="BZ14" s="19">
        <v>2.5563043725839001E-2</v>
      </c>
      <c r="CA14" s="19"/>
      <c r="CB14" s="19">
        <v>2.6873551881019302E-2</v>
      </c>
      <c r="CC14" s="19">
        <v>4.9997030357498203E-2</v>
      </c>
      <c r="CD14" s="19"/>
      <c r="CE14" s="19">
        <v>2.1236083217455601E-2</v>
      </c>
      <c r="CF14" s="19"/>
      <c r="CG14" s="19">
        <v>3.6254953480219197E-2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0.11128245024273301</v>
      </c>
      <c r="D9" s="17">
        <v>0.126371659416499</v>
      </c>
      <c r="E9" s="17">
        <v>9.68956576800903E-2</v>
      </c>
      <c r="F9" s="17"/>
      <c r="G9" s="17">
        <v>0.13050710547619601</v>
      </c>
      <c r="H9" s="17">
        <v>0.10497293648551501</v>
      </c>
      <c r="I9" s="17">
        <v>0.13752376382912401</v>
      </c>
      <c r="J9" s="17">
        <v>0.12603818698139499</v>
      </c>
      <c r="K9" s="17">
        <v>0.112150627470281</v>
      </c>
      <c r="L9" s="17">
        <v>6.9780592293091401E-2</v>
      </c>
      <c r="M9" s="17"/>
      <c r="N9" s="17">
        <v>0.11311286244353</v>
      </c>
      <c r="O9" s="17">
        <v>9.57279706203394E-2</v>
      </c>
      <c r="P9" s="17">
        <v>0.125254936182845</v>
      </c>
      <c r="Q9" s="17">
        <v>0.11407673584780401</v>
      </c>
      <c r="R9" s="17"/>
      <c r="S9" s="17">
        <v>0.155100954077699</v>
      </c>
      <c r="T9" s="17">
        <v>7.6177425295150494E-2</v>
      </c>
      <c r="U9" s="17">
        <v>8.7813353552195494E-2</v>
      </c>
      <c r="V9" s="17">
        <v>0.12585144474198601</v>
      </c>
      <c r="W9" s="17">
        <v>0.15171022731289599</v>
      </c>
      <c r="X9" s="17">
        <v>0.112493797677591</v>
      </c>
      <c r="Y9" s="17">
        <v>9.4278678734878704E-2</v>
      </c>
      <c r="Z9" s="17">
        <v>0.116365773826762</v>
      </c>
      <c r="AA9" s="17">
        <v>0.14653551201499601</v>
      </c>
      <c r="AB9" s="17">
        <v>9.8711577748718596E-2</v>
      </c>
      <c r="AC9" s="17">
        <v>3.6487409826124702E-2</v>
      </c>
      <c r="AD9" s="17">
        <v>5.1452508153889798E-2</v>
      </c>
      <c r="AE9" s="17"/>
      <c r="AF9" s="17">
        <v>8.9347141688005505E-2</v>
      </c>
      <c r="AG9" s="17">
        <v>0.13920979483044199</v>
      </c>
      <c r="AH9" s="17">
        <v>0.11070225315079101</v>
      </c>
      <c r="AI9" s="17">
        <v>0.20541020618558201</v>
      </c>
      <c r="AJ9" s="17">
        <v>0.13944790772061999</v>
      </c>
      <c r="AK9" s="17">
        <v>9.1027628491761506E-2</v>
      </c>
      <c r="AL9" s="17">
        <v>6.0154986094136602E-2</v>
      </c>
      <c r="AM9" s="17">
        <v>7.17507369200968E-2</v>
      </c>
      <c r="AN9" s="17">
        <v>9.2594689679733305E-2</v>
      </c>
      <c r="AO9" s="17">
        <v>0.13432754602361399</v>
      </c>
      <c r="AP9" s="17">
        <v>0.117598473481437</v>
      </c>
      <c r="AQ9" s="17">
        <v>0.101471318966119</v>
      </c>
      <c r="AR9" s="17">
        <v>7.1154723894323896E-2</v>
      </c>
      <c r="AS9" s="17">
        <v>1.5727984054595599E-2</v>
      </c>
      <c r="AT9" s="17">
        <v>0.14022283598081001</v>
      </c>
      <c r="AU9" s="17">
        <v>0.18437976307748899</v>
      </c>
      <c r="AV9" s="17"/>
      <c r="AW9" s="17">
        <v>0.133956698265669</v>
      </c>
      <c r="AX9" s="17">
        <v>9.4557321923230506E-2</v>
      </c>
      <c r="AY9" s="17">
        <v>8.4609735260938096E-2</v>
      </c>
      <c r="AZ9" s="17">
        <v>0.16800630740446701</v>
      </c>
      <c r="BA9" s="17">
        <v>0.213121593756464</v>
      </c>
      <c r="BB9" s="17"/>
      <c r="BC9" s="17">
        <v>0.245813986025434</v>
      </c>
      <c r="BD9" s="17">
        <v>9.0464607937026306E-2</v>
      </c>
      <c r="BE9" s="17">
        <v>8.4297818858886306E-2</v>
      </c>
      <c r="BF9" s="17">
        <v>0.11615551735689</v>
      </c>
      <c r="BG9" s="17">
        <v>0.175329515087047</v>
      </c>
      <c r="BH9" s="17"/>
      <c r="BI9" s="17">
        <v>0.11290387027583899</v>
      </c>
      <c r="BJ9" s="17"/>
      <c r="BK9" s="17">
        <v>0.105209538462689</v>
      </c>
      <c r="BL9" s="17">
        <v>7.8537139267760098E-2</v>
      </c>
      <c r="BM9" s="17">
        <v>0.132978800543993</v>
      </c>
      <c r="BN9" s="17">
        <v>6.0525766679236398E-2</v>
      </c>
      <c r="BO9" s="17"/>
      <c r="BP9" s="17">
        <v>9.3880981328327798E-2</v>
      </c>
      <c r="BQ9" s="17">
        <v>0.137843420053848</v>
      </c>
      <c r="BR9" s="17">
        <v>7.3840570131441394E-2</v>
      </c>
      <c r="BS9" s="17">
        <v>0.15203061846942001</v>
      </c>
      <c r="BT9" s="17">
        <v>8.3933020863034905E-2</v>
      </c>
      <c r="BU9" s="17"/>
      <c r="BV9" s="17">
        <v>0.108348351358776</v>
      </c>
      <c r="BW9" s="17">
        <v>0.142641202857264</v>
      </c>
      <c r="BX9" s="17">
        <v>0.110059319021065</v>
      </c>
      <c r="BY9" s="17">
        <v>0.11895198964974101</v>
      </c>
      <c r="BZ9" s="17">
        <v>9.1037450017877303E-2</v>
      </c>
      <c r="CA9" s="17"/>
      <c r="CB9" s="17">
        <v>0.152339025343428</v>
      </c>
      <c r="CC9" s="17">
        <v>8.7236043671554894E-2</v>
      </c>
      <c r="CD9" s="17"/>
      <c r="CE9" s="17">
        <v>0.15366101604848401</v>
      </c>
      <c r="CF9" s="17"/>
      <c r="CG9" s="17">
        <v>0.213962710179919</v>
      </c>
    </row>
    <row r="10" spans="2:85" x14ac:dyDescent="0.35">
      <c r="B10" s="18" t="s">
        <v>292</v>
      </c>
      <c r="C10" s="17">
        <v>0.19395537757576001</v>
      </c>
      <c r="D10" s="17">
        <v>0.19539201876571999</v>
      </c>
      <c r="E10" s="17">
        <v>0.19256064063922501</v>
      </c>
      <c r="F10" s="17"/>
      <c r="G10" s="17">
        <v>0.25188059364245902</v>
      </c>
      <c r="H10" s="17">
        <v>0.226185549972651</v>
      </c>
      <c r="I10" s="17">
        <v>0.267894905242413</v>
      </c>
      <c r="J10" s="17">
        <v>0.17430060796191801</v>
      </c>
      <c r="K10" s="17">
        <v>0.139828726581713</v>
      </c>
      <c r="L10" s="17">
        <v>0.12153528575523</v>
      </c>
      <c r="M10" s="17"/>
      <c r="N10" s="17">
        <v>0.17795921236246501</v>
      </c>
      <c r="O10" s="17">
        <v>0.172570247850342</v>
      </c>
      <c r="P10" s="17">
        <v>0.21245491006131201</v>
      </c>
      <c r="Q10" s="17">
        <v>0.21874382535387199</v>
      </c>
      <c r="R10" s="17"/>
      <c r="S10" s="17">
        <v>0.19817524537273601</v>
      </c>
      <c r="T10" s="17">
        <v>0.148420686306526</v>
      </c>
      <c r="U10" s="17">
        <v>0.14546924660437299</v>
      </c>
      <c r="V10" s="17">
        <v>0.212893625778867</v>
      </c>
      <c r="W10" s="17">
        <v>0.17183554193123299</v>
      </c>
      <c r="X10" s="17">
        <v>0.26817800298918598</v>
      </c>
      <c r="Y10" s="17">
        <v>0.207141038222831</v>
      </c>
      <c r="Z10" s="17">
        <v>0.19022546619670799</v>
      </c>
      <c r="AA10" s="17">
        <v>0.17764804779399801</v>
      </c>
      <c r="AB10" s="17">
        <v>0.20193980997504701</v>
      </c>
      <c r="AC10" s="17">
        <v>0.17799102789259399</v>
      </c>
      <c r="AD10" s="17">
        <v>0.30584627379945301</v>
      </c>
      <c r="AE10" s="17"/>
      <c r="AF10" s="17">
        <v>0.210031720113703</v>
      </c>
      <c r="AG10" s="17">
        <v>0.19824936498533899</v>
      </c>
      <c r="AH10" s="17">
        <v>0.158437200110738</v>
      </c>
      <c r="AI10" s="17">
        <v>0.17279372428920101</v>
      </c>
      <c r="AJ10" s="17">
        <v>0.17481785057969801</v>
      </c>
      <c r="AK10" s="17">
        <v>0.22815659549574699</v>
      </c>
      <c r="AL10" s="17">
        <v>0.23331036038095801</v>
      </c>
      <c r="AM10" s="17">
        <v>0.21073290266231501</v>
      </c>
      <c r="AN10" s="17">
        <v>0.24280349394619999</v>
      </c>
      <c r="AO10" s="17">
        <v>0.16829103651393901</v>
      </c>
      <c r="AP10" s="17">
        <v>0.17102358850475799</v>
      </c>
      <c r="AQ10" s="17">
        <v>0.16002187108671601</v>
      </c>
      <c r="AR10" s="17">
        <v>0.19706649217101599</v>
      </c>
      <c r="AS10" s="17">
        <v>0.159321926347915</v>
      </c>
      <c r="AT10" s="17">
        <v>0.30475489294469699</v>
      </c>
      <c r="AU10" s="17">
        <v>0.14546788099448901</v>
      </c>
      <c r="AV10" s="17"/>
      <c r="AW10" s="17">
        <v>0.185593851013685</v>
      </c>
      <c r="AX10" s="17">
        <v>0.21806008751682199</v>
      </c>
      <c r="AY10" s="17">
        <v>0.19870277889945701</v>
      </c>
      <c r="AZ10" s="17">
        <v>0.20232188792125799</v>
      </c>
      <c r="BA10" s="17">
        <v>0.24253352029918801</v>
      </c>
      <c r="BB10" s="17"/>
      <c r="BC10" s="17">
        <v>0.26969620526204402</v>
      </c>
      <c r="BD10" s="17">
        <v>0.185473161681149</v>
      </c>
      <c r="BE10" s="17">
        <v>0.174094389692489</v>
      </c>
      <c r="BF10" s="17">
        <v>0.20129888650389</v>
      </c>
      <c r="BG10" s="17">
        <v>0.22653386996885799</v>
      </c>
      <c r="BH10" s="17"/>
      <c r="BI10" s="17">
        <v>0.20179368910934001</v>
      </c>
      <c r="BJ10" s="17"/>
      <c r="BK10" s="17">
        <v>0.23193316412239101</v>
      </c>
      <c r="BL10" s="17">
        <v>0.15946274352776299</v>
      </c>
      <c r="BM10" s="17">
        <v>0.202306434519054</v>
      </c>
      <c r="BN10" s="17">
        <v>0.125765033777339</v>
      </c>
      <c r="BO10" s="17"/>
      <c r="BP10" s="17">
        <v>0.19058042943723699</v>
      </c>
      <c r="BQ10" s="17">
        <v>0.19463169210642101</v>
      </c>
      <c r="BR10" s="17">
        <v>0.18190944729743599</v>
      </c>
      <c r="BS10" s="17">
        <v>0.243004488826849</v>
      </c>
      <c r="BT10" s="17">
        <v>0.22385938061796901</v>
      </c>
      <c r="BU10" s="17"/>
      <c r="BV10" s="17">
        <v>0.193783842632961</v>
      </c>
      <c r="BW10" s="17">
        <v>0.23029391180852701</v>
      </c>
      <c r="BX10" s="17">
        <v>0.12651613839287201</v>
      </c>
      <c r="BY10" s="17">
        <v>0.235532599956673</v>
      </c>
      <c r="BZ10" s="17">
        <v>0.17342882934527501</v>
      </c>
      <c r="CA10" s="17"/>
      <c r="CB10" s="17">
        <v>0.26002241887328498</v>
      </c>
      <c r="CC10" s="17">
        <v>0.15526060257081301</v>
      </c>
      <c r="CD10" s="17"/>
      <c r="CE10" s="17">
        <v>0.23906361873135401</v>
      </c>
      <c r="CF10" s="17"/>
      <c r="CG10" s="17">
        <v>0.305832115817671</v>
      </c>
    </row>
    <row r="11" spans="2:85" x14ac:dyDescent="0.35">
      <c r="B11" s="18" t="s">
        <v>319</v>
      </c>
      <c r="C11" s="17">
        <v>0.22766066043980099</v>
      </c>
      <c r="D11" s="17">
        <v>0.21970794987539</v>
      </c>
      <c r="E11" s="17">
        <v>0.23507391926289101</v>
      </c>
      <c r="F11" s="17"/>
      <c r="G11" s="17">
        <v>0.22917462269452801</v>
      </c>
      <c r="H11" s="17">
        <v>0.231016834906521</v>
      </c>
      <c r="I11" s="17">
        <v>0.19989958961326901</v>
      </c>
      <c r="J11" s="17">
        <v>0.23576960742997899</v>
      </c>
      <c r="K11" s="17">
        <v>0.216064797403028</v>
      </c>
      <c r="L11" s="17">
        <v>0.24765360524371399</v>
      </c>
      <c r="M11" s="17"/>
      <c r="N11" s="17">
        <v>0.22003670667436501</v>
      </c>
      <c r="O11" s="17">
        <v>0.21752582842714499</v>
      </c>
      <c r="P11" s="17">
        <v>0.228017722895307</v>
      </c>
      <c r="Q11" s="17">
        <v>0.24460090302586099</v>
      </c>
      <c r="R11" s="17"/>
      <c r="S11" s="17">
        <v>0.22505119996855799</v>
      </c>
      <c r="T11" s="17">
        <v>0.236193568239316</v>
      </c>
      <c r="U11" s="17">
        <v>0.23876383646826499</v>
      </c>
      <c r="V11" s="17">
        <v>0.22319221669807501</v>
      </c>
      <c r="W11" s="17">
        <v>0.18609170561565999</v>
      </c>
      <c r="X11" s="17">
        <v>0.22065140714583301</v>
      </c>
      <c r="Y11" s="17">
        <v>0.17840056924630801</v>
      </c>
      <c r="Z11" s="17">
        <v>0.247059941385327</v>
      </c>
      <c r="AA11" s="17">
        <v>0.21158555417879099</v>
      </c>
      <c r="AB11" s="17">
        <v>0.24342470935202301</v>
      </c>
      <c r="AC11" s="17">
        <v>0.32293236639800099</v>
      </c>
      <c r="AD11" s="17">
        <v>0.26285070034045099</v>
      </c>
      <c r="AE11" s="17"/>
      <c r="AF11" s="17">
        <v>0.234157533846684</v>
      </c>
      <c r="AG11" s="17">
        <v>0.27783713702305701</v>
      </c>
      <c r="AH11" s="17">
        <v>0.23431551004600701</v>
      </c>
      <c r="AI11" s="17">
        <v>0.24399824391222499</v>
      </c>
      <c r="AJ11" s="17">
        <v>0.22272308735743299</v>
      </c>
      <c r="AK11" s="17">
        <v>0.20720885550603699</v>
      </c>
      <c r="AL11" s="17">
        <v>0.25790643055740298</v>
      </c>
      <c r="AM11" s="17">
        <v>0.225408210999578</v>
      </c>
      <c r="AN11" s="17">
        <v>0.20826437087485999</v>
      </c>
      <c r="AO11" s="17">
        <v>0.16781467130814401</v>
      </c>
      <c r="AP11" s="17">
        <v>0.22936452629757301</v>
      </c>
      <c r="AQ11" s="17">
        <v>0.29379540360702899</v>
      </c>
      <c r="AR11" s="17">
        <v>0.24297268128611199</v>
      </c>
      <c r="AS11" s="17">
        <v>0.151823268332061</v>
      </c>
      <c r="AT11" s="17">
        <v>0.123167268766331</v>
      </c>
      <c r="AU11" s="17">
        <v>0.23243062176207199</v>
      </c>
      <c r="AV11" s="17"/>
      <c r="AW11" s="17">
        <v>0.24645971721798099</v>
      </c>
      <c r="AX11" s="17">
        <v>0.210173115065866</v>
      </c>
      <c r="AY11" s="17">
        <v>0.25808136146320199</v>
      </c>
      <c r="AZ11" s="17">
        <v>0.15372287438259299</v>
      </c>
      <c r="BA11" s="17">
        <v>0.166374607881038</v>
      </c>
      <c r="BB11" s="17"/>
      <c r="BC11" s="17">
        <v>0.15427749228371901</v>
      </c>
      <c r="BD11" s="17">
        <v>0.23179897957708701</v>
      </c>
      <c r="BE11" s="17">
        <v>0.24046374082525299</v>
      </c>
      <c r="BF11" s="17">
        <v>0.24796063063579099</v>
      </c>
      <c r="BG11" s="17">
        <v>0.19160049228540599</v>
      </c>
      <c r="BH11" s="17"/>
      <c r="BI11" s="17">
        <v>0.22814746382043599</v>
      </c>
      <c r="BJ11" s="17"/>
      <c r="BK11" s="17">
        <v>0.20595730897406</v>
      </c>
      <c r="BL11" s="17">
        <v>0.23729963938486201</v>
      </c>
      <c r="BM11" s="17">
        <v>0.234062790300164</v>
      </c>
      <c r="BN11" s="17">
        <v>0.128775679149783</v>
      </c>
      <c r="BO11" s="17"/>
      <c r="BP11" s="17">
        <v>0.200540011051108</v>
      </c>
      <c r="BQ11" s="17">
        <v>0.21036045808874501</v>
      </c>
      <c r="BR11" s="17">
        <v>0.23612256559351</v>
      </c>
      <c r="BS11" s="17">
        <v>0.273481872491811</v>
      </c>
      <c r="BT11" s="17">
        <v>0.18001368104006299</v>
      </c>
      <c r="BU11" s="17"/>
      <c r="BV11" s="17">
        <v>0.21436620104758</v>
      </c>
      <c r="BW11" s="17">
        <v>0.19861423584214999</v>
      </c>
      <c r="BX11" s="17">
        <v>0.27576966135866099</v>
      </c>
      <c r="BY11" s="17">
        <v>0.25684620541379899</v>
      </c>
      <c r="BZ11" s="17">
        <v>0.18995966129719</v>
      </c>
      <c r="CA11" s="17"/>
      <c r="CB11" s="17">
        <v>0.23190505306348699</v>
      </c>
      <c r="CC11" s="17">
        <v>0.225174764077853</v>
      </c>
      <c r="CD11" s="17"/>
      <c r="CE11" s="17">
        <v>0.17803771200582899</v>
      </c>
      <c r="CF11" s="17"/>
      <c r="CG11" s="17">
        <v>0.17985888645058001</v>
      </c>
    </row>
    <row r="12" spans="2:85" x14ac:dyDescent="0.35">
      <c r="B12" s="18" t="s">
        <v>293</v>
      </c>
      <c r="C12" s="17">
        <v>0.24354335617527401</v>
      </c>
      <c r="D12" s="17">
        <v>0.24617940602454799</v>
      </c>
      <c r="E12" s="17">
        <v>0.24169459768290999</v>
      </c>
      <c r="F12" s="17"/>
      <c r="G12" s="17">
        <v>0.19297554997121599</v>
      </c>
      <c r="H12" s="17">
        <v>0.21046055806092601</v>
      </c>
      <c r="I12" s="17">
        <v>0.18562072460690501</v>
      </c>
      <c r="J12" s="17">
        <v>0.27148951168798602</v>
      </c>
      <c r="K12" s="17">
        <v>0.26776439417445802</v>
      </c>
      <c r="L12" s="17">
        <v>0.31207229076492798</v>
      </c>
      <c r="M12" s="17"/>
      <c r="N12" s="17">
        <v>0.26949627611374899</v>
      </c>
      <c r="O12" s="17">
        <v>0.28531922624543699</v>
      </c>
      <c r="P12" s="17">
        <v>0.236120687150152</v>
      </c>
      <c r="Q12" s="17">
        <v>0.18054759336026099</v>
      </c>
      <c r="R12" s="17"/>
      <c r="S12" s="17">
        <v>0.23822106979072399</v>
      </c>
      <c r="T12" s="17">
        <v>0.30464273862726698</v>
      </c>
      <c r="U12" s="17">
        <v>0.26118033825508002</v>
      </c>
      <c r="V12" s="17">
        <v>0.24996802838141</v>
      </c>
      <c r="W12" s="17">
        <v>0.27350018600739801</v>
      </c>
      <c r="X12" s="17">
        <v>0.228199729615637</v>
      </c>
      <c r="Y12" s="17">
        <v>0.22884809820680599</v>
      </c>
      <c r="Z12" s="17">
        <v>0.21458836595950501</v>
      </c>
      <c r="AA12" s="17">
        <v>0.226593610616285</v>
      </c>
      <c r="AB12" s="17">
        <v>0.206961391682876</v>
      </c>
      <c r="AC12" s="17">
        <v>0.232152716218301</v>
      </c>
      <c r="AD12" s="17">
        <v>0.18233617374828801</v>
      </c>
      <c r="AE12" s="17"/>
      <c r="AF12" s="17">
        <v>0.24693890152973499</v>
      </c>
      <c r="AG12" s="17">
        <v>0.114375663534122</v>
      </c>
      <c r="AH12" s="17">
        <v>0.245738066329766</v>
      </c>
      <c r="AI12" s="17">
        <v>0.21928146346962199</v>
      </c>
      <c r="AJ12" s="17">
        <v>0.24333780000185801</v>
      </c>
      <c r="AK12" s="17">
        <v>0.23721890128718101</v>
      </c>
      <c r="AL12" s="17">
        <v>0.20536488758122201</v>
      </c>
      <c r="AM12" s="17">
        <v>0.29145023063741798</v>
      </c>
      <c r="AN12" s="17">
        <v>0.185312132383009</v>
      </c>
      <c r="AO12" s="17">
        <v>0.27976833706269899</v>
      </c>
      <c r="AP12" s="17">
        <v>0.27339107707214999</v>
      </c>
      <c r="AQ12" s="17">
        <v>0.28040007356577901</v>
      </c>
      <c r="AR12" s="17">
        <v>0.27554284157473902</v>
      </c>
      <c r="AS12" s="17">
        <v>0.42499794711713601</v>
      </c>
      <c r="AT12" s="17">
        <v>0.30066460512002302</v>
      </c>
      <c r="AU12" s="17">
        <v>0.228646788916546</v>
      </c>
      <c r="AV12" s="17"/>
      <c r="AW12" s="17">
        <v>0.209034256783176</v>
      </c>
      <c r="AX12" s="17">
        <v>0.253327147335835</v>
      </c>
      <c r="AY12" s="17">
        <v>0.26293272027721898</v>
      </c>
      <c r="AZ12" s="17">
        <v>0.23109415766892699</v>
      </c>
      <c r="BA12" s="17">
        <v>0.16572823581741</v>
      </c>
      <c r="BB12" s="17"/>
      <c r="BC12" s="17">
        <v>0.12865888293260999</v>
      </c>
      <c r="BD12" s="17">
        <v>0.28600817517428601</v>
      </c>
      <c r="BE12" s="17">
        <v>0.25245970066470902</v>
      </c>
      <c r="BF12" s="17">
        <v>0.210666461928327</v>
      </c>
      <c r="BG12" s="17">
        <v>0.203475560927178</v>
      </c>
      <c r="BH12" s="17"/>
      <c r="BI12" s="17">
        <v>0.24122351478868501</v>
      </c>
      <c r="BJ12" s="17"/>
      <c r="BK12" s="17">
        <v>0.22690653078867701</v>
      </c>
      <c r="BL12" s="17">
        <v>0.27441774125363699</v>
      </c>
      <c r="BM12" s="17">
        <v>0.22912395578181</v>
      </c>
      <c r="BN12" s="17">
        <v>0.329077072037812</v>
      </c>
      <c r="BO12" s="17"/>
      <c r="BP12" s="17">
        <v>0.29760343299884401</v>
      </c>
      <c r="BQ12" s="17">
        <v>0.224471037158508</v>
      </c>
      <c r="BR12" s="17">
        <v>0.27228162510753201</v>
      </c>
      <c r="BS12" s="17">
        <v>0.20400825510533399</v>
      </c>
      <c r="BT12" s="17">
        <v>0.26215631495859398</v>
      </c>
      <c r="BU12" s="17"/>
      <c r="BV12" s="17">
        <v>0.297801908997744</v>
      </c>
      <c r="BW12" s="17">
        <v>0.22170777998050301</v>
      </c>
      <c r="BX12" s="17">
        <v>0.27050009945317599</v>
      </c>
      <c r="BY12" s="17">
        <v>0.221384257277498</v>
      </c>
      <c r="BZ12" s="17">
        <v>0.260357326103901</v>
      </c>
      <c r="CA12" s="17"/>
      <c r="CB12" s="17">
        <v>0.21004677606293301</v>
      </c>
      <c r="CC12" s="17">
        <v>0.26316195276181098</v>
      </c>
      <c r="CD12" s="17"/>
      <c r="CE12" s="17">
        <v>0.21429027033364301</v>
      </c>
      <c r="CF12" s="17"/>
      <c r="CG12" s="17">
        <v>0.14055671129654901</v>
      </c>
    </row>
    <row r="13" spans="2:85" x14ac:dyDescent="0.35">
      <c r="B13" s="18" t="s">
        <v>294</v>
      </c>
      <c r="C13" s="17">
        <v>0.16268447389398799</v>
      </c>
      <c r="D13" s="17">
        <v>0.17790569682188301</v>
      </c>
      <c r="E13" s="17">
        <v>0.14832135947981001</v>
      </c>
      <c r="F13" s="17"/>
      <c r="G13" s="17">
        <v>0.13012702261836501</v>
      </c>
      <c r="H13" s="17">
        <v>0.17069447491651199</v>
      </c>
      <c r="I13" s="17">
        <v>0.13131518673460599</v>
      </c>
      <c r="J13" s="17">
        <v>0.134565016113113</v>
      </c>
      <c r="K13" s="17">
        <v>0.20856316653222901</v>
      </c>
      <c r="L13" s="17">
        <v>0.195345294138346</v>
      </c>
      <c r="M13" s="17"/>
      <c r="N13" s="17">
        <v>0.18299056726344801</v>
      </c>
      <c r="O13" s="17">
        <v>0.16001422105215701</v>
      </c>
      <c r="P13" s="17">
        <v>0.14969657048388499</v>
      </c>
      <c r="Q13" s="17">
        <v>0.15160270989896299</v>
      </c>
      <c r="R13" s="17"/>
      <c r="S13" s="17">
        <v>0.13751080414424299</v>
      </c>
      <c r="T13" s="17">
        <v>0.16861317396095901</v>
      </c>
      <c r="U13" s="17">
        <v>0.182303326952894</v>
      </c>
      <c r="V13" s="17">
        <v>0.143476917932604</v>
      </c>
      <c r="W13" s="17">
        <v>0.148968966692889</v>
      </c>
      <c r="X13" s="17">
        <v>0.118545627115719</v>
      </c>
      <c r="Y13" s="17">
        <v>0.193725302045961</v>
      </c>
      <c r="Z13" s="17">
        <v>0.168305702945694</v>
      </c>
      <c r="AA13" s="17">
        <v>0.16592776075207999</v>
      </c>
      <c r="AB13" s="17">
        <v>0.21298702099984301</v>
      </c>
      <c r="AC13" s="17">
        <v>0.16245833558631201</v>
      </c>
      <c r="AD13" s="17">
        <v>0.17066114965129001</v>
      </c>
      <c r="AE13" s="17"/>
      <c r="AF13" s="17">
        <v>0.108628569387225</v>
      </c>
      <c r="AG13" s="17">
        <v>0.15473923256338801</v>
      </c>
      <c r="AH13" s="17">
        <v>0.133284605725357</v>
      </c>
      <c r="AI13" s="17">
        <v>0.109931513308513</v>
      </c>
      <c r="AJ13" s="17">
        <v>0.119946470296127</v>
      </c>
      <c r="AK13" s="17">
        <v>0.19065915175991199</v>
      </c>
      <c r="AL13" s="17">
        <v>0.194743405759877</v>
      </c>
      <c r="AM13" s="17">
        <v>0.156390614097526</v>
      </c>
      <c r="AN13" s="17">
        <v>0.165456289057408</v>
      </c>
      <c r="AO13" s="17">
        <v>0.21004006870787401</v>
      </c>
      <c r="AP13" s="17">
        <v>0.15911980376318099</v>
      </c>
      <c r="AQ13" s="17">
        <v>0.12833078721323901</v>
      </c>
      <c r="AR13" s="17">
        <v>0.17014336291340099</v>
      </c>
      <c r="AS13" s="17">
        <v>0.22750466985065801</v>
      </c>
      <c r="AT13" s="17">
        <v>0.13119039718813899</v>
      </c>
      <c r="AU13" s="17">
        <v>0.19478147354726599</v>
      </c>
      <c r="AV13" s="17"/>
      <c r="AW13" s="17">
        <v>0.158984979944091</v>
      </c>
      <c r="AX13" s="17">
        <v>0.14331552473931</v>
      </c>
      <c r="AY13" s="17">
        <v>0.15041835643053</v>
      </c>
      <c r="AZ13" s="17">
        <v>0.18982125938674299</v>
      </c>
      <c r="BA13" s="17">
        <v>0.21224204224589899</v>
      </c>
      <c r="BB13" s="17"/>
      <c r="BC13" s="17">
        <v>0.171628032282031</v>
      </c>
      <c r="BD13" s="17">
        <v>0.17248209282317101</v>
      </c>
      <c r="BE13" s="17">
        <v>0.173010666677998</v>
      </c>
      <c r="BF13" s="17">
        <v>0.10951993366913799</v>
      </c>
      <c r="BG13" s="17">
        <v>0.14605737767135199</v>
      </c>
      <c r="BH13" s="17"/>
      <c r="BI13" s="17">
        <v>0.16246368310662301</v>
      </c>
      <c r="BJ13" s="17"/>
      <c r="BK13" s="17">
        <v>0.16884268900007501</v>
      </c>
      <c r="BL13" s="17">
        <v>0.20161047484044101</v>
      </c>
      <c r="BM13" s="17">
        <v>0.14109808583403499</v>
      </c>
      <c r="BN13" s="17">
        <v>0.131561752616737</v>
      </c>
      <c r="BO13" s="17"/>
      <c r="BP13" s="17">
        <v>0.16686175743745901</v>
      </c>
      <c r="BQ13" s="17">
        <v>0.18692953727700301</v>
      </c>
      <c r="BR13" s="17">
        <v>0.174098794844745</v>
      </c>
      <c r="BS13" s="17">
        <v>9.5967392873605201E-2</v>
      </c>
      <c r="BT13" s="17">
        <v>0.19942332161706</v>
      </c>
      <c r="BU13" s="17"/>
      <c r="BV13" s="17">
        <v>0.156517206007558</v>
      </c>
      <c r="BW13" s="17">
        <v>0.17826418025907501</v>
      </c>
      <c r="BX13" s="17">
        <v>0.18469375003139499</v>
      </c>
      <c r="BY13" s="17">
        <v>0.114348528766993</v>
      </c>
      <c r="BZ13" s="17">
        <v>0.22443155982204899</v>
      </c>
      <c r="CA13" s="17"/>
      <c r="CB13" s="17">
        <v>0.100975842088041</v>
      </c>
      <c r="CC13" s="17">
        <v>0.198826574050116</v>
      </c>
      <c r="CD13" s="17"/>
      <c r="CE13" s="17">
        <v>0.182530873072449</v>
      </c>
      <c r="CF13" s="17"/>
      <c r="CG13" s="17">
        <v>0.114294425040234</v>
      </c>
    </row>
    <row r="14" spans="2:85" x14ac:dyDescent="0.35">
      <c r="B14" s="18" t="s">
        <v>140</v>
      </c>
      <c r="C14" s="19">
        <v>6.0873681672444599E-2</v>
      </c>
      <c r="D14" s="19">
        <v>3.4443269095959697E-2</v>
      </c>
      <c r="E14" s="19">
        <v>8.5453825255073002E-2</v>
      </c>
      <c r="F14" s="19"/>
      <c r="G14" s="19">
        <v>6.5335105597234697E-2</v>
      </c>
      <c r="H14" s="19">
        <v>5.6669645657876098E-2</v>
      </c>
      <c r="I14" s="19">
        <v>7.7745829973682998E-2</v>
      </c>
      <c r="J14" s="19">
        <v>5.7837069825608899E-2</v>
      </c>
      <c r="K14" s="19">
        <v>5.5628287838291997E-2</v>
      </c>
      <c r="L14" s="19">
        <v>5.3612931804690997E-2</v>
      </c>
      <c r="M14" s="19"/>
      <c r="N14" s="19">
        <v>3.6404375142441402E-2</v>
      </c>
      <c r="O14" s="19">
        <v>6.8842505804579707E-2</v>
      </c>
      <c r="P14" s="19">
        <v>4.84551732264994E-2</v>
      </c>
      <c r="Q14" s="19">
        <v>9.0428232513239101E-2</v>
      </c>
      <c r="R14" s="19"/>
      <c r="S14" s="19">
        <v>4.5940726646039903E-2</v>
      </c>
      <c r="T14" s="19">
        <v>6.5952407570781094E-2</v>
      </c>
      <c r="U14" s="19">
        <v>8.4469898167192498E-2</v>
      </c>
      <c r="V14" s="19">
        <v>4.4617766467058798E-2</v>
      </c>
      <c r="W14" s="19">
        <v>6.7893372439925007E-2</v>
      </c>
      <c r="X14" s="19">
        <v>5.1931435456034201E-2</v>
      </c>
      <c r="Y14" s="19">
        <v>9.7606313543214696E-2</v>
      </c>
      <c r="Z14" s="19">
        <v>6.3454749686002704E-2</v>
      </c>
      <c r="AA14" s="19">
        <v>7.1709514643850003E-2</v>
      </c>
      <c r="AB14" s="19">
        <v>3.5975490241491499E-2</v>
      </c>
      <c r="AC14" s="19">
        <v>6.7978144078667896E-2</v>
      </c>
      <c r="AD14" s="19">
        <v>2.68531943066273E-2</v>
      </c>
      <c r="AE14" s="19"/>
      <c r="AF14" s="19">
        <v>0.11089613343464701</v>
      </c>
      <c r="AG14" s="19">
        <v>0.115588807063652</v>
      </c>
      <c r="AH14" s="19">
        <v>0.11752236463734</v>
      </c>
      <c r="AI14" s="19">
        <v>4.8584848834858099E-2</v>
      </c>
      <c r="AJ14" s="19">
        <v>9.9726884044264094E-2</v>
      </c>
      <c r="AK14" s="19">
        <v>4.57288674593615E-2</v>
      </c>
      <c r="AL14" s="19">
        <v>4.8519929626404001E-2</v>
      </c>
      <c r="AM14" s="19">
        <v>4.4267304683066902E-2</v>
      </c>
      <c r="AN14" s="19">
        <v>0.105569024058789</v>
      </c>
      <c r="AO14" s="19">
        <v>3.9758340383730599E-2</v>
      </c>
      <c r="AP14" s="19">
        <v>4.95025308809008E-2</v>
      </c>
      <c r="AQ14" s="19">
        <v>3.5980545561118599E-2</v>
      </c>
      <c r="AR14" s="19">
        <v>4.3119898160408197E-2</v>
      </c>
      <c r="AS14" s="19">
        <v>2.06242042976338E-2</v>
      </c>
      <c r="AT14" s="19">
        <v>0</v>
      </c>
      <c r="AU14" s="19">
        <v>1.42934717021378E-2</v>
      </c>
      <c r="AV14" s="19"/>
      <c r="AW14" s="19">
        <v>6.5970496775398096E-2</v>
      </c>
      <c r="AX14" s="19">
        <v>8.0566803418937294E-2</v>
      </c>
      <c r="AY14" s="19">
        <v>4.5255047668654499E-2</v>
      </c>
      <c r="AZ14" s="19">
        <v>5.5033513236012299E-2</v>
      </c>
      <c r="BA14" s="19">
        <v>0</v>
      </c>
      <c r="BB14" s="19"/>
      <c r="BC14" s="19">
        <v>2.9925401214160999E-2</v>
      </c>
      <c r="BD14" s="19">
        <v>3.3772982807280499E-2</v>
      </c>
      <c r="BE14" s="19">
        <v>7.5673683280663998E-2</v>
      </c>
      <c r="BF14" s="19">
        <v>0.114398569905963</v>
      </c>
      <c r="BG14" s="19">
        <v>5.7003184060158703E-2</v>
      </c>
      <c r="BH14" s="19"/>
      <c r="BI14" s="19">
        <v>5.3467778899076397E-2</v>
      </c>
      <c r="BJ14" s="19"/>
      <c r="BK14" s="19">
        <v>6.11507686521085E-2</v>
      </c>
      <c r="BL14" s="19">
        <v>4.8672261725537201E-2</v>
      </c>
      <c r="BM14" s="19">
        <v>6.0429933020944099E-2</v>
      </c>
      <c r="BN14" s="19">
        <v>0.224294695739092</v>
      </c>
      <c r="BO14" s="19"/>
      <c r="BP14" s="19">
        <v>5.0533387747025801E-2</v>
      </c>
      <c r="BQ14" s="19">
        <v>4.5763855315475097E-2</v>
      </c>
      <c r="BR14" s="19">
        <v>6.1746997025336002E-2</v>
      </c>
      <c r="BS14" s="19">
        <v>3.15073722329808E-2</v>
      </c>
      <c r="BT14" s="19">
        <v>5.06142809032794E-2</v>
      </c>
      <c r="BU14" s="19"/>
      <c r="BV14" s="19">
        <v>2.9182489955380999E-2</v>
      </c>
      <c r="BW14" s="19">
        <v>2.8478689252480399E-2</v>
      </c>
      <c r="BX14" s="19">
        <v>3.24610317428317E-2</v>
      </c>
      <c r="BY14" s="19">
        <v>5.2936418935295299E-2</v>
      </c>
      <c r="BZ14" s="19">
        <v>6.0785173413708003E-2</v>
      </c>
      <c r="CA14" s="19"/>
      <c r="CB14" s="19">
        <v>4.4710884568825097E-2</v>
      </c>
      <c r="CC14" s="19">
        <v>7.0340062867853007E-2</v>
      </c>
      <c r="CD14" s="19"/>
      <c r="CE14" s="19">
        <v>3.2416509808240603E-2</v>
      </c>
      <c r="CF14" s="19"/>
      <c r="CG14" s="19">
        <v>4.5495151215045999E-2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0.17074664298407299</v>
      </c>
      <c r="D9" s="17">
        <v>0.18397309008461701</v>
      </c>
      <c r="E9" s="17">
        <v>0.15835298126104599</v>
      </c>
      <c r="F9" s="17"/>
      <c r="G9" s="17">
        <v>0.151977900633257</v>
      </c>
      <c r="H9" s="17">
        <v>0.196742607056479</v>
      </c>
      <c r="I9" s="17">
        <v>0.197808163577461</v>
      </c>
      <c r="J9" s="17">
        <v>0.17661440043019899</v>
      </c>
      <c r="K9" s="17">
        <v>0.18990366867071601</v>
      </c>
      <c r="L9" s="17">
        <v>0.12248360672531899</v>
      </c>
      <c r="M9" s="17"/>
      <c r="N9" s="17">
        <v>0.16118351222146399</v>
      </c>
      <c r="O9" s="17">
        <v>0.15673635122314999</v>
      </c>
      <c r="P9" s="17">
        <v>0.18071779860272599</v>
      </c>
      <c r="Q9" s="17">
        <v>0.18632354631207701</v>
      </c>
      <c r="R9" s="17"/>
      <c r="S9" s="17">
        <v>0.20899982986819399</v>
      </c>
      <c r="T9" s="17">
        <v>0.142800183351912</v>
      </c>
      <c r="U9" s="17">
        <v>0.132701275869819</v>
      </c>
      <c r="V9" s="17">
        <v>0.19539494074538399</v>
      </c>
      <c r="W9" s="17">
        <v>0.17840486225271099</v>
      </c>
      <c r="X9" s="17">
        <v>0.18424621572206801</v>
      </c>
      <c r="Y9" s="17">
        <v>0.156685684951031</v>
      </c>
      <c r="Z9" s="17">
        <v>0.12735652182701199</v>
      </c>
      <c r="AA9" s="17">
        <v>0.199902715943581</v>
      </c>
      <c r="AB9" s="17">
        <v>0.159733489382408</v>
      </c>
      <c r="AC9" s="17">
        <v>0.122338115224705</v>
      </c>
      <c r="AD9" s="17">
        <v>0.18447678485692601</v>
      </c>
      <c r="AE9" s="17"/>
      <c r="AF9" s="17">
        <v>0.158114035517118</v>
      </c>
      <c r="AG9" s="17">
        <v>0.235208784111827</v>
      </c>
      <c r="AH9" s="17">
        <v>0.16569611958115599</v>
      </c>
      <c r="AI9" s="17">
        <v>0.204135650343088</v>
      </c>
      <c r="AJ9" s="17">
        <v>0.24225469306967201</v>
      </c>
      <c r="AK9" s="17">
        <v>0.16571357718740001</v>
      </c>
      <c r="AL9" s="17">
        <v>0.16395053695621101</v>
      </c>
      <c r="AM9" s="17">
        <v>0.14943276589513599</v>
      </c>
      <c r="AN9" s="17">
        <v>9.8651220549702406E-2</v>
      </c>
      <c r="AO9" s="17">
        <v>0.17899455636443701</v>
      </c>
      <c r="AP9" s="17">
        <v>0.15805148905910901</v>
      </c>
      <c r="AQ9" s="17">
        <v>0.216011122302425</v>
      </c>
      <c r="AR9" s="17">
        <v>0.127900281633925</v>
      </c>
      <c r="AS9" s="17">
        <v>6.08717133729317E-2</v>
      </c>
      <c r="AT9" s="17">
        <v>0.12216229627342801</v>
      </c>
      <c r="AU9" s="17">
        <v>0.218790517156217</v>
      </c>
      <c r="AV9" s="17"/>
      <c r="AW9" s="17">
        <v>0.17995791427046501</v>
      </c>
      <c r="AX9" s="17">
        <v>0.153524960502226</v>
      </c>
      <c r="AY9" s="17">
        <v>0.15342374204174899</v>
      </c>
      <c r="AZ9" s="17">
        <v>0.21071642151586401</v>
      </c>
      <c r="BA9" s="17">
        <v>0.29861219764326102</v>
      </c>
      <c r="BB9" s="17"/>
      <c r="BC9" s="17">
        <v>0.24370273815228799</v>
      </c>
      <c r="BD9" s="17">
        <v>0.135110406735444</v>
      </c>
      <c r="BE9" s="17">
        <v>0.17109963805324099</v>
      </c>
      <c r="BF9" s="17">
        <v>0.19582877272977101</v>
      </c>
      <c r="BG9" s="17">
        <v>0.20498091422711501</v>
      </c>
      <c r="BH9" s="17"/>
      <c r="BI9" s="17">
        <v>0.16678216444558999</v>
      </c>
      <c r="BJ9" s="17"/>
      <c r="BK9" s="17">
        <v>0.183708063811996</v>
      </c>
      <c r="BL9" s="17">
        <v>0.13314955908603901</v>
      </c>
      <c r="BM9" s="17">
        <v>0.19000630300010901</v>
      </c>
      <c r="BN9" s="17">
        <v>8.5302216281056401E-2</v>
      </c>
      <c r="BO9" s="17"/>
      <c r="BP9" s="17">
        <v>0.15255241725017801</v>
      </c>
      <c r="BQ9" s="17">
        <v>0.17942010748298601</v>
      </c>
      <c r="BR9" s="17">
        <v>0.107367343654661</v>
      </c>
      <c r="BS9" s="17">
        <v>0.21678800643769999</v>
      </c>
      <c r="BT9" s="17">
        <v>0.19818414822052999</v>
      </c>
      <c r="BU9" s="17"/>
      <c r="BV9" s="17">
        <v>0.15479540464500599</v>
      </c>
      <c r="BW9" s="17">
        <v>0.176268023033468</v>
      </c>
      <c r="BX9" s="17">
        <v>0.152948361356565</v>
      </c>
      <c r="BY9" s="17">
        <v>0.20349794093823201</v>
      </c>
      <c r="BZ9" s="17">
        <v>0.15735607019710399</v>
      </c>
      <c r="CA9" s="17"/>
      <c r="CB9" s="17">
        <v>0.22834106654012601</v>
      </c>
      <c r="CC9" s="17">
        <v>0.13701419156393399</v>
      </c>
      <c r="CD9" s="17"/>
      <c r="CE9" s="17">
        <v>0.18248812158764399</v>
      </c>
      <c r="CF9" s="17"/>
      <c r="CG9" s="17">
        <v>0.29568167256891698</v>
      </c>
    </row>
    <row r="10" spans="2:85" x14ac:dyDescent="0.35">
      <c r="B10" s="18" t="s">
        <v>292</v>
      </c>
      <c r="C10" s="17">
        <v>0.30920070505681002</v>
      </c>
      <c r="D10" s="17">
        <v>0.312504554793751</v>
      </c>
      <c r="E10" s="17">
        <v>0.30632660524052702</v>
      </c>
      <c r="F10" s="17"/>
      <c r="G10" s="17">
        <v>0.39126614808540999</v>
      </c>
      <c r="H10" s="17">
        <v>0.35605574967266501</v>
      </c>
      <c r="I10" s="17">
        <v>0.34819801582230098</v>
      </c>
      <c r="J10" s="17">
        <v>0.313779535495046</v>
      </c>
      <c r="K10" s="17">
        <v>0.26031980413370098</v>
      </c>
      <c r="L10" s="17">
        <v>0.21405268835951499</v>
      </c>
      <c r="M10" s="17"/>
      <c r="N10" s="17">
        <v>0.31890866021129899</v>
      </c>
      <c r="O10" s="17">
        <v>0.29842582044551003</v>
      </c>
      <c r="P10" s="17">
        <v>0.330968928455739</v>
      </c>
      <c r="Q10" s="17">
        <v>0.29184127516398101</v>
      </c>
      <c r="R10" s="17"/>
      <c r="S10" s="17">
        <v>0.32443644996187998</v>
      </c>
      <c r="T10" s="17">
        <v>0.311490813808179</v>
      </c>
      <c r="U10" s="17">
        <v>0.244115371585055</v>
      </c>
      <c r="V10" s="17">
        <v>0.28582592130882301</v>
      </c>
      <c r="W10" s="17">
        <v>0.32872301660251602</v>
      </c>
      <c r="X10" s="17">
        <v>0.35555719696502702</v>
      </c>
      <c r="Y10" s="17">
        <v>0.31129442409906999</v>
      </c>
      <c r="Z10" s="17">
        <v>0.28593445473304901</v>
      </c>
      <c r="AA10" s="17">
        <v>0.29722692225251601</v>
      </c>
      <c r="AB10" s="17">
        <v>0.30423951303756402</v>
      </c>
      <c r="AC10" s="17">
        <v>0.25821432385161802</v>
      </c>
      <c r="AD10" s="17">
        <v>0.45653866805495102</v>
      </c>
      <c r="AE10" s="17"/>
      <c r="AF10" s="17">
        <v>0.251958582614217</v>
      </c>
      <c r="AG10" s="17">
        <v>0.30407030266603802</v>
      </c>
      <c r="AH10" s="17">
        <v>0.30260163350068803</v>
      </c>
      <c r="AI10" s="17">
        <v>0.233432868116034</v>
      </c>
      <c r="AJ10" s="17">
        <v>0.27992768113622002</v>
      </c>
      <c r="AK10" s="17">
        <v>0.34306558527779302</v>
      </c>
      <c r="AL10" s="17">
        <v>0.29845426856243301</v>
      </c>
      <c r="AM10" s="17">
        <v>0.300311729062885</v>
      </c>
      <c r="AN10" s="17">
        <v>0.29564513218375699</v>
      </c>
      <c r="AO10" s="17">
        <v>0.26480555252027899</v>
      </c>
      <c r="AP10" s="17">
        <v>0.31257246776017</v>
      </c>
      <c r="AQ10" s="17">
        <v>0.26994018887069299</v>
      </c>
      <c r="AR10" s="17">
        <v>0.396840375543841</v>
      </c>
      <c r="AS10" s="17">
        <v>0.34562069704237602</v>
      </c>
      <c r="AT10" s="17">
        <v>0.412128644927447</v>
      </c>
      <c r="AU10" s="17">
        <v>0.371037523680111</v>
      </c>
      <c r="AV10" s="17"/>
      <c r="AW10" s="17">
        <v>0.30610819726344002</v>
      </c>
      <c r="AX10" s="17">
        <v>0.31585922050548298</v>
      </c>
      <c r="AY10" s="17">
        <v>0.34044267270261303</v>
      </c>
      <c r="AZ10" s="17">
        <v>0.283562213364277</v>
      </c>
      <c r="BA10" s="17">
        <v>0.27480439760099001</v>
      </c>
      <c r="BB10" s="17"/>
      <c r="BC10" s="17">
        <v>0.37390120546574401</v>
      </c>
      <c r="BD10" s="17">
        <v>0.31880225765290199</v>
      </c>
      <c r="BE10" s="17">
        <v>0.27535967246314902</v>
      </c>
      <c r="BF10" s="17">
        <v>0.31819326552977201</v>
      </c>
      <c r="BG10" s="17">
        <v>0.32958788826150098</v>
      </c>
      <c r="BH10" s="17"/>
      <c r="BI10" s="17">
        <v>0.31626034531266201</v>
      </c>
      <c r="BJ10" s="17"/>
      <c r="BK10" s="17">
        <v>0.30545431209992402</v>
      </c>
      <c r="BL10" s="17">
        <v>0.29234583891674698</v>
      </c>
      <c r="BM10" s="17">
        <v>0.32439504092160398</v>
      </c>
      <c r="BN10" s="17">
        <v>0.192291004765937</v>
      </c>
      <c r="BO10" s="17"/>
      <c r="BP10" s="17">
        <v>0.32128066525988203</v>
      </c>
      <c r="BQ10" s="17">
        <v>0.308428083536821</v>
      </c>
      <c r="BR10" s="17">
        <v>0.28372790434513201</v>
      </c>
      <c r="BS10" s="17">
        <v>0.31578423134192402</v>
      </c>
      <c r="BT10" s="17">
        <v>0.34021897075497498</v>
      </c>
      <c r="BU10" s="17"/>
      <c r="BV10" s="17">
        <v>0.33462652266285797</v>
      </c>
      <c r="BW10" s="17">
        <v>0.36062557821462099</v>
      </c>
      <c r="BX10" s="17">
        <v>0.29905661270883199</v>
      </c>
      <c r="BY10" s="17">
        <v>0.31562499357296098</v>
      </c>
      <c r="BZ10" s="17">
        <v>0.33701153805984702</v>
      </c>
      <c r="CA10" s="17"/>
      <c r="CB10" s="17">
        <v>0.34848795937430099</v>
      </c>
      <c r="CC10" s="17">
        <v>0.28619057116067498</v>
      </c>
      <c r="CD10" s="17"/>
      <c r="CE10" s="17">
        <v>0.344513959235137</v>
      </c>
      <c r="CF10" s="17"/>
      <c r="CG10" s="17">
        <v>0.33347605068200398</v>
      </c>
    </row>
    <row r="11" spans="2:85" x14ac:dyDescent="0.35">
      <c r="B11" s="18" t="s">
        <v>319</v>
      </c>
      <c r="C11" s="17">
        <v>0.24570392016450701</v>
      </c>
      <c r="D11" s="17">
        <v>0.247108114874796</v>
      </c>
      <c r="E11" s="17">
        <v>0.24404471259909999</v>
      </c>
      <c r="F11" s="17"/>
      <c r="G11" s="17">
        <v>0.22058113865669701</v>
      </c>
      <c r="H11" s="17">
        <v>0.22094018739044599</v>
      </c>
      <c r="I11" s="17">
        <v>0.21607681554161501</v>
      </c>
      <c r="J11" s="17">
        <v>0.271228697292973</v>
      </c>
      <c r="K11" s="17">
        <v>0.25081559389777203</v>
      </c>
      <c r="L11" s="17">
        <v>0.28238954546183098</v>
      </c>
      <c r="M11" s="17"/>
      <c r="N11" s="17">
        <v>0.22623542526684301</v>
      </c>
      <c r="O11" s="17">
        <v>0.25518419125143399</v>
      </c>
      <c r="P11" s="17">
        <v>0.25741273680610099</v>
      </c>
      <c r="Q11" s="17">
        <v>0.24710469987028</v>
      </c>
      <c r="R11" s="17"/>
      <c r="S11" s="17">
        <v>0.25608478073415297</v>
      </c>
      <c r="T11" s="17">
        <v>0.286292034965547</v>
      </c>
      <c r="U11" s="17">
        <v>0.28657547366880798</v>
      </c>
      <c r="V11" s="17">
        <v>0.20672226248279199</v>
      </c>
      <c r="W11" s="17">
        <v>0.18741214944346801</v>
      </c>
      <c r="X11" s="17">
        <v>0.227766436547823</v>
      </c>
      <c r="Y11" s="17">
        <v>0.195374582608842</v>
      </c>
      <c r="Z11" s="17">
        <v>0.34315881959535799</v>
      </c>
      <c r="AA11" s="17">
        <v>0.21294251921183599</v>
      </c>
      <c r="AB11" s="17">
        <v>0.270231154358059</v>
      </c>
      <c r="AC11" s="17">
        <v>0.299632431069418</v>
      </c>
      <c r="AD11" s="17">
        <v>0.17971087179659601</v>
      </c>
      <c r="AE11" s="17"/>
      <c r="AF11" s="17">
        <v>0.24206728458298399</v>
      </c>
      <c r="AG11" s="17">
        <v>0.18641495616620199</v>
      </c>
      <c r="AH11" s="17">
        <v>0.219600397040149</v>
      </c>
      <c r="AI11" s="17">
        <v>0.25753477032266597</v>
      </c>
      <c r="AJ11" s="17">
        <v>0.19724154138883901</v>
      </c>
      <c r="AK11" s="17">
        <v>0.27139858412427798</v>
      </c>
      <c r="AL11" s="17">
        <v>0.27012729008955799</v>
      </c>
      <c r="AM11" s="17">
        <v>0.311459113613205</v>
      </c>
      <c r="AN11" s="17">
        <v>0.28936995038413599</v>
      </c>
      <c r="AO11" s="17">
        <v>0.219782979786565</v>
      </c>
      <c r="AP11" s="17">
        <v>0.24912093713243999</v>
      </c>
      <c r="AQ11" s="17">
        <v>0.23776351045073399</v>
      </c>
      <c r="AR11" s="17">
        <v>0.26610369011329799</v>
      </c>
      <c r="AS11" s="17">
        <v>0.24430847530021099</v>
      </c>
      <c r="AT11" s="17">
        <v>0.194324966942168</v>
      </c>
      <c r="AU11" s="17">
        <v>0.19816215882552701</v>
      </c>
      <c r="AV11" s="17"/>
      <c r="AW11" s="17">
        <v>0.26532791283316798</v>
      </c>
      <c r="AX11" s="17">
        <v>0.24816075073479199</v>
      </c>
      <c r="AY11" s="17">
        <v>0.23548185494068399</v>
      </c>
      <c r="AZ11" s="17">
        <v>0.25539744268739001</v>
      </c>
      <c r="BA11" s="17">
        <v>9.99470482034127E-2</v>
      </c>
      <c r="BB11" s="17"/>
      <c r="BC11" s="17">
        <v>0.147610928957669</v>
      </c>
      <c r="BD11" s="17">
        <v>0.277473800053333</v>
      </c>
      <c r="BE11" s="17">
        <v>0.25364813192311098</v>
      </c>
      <c r="BF11" s="17">
        <v>0.21687483631764901</v>
      </c>
      <c r="BG11" s="17">
        <v>0.25924576983227998</v>
      </c>
      <c r="BH11" s="17"/>
      <c r="BI11" s="17">
        <v>0.25026785223869102</v>
      </c>
      <c r="BJ11" s="17"/>
      <c r="BK11" s="17">
        <v>0.253266619673507</v>
      </c>
      <c r="BL11" s="17">
        <v>0.27053402316494801</v>
      </c>
      <c r="BM11" s="17">
        <v>0.23667988438712201</v>
      </c>
      <c r="BN11" s="17">
        <v>8.3459548749392903E-2</v>
      </c>
      <c r="BO11" s="17"/>
      <c r="BP11" s="17">
        <v>0.249814945008526</v>
      </c>
      <c r="BQ11" s="17">
        <v>0.22988649774269701</v>
      </c>
      <c r="BR11" s="17">
        <v>0.32712686404012298</v>
      </c>
      <c r="BS11" s="17">
        <v>0.24566538953704001</v>
      </c>
      <c r="BT11" s="17">
        <v>0.22523710808790301</v>
      </c>
      <c r="BU11" s="17"/>
      <c r="BV11" s="17">
        <v>0.27306695090119198</v>
      </c>
      <c r="BW11" s="17">
        <v>0.20580882403519599</v>
      </c>
      <c r="BX11" s="17">
        <v>0.28864401127149197</v>
      </c>
      <c r="BY11" s="17">
        <v>0.22300635348064299</v>
      </c>
      <c r="BZ11" s="17">
        <v>0.23471803141878</v>
      </c>
      <c r="CA11" s="17"/>
      <c r="CB11" s="17">
        <v>0.20990046922725</v>
      </c>
      <c r="CC11" s="17">
        <v>0.26667362686256901</v>
      </c>
      <c r="CD11" s="17"/>
      <c r="CE11" s="17">
        <v>0.20738780851962699</v>
      </c>
      <c r="CF11" s="17"/>
      <c r="CG11" s="17">
        <v>0.14918832707211499</v>
      </c>
    </row>
    <row r="12" spans="2:85" x14ac:dyDescent="0.35">
      <c r="B12" s="18" t="s">
        <v>293</v>
      </c>
      <c r="C12" s="17">
        <v>0.14953034397007001</v>
      </c>
      <c r="D12" s="17">
        <v>0.14654144298629601</v>
      </c>
      <c r="E12" s="17">
        <v>0.15288891330746901</v>
      </c>
      <c r="F12" s="17"/>
      <c r="G12" s="17">
        <v>0.11757501259092</v>
      </c>
      <c r="H12" s="17">
        <v>0.13987967022922801</v>
      </c>
      <c r="I12" s="17">
        <v>0.11684655647697099</v>
      </c>
      <c r="J12" s="17">
        <v>0.12255413004185201</v>
      </c>
      <c r="K12" s="17">
        <v>0.146892472262835</v>
      </c>
      <c r="L12" s="17">
        <v>0.22879544694543799</v>
      </c>
      <c r="M12" s="17"/>
      <c r="N12" s="17">
        <v>0.18516773394689601</v>
      </c>
      <c r="O12" s="17">
        <v>0.15464708790172299</v>
      </c>
      <c r="P12" s="17">
        <v>0.111992265205828</v>
      </c>
      <c r="Q12" s="17">
        <v>0.139950301170473</v>
      </c>
      <c r="R12" s="17"/>
      <c r="S12" s="17">
        <v>9.2761534661282202E-2</v>
      </c>
      <c r="T12" s="17">
        <v>0.138579894903503</v>
      </c>
      <c r="U12" s="17">
        <v>0.181114534007499</v>
      </c>
      <c r="V12" s="17">
        <v>0.20775604670585601</v>
      </c>
      <c r="W12" s="17">
        <v>0.169534027227874</v>
      </c>
      <c r="X12" s="17">
        <v>0.11087306025139</v>
      </c>
      <c r="Y12" s="17">
        <v>0.17434740739807</v>
      </c>
      <c r="Z12" s="17">
        <v>0.123713352464227</v>
      </c>
      <c r="AA12" s="17">
        <v>0.186355940680654</v>
      </c>
      <c r="AB12" s="17">
        <v>0.115659159960997</v>
      </c>
      <c r="AC12" s="17">
        <v>0.197961119977141</v>
      </c>
      <c r="AD12" s="17">
        <v>0.12679468074570399</v>
      </c>
      <c r="AE12" s="17"/>
      <c r="AF12" s="17">
        <v>0.13786106017890501</v>
      </c>
      <c r="AG12" s="17">
        <v>4.4948517163939099E-2</v>
      </c>
      <c r="AH12" s="17">
        <v>0.13438751386651801</v>
      </c>
      <c r="AI12" s="17">
        <v>0.19426963665777899</v>
      </c>
      <c r="AJ12" s="17">
        <v>0.17183017487133201</v>
      </c>
      <c r="AK12" s="17">
        <v>0.110504993218824</v>
      </c>
      <c r="AL12" s="17">
        <v>0.16977077262406401</v>
      </c>
      <c r="AM12" s="17">
        <v>0.13545238266901999</v>
      </c>
      <c r="AN12" s="17">
        <v>0.14442958724718999</v>
      </c>
      <c r="AO12" s="17">
        <v>0.198403664579022</v>
      </c>
      <c r="AP12" s="17">
        <v>0.15893061645767501</v>
      </c>
      <c r="AQ12" s="17">
        <v>0.15020581452244899</v>
      </c>
      <c r="AR12" s="17">
        <v>0.13311405105978799</v>
      </c>
      <c r="AS12" s="17">
        <v>0.203366789815218</v>
      </c>
      <c r="AT12" s="17">
        <v>0.17999191912519599</v>
      </c>
      <c r="AU12" s="17">
        <v>0.14278706503611499</v>
      </c>
      <c r="AV12" s="17"/>
      <c r="AW12" s="17">
        <v>0.13321857795640701</v>
      </c>
      <c r="AX12" s="17">
        <v>0.152954083950959</v>
      </c>
      <c r="AY12" s="17">
        <v>0.16341488645597199</v>
      </c>
      <c r="AZ12" s="17">
        <v>0.117773727672527</v>
      </c>
      <c r="BA12" s="17">
        <v>0.14095045449309099</v>
      </c>
      <c r="BB12" s="17"/>
      <c r="BC12" s="17">
        <v>0.10760763252343</v>
      </c>
      <c r="BD12" s="17">
        <v>0.17201512561979099</v>
      </c>
      <c r="BE12" s="17">
        <v>0.150858123646503</v>
      </c>
      <c r="BF12" s="17">
        <v>0.13415231788738699</v>
      </c>
      <c r="BG12" s="17">
        <v>9.5760076700843896E-2</v>
      </c>
      <c r="BH12" s="17"/>
      <c r="BI12" s="17">
        <v>0.15188090825832101</v>
      </c>
      <c r="BJ12" s="17"/>
      <c r="BK12" s="17">
        <v>0.155021482568616</v>
      </c>
      <c r="BL12" s="17">
        <v>0.16669275680536999</v>
      </c>
      <c r="BM12" s="17">
        <v>0.13435253208678699</v>
      </c>
      <c r="BN12" s="17">
        <v>0.247989291430184</v>
      </c>
      <c r="BO12" s="17"/>
      <c r="BP12" s="17">
        <v>0.14073934076209099</v>
      </c>
      <c r="BQ12" s="17">
        <v>0.17464007537491899</v>
      </c>
      <c r="BR12" s="17">
        <v>0.17520839731784199</v>
      </c>
      <c r="BS12" s="17">
        <v>9.4409019288750007E-2</v>
      </c>
      <c r="BT12" s="17">
        <v>0.15990327111451699</v>
      </c>
      <c r="BU12" s="17"/>
      <c r="BV12" s="17">
        <v>0.13446788519557501</v>
      </c>
      <c r="BW12" s="17">
        <v>0.16621354568775701</v>
      </c>
      <c r="BX12" s="17">
        <v>0.16253005245980001</v>
      </c>
      <c r="BY12" s="17">
        <v>0.14053454549507999</v>
      </c>
      <c r="BZ12" s="17">
        <v>0.15388078475939801</v>
      </c>
      <c r="CA12" s="17"/>
      <c r="CB12" s="17">
        <v>0.123680218376507</v>
      </c>
      <c r="CC12" s="17">
        <v>0.164670492129392</v>
      </c>
      <c r="CD12" s="17"/>
      <c r="CE12" s="17">
        <v>0.17643314629089199</v>
      </c>
      <c r="CF12" s="17"/>
      <c r="CG12" s="17">
        <v>0.14368463850796101</v>
      </c>
    </row>
    <row r="13" spans="2:85" x14ac:dyDescent="0.35">
      <c r="B13" s="18" t="s">
        <v>294</v>
      </c>
      <c r="C13" s="17">
        <v>6.15773843874712E-2</v>
      </c>
      <c r="D13" s="17">
        <v>6.7120457195767994E-2</v>
      </c>
      <c r="E13" s="17">
        <v>5.6353725283558399E-2</v>
      </c>
      <c r="F13" s="17"/>
      <c r="G13" s="17">
        <v>3.3455177764634803E-2</v>
      </c>
      <c r="H13" s="17">
        <v>3.5526366132885998E-2</v>
      </c>
      <c r="I13" s="17">
        <v>4.7810310172970702E-2</v>
      </c>
      <c r="J13" s="17">
        <v>6.1137116184433002E-2</v>
      </c>
      <c r="K13" s="17">
        <v>9.0541758071772102E-2</v>
      </c>
      <c r="L13" s="17">
        <v>9.3533292192059705E-2</v>
      </c>
      <c r="M13" s="17"/>
      <c r="N13" s="17">
        <v>6.3449124482777994E-2</v>
      </c>
      <c r="O13" s="17">
        <v>6.0302407569925297E-2</v>
      </c>
      <c r="P13" s="17">
        <v>6.5445220826610195E-2</v>
      </c>
      <c r="Q13" s="17">
        <v>5.7970803983444903E-2</v>
      </c>
      <c r="R13" s="17"/>
      <c r="S13" s="17">
        <v>4.9242342596557E-2</v>
      </c>
      <c r="T13" s="17">
        <v>5.3282240747361299E-2</v>
      </c>
      <c r="U13" s="17">
        <v>8.0313952656899001E-2</v>
      </c>
      <c r="V13" s="17">
        <v>6.6447657722588496E-2</v>
      </c>
      <c r="W13" s="17">
        <v>8.3245113878428104E-2</v>
      </c>
      <c r="X13" s="17">
        <v>5.9659842932256499E-2</v>
      </c>
      <c r="Y13" s="17">
        <v>6.8726550726769794E-2</v>
      </c>
      <c r="Z13" s="17">
        <v>8.2018260537669904E-2</v>
      </c>
      <c r="AA13" s="17">
        <v>2.69895933034199E-2</v>
      </c>
      <c r="AB13" s="17">
        <v>0.117966950757575</v>
      </c>
      <c r="AC13" s="17">
        <v>3.5732784831167597E-2</v>
      </c>
      <c r="AD13" s="17">
        <v>0</v>
      </c>
      <c r="AE13" s="17"/>
      <c r="AF13" s="17">
        <v>0.12171817581778401</v>
      </c>
      <c r="AG13" s="17">
        <v>6.8434623438461406E-2</v>
      </c>
      <c r="AH13" s="17">
        <v>8.7959489181977907E-2</v>
      </c>
      <c r="AI13" s="17">
        <v>4.5505246892991402E-2</v>
      </c>
      <c r="AJ13" s="17">
        <v>3.1084725864628699E-2</v>
      </c>
      <c r="AK13" s="17">
        <v>5.4191987115036699E-2</v>
      </c>
      <c r="AL13" s="17">
        <v>6.5323377597811497E-2</v>
      </c>
      <c r="AM13" s="17">
        <v>4.34306539049297E-2</v>
      </c>
      <c r="AN13" s="17">
        <v>6.4074430898733895E-2</v>
      </c>
      <c r="AO13" s="17">
        <v>9.8254906365966801E-2</v>
      </c>
      <c r="AP13" s="17">
        <v>7.3702488603677604E-2</v>
      </c>
      <c r="AQ13" s="17">
        <v>6.7403988020382E-2</v>
      </c>
      <c r="AR13" s="17">
        <v>4.3552431638101997E-2</v>
      </c>
      <c r="AS13" s="17">
        <v>0.106386607608821</v>
      </c>
      <c r="AT13" s="17">
        <v>9.1392172731761603E-2</v>
      </c>
      <c r="AU13" s="17">
        <v>3.6967004293912101E-2</v>
      </c>
      <c r="AV13" s="17"/>
      <c r="AW13" s="17">
        <v>4.40576299749742E-2</v>
      </c>
      <c r="AX13" s="17">
        <v>5.33071556363309E-2</v>
      </c>
      <c r="AY13" s="17">
        <v>4.9893820669943398E-2</v>
      </c>
      <c r="AZ13" s="17">
        <v>8.0475323193438697E-2</v>
      </c>
      <c r="BA13" s="17">
        <v>0.164769905258868</v>
      </c>
      <c r="BB13" s="17"/>
      <c r="BC13" s="17">
        <v>8.8816336362860696E-2</v>
      </c>
      <c r="BD13" s="17">
        <v>5.4979726882677299E-2</v>
      </c>
      <c r="BE13" s="17">
        <v>6.6432164852019401E-2</v>
      </c>
      <c r="BF13" s="17">
        <v>4.7016361391167098E-2</v>
      </c>
      <c r="BG13" s="17">
        <v>5.4387250730769998E-2</v>
      </c>
      <c r="BH13" s="17"/>
      <c r="BI13" s="17">
        <v>6.1779409303392402E-2</v>
      </c>
      <c r="BJ13" s="17"/>
      <c r="BK13" s="17">
        <v>6.0269989304863998E-2</v>
      </c>
      <c r="BL13" s="17">
        <v>8.7886318549635398E-2</v>
      </c>
      <c r="BM13" s="17">
        <v>4.7097271968972398E-2</v>
      </c>
      <c r="BN13" s="17">
        <v>8.2289002280287196E-2</v>
      </c>
      <c r="BO13" s="17"/>
      <c r="BP13" s="17">
        <v>8.8580005721119098E-2</v>
      </c>
      <c r="BQ13" s="17">
        <v>5.70899880598469E-2</v>
      </c>
      <c r="BR13" s="17">
        <v>5.0964574871896602E-2</v>
      </c>
      <c r="BS13" s="17">
        <v>8.8627649958310697E-2</v>
      </c>
      <c r="BT13" s="17">
        <v>3.3746188605531698E-2</v>
      </c>
      <c r="BU13" s="17"/>
      <c r="BV13" s="17">
        <v>7.5649291608852295E-2</v>
      </c>
      <c r="BW13" s="17">
        <v>6.0296993015441398E-2</v>
      </c>
      <c r="BX13" s="17">
        <v>3.9307642829612403E-2</v>
      </c>
      <c r="BY13" s="17">
        <v>6.9232010049495807E-2</v>
      </c>
      <c r="BZ13" s="17">
        <v>3.8846568191542502E-2</v>
      </c>
      <c r="CA13" s="17"/>
      <c r="CB13" s="17">
        <v>5.5452031759546903E-2</v>
      </c>
      <c r="CC13" s="17">
        <v>6.5164939348440296E-2</v>
      </c>
      <c r="CD13" s="17"/>
      <c r="CE13" s="17">
        <v>5.82891145432477E-2</v>
      </c>
      <c r="CF13" s="17"/>
      <c r="CG13" s="17">
        <v>3.8899703212985297E-2</v>
      </c>
    </row>
    <row r="14" spans="2:85" x14ac:dyDescent="0.35">
      <c r="B14" s="18" t="s">
        <v>140</v>
      </c>
      <c r="C14" s="19">
        <v>6.3241003437068705E-2</v>
      </c>
      <c r="D14" s="19">
        <v>4.2752340064773402E-2</v>
      </c>
      <c r="E14" s="19">
        <v>8.2033062308299196E-2</v>
      </c>
      <c r="F14" s="19"/>
      <c r="G14" s="19">
        <v>8.5144622269081705E-2</v>
      </c>
      <c r="H14" s="19">
        <v>5.0855419518296897E-2</v>
      </c>
      <c r="I14" s="19">
        <v>7.3260138408681494E-2</v>
      </c>
      <c r="J14" s="19">
        <v>5.4686120555495897E-2</v>
      </c>
      <c r="K14" s="19">
        <v>6.1526702963204498E-2</v>
      </c>
      <c r="L14" s="19">
        <v>5.87454203158378E-2</v>
      </c>
      <c r="M14" s="19"/>
      <c r="N14" s="19">
        <v>4.5055543870719299E-2</v>
      </c>
      <c r="O14" s="19">
        <v>7.4704141608257002E-2</v>
      </c>
      <c r="P14" s="19">
        <v>5.3463050102995499E-2</v>
      </c>
      <c r="Q14" s="19">
        <v>7.6809373499743497E-2</v>
      </c>
      <c r="R14" s="19"/>
      <c r="S14" s="19">
        <v>6.8475062177933296E-2</v>
      </c>
      <c r="T14" s="19">
        <v>6.7554832223497494E-2</v>
      </c>
      <c r="U14" s="19">
        <v>7.5179392211919299E-2</v>
      </c>
      <c r="V14" s="19">
        <v>3.78531710345563E-2</v>
      </c>
      <c r="W14" s="19">
        <v>5.2680830595003197E-2</v>
      </c>
      <c r="X14" s="19">
        <v>6.1897247581436103E-2</v>
      </c>
      <c r="Y14" s="19">
        <v>9.3571350216216806E-2</v>
      </c>
      <c r="Z14" s="19">
        <v>3.7818590842684401E-2</v>
      </c>
      <c r="AA14" s="19">
        <v>7.6582308607993504E-2</v>
      </c>
      <c r="AB14" s="19">
        <v>3.2169732503396803E-2</v>
      </c>
      <c r="AC14" s="19">
        <v>8.6121225045950905E-2</v>
      </c>
      <c r="AD14" s="19">
        <v>5.2478994545823499E-2</v>
      </c>
      <c r="AE14" s="19"/>
      <c r="AF14" s="19">
        <v>8.8280861288991805E-2</v>
      </c>
      <c r="AG14" s="19">
        <v>0.16092281645353301</v>
      </c>
      <c r="AH14" s="19">
        <v>8.9754846829510501E-2</v>
      </c>
      <c r="AI14" s="19">
        <v>6.5121827667440901E-2</v>
      </c>
      <c r="AJ14" s="19">
        <v>7.76611836693087E-2</v>
      </c>
      <c r="AK14" s="19">
        <v>5.5125273076668702E-2</v>
      </c>
      <c r="AL14" s="19">
        <v>3.2373754169921602E-2</v>
      </c>
      <c r="AM14" s="19">
        <v>5.9913354854823797E-2</v>
      </c>
      <c r="AN14" s="19">
        <v>0.10782967873648</v>
      </c>
      <c r="AO14" s="19">
        <v>3.9758340383730599E-2</v>
      </c>
      <c r="AP14" s="19">
        <v>4.7622000986928502E-2</v>
      </c>
      <c r="AQ14" s="19">
        <v>5.8675375833317403E-2</v>
      </c>
      <c r="AR14" s="19">
        <v>3.24891700110456E-2</v>
      </c>
      <c r="AS14" s="19">
        <v>3.9445716860442098E-2</v>
      </c>
      <c r="AT14" s="19">
        <v>0</v>
      </c>
      <c r="AU14" s="19">
        <v>3.22557310081176E-2</v>
      </c>
      <c r="AV14" s="19"/>
      <c r="AW14" s="19">
        <v>7.1329767701546698E-2</v>
      </c>
      <c r="AX14" s="19">
        <v>7.6193828670209393E-2</v>
      </c>
      <c r="AY14" s="19">
        <v>5.7343023189038098E-2</v>
      </c>
      <c r="AZ14" s="19">
        <v>5.2074871566502999E-2</v>
      </c>
      <c r="BA14" s="19">
        <v>2.0915996800377101E-2</v>
      </c>
      <c r="BB14" s="19"/>
      <c r="BC14" s="19">
        <v>3.8361158538008401E-2</v>
      </c>
      <c r="BD14" s="19">
        <v>4.1618683055853298E-2</v>
      </c>
      <c r="BE14" s="19">
        <v>8.2602269061976805E-2</v>
      </c>
      <c r="BF14" s="19">
        <v>8.7934446144252804E-2</v>
      </c>
      <c r="BG14" s="19">
        <v>5.6038100247489002E-2</v>
      </c>
      <c r="BH14" s="19"/>
      <c r="BI14" s="19">
        <v>5.3029320441344702E-2</v>
      </c>
      <c r="BJ14" s="19"/>
      <c r="BK14" s="19">
        <v>4.22795325410939E-2</v>
      </c>
      <c r="BL14" s="19">
        <v>4.9391503477260998E-2</v>
      </c>
      <c r="BM14" s="19">
        <v>6.7468967635405303E-2</v>
      </c>
      <c r="BN14" s="19">
        <v>0.30866893649314198</v>
      </c>
      <c r="BO14" s="19"/>
      <c r="BP14" s="19">
        <v>4.7032625998204201E-2</v>
      </c>
      <c r="BQ14" s="19">
        <v>5.0535247802730998E-2</v>
      </c>
      <c r="BR14" s="19">
        <v>5.5604915770344598E-2</v>
      </c>
      <c r="BS14" s="19">
        <v>3.8725703436275898E-2</v>
      </c>
      <c r="BT14" s="19">
        <v>4.2710313216543498E-2</v>
      </c>
      <c r="BU14" s="19"/>
      <c r="BV14" s="19">
        <v>2.7393944986516899E-2</v>
      </c>
      <c r="BW14" s="19">
        <v>3.0787036013517101E-2</v>
      </c>
      <c r="BX14" s="19">
        <v>5.75133193736981E-2</v>
      </c>
      <c r="BY14" s="19">
        <v>4.8104156463588101E-2</v>
      </c>
      <c r="BZ14" s="19">
        <v>7.8187007373328399E-2</v>
      </c>
      <c r="CA14" s="19"/>
      <c r="CB14" s="19">
        <v>3.41382547222688E-2</v>
      </c>
      <c r="CC14" s="19">
        <v>8.0286178934989294E-2</v>
      </c>
      <c r="CD14" s="19"/>
      <c r="CE14" s="19">
        <v>3.0887849823451E-2</v>
      </c>
      <c r="CF14" s="19"/>
      <c r="CG14" s="19">
        <v>3.9069607956017299E-2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0.282647406291124</v>
      </c>
      <c r="D9" s="17">
        <v>0.31255736273073598</v>
      </c>
      <c r="E9" s="17">
        <v>0.25431383326623302</v>
      </c>
      <c r="F9" s="17"/>
      <c r="G9" s="17">
        <v>0.14131994426667499</v>
      </c>
      <c r="H9" s="17">
        <v>0.22339752678474301</v>
      </c>
      <c r="I9" s="17">
        <v>0.24878571964080801</v>
      </c>
      <c r="J9" s="17">
        <v>0.29518108524484998</v>
      </c>
      <c r="K9" s="17">
        <v>0.35516830000368599</v>
      </c>
      <c r="L9" s="17">
        <v>0.39325886881986699</v>
      </c>
      <c r="M9" s="17"/>
      <c r="N9" s="17">
        <v>0.29146221069895101</v>
      </c>
      <c r="O9" s="17">
        <v>0.30824315411282099</v>
      </c>
      <c r="P9" s="17">
        <v>0.28155206733065002</v>
      </c>
      <c r="Q9" s="17">
        <v>0.24781957980521899</v>
      </c>
      <c r="R9" s="17"/>
      <c r="S9" s="17">
        <v>0.24578228092913601</v>
      </c>
      <c r="T9" s="17">
        <v>0.28986974731757698</v>
      </c>
      <c r="U9" s="17">
        <v>0.34027112812560201</v>
      </c>
      <c r="V9" s="17">
        <v>0.30450009843743903</v>
      </c>
      <c r="W9" s="17">
        <v>0.28321223810542001</v>
      </c>
      <c r="X9" s="17">
        <v>0.32325354339662699</v>
      </c>
      <c r="Y9" s="17">
        <v>0.27334527001929099</v>
      </c>
      <c r="Z9" s="17">
        <v>0.30840261382804901</v>
      </c>
      <c r="AA9" s="17">
        <v>0.29628559615494698</v>
      </c>
      <c r="AB9" s="17">
        <v>0.28233203560588499</v>
      </c>
      <c r="AC9" s="17">
        <v>0.188038836128401</v>
      </c>
      <c r="AD9" s="17">
        <v>0.18029250493854601</v>
      </c>
      <c r="AE9" s="17"/>
      <c r="AF9" s="17">
        <v>0.25520024639007099</v>
      </c>
      <c r="AG9" s="17">
        <v>0.21452932284996201</v>
      </c>
      <c r="AH9" s="17">
        <v>0.249157079741363</v>
      </c>
      <c r="AI9" s="17">
        <v>0.32534836180306198</v>
      </c>
      <c r="AJ9" s="17">
        <v>0.27418076200129898</v>
      </c>
      <c r="AK9" s="17">
        <v>0.25271759834528701</v>
      </c>
      <c r="AL9" s="17">
        <v>0.246502427582316</v>
      </c>
      <c r="AM9" s="17">
        <v>0.29627973236413802</v>
      </c>
      <c r="AN9" s="17">
        <v>0.23494867087183399</v>
      </c>
      <c r="AO9" s="17">
        <v>0.35185150399126303</v>
      </c>
      <c r="AP9" s="17">
        <v>0.31095881525340102</v>
      </c>
      <c r="AQ9" s="17">
        <v>0.33323858542586299</v>
      </c>
      <c r="AR9" s="17">
        <v>0.32384547544949899</v>
      </c>
      <c r="AS9" s="17">
        <v>0.25051623691095998</v>
      </c>
      <c r="AT9" s="17">
        <v>0.35428667597545599</v>
      </c>
      <c r="AU9" s="17">
        <v>0.29367061787512999</v>
      </c>
      <c r="AV9" s="17"/>
      <c r="AW9" s="17">
        <v>0.31594934144104903</v>
      </c>
      <c r="AX9" s="17">
        <v>0.238772644407648</v>
      </c>
      <c r="AY9" s="17">
        <v>0.26325537817703698</v>
      </c>
      <c r="AZ9" s="17">
        <v>0.270852249429193</v>
      </c>
      <c r="BA9" s="17">
        <v>0.336910949323243</v>
      </c>
      <c r="BB9" s="17"/>
      <c r="BC9" s="17">
        <v>0.29958200706654198</v>
      </c>
      <c r="BD9" s="17">
        <v>0.27235534515461302</v>
      </c>
      <c r="BE9" s="17">
        <v>0.28449615494877201</v>
      </c>
      <c r="BF9" s="17">
        <v>0.29231986850317898</v>
      </c>
      <c r="BG9" s="17">
        <v>0.27620438852706403</v>
      </c>
      <c r="BH9" s="17"/>
      <c r="BI9" s="17">
        <v>0.29477232307657802</v>
      </c>
      <c r="BJ9" s="17"/>
      <c r="BK9" s="17">
        <v>0.26405354831507899</v>
      </c>
      <c r="BL9" s="17">
        <v>0.31708849294723102</v>
      </c>
      <c r="BM9" s="17">
        <v>0.27239867068499601</v>
      </c>
      <c r="BN9" s="17">
        <v>0.23946708034227501</v>
      </c>
      <c r="BO9" s="17"/>
      <c r="BP9" s="17">
        <v>0.33791834343952598</v>
      </c>
      <c r="BQ9" s="17">
        <v>0.279036173826537</v>
      </c>
      <c r="BR9" s="17">
        <v>0.303830848358354</v>
      </c>
      <c r="BS9" s="17">
        <v>0.35023513390885302</v>
      </c>
      <c r="BT9" s="17">
        <v>0.19958313028028701</v>
      </c>
      <c r="BU9" s="17"/>
      <c r="BV9" s="17">
        <v>0.326655981712206</v>
      </c>
      <c r="BW9" s="17">
        <v>0.234619465693129</v>
      </c>
      <c r="BX9" s="17">
        <v>0.33055097420524698</v>
      </c>
      <c r="BY9" s="17">
        <v>0.35485657617648397</v>
      </c>
      <c r="BZ9" s="17">
        <v>0.20882122024039099</v>
      </c>
      <c r="CA9" s="17"/>
      <c r="CB9" s="17">
        <v>0.34082679295193802</v>
      </c>
      <c r="CC9" s="17">
        <v>0.24857234809943299</v>
      </c>
      <c r="CD9" s="17"/>
      <c r="CE9" s="17">
        <v>0.24353935023626599</v>
      </c>
      <c r="CF9" s="17"/>
      <c r="CG9" s="17">
        <v>0.35517995381730599</v>
      </c>
    </row>
    <row r="10" spans="2:85" x14ac:dyDescent="0.35">
      <c r="B10" s="18" t="s">
        <v>292</v>
      </c>
      <c r="C10" s="17">
        <v>0.34699714835069601</v>
      </c>
      <c r="D10" s="17">
        <v>0.35085468459390201</v>
      </c>
      <c r="E10" s="17">
        <v>0.34369511331087899</v>
      </c>
      <c r="F10" s="17"/>
      <c r="G10" s="17">
        <v>0.40492924493299398</v>
      </c>
      <c r="H10" s="17">
        <v>0.31744410681079499</v>
      </c>
      <c r="I10" s="17">
        <v>0.36448280207619099</v>
      </c>
      <c r="J10" s="17">
        <v>0.33036620305415598</v>
      </c>
      <c r="K10" s="17">
        <v>0.336498865909793</v>
      </c>
      <c r="L10" s="17">
        <v>0.338946175703631</v>
      </c>
      <c r="M10" s="17"/>
      <c r="N10" s="17">
        <v>0.36246177913313299</v>
      </c>
      <c r="O10" s="17">
        <v>0.30532111572320098</v>
      </c>
      <c r="P10" s="17">
        <v>0.37090075221301599</v>
      </c>
      <c r="Q10" s="17">
        <v>0.35537922682622303</v>
      </c>
      <c r="R10" s="17"/>
      <c r="S10" s="17">
        <v>0.370089668640674</v>
      </c>
      <c r="T10" s="17">
        <v>0.27380038352715202</v>
      </c>
      <c r="U10" s="17">
        <v>0.31675686873369802</v>
      </c>
      <c r="V10" s="17">
        <v>0.37092453042808299</v>
      </c>
      <c r="W10" s="17">
        <v>0.32533118215852302</v>
      </c>
      <c r="X10" s="17">
        <v>0.32338855777799203</v>
      </c>
      <c r="Y10" s="17">
        <v>0.369046558941168</v>
      </c>
      <c r="Z10" s="17">
        <v>0.331483098665947</v>
      </c>
      <c r="AA10" s="17">
        <v>0.36287428342356598</v>
      </c>
      <c r="AB10" s="17">
        <v>0.32956960831562498</v>
      </c>
      <c r="AC10" s="17">
        <v>0.43406578460839002</v>
      </c>
      <c r="AD10" s="17">
        <v>0.49799917022572099</v>
      </c>
      <c r="AE10" s="17"/>
      <c r="AF10" s="17">
        <v>0.34502467504997197</v>
      </c>
      <c r="AG10" s="17">
        <v>0.42096269185421398</v>
      </c>
      <c r="AH10" s="17">
        <v>0.34184212164542999</v>
      </c>
      <c r="AI10" s="17">
        <v>0.33782169251288302</v>
      </c>
      <c r="AJ10" s="17">
        <v>0.32728260512312601</v>
      </c>
      <c r="AK10" s="17">
        <v>0.28516464270066699</v>
      </c>
      <c r="AL10" s="17">
        <v>0.39024507169737599</v>
      </c>
      <c r="AM10" s="17">
        <v>0.42100896403543803</v>
      </c>
      <c r="AN10" s="17">
        <v>0.29784598923775901</v>
      </c>
      <c r="AO10" s="17">
        <v>0.30617888708719698</v>
      </c>
      <c r="AP10" s="17">
        <v>0.38013324876767601</v>
      </c>
      <c r="AQ10" s="17">
        <v>0.33780454332915999</v>
      </c>
      <c r="AR10" s="17">
        <v>0.37548256754009002</v>
      </c>
      <c r="AS10" s="17">
        <v>0.37376505962171302</v>
      </c>
      <c r="AT10" s="17">
        <v>0.35133853166724899</v>
      </c>
      <c r="AU10" s="17">
        <v>0.34196664845307101</v>
      </c>
      <c r="AV10" s="17"/>
      <c r="AW10" s="17">
        <v>0.321814923070949</v>
      </c>
      <c r="AX10" s="17">
        <v>0.373752360758552</v>
      </c>
      <c r="AY10" s="17">
        <v>0.36873064151051899</v>
      </c>
      <c r="AZ10" s="17">
        <v>0.37694507070852601</v>
      </c>
      <c r="BA10" s="17">
        <v>0.307070778829935</v>
      </c>
      <c r="BB10" s="17"/>
      <c r="BC10" s="17">
        <v>0.35066809036264002</v>
      </c>
      <c r="BD10" s="17">
        <v>0.36235074961429198</v>
      </c>
      <c r="BE10" s="17">
        <v>0.33472860796873599</v>
      </c>
      <c r="BF10" s="17">
        <v>0.33207877651581802</v>
      </c>
      <c r="BG10" s="17">
        <v>0.36967561677158201</v>
      </c>
      <c r="BH10" s="17"/>
      <c r="BI10" s="17">
        <v>0.34568230982897502</v>
      </c>
      <c r="BJ10" s="17"/>
      <c r="BK10" s="17">
        <v>0.372083384855249</v>
      </c>
      <c r="BL10" s="17">
        <v>0.336940183618469</v>
      </c>
      <c r="BM10" s="17">
        <v>0.34396152853110101</v>
      </c>
      <c r="BN10" s="17">
        <v>0.34365723140200899</v>
      </c>
      <c r="BO10" s="17"/>
      <c r="BP10" s="17">
        <v>0.36354172603541202</v>
      </c>
      <c r="BQ10" s="17">
        <v>0.35911563843490901</v>
      </c>
      <c r="BR10" s="17">
        <v>0.35843994579170901</v>
      </c>
      <c r="BS10" s="17">
        <v>0.30838076630515698</v>
      </c>
      <c r="BT10" s="17">
        <v>0.34686462259460599</v>
      </c>
      <c r="BU10" s="17"/>
      <c r="BV10" s="17">
        <v>0.32739159513582</v>
      </c>
      <c r="BW10" s="17">
        <v>0.39489511217983297</v>
      </c>
      <c r="BX10" s="17">
        <v>0.39809523300548399</v>
      </c>
      <c r="BY10" s="17">
        <v>0.32780226805515</v>
      </c>
      <c r="BZ10" s="17">
        <v>0.33630501505261401</v>
      </c>
      <c r="CA10" s="17"/>
      <c r="CB10" s="17">
        <v>0.350405164220148</v>
      </c>
      <c r="CC10" s="17">
        <v>0.34500110910492598</v>
      </c>
      <c r="CD10" s="17"/>
      <c r="CE10" s="17">
        <v>0.38151660621614802</v>
      </c>
      <c r="CF10" s="17"/>
      <c r="CG10" s="17">
        <v>0.32860735634327298</v>
      </c>
    </row>
    <row r="11" spans="2:85" x14ac:dyDescent="0.35">
      <c r="B11" s="18" t="s">
        <v>319</v>
      </c>
      <c r="C11" s="17">
        <v>0.18290219328433899</v>
      </c>
      <c r="D11" s="17">
        <v>0.17059141456719501</v>
      </c>
      <c r="E11" s="17">
        <v>0.194433229672521</v>
      </c>
      <c r="F11" s="17"/>
      <c r="G11" s="17">
        <v>0.22698158104674901</v>
      </c>
      <c r="H11" s="17">
        <v>0.230309576658941</v>
      </c>
      <c r="I11" s="17">
        <v>0.19887894512000101</v>
      </c>
      <c r="J11" s="17">
        <v>0.162484168179476</v>
      </c>
      <c r="K11" s="17">
        <v>0.14474333638227699</v>
      </c>
      <c r="L11" s="17">
        <v>0.14431790544807499</v>
      </c>
      <c r="M11" s="17"/>
      <c r="N11" s="17">
        <v>0.176524317961121</v>
      </c>
      <c r="O11" s="17">
        <v>0.18447511254889701</v>
      </c>
      <c r="P11" s="17">
        <v>0.17913233572159901</v>
      </c>
      <c r="Q11" s="17">
        <v>0.19293515479975801</v>
      </c>
      <c r="R11" s="17"/>
      <c r="S11" s="17">
        <v>0.23308682967550101</v>
      </c>
      <c r="T11" s="17">
        <v>0.21622409382932301</v>
      </c>
      <c r="U11" s="17">
        <v>0.149068912979089</v>
      </c>
      <c r="V11" s="17">
        <v>0.17919659073816099</v>
      </c>
      <c r="W11" s="17">
        <v>0.195181055968905</v>
      </c>
      <c r="X11" s="17">
        <v>0.18951301130542</v>
      </c>
      <c r="Y11" s="17">
        <v>0.164813729358225</v>
      </c>
      <c r="Z11" s="17">
        <v>0.20412122754185599</v>
      </c>
      <c r="AA11" s="17">
        <v>0.125145418031407</v>
      </c>
      <c r="AB11" s="17">
        <v>0.196439971817645</v>
      </c>
      <c r="AC11" s="17">
        <v>0.16406389334982999</v>
      </c>
      <c r="AD11" s="17">
        <v>7.9739428097553605E-2</v>
      </c>
      <c r="AE11" s="17"/>
      <c r="AF11" s="17">
        <v>0.25479702122373699</v>
      </c>
      <c r="AG11" s="17">
        <v>0.144773225579403</v>
      </c>
      <c r="AH11" s="17">
        <v>0.17423834459573001</v>
      </c>
      <c r="AI11" s="17">
        <v>0.160772048058961</v>
      </c>
      <c r="AJ11" s="17">
        <v>0.17487369479728099</v>
      </c>
      <c r="AK11" s="17">
        <v>0.24965263325075701</v>
      </c>
      <c r="AL11" s="17">
        <v>0.20444233753785099</v>
      </c>
      <c r="AM11" s="17">
        <v>0.186264293725209</v>
      </c>
      <c r="AN11" s="17">
        <v>0.21240833751169699</v>
      </c>
      <c r="AO11" s="17">
        <v>0.17700655263318699</v>
      </c>
      <c r="AP11" s="17">
        <v>0.154921242288069</v>
      </c>
      <c r="AQ11" s="17">
        <v>0.158823004721211</v>
      </c>
      <c r="AR11" s="17">
        <v>0.16221284826312901</v>
      </c>
      <c r="AS11" s="17">
        <v>0.132759425893024</v>
      </c>
      <c r="AT11" s="17">
        <v>0.14553260785819899</v>
      </c>
      <c r="AU11" s="17">
        <v>0.15867930108209599</v>
      </c>
      <c r="AV11" s="17"/>
      <c r="AW11" s="17">
        <v>0.162167049273754</v>
      </c>
      <c r="AX11" s="17">
        <v>0.200765530029898</v>
      </c>
      <c r="AY11" s="17">
        <v>0.194469155356363</v>
      </c>
      <c r="AZ11" s="17">
        <v>0.14512464318408999</v>
      </c>
      <c r="BA11" s="17">
        <v>0.15289437314712701</v>
      </c>
      <c r="BB11" s="17"/>
      <c r="BC11" s="17">
        <v>0.139825784828742</v>
      </c>
      <c r="BD11" s="17">
        <v>0.20991706765534601</v>
      </c>
      <c r="BE11" s="17">
        <v>0.173266986810521</v>
      </c>
      <c r="BF11" s="17">
        <v>0.17576970798771899</v>
      </c>
      <c r="BG11" s="17">
        <v>0.168691974584254</v>
      </c>
      <c r="BH11" s="17"/>
      <c r="BI11" s="17">
        <v>0.18191089392139001</v>
      </c>
      <c r="BJ11" s="17"/>
      <c r="BK11" s="17">
        <v>0.18629372509550299</v>
      </c>
      <c r="BL11" s="17">
        <v>0.1438221723351</v>
      </c>
      <c r="BM11" s="17">
        <v>0.20423061957380201</v>
      </c>
      <c r="BN11" s="17">
        <v>0.14468347852518701</v>
      </c>
      <c r="BO11" s="17"/>
      <c r="BP11" s="17">
        <v>0.14016864538730101</v>
      </c>
      <c r="BQ11" s="17">
        <v>0.19632136099163899</v>
      </c>
      <c r="BR11" s="17">
        <v>0.15937203917418999</v>
      </c>
      <c r="BS11" s="17">
        <v>0.17130085909893999</v>
      </c>
      <c r="BT11" s="17">
        <v>0.19478015695538101</v>
      </c>
      <c r="BU11" s="17"/>
      <c r="BV11" s="17">
        <v>0.21314442119733901</v>
      </c>
      <c r="BW11" s="17">
        <v>0.21439675202757699</v>
      </c>
      <c r="BX11" s="17">
        <v>0.11971065633755699</v>
      </c>
      <c r="BY11" s="17">
        <v>0.15084744849717899</v>
      </c>
      <c r="BZ11" s="17">
        <v>0.20022355364807401</v>
      </c>
      <c r="CA11" s="17"/>
      <c r="CB11" s="17">
        <v>0.16859561286010599</v>
      </c>
      <c r="CC11" s="17">
        <v>0.19128140778726799</v>
      </c>
      <c r="CD11" s="17"/>
      <c r="CE11" s="17">
        <v>0.21947048007393899</v>
      </c>
      <c r="CF11" s="17"/>
      <c r="CG11" s="17">
        <v>0.16299046793710101</v>
      </c>
    </row>
    <row r="12" spans="2:85" x14ac:dyDescent="0.35">
      <c r="B12" s="18" t="s">
        <v>293</v>
      </c>
      <c r="C12" s="17">
        <v>6.0658160909655701E-2</v>
      </c>
      <c r="D12" s="17">
        <v>7.0985233096816203E-2</v>
      </c>
      <c r="E12" s="17">
        <v>5.0765846989144797E-2</v>
      </c>
      <c r="F12" s="17"/>
      <c r="G12" s="17">
        <v>0.11952223205063001</v>
      </c>
      <c r="H12" s="17">
        <v>8.3937727464970593E-2</v>
      </c>
      <c r="I12" s="17">
        <v>5.1665572829272297E-2</v>
      </c>
      <c r="J12" s="17">
        <v>5.3659933381410001E-2</v>
      </c>
      <c r="K12" s="17">
        <v>5.1576968387382502E-2</v>
      </c>
      <c r="L12" s="17">
        <v>2.1769620979095301E-2</v>
      </c>
      <c r="M12" s="17"/>
      <c r="N12" s="17">
        <v>6.7063761354976603E-2</v>
      </c>
      <c r="O12" s="17">
        <v>6.2206564934111398E-2</v>
      </c>
      <c r="P12" s="17">
        <v>6.0535763319712201E-2</v>
      </c>
      <c r="Q12" s="17">
        <v>5.1324460038575402E-2</v>
      </c>
      <c r="R12" s="17"/>
      <c r="S12" s="17">
        <v>4.5734348721729101E-2</v>
      </c>
      <c r="T12" s="17">
        <v>4.8712338388954703E-2</v>
      </c>
      <c r="U12" s="17">
        <v>7.5480379367765998E-2</v>
      </c>
      <c r="V12" s="17">
        <v>5.2209827759626098E-2</v>
      </c>
      <c r="W12" s="17">
        <v>5.8160215328694601E-2</v>
      </c>
      <c r="X12" s="17">
        <v>8.0849621246319905E-2</v>
      </c>
      <c r="Y12" s="17">
        <v>5.5937789728940902E-2</v>
      </c>
      <c r="Z12" s="17">
        <v>2.1985671551118701E-2</v>
      </c>
      <c r="AA12" s="17">
        <v>7.0521342962051897E-2</v>
      </c>
      <c r="AB12" s="17">
        <v>8.3350979442606193E-2</v>
      </c>
      <c r="AC12" s="17">
        <v>5.8948028984521797E-2</v>
      </c>
      <c r="AD12" s="17">
        <v>7.5618241106657699E-2</v>
      </c>
      <c r="AE12" s="17"/>
      <c r="AF12" s="17">
        <v>0</v>
      </c>
      <c r="AG12" s="17">
        <v>3.3275437898336903E-2</v>
      </c>
      <c r="AH12" s="17">
        <v>3.9734958963669902E-2</v>
      </c>
      <c r="AI12" s="17">
        <v>6.8946441302187605E-2</v>
      </c>
      <c r="AJ12" s="17">
        <v>6.5460263296378204E-2</v>
      </c>
      <c r="AK12" s="17">
        <v>8.6979047451166303E-2</v>
      </c>
      <c r="AL12" s="17">
        <v>4.1988529491844402E-2</v>
      </c>
      <c r="AM12" s="17">
        <v>3.0705369336443598E-2</v>
      </c>
      <c r="AN12" s="17">
        <v>0.108182733204039</v>
      </c>
      <c r="AO12" s="17">
        <v>4.35813980901473E-2</v>
      </c>
      <c r="AP12" s="17">
        <v>4.1629301732697299E-2</v>
      </c>
      <c r="AQ12" s="17">
        <v>5.8957777923455502E-2</v>
      </c>
      <c r="AR12" s="17">
        <v>5.3786765439340002E-2</v>
      </c>
      <c r="AS12" s="17">
        <v>6.14947731489991E-2</v>
      </c>
      <c r="AT12" s="17">
        <v>8.6344011774321203E-2</v>
      </c>
      <c r="AU12" s="17">
        <v>0.109123808725786</v>
      </c>
      <c r="AV12" s="17"/>
      <c r="AW12" s="17">
        <v>6.5273312828674795E-2</v>
      </c>
      <c r="AX12" s="17">
        <v>5.5385187963762399E-2</v>
      </c>
      <c r="AY12" s="17">
        <v>5.9971741182894799E-2</v>
      </c>
      <c r="AZ12" s="17">
        <v>7.0769454448083594E-2</v>
      </c>
      <c r="BA12" s="17">
        <v>0.123728653152321</v>
      </c>
      <c r="BB12" s="17"/>
      <c r="BC12" s="17">
        <v>8.3609128892483398E-2</v>
      </c>
      <c r="BD12" s="17">
        <v>5.7401348425815103E-2</v>
      </c>
      <c r="BE12" s="17">
        <v>6.8983007504346897E-2</v>
      </c>
      <c r="BF12" s="17">
        <v>3.7685190582205999E-2</v>
      </c>
      <c r="BG12" s="17">
        <v>2.9910777126627801E-2</v>
      </c>
      <c r="BH12" s="17"/>
      <c r="BI12" s="17">
        <v>6.2654005798770604E-2</v>
      </c>
      <c r="BJ12" s="17"/>
      <c r="BK12" s="17">
        <v>6.1452558577310003E-2</v>
      </c>
      <c r="BL12" s="17">
        <v>6.2658921430470096E-2</v>
      </c>
      <c r="BM12" s="17">
        <v>6.0336238256955103E-2</v>
      </c>
      <c r="BN12" s="17">
        <v>3.6442364872497197E-2</v>
      </c>
      <c r="BO12" s="17"/>
      <c r="BP12" s="17">
        <v>4.4523487596484099E-2</v>
      </c>
      <c r="BQ12" s="17">
        <v>6.4594853779308306E-2</v>
      </c>
      <c r="BR12" s="17">
        <v>5.0073449542273399E-2</v>
      </c>
      <c r="BS12" s="17">
        <v>4.67713829062852E-2</v>
      </c>
      <c r="BT12" s="17">
        <v>0.117227932029056</v>
      </c>
      <c r="BU12" s="17"/>
      <c r="BV12" s="17">
        <v>3.1597736824004699E-2</v>
      </c>
      <c r="BW12" s="17">
        <v>7.7645091726501206E-2</v>
      </c>
      <c r="BX12" s="17">
        <v>5.8618257408496299E-2</v>
      </c>
      <c r="BY12" s="17">
        <v>5.2356822426733798E-2</v>
      </c>
      <c r="BZ12" s="17">
        <v>0.10583337715973</v>
      </c>
      <c r="CA12" s="17"/>
      <c r="CB12" s="17">
        <v>5.0370901466150801E-2</v>
      </c>
      <c r="CC12" s="17">
        <v>6.6683301157594202E-2</v>
      </c>
      <c r="CD12" s="17"/>
      <c r="CE12" s="17">
        <v>7.4658131010701304E-2</v>
      </c>
      <c r="CF12" s="17"/>
      <c r="CG12" s="17">
        <v>5.75101494711521E-2</v>
      </c>
    </row>
    <row r="13" spans="2:85" x14ac:dyDescent="0.35">
      <c r="B13" s="18" t="s">
        <v>294</v>
      </c>
      <c r="C13" s="17">
        <v>2.5034951970421201E-2</v>
      </c>
      <c r="D13" s="17">
        <v>3.2004670280515499E-2</v>
      </c>
      <c r="E13" s="17">
        <v>1.8311490064642701E-2</v>
      </c>
      <c r="F13" s="17"/>
      <c r="G13" s="17">
        <v>3.49188121578069E-2</v>
      </c>
      <c r="H13" s="17">
        <v>3.9631334609623897E-2</v>
      </c>
      <c r="I13" s="17">
        <v>1.4477276017011801E-2</v>
      </c>
      <c r="J13" s="17">
        <v>3.7118709616411602E-2</v>
      </c>
      <c r="K13" s="17">
        <v>7.0036180487864797E-3</v>
      </c>
      <c r="L13" s="17">
        <v>1.7452659879823501E-2</v>
      </c>
      <c r="M13" s="17"/>
      <c r="N13" s="17">
        <v>2.5554994461072001E-2</v>
      </c>
      <c r="O13" s="17">
        <v>2.0472162117498902E-2</v>
      </c>
      <c r="P13" s="17">
        <v>2.8671640596124499E-2</v>
      </c>
      <c r="Q13" s="17">
        <v>2.4791015582689199E-2</v>
      </c>
      <c r="R13" s="17"/>
      <c r="S13" s="17">
        <v>2.7620627292045299E-2</v>
      </c>
      <c r="T13" s="17">
        <v>2.2386994067401599E-2</v>
      </c>
      <c r="U13" s="17">
        <v>9.7833572328697004E-3</v>
      </c>
      <c r="V13" s="17">
        <v>2.34988085026577E-2</v>
      </c>
      <c r="W13" s="17">
        <v>3.2788710996860503E-2</v>
      </c>
      <c r="X13" s="17">
        <v>1.8825150570735801E-2</v>
      </c>
      <c r="Y13" s="17">
        <v>2.2745015987085001E-2</v>
      </c>
      <c r="Z13" s="17">
        <v>3.1916942505674499E-2</v>
      </c>
      <c r="AA13" s="17">
        <v>2.6557740596179599E-2</v>
      </c>
      <c r="AB13" s="17">
        <v>4.53164958331971E-2</v>
      </c>
      <c r="AC13" s="17">
        <v>9.1098462632046694E-3</v>
      </c>
      <c r="AD13" s="17">
        <v>2.6974164587716998E-2</v>
      </c>
      <c r="AE13" s="17"/>
      <c r="AF13" s="17">
        <v>0</v>
      </c>
      <c r="AG13" s="17">
        <v>4.3037343655833102E-2</v>
      </c>
      <c r="AH13" s="17">
        <v>3.4545626941437098E-2</v>
      </c>
      <c r="AI13" s="17">
        <v>1.4221772850505601E-2</v>
      </c>
      <c r="AJ13" s="17">
        <v>5.0729656809535499E-2</v>
      </c>
      <c r="AK13" s="17">
        <v>3.3885483986025797E-2</v>
      </c>
      <c r="AL13" s="17">
        <v>2.7163298351289E-2</v>
      </c>
      <c r="AM13" s="17">
        <v>5.81308944791097E-3</v>
      </c>
      <c r="AN13" s="17">
        <v>1.4555747138011201E-2</v>
      </c>
      <c r="AO13" s="17">
        <v>9.9305856661141903E-3</v>
      </c>
      <c r="AP13" s="17">
        <v>9.4549886692323407E-3</v>
      </c>
      <c r="AQ13" s="17">
        <v>1.58024005731849E-2</v>
      </c>
      <c r="AR13" s="17">
        <v>8.7646053328311394E-3</v>
      </c>
      <c r="AS13" s="17">
        <v>4.1809943243828598E-2</v>
      </c>
      <c r="AT13" s="17">
        <v>4.8138821747031803E-2</v>
      </c>
      <c r="AU13" s="17">
        <v>4.2228360468926099E-2</v>
      </c>
      <c r="AV13" s="17"/>
      <c r="AW13" s="17">
        <v>2.1993952857014099E-2</v>
      </c>
      <c r="AX13" s="17">
        <v>1.96295697027935E-2</v>
      </c>
      <c r="AY13" s="17">
        <v>2.22458196621802E-2</v>
      </c>
      <c r="AZ13" s="17">
        <v>4.7214455280750703E-2</v>
      </c>
      <c r="BA13" s="17">
        <v>5.7840905915740398E-2</v>
      </c>
      <c r="BB13" s="17"/>
      <c r="BC13" s="17">
        <v>6.1178314914773303E-2</v>
      </c>
      <c r="BD13" s="17">
        <v>1.9170316515919002E-2</v>
      </c>
      <c r="BE13" s="17">
        <v>1.82888712505304E-2</v>
      </c>
      <c r="BF13" s="17">
        <v>2.94459944765285E-2</v>
      </c>
      <c r="BG13" s="17">
        <v>2.61973335795922E-2</v>
      </c>
      <c r="BH13" s="17"/>
      <c r="BI13" s="17">
        <v>2.3829052090953502E-2</v>
      </c>
      <c r="BJ13" s="17"/>
      <c r="BK13" s="17">
        <v>2.6129362539351001E-2</v>
      </c>
      <c r="BL13" s="17">
        <v>3.230308502754E-2</v>
      </c>
      <c r="BM13" s="17">
        <v>2.1001383119039201E-2</v>
      </c>
      <c r="BN13" s="17">
        <v>1.9745413664331999E-2</v>
      </c>
      <c r="BO13" s="17"/>
      <c r="BP13" s="17">
        <v>2.7111600525729099E-2</v>
      </c>
      <c r="BQ13" s="17">
        <v>1.8520721874495698E-2</v>
      </c>
      <c r="BR13" s="17">
        <v>1.22672594062107E-2</v>
      </c>
      <c r="BS13" s="17">
        <v>4.8804906302418398E-2</v>
      </c>
      <c r="BT13" s="17">
        <v>6.5818231393572402E-2</v>
      </c>
      <c r="BU13" s="17"/>
      <c r="BV13" s="17">
        <v>2.5883578470218001E-2</v>
      </c>
      <c r="BW13" s="17">
        <v>1.6587929810573301E-2</v>
      </c>
      <c r="BX13" s="17">
        <v>9.1142715986268202E-3</v>
      </c>
      <c r="BY13" s="17">
        <v>3.9340523996383499E-2</v>
      </c>
      <c r="BZ13" s="17">
        <v>4.1278863601844303E-2</v>
      </c>
      <c r="CA13" s="17"/>
      <c r="CB13" s="17">
        <v>2.6364393338034801E-2</v>
      </c>
      <c r="CC13" s="17">
        <v>2.4256312067804601E-2</v>
      </c>
      <c r="CD13" s="17"/>
      <c r="CE13" s="17">
        <v>1.6547521152588202E-2</v>
      </c>
      <c r="CF13" s="17"/>
      <c r="CG13" s="17">
        <v>3.4587104896935998E-2</v>
      </c>
    </row>
    <row r="14" spans="2:85" x14ac:dyDescent="0.35">
      <c r="B14" s="18" t="s">
        <v>140</v>
      </c>
      <c r="C14" s="19">
        <v>0.101760139193765</v>
      </c>
      <c r="D14" s="19">
        <v>6.3006634730835898E-2</v>
      </c>
      <c r="E14" s="19">
        <v>0.138480486696579</v>
      </c>
      <c r="F14" s="19"/>
      <c r="G14" s="19">
        <v>7.2328185545144502E-2</v>
      </c>
      <c r="H14" s="19">
        <v>0.105279727670927</v>
      </c>
      <c r="I14" s="19">
        <v>0.121709684316716</v>
      </c>
      <c r="J14" s="19">
        <v>0.12118990052369601</v>
      </c>
      <c r="K14" s="19">
        <v>0.105008911268075</v>
      </c>
      <c r="L14" s="19">
        <v>8.4254769169508803E-2</v>
      </c>
      <c r="M14" s="19"/>
      <c r="N14" s="19">
        <v>7.6932936390745596E-2</v>
      </c>
      <c r="O14" s="19">
        <v>0.11928189056347099</v>
      </c>
      <c r="P14" s="19">
        <v>7.9207440818898606E-2</v>
      </c>
      <c r="Q14" s="19">
        <v>0.12775056294753501</v>
      </c>
      <c r="R14" s="19"/>
      <c r="S14" s="19">
        <v>7.7686244740914998E-2</v>
      </c>
      <c r="T14" s="19">
        <v>0.149006442869593</v>
      </c>
      <c r="U14" s="19">
        <v>0.108639353560976</v>
      </c>
      <c r="V14" s="19">
        <v>6.96701441340324E-2</v>
      </c>
      <c r="W14" s="19">
        <v>0.105326597441596</v>
      </c>
      <c r="X14" s="19">
        <v>6.4170115702905095E-2</v>
      </c>
      <c r="Y14" s="19">
        <v>0.11411163596529</v>
      </c>
      <c r="Z14" s="19">
        <v>0.102090445907354</v>
      </c>
      <c r="AA14" s="19">
        <v>0.118615618831848</v>
      </c>
      <c r="AB14" s="19">
        <v>6.2990908985041005E-2</v>
      </c>
      <c r="AC14" s="19">
        <v>0.145773610665653</v>
      </c>
      <c r="AD14" s="19">
        <v>0.13937649104380401</v>
      </c>
      <c r="AE14" s="19"/>
      <c r="AF14" s="19">
        <v>0.14497805733621999</v>
      </c>
      <c r="AG14" s="19">
        <v>0.14342197816225</v>
      </c>
      <c r="AH14" s="19">
        <v>0.160481868112371</v>
      </c>
      <c r="AI14" s="19">
        <v>9.2889683472401605E-2</v>
      </c>
      <c r="AJ14" s="19">
        <v>0.107473017972381</v>
      </c>
      <c r="AK14" s="19">
        <v>9.1600594266096805E-2</v>
      </c>
      <c r="AL14" s="19">
        <v>8.9658335339323894E-2</v>
      </c>
      <c r="AM14" s="19">
        <v>5.9928551090861398E-2</v>
      </c>
      <c r="AN14" s="19">
        <v>0.13205852203665999</v>
      </c>
      <c r="AO14" s="19">
        <v>0.11145107253209099</v>
      </c>
      <c r="AP14" s="19">
        <v>0.102902403288924</v>
      </c>
      <c r="AQ14" s="19">
        <v>9.53736880271258E-2</v>
      </c>
      <c r="AR14" s="19">
        <v>7.5907737975110898E-2</v>
      </c>
      <c r="AS14" s="19">
        <v>0.13965456118147501</v>
      </c>
      <c r="AT14" s="19">
        <v>1.4359350977742999E-2</v>
      </c>
      <c r="AU14" s="19">
        <v>5.4331263394990198E-2</v>
      </c>
      <c r="AV14" s="19"/>
      <c r="AW14" s="19">
        <v>0.112801420528559</v>
      </c>
      <c r="AX14" s="19">
        <v>0.111694707137346</v>
      </c>
      <c r="AY14" s="19">
        <v>9.1327264111006001E-2</v>
      </c>
      <c r="AZ14" s="19">
        <v>8.9094126949356506E-2</v>
      </c>
      <c r="BA14" s="19">
        <v>2.1554339631634101E-2</v>
      </c>
      <c r="BB14" s="19"/>
      <c r="BC14" s="19">
        <v>6.5136673934820005E-2</v>
      </c>
      <c r="BD14" s="19">
        <v>7.8805172634014695E-2</v>
      </c>
      <c r="BE14" s="19">
        <v>0.120236371517093</v>
      </c>
      <c r="BF14" s="19">
        <v>0.13270046193455001</v>
      </c>
      <c r="BG14" s="19">
        <v>0.12931990941088001</v>
      </c>
      <c r="BH14" s="19"/>
      <c r="BI14" s="19">
        <v>9.1151415283331899E-2</v>
      </c>
      <c r="BJ14" s="19"/>
      <c r="BK14" s="19">
        <v>8.9987420617507502E-2</v>
      </c>
      <c r="BL14" s="19">
        <v>0.107187144641191</v>
      </c>
      <c r="BM14" s="19">
        <v>9.8071559834107397E-2</v>
      </c>
      <c r="BN14" s="19">
        <v>0.2160044311937</v>
      </c>
      <c r="BO14" s="19"/>
      <c r="BP14" s="19">
        <v>8.6736197015548105E-2</v>
      </c>
      <c r="BQ14" s="19">
        <v>8.2411251093111704E-2</v>
      </c>
      <c r="BR14" s="19">
        <v>0.116016457727263</v>
      </c>
      <c r="BS14" s="19">
        <v>7.4506951478345906E-2</v>
      </c>
      <c r="BT14" s="19">
        <v>7.5725926747098493E-2</v>
      </c>
      <c r="BU14" s="19"/>
      <c r="BV14" s="19">
        <v>7.5326686660412701E-2</v>
      </c>
      <c r="BW14" s="19">
        <v>6.1855648562386102E-2</v>
      </c>
      <c r="BX14" s="19">
        <v>8.3910607444588795E-2</v>
      </c>
      <c r="BY14" s="19">
        <v>7.4796360848069204E-2</v>
      </c>
      <c r="BZ14" s="19">
        <v>0.10753797029734601</v>
      </c>
      <c r="CA14" s="19"/>
      <c r="CB14" s="19">
        <v>6.3437135163622801E-2</v>
      </c>
      <c r="CC14" s="19">
        <v>0.12420552178297301</v>
      </c>
      <c r="CD14" s="19"/>
      <c r="CE14" s="19">
        <v>6.4267911310357098E-2</v>
      </c>
      <c r="CF14" s="19"/>
      <c r="CG14" s="19">
        <v>6.1124967534232001E-2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G19"/>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291</v>
      </c>
      <c r="C9" s="17">
        <v>0.14437139224779799</v>
      </c>
      <c r="D9" s="17">
        <v>0.18325938220384599</v>
      </c>
      <c r="E9" s="17">
        <v>0.106871305886778</v>
      </c>
      <c r="F9" s="17"/>
      <c r="G9" s="17">
        <v>0.113380277002085</v>
      </c>
      <c r="H9" s="17">
        <v>0.19303545220925</v>
      </c>
      <c r="I9" s="17">
        <v>0.186019096168446</v>
      </c>
      <c r="J9" s="17">
        <v>0.14613630167605399</v>
      </c>
      <c r="K9" s="17">
        <v>0.114876264631515</v>
      </c>
      <c r="L9" s="17">
        <v>0.109877687688524</v>
      </c>
      <c r="M9" s="17"/>
      <c r="N9" s="17">
        <v>0.19973304467105099</v>
      </c>
      <c r="O9" s="17">
        <v>0.12023116886221701</v>
      </c>
      <c r="P9" s="17">
        <v>0.129487428442843</v>
      </c>
      <c r="Q9" s="17">
        <v>0.122511913668019</v>
      </c>
      <c r="R9" s="17"/>
      <c r="S9" s="17">
        <v>0.21802068761622001</v>
      </c>
      <c r="T9" s="17">
        <v>0.14915324732097701</v>
      </c>
      <c r="U9" s="17">
        <v>0.18764471290693899</v>
      </c>
      <c r="V9" s="17">
        <v>0.114806422905467</v>
      </c>
      <c r="W9" s="17">
        <v>0.104240078465956</v>
      </c>
      <c r="X9" s="17">
        <v>0.15763400332362501</v>
      </c>
      <c r="Y9" s="17">
        <v>8.2850087786990601E-2</v>
      </c>
      <c r="Z9" s="17">
        <v>0.105652382529586</v>
      </c>
      <c r="AA9" s="17">
        <v>0.16249318472365501</v>
      </c>
      <c r="AB9" s="17">
        <v>0.132103610280704</v>
      </c>
      <c r="AC9" s="17">
        <v>0.103249992594814</v>
      </c>
      <c r="AD9" s="17">
        <v>6.1234108278204601E-2</v>
      </c>
      <c r="AE9" s="17"/>
      <c r="AF9" s="17">
        <v>0.18880567277459201</v>
      </c>
      <c r="AG9" s="17">
        <v>9.3760622525045106E-2</v>
      </c>
      <c r="AH9" s="17">
        <v>0.12287269274654999</v>
      </c>
      <c r="AI9" s="17">
        <v>0.10808865129427001</v>
      </c>
      <c r="AJ9" s="17">
        <v>0.11709911364681599</v>
      </c>
      <c r="AK9" s="17">
        <v>0.12897598741678901</v>
      </c>
      <c r="AL9" s="17">
        <v>0.107572170543603</v>
      </c>
      <c r="AM9" s="17">
        <v>0.114806154461188</v>
      </c>
      <c r="AN9" s="17">
        <v>0.100173856185073</v>
      </c>
      <c r="AO9" s="17">
        <v>0.143761343827016</v>
      </c>
      <c r="AP9" s="17">
        <v>0.16771651227503401</v>
      </c>
      <c r="AQ9" s="17">
        <v>0.18580171493149</v>
      </c>
      <c r="AR9" s="17">
        <v>0.195408532691907</v>
      </c>
      <c r="AS9" s="17">
        <v>0.14797088227708499</v>
      </c>
      <c r="AT9" s="17">
        <v>0.25452175619869599</v>
      </c>
      <c r="AU9" s="17">
        <v>0.30099936072731998</v>
      </c>
      <c r="AV9" s="17"/>
      <c r="AW9" s="17">
        <v>0.12816188803484199</v>
      </c>
      <c r="AX9" s="17">
        <v>7.9974849931741407E-2</v>
      </c>
      <c r="AY9" s="17">
        <v>0.17048743887144699</v>
      </c>
      <c r="AZ9" s="17">
        <v>0.25480039540896399</v>
      </c>
      <c r="BA9" s="17">
        <v>0.31318311858831999</v>
      </c>
      <c r="BB9" s="17"/>
      <c r="BC9" s="17">
        <v>0.27674151094329902</v>
      </c>
      <c r="BD9" s="17">
        <v>0.15308892937701399</v>
      </c>
      <c r="BE9" s="17">
        <v>0.119163781666856</v>
      </c>
      <c r="BF9" s="17">
        <v>0.102216369852679</v>
      </c>
      <c r="BG9" s="17">
        <v>8.3141058073154805E-2</v>
      </c>
      <c r="BH9" s="17"/>
      <c r="BI9" s="17">
        <v>0.14746644103273601</v>
      </c>
      <c r="BJ9" s="17"/>
      <c r="BK9" s="17">
        <v>0.18471487855066099</v>
      </c>
      <c r="BL9" s="17">
        <v>0.10954107253975701</v>
      </c>
      <c r="BM9" s="17">
        <v>0.15389311310008</v>
      </c>
      <c r="BN9" s="17">
        <v>3.3434378866898998E-2</v>
      </c>
      <c r="BO9" s="17"/>
      <c r="BP9" s="17">
        <v>0.14681387286250699</v>
      </c>
      <c r="BQ9" s="17">
        <v>0.19330178019285801</v>
      </c>
      <c r="BR9" s="17">
        <v>0.165273082235148</v>
      </c>
      <c r="BS9" s="17">
        <v>9.0492677878330999E-2</v>
      </c>
      <c r="BT9" s="17">
        <v>0.17203001298970899</v>
      </c>
      <c r="BU9" s="17"/>
      <c r="BV9" s="17">
        <v>0.15172000279873099</v>
      </c>
      <c r="BW9" s="17">
        <v>0.21478489456678199</v>
      </c>
      <c r="BX9" s="17">
        <v>0.13360802056041901</v>
      </c>
      <c r="BY9" s="17">
        <v>0.11467578367711199</v>
      </c>
      <c r="BZ9" s="17">
        <v>0.156059383347292</v>
      </c>
      <c r="CA9" s="17"/>
      <c r="CB9" s="17">
        <v>0.16297915183740599</v>
      </c>
      <c r="CC9" s="17">
        <v>0.13347302209945899</v>
      </c>
      <c r="CD9" s="17"/>
      <c r="CE9" s="17">
        <v>0.22259378993439399</v>
      </c>
      <c r="CF9" s="17"/>
      <c r="CG9" s="17">
        <v>0.26506234314285099</v>
      </c>
    </row>
    <row r="10" spans="2:85" x14ac:dyDescent="0.35">
      <c r="B10" s="18" t="s">
        <v>292</v>
      </c>
      <c r="C10" s="17">
        <v>0.28785675340303901</v>
      </c>
      <c r="D10" s="17">
        <v>0.31197982216537301</v>
      </c>
      <c r="E10" s="17">
        <v>0.26359565434170801</v>
      </c>
      <c r="F10" s="17"/>
      <c r="G10" s="17">
        <v>0.41447037946973098</v>
      </c>
      <c r="H10" s="17">
        <v>0.34676676053064898</v>
      </c>
      <c r="I10" s="17">
        <v>0.34090493783617298</v>
      </c>
      <c r="J10" s="17">
        <v>0.225958529174449</v>
      </c>
      <c r="K10" s="17">
        <v>0.19751220996337901</v>
      </c>
      <c r="L10" s="17">
        <v>0.22375183680045299</v>
      </c>
      <c r="M10" s="17"/>
      <c r="N10" s="17">
        <v>0.33675712863143598</v>
      </c>
      <c r="O10" s="17">
        <v>0.28099087111814602</v>
      </c>
      <c r="P10" s="17">
        <v>0.271222815027579</v>
      </c>
      <c r="Q10" s="17">
        <v>0.25912558553028597</v>
      </c>
      <c r="R10" s="17"/>
      <c r="S10" s="17">
        <v>0.309941068681436</v>
      </c>
      <c r="T10" s="17">
        <v>0.243032391937476</v>
      </c>
      <c r="U10" s="17">
        <v>0.21785691575737001</v>
      </c>
      <c r="V10" s="17">
        <v>0.304355139423718</v>
      </c>
      <c r="W10" s="17">
        <v>0.27732711144782102</v>
      </c>
      <c r="X10" s="17">
        <v>0.30996463318025003</v>
      </c>
      <c r="Y10" s="17">
        <v>0.31159602154307797</v>
      </c>
      <c r="Z10" s="17">
        <v>0.26809594815377003</v>
      </c>
      <c r="AA10" s="17">
        <v>0.28727931682138602</v>
      </c>
      <c r="AB10" s="17">
        <v>0.31257315664373098</v>
      </c>
      <c r="AC10" s="17">
        <v>0.35950681923134298</v>
      </c>
      <c r="AD10" s="17">
        <v>0.24596072282325701</v>
      </c>
      <c r="AE10" s="17"/>
      <c r="AF10" s="17">
        <v>0.33627172801772298</v>
      </c>
      <c r="AG10" s="17">
        <v>0.25129838658060799</v>
      </c>
      <c r="AH10" s="17">
        <v>0.23440053537144501</v>
      </c>
      <c r="AI10" s="17">
        <v>0.223206640416869</v>
      </c>
      <c r="AJ10" s="17">
        <v>0.30344588006494999</v>
      </c>
      <c r="AK10" s="17">
        <v>0.28633206719562798</v>
      </c>
      <c r="AL10" s="17">
        <v>0.26435995181759703</v>
      </c>
      <c r="AM10" s="17">
        <v>0.33875504850157601</v>
      </c>
      <c r="AN10" s="17">
        <v>0.27225206877020097</v>
      </c>
      <c r="AO10" s="17">
        <v>0.25604488686170801</v>
      </c>
      <c r="AP10" s="17">
        <v>0.31212788812227898</v>
      </c>
      <c r="AQ10" s="17">
        <v>0.32449466312782199</v>
      </c>
      <c r="AR10" s="17">
        <v>0.37023831376108102</v>
      </c>
      <c r="AS10" s="17">
        <v>0.231439710591683</v>
      </c>
      <c r="AT10" s="17">
        <v>0.30380898032213099</v>
      </c>
      <c r="AU10" s="17">
        <v>0.34939900712382099</v>
      </c>
      <c r="AV10" s="17"/>
      <c r="AW10" s="17">
        <v>0.22811252720765701</v>
      </c>
      <c r="AX10" s="17">
        <v>0.30662126700730002</v>
      </c>
      <c r="AY10" s="17">
        <v>0.314264548572532</v>
      </c>
      <c r="AZ10" s="17">
        <v>0.34312646167920502</v>
      </c>
      <c r="BA10" s="17">
        <v>0.43278115546893597</v>
      </c>
      <c r="BB10" s="17"/>
      <c r="BC10" s="17">
        <v>0.36118729834220498</v>
      </c>
      <c r="BD10" s="17">
        <v>0.32420453843930203</v>
      </c>
      <c r="BE10" s="17">
        <v>0.239090273165807</v>
      </c>
      <c r="BF10" s="17">
        <v>0.26136851000278399</v>
      </c>
      <c r="BG10" s="17">
        <v>0.31104339684965998</v>
      </c>
      <c r="BH10" s="17"/>
      <c r="BI10" s="17">
        <v>0.29113796884916598</v>
      </c>
      <c r="BJ10" s="17"/>
      <c r="BK10" s="17">
        <v>0.34846244911509899</v>
      </c>
      <c r="BL10" s="17">
        <v>0.241535975151104</v>
      </c>
      <c r="BM10" s="17">
        <v>0.28905939117902302</v>
      </c>
      <c r="BN10" s="17">
        <v>0.35664188561015098</v>
      </c>
      <c r="BO10" s="17"/>
      <c r="BP10" s="17">
        <v>0.259121280955036</v>
      </c>
      <c r="BQ10" s="17">
        <v>0.34223010233224999</v>
      </c>
      <c r="BR10" s="17">
        <v>0.273084930580274</v>
      </c>
      <c r="BS10" s="17">
        <v>0.23919136252877801</v>
      </c>
      <c r="BT10" s="17">
        <v>0.40998273831625098</v>
      </c>
      <c r="BU10" s="17"/>
      <c r="BV10" s="17">
        <v>0.29645770270618998</v>
      </c>
      <c r="BW10" s="17">
        <v>0.39187547156800501</v>
      </c>
      <c r="BX10" s="17">
        <v>0.32658295771068102</v>
      </c>
      <c r="BY10" s="17">
        <v>0.23310786537692599</v>
      </c>
      <c r="BZ10" s="17">
        <v>0.362685147017065</v>
      </c>
      <c r="CA10" s="17"/>
      <c r="CB10" s="17">
        <v>0.28473652455433401</v>
      </c>
      <c r="CC10" s="17">
        <v>0.289684238801103</v>
      </c>
      <c r="CD10" s="17"/>
      <c r="CE10" s="17">
        <v>0.395371827276285</v>
      </c>
      <c r="CF10" s="17"/>
      <c r="CG10" s="17">
        <v>0.36217797481784098</v>
      </c>
    </row>
    <row r="11" spans="2:85" x14ac:dyDescent="0.35">
      <c r="B11" s="18" t="s">
        <v>319</v>
      </c>
      <c r="C11" s="17">
        <v>0.24252442550054101</v>
      </c>
      <c r="D11" s="17">
        <v>0.22174762594493599</v>
      </c>
      <c r="E11" s="17">
        <v>0.263507658612673</v>
      </c>
      <c r="F11" s="17"/>
      <c r="G11" s="17">
        <v>0.22720638364329801</v>
      </c>
      <c r="H11" s="17">
        <v>0.22909866080250799</v>
      </c>
      <c r="I11" s="17">
        <v>0.20729163393712099</v>
      </c>
      <c r="J11" s="17">
        <v>0.27188459024247602</v>
      </c>
      <c r="K11" s="17">
        <v>0.2607161443398</v>
      </c>
      <c r="L11" s="17">
        <v>0.25616261927720801</v>
      </c>
      <c r="M11" s="17"/>
      <c r="N11" s="17">
        <v>0.21500768452589</v>
      </c>
      <c r="O11" s="17">
        <v>0.244441841505874</v>
      </c>
      <c r="P11" s="17">
        <v>0.277837332239118</v>
      </c>
      <c r="Q11" s="17">
        <v>0.235939103522812</v>
      </c>
      <c r="R11" s="17"/>
      <c r="S11" s="17">
        <v>0.227944100946258</v>
      </c>
      <c r="T11" s="17">
        <v>0.26765847112410501</v>
      </c>
      <c r="U11" s="17">
        <v>0.237113128080125</v>
      </c>
      <c r="V11" s="17">
        <v>0.26422061338278402</v>
      </c>
      <c r="W11" s="17">
        <v>0.261346677318609</v>
      </c>
      <c r="X11" s="17">
        <v>0.19691968369988799</v>
      </c>
      <c r="Y11" s="17">
        <v>0.21411802062761301</v>
      </c>
      <c r="Z11" s="17">
        <v>0.231883377706781</v>
      </c>
      <c r="AA11" s="17">
        <v>0.23153242114521899</v>
      </c>
      <c r="AB11" s="17">
        <v>0.24165601170915399</v>
      </c>
      <c r="AC11" s="17">
        <v>0.25014213813196501</v>
      </c>
      <c r="AD11" s="17">
        <v>0.36388996198981499</v>
      </c>
      <c r="AE11" s="17"/>
      <c r="AF11" s="17">
        <v>0.164883477579742</v>
      </c>
      <c r="AG11" s="17">
        <v>0.27328561918132999</v>
      </c>
      <c r="AH11" s="17">
        <v>0.282997762333007</v>
      </c>
      <c r="AI11" s="17">
        <v>0.24740052581807301</v>
      </c>
      <c r="AJ11" s="17">
        <v>0.220591726653521</v>
      </c>
      <c r="AK11" s="17">
        <v>0.25663391738062602</v>
      </c>
      <c r="AL11" s="17">
        <v>0.263236480765974</v>
      </c>
      <c r="AM11" s="17">
        <v>0.20252246827397399</v>
      </c>
      <c r="AN11" s="17">
        <v>0.27026607781979001</v>
      </c>
      <c r="AO11" s="17">
        <v>0.28457790191065802</v>
      </c>
      <c r="AP11" s="17">
        <v>0.18410862450816401</v>
      </c>
      <c r="AQ11" s="17">
        <v>0.202152700157746</v>
      </c>
      <c r="AR11" s="17">
        <v>0.24859435177433001</v>
      </c>
      <c r="AS11" s="17">
        <v>0.34835308764470901</v>
      </c>
      <c r="AT11" s="17">
        <v>0.25703408575315301</v>
      </c>
      <c r="AU11" s="17">
        <v>0.18697283634446399</v>
      </c>
      <c r="AV11" s="17"/>
      <c r="AW11" s="17">
        <v>0.258052622805853</v>
      </c>
      <c r="AX11" s="17">
        <v>0.271121595112845</v>
      </c>
      <c r="AY11" s="17">
        <v>0.246589271547943</v>
      </c>
      <c r="AZ11" s="17">
        <v>0.16308024837118901</v>
      </c>
      <c r="BA11" s="17">
        <v>0.14917097152088199</v>
      </c>
      <c r="BB11" s="17"/>
      <c r="BC11" s="17">
        <v>0.164891717580265</v>
      </c>
      <c r="BD11" s="17">
        <v>0.22737991575754901</v>
      </c>
      <c r="BE11" s="17">
        <v>0.29560745239620201</v>
      </c>
      <c r="BF11" s="17">
        <v>0.23162387156500899</v>
      </c>
      <c r="BG11" s="17">
        <v>0.12066694814697899</v>
      </c>
      <c r="BH11" s="17"/>
      <c r="BI11" s="17">
        <v>0.242459631312618</v>
      </c>
      <c r="BJ11" s="17"/>
      <c r="BK11" s="17">
        <v>0.21134600676752699</v>
      </c>
      <c r="BL11" s="17">
        <v>0.26744129004161299</v>
      </c>
      <c r="BM11" s="17">
        <v>0.243294056904925</v>
      </c>
      <c r="BN11" s="17">
        <v>0.16028064975148701</v>
      </c>
      <c r="BO11" s="17"/>
      <c r="BP11" s="17">
        <v>0.20187528805457</v>
      </c>
      <c r="BQ11" s="17">
        <v>0.21954315536494901</v>
      </c>
      <c r="BR11" s="17">
        <v>0.257631248613092</v>
      </c>
      <c r="BS11" s="17">
        <v>0.24377088108223499</v>
      </c>
      <c r="BT11" s="17">
        <v>0.23056493395788599</v>
      </c>
      <c r="BU11" s="17"/>
      <c r="BV11" s="17">
        <v>0.237116750912476</v>
      </c>
      <c r="BW11" s="17">
        <v>0.219921967312527</v>
      </c>
      <c r="BX11" s="17">
        <v>0.27128398412469901</v>
      </c>
      <c r="BY11" s="17">
        <v>0.23121200913566101</v>
      </c>
      <c r="BZ11" s="17">
        <v>0.233658858176329</v>
      </c>
      <c r="CA11" s="17"/>
      <c r="CB11" s="17">
        <v>0.205176846006765</v>
      </c>
      <c r="CC11" s="17">
        <v>0.264398512142061</v>
      </c>
      <c r="CD11" s="17"/>
      <c r="CE11" s="17">
        <v>0.220145330066497</v>
      </c>
      <c r="CF11" s="17"/>
      <c r="CG11" s="17">
        <v>0.141562813395923</v>
      </c>
    </row>
    <row r="12" spans="2:85" x14ac:dyDescent="0.35">
      <c r="B12" s="18" t="s">
        <v>293</v>
      </c>
      <c r="C12" s="17">
        <v>0.13220841587427501</v>
      </c>
      <c r="D12" s="17">
        <v>0.132311626976478</v>
      </c>
      <c r="E12" s="17">
        <v>0.132499818842921</v>
      </c>
      <c r="F12" s="17"/>
      <c r="G12" s="17">
        <v>9.9017703282233693E-2</v>
      </c>
      <c r="H12" s="17">
        <v>0.114652668601905</v>
      </c>
      <c r="I12" s="17">
        <v>9.4552623019736798E-2</v>
      </c>
      <c r="J12" s="17">
        <v>0.15332730024029001</v>
      </c>
      <c r="K12" s="17">
        <v>0.15874443950994399</v>
      </c>
      <c r="L12" s="17">
        <v>0.16412956699689901</v>
      </c>
      <c r="M12" s="17"/>
      <c r="N12" s="17">
        <v>9.96937490189094E-2</v>
      </c>
      <c r="O12" s="17">
        <v>0.13772656412529499</v>
      </c>
      <c r="P12" s="17">
        <v>0.141931633972048</v>
      </c>
      <c r="Q12" s="17">
        <v>0.15268832992683701</v>
      </c>
      <c r="R12" s="17"/>
      <c r="S12" s="17">
        <v>0.103974201149294</v>
      </c>
      <c r="T12" s="17">
        <v>0.123321202929648</v>
      </c>
      <c r="U12" s="17">
        <v>0.153038950337054</v>
      </c>
      <c r="V12" s="17">
        <v>0.14483692968884401</v>
      </c>
      <c r="W12" s="17">
        <v>0.13748912213552</v>
      </c>
      <c r="X12" s="17">
        <v>0.16768598499648801</v>
      </c>
      <c r="Y12" s="17">
        <v>0.135716954930508</v>
      </c>
      <c r="Z12" s="17">
        <v>0.18070581542515701</v>
      </c>
      <c r="AA12" s="17">
        <v>0.104187053071292</v>
      </c>
      <c r="AB12" s="17">
        <v>0.13219866287917101</v>
      </c>
      <c r="AC12" s="17">
        <v>6.8618696462771703E-2</v>
      </c>
      <c r="AD12" s="17">
        <v>0.22579474602042299</v>
      </c>
      <c r="AE12" s="17"/>
      <c r="AF12" s="17">
        <v>0.11268146073220101</v>
      </c>
      <c r="AG12" s="17">
        <v>8.8292729846858195E-2</v>
      </c>
      <c r="AH12" s="17">
        <v>0.114342026644617</v>
      </c>
      <c r="AI12" s="17">
        <v>0.14931958172117099</v>
      </c>
      <c r="AJ12" s="17">
        <v>0.157472825524093</v>
      </c>
      <c r="AK12" s="17">
        <v>0.14337301592927601</v>
      </c>
      <c r="AL12" s="17">
        <v>0.18184763709743301</v>
      </c>
      <c r="AM12" s="17">
        <v>0.14525427941414101</v>
      </c>
      <c r="AN12" s="17">
        <v>0.13567699679384601</v>
      </c>
      <c r="AO12" s="17">
        <v>6.6504263296793195E-2</v>
      </c>
      <c r="AP12" s="17">
        <v>0.14334274053997301</v>
      </c>
      <c r="AQ12" s="17">
        <v>9.9771452923399603E-2</v>
      </c>
      <c r="AR12" s="17">
        <v>9.9905866759058506E-2</v>
      </c>
      <c r="AS12" s="17">
        <v>9.8884529193518103E-2</v>
      </c>
      <c r="AT12" s="17">
        <v>0.109971565704879</v>
      </c>
      <c r="AU12" s="17">
        <v>9.5015269159467702E-2</v>
      </c>
      <c r="AV12" s="17"/>
      <c r="AW12" s="17">
        <v>0.16437528032447901</v>
      </c>
      <c r="AX12" s="17">
        <v>0.132474207542115</v>
      </c>
      <c r="AY12" s="17">
        <v>0.12203120765346299</v>
      </c>
      <c r="AZ12" s="17">
        <v>6.9904974325553398E-2</v>
      </c>
      <c r="BA12" s="17">
        <v>8.3948757621484502E-2</v>
      </c>
      <c r="BB12" s="17"/>
      <c r="BC12" s="17">
        <v>7.0886003387421001E-2</v>
      </c>
      <c r="BD12" s="17">
        <v>0.14417347295291599</v>
      </c>
      <c r="BE12" s="17">
        <v>0.138197775865361</v>
      </c>
      <c r="BF12" s="17">
        <v>0.116897910619815</v>
      </c>
      <c r="BG12" s="17">
        <v>0.20233154191111</v>
      </c>
      <c r="BH12" s="17"/>
      <c r="BI12" s="17">
        <v>0.13030046908203299</v>
      </c>
      <c r="BJ12" s="17"/>
      <c r="BK12" s="17">
        <v>0.102941192234925</v>
      </c>
      <c r="BL12" s="17">
        <v>0.15614702593288701</v>
      </c>
      <c r="BM12" s="17">
        <v>0.132550709375437</v>
      </c>
      <c r="BN12" s="17">
        <v>5.7071552105447898E-2</v>
      </c>
      <c r="BO12" s="17"/>
      <c r="BP12" s="17">
        <v>0.201774809373548</v>
      </c>
      <c r="BQ12" s="17">
        <v>9.5636006933974296E-2</v>
      </c>
      <c r="BR12" s="17">
        <v>0.127586674482462</v>
      </c>
      <c r="BS12" s="17">
        <v>0.12470544469438299</v>
      </c>
      <c r="BT12" s="17">
        <v>8.5440069853445197E-2</v>
      </c>
      <c r="BU12" s="17"/>
      <c r="BV12" s="17">
        <v>0.15223638521022601</v>
      </c>
      <c r="BW12" s="17">
        <v>8.46765573181891E-2</v>
      </c>
      <c r="BX12" s="17">
        <v>0.165856057304483</v>
      </c>
      <c r="BY12" s="17">
        <v>0.14587059648842601</v>
      </c>
      <c r="BZ12" s="17">
        <v>0.111412014661325</v>
      </c>
      <c r="CA12" s="17"/>
      <c r="CB12" s="17">
        <v>0.13139681057976399</v>
      </c>
      <c r="CC12" s="17">
        <v>0.13268376460561199</v>
      </c>
      <c r="CD12" s="17"/>
      <c r="CE12" s="17">
        <v>8.2260617770007802E-2</v>
      </c>
      <c r="CF12" s="17"/>
      <c r="CG12" s="17">
        <v>6.6078347226667805E-2</v>
      </c>
    </row>
    <row r="13" spans="2:85" x14ac:dyDescent="0.35">
      <c r="B13" s="18" t="s">
        <v>294</v>
      </c>
      <c r="C13" s="17">
        <v>9.8685849026338202E-2</v>
      </c>
      <c r="D13" s="17">
        <v>9.4511464190626698E-2</v>
      </c>
      <c r="E13" s="17">
        <v>0.103049863718236</v>
      </c>
      <c r="F13" s="17"/>
      <c r="G13" s="17">
        <v>7.18224909611445E-2</v>
      </c>
      <c r="H13" s="17">
        <v>3.3673583469776697E-2</v>
      </c>
      <c r="I13" s="17">
        <v>8.2400025843411107E-2</v>
      </c>
      <c r="J13" s="17">
        <v>8.1397487991553302E-2</v>
      </c>
      <c r="K13" s="17">
        <v>0.17296355405119301</v>
      </c>
      <c r="L13" s="17">
        <v>0.14684819690702899</v>
      </c>
      <c r="M13" s="17"/>
      <c r="N13" s="17">
        <v>8.2066359737685002E-2</v>
      </c>
      <c r="O13" s="17">
        <v>0.101869211106961</v>
      </c>
      <c r="P13" s="17">
        <v>0.10518313478366299</v>
      </c>
      <c r="Q13" s="17">
        <v>0.108396076220001</v>
      </c>
      <c r="R13" s="17"/>
      <c r="S13" s="17">
        <v>5.2323903127269401E-2</v>
      </c>
      <c r="T13" s="17">
        <v>0.100838531318742</v>
      </c>
      <c r="U13" s="17">
        <v>0.12448447838018301</v>
      </c>
      <c r="V13" s="17">
        <v>7.7528377679636606E-2</v>
      </c>
      <c r="W13" s="17">
        <v>0.131199508963216</v>
      </c>
      <c r="X13" s="17">
        <v>0.12893510308597</v>
      </c>
      <c r="Y13" s="17">
        <v>0.105022326121469</v>
      </c>
      <c r="Z13" s="17">
        <v>0.13266540698811899</v>
      </c>
      <c r="AA13" s="17">
        <v>8.5910141028654505E-2</v>
      </c>
      <c r="AB13" s="17">
        <v>0.13541933558371599</v>
      </c>
      <c r="AC13" s="17">
        <v>7.4072336090064902E-2</v>
      </c>
      <c r="AD13" s="17">
        <v>4.9241395781147203E-2</v>
      </c>
      <c r="AE13" s="17"/>
      <c r="AF13" s="17">
        <v>0.119818959757705</v>
      </c>
      <c r="AG13" s="17">
        <v>0.11260280980248701</v>
      </c>
      <c r="AH13" s="17">
        <v>0.141870833024342</v>
      </c>
      <c r="AI13" s="17">
        <v>0.151886517853356</v>
      </c>
      <c r="AJ13" s="17">
        <v>8.1279720903594796E-2</v>
      </c>
      <c r="AK13" s="17">
        <v>6.57158307945718E-2</v>
      </c>
      <c r="AL13" s="17">
        <v>9.5432570082937804E-2</v>
      </c>
      <c r="AM13" s="17">
        <v>0.11513428760566601</v>
      </c>
      <c r="AN13" s="17">
        <v>9.2072888598817695E-2</v>
      </c>
      <c r="AO13" s="17">
        <v>0.1311651469956</v>
      </c>
      <c r="AP13" s="17">
        <v>0.11234905557971001</v>
      </c>
      <c r="AQ13" s="17">
        <v>0.12175753299993</v>
      </c>
      <c r="AR13" s="17">
        <v>5.3363765002578299E-2</v>
      </c>
      <c r="AS13" s="17">
        <v>0.12877937702350201</v>
      </c>
      <c r="AT13" s="17">
        <v>6.0558961157773497E-2</v>
      </c>
      <c r="AU13" s="17">
        <v>4.3105580482759497E-2</v>
      </c>
      <c r="AV13" s="17"/>
      <c r="AW13" s="17">
        <v>0.10065913973990299</v>
      </c>
      <c r="AX13" s="17">
        <v>0.104264385298779</v>
      </c>
      <c r="AY13" s="17">
        <v>7.6055231186748604E-2</v>
      </c>
      <c r="AZ13" s="17">
        <v>9.9272628958263498E-2</v>
      </c>
      <c r="BA13" s="17">
        <v>0</v>
      </c>
      <c r="BB13" s="17"/>
      <c r="BC13" s="17">
        <v>7.9599300374114196E-2</v>
      </c>
      <c r="BD13" s="17">
        <v>8.9938039855691598E-2</v>
      </c>
      <c r="BE13" s="17">
        <v>9.3935209011426102E-2</v>
      </c>
      <c r="BF13" s="17">
        <v>0.13837392073305399</v>
      </c>
      <c r="BG13" s="17">
        <v>0.134051325634058</v>
      </c>
      <c r="BH13" s="17"/>
      <c r="BI13" s="17">
        <v>0.105015368294614</v>
      </c>
      <c r="BJ13" s="17"/>
      <c r="BK13" s="17">
        <v>7.7934605920012903E-2</v>
      </c>
      <c r="BL13" s="17">
        <v>0.12158045843778099</v>
      </c>
      <c r="BM13" s="17">
        <v>9.1437971211534005E-2</v>
      </c>
      <c r="BN13" s="17">
        <v>0.14837606787628499</v>
      </c>
      <c r="BO13" s="17"/>
      <c r="BP13" s="17">
        <v>0.11418342252496</v>
      </c>
      <c r="BQ13" s="17">
        <v>6.5055219685861199E-2</v>
      </c>
      <c r="BR13" s="17">
        <v>8.1496217072523594E-2</v>
      </c>
      <c r="BS13" s="17">
        <v>0.23866552521602</v>
      </c>
      <c r="BT13" s="17">
        <v>3.4011631601936002E-2</v>
      </c>
      <c r="BU13" s="17"/>
      <c r="BV13" s="17">
        <v>9.4077379882114398E-2</v>
      </c>
      <c r="BW13" s="17">
        <v>3.2554404861572697E-2</v>
      </c>
      <c r="BX13" s="17">
        <v>3.8158676470494E-2</v>
      </c>
      <c r="BY13" s="17">
        <v>0.20390731819562599</v>
      </c>
      <c r="BZ13" s="17">
        <v>5.0191167354477401E-2</v>
      </c>
      <c r="CA13" s="17"/>
      <c r="CB13" s="17">
        <v>0.15625494809071699</v>
      </c>
      <c r="CC13" s="17">
        <v>6.4968229896070706E-2</v>
      </c>
      <c r="CD13" s="17"/>
      <c r="CE13" s="17">
        <v>2.6481489762409199E-2</v>
      </c>
      <c r="CF13" s="17"/>
      <c r="CG13" s="17">
        <v>0.123955337359063</v>
      </c>
    </row>
    <row r="14" spans="2:85" x14ac:dyDescent="0.35">
      <c r="B14" s="18" t="s">
        <v>140</v>
      </c>
      <c r="C14" s="19">
        <v>9.4353163948009397E-2</v>
      </c>
      <c r="D14" s="19">
        <v>5.6190078518740201E-2</v>
      </c>
      <c r="E14" s="19">
        <v>0.13047569859768299</v>
      </c>
      <c r="F14" s="19"/>
      <c r="G14" s="19">
        <v>7.4102765641507404E-2</v>
      </c>
      <c r="H14" s="19">
        <v>8.2772874385911605E-2</v>
      </c>
      <c r="I14" s="19">
        <v>8.8831683195112199E-2</v>
      </c>
      <c r="J14" s="19">
        <v>0.121295790675179</v>
      </c>
      <c r="K14" s="19">
        <v>9.5187387504168094E-2</v>
      </c>
      <c r="L14" s="19">
        <v>9.9230092329887401E-2</v>
      </c>
      <c r="M14" s="19"/>
      <c r="N14" s="19">
        <v>6.6742033415028101E-2</v>
      </c>
      <c r="O14" s="19">
        <v>0.11474034328150801</v>
      </c>
      <c r="P14" s="19">
        <v>7.43376555347489E-2</v>
      </c>
      <c r="Q14" s="19">
        <v>0.12133899113204399</v>
      </c>
      <c r="R14" s="19"/>
      <c r="S14" s="19">
        <v>8.7796038479522207E-2</v>
      </c>
      <c r="T14" s="19">
        <v>0.115996155369051</v>
      </c>
      <c r="U14" s="19">
        <v>7.9861814538329495E-2</v>
      </c>
      <c r="V14" s="19">
        <v>9.4252516919550305E-2</v>
      </c>
      <c r="W14" s="19">
        <v>8.8397501668877901E-2</v>
      </c>
      <c r="X14" s="19">
        <v>3.8860591713779501E-2</v>
      </c>
      <c r="Y14" s="19">
        <v>0.150696588990341</v>
      </c>
      <c r="Z14" s="19">
        <v>8.0997069196586599E-2</v>
      </c>
      <c r="AA14" s="19">
        <v>0.12859788320979301</v>
      </c>
      <c r="AB14" s="19">
        <v>4.6049222903523701E-2</v>
      </c>
      <c r="AC14" s="19">
        <v>0.144410017489042</v>
      </c>
      <c r="AD14" s="19">
        <v>5.3879065107152797E-2</v>
      </c>
      <c r="AE14" s="19"/>
      <c r="AF14" s="19">
        <v>7.7538701138036001E-2</v>
      </c>
      <c r="AG14" s="19">
        <v>0.18075983206367099</v>
      </c>
      <c r="AH14" s="19">
        <v>0.103516149880039</v>
      </c>
      <c r="AI14" s="19">
        <v>0.120098082896261</v>
      </c>
      <c r="AJ14" s="19">
        <v>0.120110733207026</v>
      </c>
      <c r="AK14" s="19">
        <v>0.118969181283109</v>
      </c>
      <c r="AL14" s="19">
        <v>8.7551189692455303E-2</v>
      </c>
      <c r="AM14" s="19">
        <v>8.35277617434559E-2</v>
      </c>
      <c r="AN14" s="19">
        <v>0.129558111832273</v>
      </c>
      <c r="AO14" s="19">
        <v>0.117946457108226</v>
      </c>
      <c r="AP14" s="19">
        <v>8.0355178974840596E-2</v>
      </c>
      <c r="AQ14" s="19">
        <v>6.6021935859612302E-2</v>
      </c>
      <c r="AR14" s="19">
        <v>3.24891700110456E-2</v>
      </c>
      <c r="AS14" s="19">
        <v>4.4572413269503397E-2</v>
      </c>
      <c r="AT14" s="19">
        <v>1.4104650863367501E-2</v>
      </c>
      <c r="AU14" s="19">
        <v>2.4507946162168701E-2</v>
      </c>
      <c r="AV14" s="19"/>
      <c r="AW14" s="19">
        <v>0.120638541887266</v>
      </c>
      <c r="AX14" s="19">
        <v>0.10554369510722</v>
      </c>
      <c r="AY14" s="19">
        <v>7.0572302167866002E-2</v>
      </c>
      <c r="AZ14" s="19">
        <v>6.9815291256825104E-2</v>
      </c>
      <c r="BA14" s="19">
        <v>2.0915996800377101E-2</v>
      </c>
      <c r="BB14" s="19"/>
      <c r="BC14" s="19">
        <v>4.66941693726955E-2</v>
      </c>
      <c r="BD14" s="19">
        <v>6.1215103617527099E-2</v>
      </c>
      <c r="BE14" s="19">
        <v>0.11400550789434701</v>
      </c>
      <c r="BF14" s="19">
        <v>0.14951941722666001</v>
      </c>
      <c r="BG14" s="19">
        <v>0.14876572938503899</v>
      </c>
      <c r="BH14" s="19"/>
      <c r="BI14" s="19">
        <v>8.3620121428834099E-2</v>
      </c>
      <c r="BJ14" s="19"/>
      <c r="BK14" s="19">
        <v>7.4600867411775004E-2</v>
      </c>
      <c r="BL14" s="19">
        <v>0.10375417789685699</v>
      </c>
      <c r="BM14" s="19">
        <v>8.9764758229000999E-2</v>
      </c>
      <c r="BN14" s="19">
        <v>0.24419546578973</v>
      </c>
      <c r="BO14" s="19"/>
      <c r="BP14" s="19">
        <v>7.6231326229378601E-2</v>
      </c>
      <c r="BQ14" s="19">
        <v>8.4233735490107195E-2</v>
      </c>
      <c r="BR14" s="19">
        <v>9.4927847016499603E-2</v>
      </c>
      <c r="BS14" s="19">
        <v>6.3174108600252799E-2</v>
      </c>
      <c r="BT14" s="19">
        <v>6.7970613280773806E-2</v>
      </c>
      <c r="BU14" s="19"/>
      <c r="BV14" s="19">
        <v>6.8391778490261998E-2</v>
      </c>
      <c r="BW14" s="19">
        <v>5.6186704372924202E-2</v>
      </c>
      <c r="BX14" s="19">
        <v>6.4510303829224805E-2</v>
      </c>
      <c r="BY14" s="19">
        <v>7.1226427126248895E-2</v>
      </c>
      <c r="BZ14" s="19">
        <v>8.5993429443511599E-2</v>
      </c>
      <c r="CA14" s="19"/>
      <c r="CB14" s="19">
        <v>5.9455718931014701E-2</v>
      </c>
      <c r="CC14" s="19">
        <v>0.11479223245569301</v>
      </c>
      <c r="CD14" s="19"/>
      <c r="CE14" s="19">
        <v>5.3146945190406199E-2</v>
      </c>
      <c r="CF14" s="19"/>
      <c r="CG14" s="19">
        <v>4.1163184057654102E-2</v>
      </c>
    </row>
    <row r="15" spans="2:85" x14ac:dyDescent="0.35">
      <c r="B15" s="16"/>
    </row>
    <row r="16" spans="2:85" x14ac:dyDescent="0.35">
      <c r="B16" t="s">
        <v>102</v>
      </c>
    </row>
    <row r="17" spans="2:2" x14ac:dyDescent="0.35">
      <c r="B17" t="s">
        <v>103</v>
      </c>
    </row>
    <row r="19" spans="2:2" x14ac:dyDescent="0.35">
      <c r="B19"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G1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328</v>
      </c>
      <c r="C9" s="17">
        <v>0.26264526888828199</v>
      </c>
      <c r="D9" s="17">
        <v>0.29167498550040899</v>
      </c>
      <c r="E9" s="17">
        <v>0.23454216319340401</v>
      </c>
      <c r="F9" s="17"/>
      <c r="G9" s="17">
        <v>0.30765527560950301</v>
      </c>
      <c r="H9" s="17">
        <v>0.32776793850539798</v>
      </c>
      <c r="I9" s="17">
        <v>0.31740106432981002</v>
      </c>
      <c r="J9" s="17">
        <v>0.27462071396293303</v>
      </c>
      <c r="K9" s="17">
        <v>0.20532235161783899</v>
      </c>
      <c r="L9" s="17">
        <v>0.16407403554549799</v>
      </c>
      <c r="M9" s="17"/>
      <c r="N9" s="17">
        <v>0.26866850988322799</v>
      </c>
      <c r="O9" s="17">
        <v>0.24079520733760601</v>
      </c>
      <c r="P9" s="17">
        <v>0.28195060950167999</v>
      </c>
      <c r="Q9" s="17">
        <v>0.263976695037759</v>
      </c>
      <c r="R9" s="17"/>
      <c r="S9" s="17">
        <v>0.28529836650814699</v>
      </c>
      <c r="T9" s="17">
        <v>0.24501311437360301</v>
      </c>
      <c r="U9" s="17">
        <v>0.20283562265765001</v>
      </c>
      <c r="V9" s="17">
        <v>0.28500060291317197</v>
      </c>
      <c r="W9" s="17">
        <v>0.24108640038620899</v>
      </c>
      <c r="X9" s="17">
        <v>0.23814925679916599</v>
      </c>
      <c r="Y9" s="17">
        <v>0.32921406829619998</v>
      </c>
      <c r="Z9" s="17">
        <v>0.33309488668730303</v>
      </c>
      <c r="AA9" s="17">
        <v>0.28661340189616202</v>
      </c>
      <c r="AB9" s="17">
        <v>0.27574437586629802</v>
      </c>
      <c r="AC9" s="17">
        <v>0.16370336787581599</v>
      </c>
      <c r="AD9" s="17">
        <v>0.215342886107972</v>
      </c>
      <c r="AE9" s="17"/>
      <c r="AF9" s="17">
        <v>0.29005122374871001</v>
      </c>
      <c r="AG9" s="17">
        <v>0.27451314245597802</v>
      </c>
      <c r="AH9" s="17">
        <v>0.18607874516798301</v>
      </c>
      <c r="AI9" s="17">
        <v>0.26075551565511601</v>
      </c>
      <c r="AJ9" s="17">
        <v>0.24229842914341701</v>
      </c>
      <c r="AK9" s="17">
        <v>0.26879632088442601</v>
      </c>
      <c r="AL9" s="17">
        <v>0.27479377648968201</v>
      </c>
      <c r="AM9" s="17">
        <v>0.25649401565033297</v>
      </c>
      <c r="AN9" s="17">
        <v>0.23675950662169001</v>
      </c>
      <c r="AO9" s="17">
        <v>0.31619067042215698</v>
      </c>
      <c r="AP9" s="17">
        <v>0.23709939380140499</v>
      </c>
      <c r="AQ9" s="17">
        <v>0.27247569238171798</v>
      </c>
      <c r="AR9" s="17">
        <v>0.27188662024371002</v>
      </c>
      <c r="AS9" s="17">
        <v>0.332404488937456</v>
      </c>
      <c r="AT9" s="17">
        <v>0.40187406004084197</v>
      </c>
      <c r="AU9" s="17">
        <v>0.31658995072118501</v>
      </c>
      <c r="AV9" s="17"/>
      <c r="AW9" s="17">
        <v>0.24224631949344799</v>
      </c>
      <c r="AX9" s="17">
        <v>0.248652524085751</v>
      </c>
      <c r="AY9" s="17">
        <v>0.29117040603435801</v>
      </c>
      <c r="AZ9" s="17">
        <v>0.29630054353827001</v>
      </c>
      <c r="BA9" s="17">
        <v>0.31384935578418999</v>
      </c>
      <c r="BB9" s="17"/>
      <c r="BC9" s="17">
        <v>0.34032605850905501</v>
      </c>
      <c r="BD9" s="17">
        <v>0.26723532616581802</v>
      </c>
      <c r="BE9" s="17">
        <v>0.24251170391527399</v>
      </c>
      <c r="BF9" s="17">
        <v>0.23447832660196799</v>
      </c>
      <c r="BG9" s="17">
        <v>0.30571264114250302</v>
      </c>
      <c r="BH9" s="17"/>
      <c r="BI9" s="17">
        <v>0.262932676737613</v>
      </c>
      <c r="BJ9" s="17"/>
      <c r="BK9" s="17">
        <v>0.28092813028171199</v>
      </c>
      <c r="BL9" s="17">
        <v>0.26338849857380597</v>
      </c>
      <c r="BM9" s="17">
        <v>0.25806382130569799</v>
      </c>
      <c r="BN9" s="17">
        <v>0.21396059964750799</v>
      </c>
      <c r="BO9" s="17"/>
      <c r="BP9" s="17">
        <v>0.20858617811671901</v>
      </c>
      <c r="BQ9" s="17">
        <v>0.29429473554186503</v>
      </c>
      <c r="BR9" s="17">
        <v>0.31002313827734801</v>
      </c>
      <c r="BS9" s="17">
        <v>0.25938676009947398</v>
      </c>
      <c r="BT9" s="17">
        <v>0.37010465173713297</v>
      </c>
      <c r="BU9" s="17"/>
      <c r="BV9" s="17">
        <v>0.179077076355699</v>
      </c>
      <c r="BW9" s="17">
        <v>0.30971878444481798</v>
      </c>
      <c r="BX9" s="17">
        <v>0.31741246117403199</v>
      </c>
      <c r="BY9" s="17">
        <v>0.232954693389609</v>
      </c>
      <c r="BZ9" s="17">
        <v>0.374622492479328</v>
      </c>
      <c r="CA9" s="17"/>
      <c r="CB9" s="17">
        <v>0.26286666672118397</v>
      </c>
      <c r="CC9" s="17">
        <v>0.26251559849344502</v>
      </c>
      <c r="CD9" s="17"/>
      <c r="CE9" s="17">
        <v>0.29229875332483002</v>
      </c>
      <c r="CF9" s="17"/>
      <c r="CG9" s="17">
        <v>0.31996442607307601</v>
      </c>
    </row>
    <row r="10" spans="2:85" x14ac:dyDescent="0.35">
      <c r="B10" s="18" t="s">
        <v>329</v>
      </c>
      <c r="C10" s="17">
        <v>0.25235867086602398</v>
      </c>
      <c r="D10" s="17">
        <v>0.26748368714090098</v>
      </c>
      <c r="E10" s="17">
        <v>0.23835531938044599</v>
      </c>
      <c r="F10" s="17"/>
      <c r="G10" s="17">
        <v>0.25644617183512403</v>
      </c>
      <c r="H10" s="17">
        <v>0.25355939569782199</v>
      </c>
      <c r="I10" s="17">
        <v>0.21450193932189701</v>
      </c>
      <c r="J10" s="17">
        <v>0.22262173958036699</v>
      </c>
      <c r="K10" s="17">
        <v>0.24088563276578401</v>
      </c>
      <c r="L10" s="17">
        <v>0.31126316985367197</v>
      </c>
      <c r="M10" s="17"/>
      <c r="N10" s="17">
        <v>0.28344916519709901</v>
      </c>
      <c r="O10" s="17">
        <v>0.26767652485151899</v>
      </c>
      <c r="P10" s="17">
        <v>0.26758799232876401</v>
      </c>
      <c r="Q10" s="17">
        <v>0.18629330826440699</v>
      </c>
      <c r="R10" s="17"/>
      <c r="S10" s="17">
        <v>0.28943835332100598</v>
      </c>
      <c r="T10" s="17">
        <v>0.24306554843276101</v>
      </c>
      <c r="U10" s="17">
        <v>0.26078455378371201</v>
      </c>
      <c r="V10" s="17">
        <v>0.21364436617832999</v>
      </c>
      <c r="W10" s="17">
        <v>0.28179187411182399</v>
      </c>
      <c r="X10" s="17">
        <v>0.302125639645691</v>
      </c>
      <c r="Y10" s="17">
        <v>0.190661889773592</v>
      </c>
      <c r="Z10" s="17">
        <v>0.23630710884877201</v>
      </c>
      <c r="AA10" s="17">
        <v>0.20888866457914701</v>
      </c>
      <c r="AB10" s="17">
        <v>0.25716825817265698</v>
      </c>
      <c r="AC10" s="17">
        <v>0.30992120772732201</v>
      </c>
      <c r="AD10" s="17">
        <v>0.230799473470855</v>
      </c>
      <c r="AE10" s="17"/>
      <c r="AF10" s="17">
        <v>0.32186164279760898</v>
      </c>
      <c r="AG10" s="17">
        <v>0.187765647020424</v>
      </c>
      <c r="AH10" s="17">
        <v>0.28213225321673302</v>
      </c>
      <c r="AI10" s="17">
        <v>0.16807673772529499</v>
      </c>
      <c r="AJ10" s="17">
        <v>0.21740998364966899</v>
      </c>
      <c r="AK10" s="17">
        <v>0.24023891730597</v>
      </c>
      <c r="AL10" s="17">
        <v>0.277112066665121</v>
      </c>
      <c r="AM10" s="17">
        <v>0.27765388346424102</v>
      </c>
      <c r="AN10" s="17">
        <v>0.27394768174349599</v>
      </c>
      <c r="AO10" s="17">
        <v>0.21467946548938499</v>
      </c>
      <c r="AP10" s="17">
        <v>0.29063950812028899</v>
      </c>
      <c r="AQ10" s="17">
        <v>0.27511625433050302</v>
      </c>
      <c r="AR10" s="17">
        <v>0.26721723455534802</v>
      </c>
      <c r="AS10" s="17">
        <v>0.17180321062319601</v>
      </c>
      <c r="AT10" s="17">
        <v>0.22676130587512999</v>
      </c>
      <c r="AU10" s="17">
        <v>0.30439461226384501</v>
      </c>
      <c r="AV10" s="17"/>
      <c r="AW10" s="17">
        <v>0.2250991530094</v>
      </c>
      <c r="AX10" s="17">
        <v>0.230800417700707</v>
      </c>
      <c r="AY10" s="17">
        <v>0.27155991136060598</v>
      </c>
      <c r="AZ10" s="17">
        <v>0.287654869995493</v>
      </c>
      <c r="BA10" s="17">
        <v>0.273248195095526</v>
      </c>
      <c r="BB10" s="17"/>
      <c r="BC10" s="17">
        <v>0.32120219114781001</v>
      </c>
      <c r="BD10" s="17">
        <v>0.25871115215222301</v>
      </c>
      <c r="BE10" s="17">
        <v>0.247970465003504</v>
      </c>
      <c r="BF10" s="17">
        <v>0.21109499509412399</v>
      </c>
      <c r="BG10" s="17">
        <v>0.189252903279653</v>
      </c>
      <c r="BH10" s="17"/>
      <c r="BI10" s="17">
        <v>0.263330818939636</v>
      </c>
      <c r="BJ10" s="17"/>
      <c r="BK10" s="17">
        <v>0.24989810762746101</v>
      </c>
      <c r="BL10" s="17">
        <v>0.273642658165964</v>
      </c>
      <c r="BM10" s="17">
        <v>0.24726575039235801</v>
      </c>
      <c r="BN10" s="17">
        <v>0.122929068593073</v>
      </c>
      <c r="BO10" s="17"/>
      <c r="BP10" s="17">
        <v>0.31335145815795801</v>
      </c>
      <c r="BQ10" s="17">
        <v>0.249636564733591</v>
      </c>
      <c r="BR10" s="17">
        <v>0.21962805749485201</v>
      </c>
      <c r="BS10" s="17">
        <v>0.29820815787142901</v>
      </c>
      <c r="BT10" s="17">
        <v>0.17268430297429799</v>
      </c>
      <c r="BU10" s="17"/>
      <c r="BV10" s="17">
        <v>0.35524552655687203</v>
      </c>
      <c r="BW10" s="17">
        <v>0.25001546288196003</v>
      </c>
      <c r="BX10" s="17">
        <v>0.240014209907457</v>
      </c>
      <c r="BY10" s="17">
        <v>0.30046810180334599</v>
      </c>
      <c r="BZ10" s="17">
        <v>0.186918517959905</v>
      </c>
      <c r="CA10" s="17"/>
      <c r="CB10" s="17">
        <v>0.28671993894838799</v>
      </c>
      <c r="CC10" s="17">
        <v>0.232233635580367</v>
      </c>
      <c r="CD10" s="17"/>
      <c r="CE10" s="17">
        <v>0.25440740872291301</v>
      </c>
      <c r="CF10" s="17"/>
      <c r="CG10" s="17">
        <v>0.25674828702656199</v>
      </c>
    </row>
    <row r="11" spans="2:85" x14ac:dyDescent="0.35">
      <c r="B11" s="18" t="s">
        <v>330</v>
      </c>
      <c r="C11" s="17">
        <v>0.28406622549104499</v>
      </c>
      <c r="D11" s="17">
        <v>0.27838096928109501</v>
      </c>
      <c r="E11" s="17">
        <v>0.28943526328174002</v>
      </c>
      <c r="F11" s="17"/>
      <c r="G11" s="17">
        <v>0.28781878504202402</v>
      </c>
      <c r="H11" s="17">
        <v>0.29516958813954902</v>
      </c>
      <c r="I11" s="17">
        <v>0.32111787608234399</v>
      </c>
      <c r="J11" s="17">
        <v>0.290292232128468</v>
      </c>
      <c r="K11" s="17">
        <v>0.28772924937823502</v>
      </c>
      <c r="L11" s="17">
        <v>0.23495067214995599</v>
      </c>
      <c r="M11" s="17"/>
      <c r="N11" s="17">
        <v>0.26400283622139298</v>
      </c>
      <c r="O11" s="17">
        <v>0.27360596417939198</v>
      </c>
      <c r="P11" s="17">
        <v>0.27783796695503599</v>
      </c>
      <c r="Q11" s="17">
        <v>0.32154088204086501</v>
      </c>
      <c r="R11" s="17"/>
      <c r="S11" s="17">
        <v>0.309763994015892</v>
      </c>
      <c r="T11" s="17">
        <v>0.29390139937077903</v>
      </c>
      <c r="U11" s="17">
        <v>0.28632311079169898</v>
      </c>
      <c r="V11" s="17">
        <v>0.25183323840195598</v>
      </c>
      <c r="W11" s="17">
        <v>0.33554816853904101</v>
      </c>
      <c r="X11" s="17">
        <v>0.31850573477384397</v>
      </c>
      <c r="Y11" s="17">
        <v>0.28464192691810303</v>
      </c>
      <c r="Z11" s="17">
        <v>0.25788336953077401</v>
      </c>
      <c r="AA11" s="17">
        <v>0.276441894071633</v>
      </c>
      <c r="AB11" s="17">
        <v>0.23853854717627401</v>
      </c>
      <c r="AC11" s="17">
        <v>0.198102885459399</v>
      </c>
      <c r="AD11" s="17">
        <v>0.33064226403622499</v>
      </c>
      <c r="AE11" s="17"/>
      <c r="AF11" s="17">
        <v>0.24076154099086899</v>
      </c>
      <c r="AG11" s="17">
        <v>0.23237916388331201</v>
      </c>
      <c r="AH11" s="17">
        <v>0.260300680424775</v>
      </c>
      <c r="AI11" s="17">
        <v>0.31479171286146201</v>
      </c>
      <c r="AJ11" s="17">
        <v>0.34340556127543798</v>
      </c>
      <c r="AK11" s="17">
        <v>0.31825306273158199</v>
      </c>
      <c r="AL11" s="17">
        <v>0.26360445583619302</v>
      </c>
      <c r="AM11" s="17">
        <v>0.314922572471587</v>
      </c>
      <c r="AN11" s="17">
        <v>0.23995807711151501</v>
      </c>
      <c r="AO11" s="17">
        <v>0.27922939922112699</v>
      </c>
      <c r="AP11" s="17">
        <v>0.31663450183907399</v>
      </c>
      <c r="AQ11" s="17">
        <v>0.293794877142181</v>
      </c>
      <c r="AR11" s="17">
        <v>0.29882083913546298</v>
      </c>
      <c r="AS11" s="17">
        <v>0.17871524076888901</v>
      </c>
      <c r="AT11" s="17">
        <v>0.141038503617651</v>
      </c>
      <c r="AU11" s="17">
        <v>0.24936878844260901</v>
      </c>
      <c r="AV11" s="17"/>
      <c r="AW11" s="17">
        <v>0.31140788484595799</v>
      </c>
      <c r="AX11" s="17">
        <v>0.28366268988401</v>
      </c>
      <c r="AY11" s="17">
        <v>0.255812361713255</v>
      </c>
      <c r="AZ11" s="17">
        <v>0.25159963815410002</v>
      </c>
      <c r="BA11" s="17">
        <v>0.35057337945920097</v>
      </c>
      <c r="BB11" s="17"/>
      <c r="BC11" s="17">
        <v>0.25829854331876101</v>
      </c>
      <c r="BD11" s="17">
        <v>0.280279373156887</v>
      </c>
      <c r="BE11" s="17">
        <v>0.28715064537309698</v>
      </c>
      <c r="BF11" s="17">
        <v>0.29879012552290402</v>
      </c>
      <c r="BG11" s="17">
        <v>0.31011246140417298</v>
      </c>
      <c r="BH11" s="17"/>
      <c r="BI11" s="17">
        <v>0.28609323937693798</v>
      </c>
      <c r="BJ11" s="17"/>
      <c r="BK11" s="17">
        <v>0.24156972832635101</v>
      </c>
      <c r="BL11" s="17">
        <v>0.22511525994384399</v>
      </c>
      <c r="BM11" s="17">
        <v>0.33730368839763297</v>
      </c>
      <c r="BN11" s="17">
        <v>0.11126912290168101</v>
      </c>
      <c r="BO11" s="17"/>
      <c r="BP11" s="17">
        <v>0.232080650754456</v>
      </c>
      <c r="BQ11" s="17">
        <v>0.30726296552829502</v>
      </c>
      <c r="BR11" s="17">
        <v>0.25883941754317003</v>
      </c>
      <c r="BS11" s="17">
        <v>0.30113849376396801</v>
      </c>
      <c r="BT11" s="17">
        <v>0.26299824339717198</v>
      </c>
      <c r="BU11" s="17"/>
      <c r="BV11" s="17">
        <v>0.27450065498088799</v>
      </c>
      <c r="BW11" s="17">
        <v>0.29347005792528502</v>
      </c>
      <c r="BX11" s="17">
        <v>0.258251314752175</v>
      </c>
      <c r="BY11" s="17">
        <v>0.30116020381837</v>
      </c>
      <c r="BZ11" s="17">
        <v>0.25876700858405</v>
      </c>
      <c r="CA11" s="17"/>
      <c r="CB11" s="17">
        <v>0.30899988942625001</v>
      </c>
      <c r="CC11" s="17">
        <v>0.26946283933853299</v>
      </c>
      <c r="CD11" s="17"/>
      <c r="CE11" s="17">
        <v>0.29947043328892298</v>
      </c>
      <c r="CF11" s="17"/>
      <c r="CG11" s="17">
        <v>0.36034846532564901</v>
      </c>
    </row>
    <row r="12" spans="2:85" x14ac:dyDescent="0.35">
      <c r="B12" s="18" t="s">
        <v>140</v>
      </c>
      <c r="C12" s="19">
        <v>0.20092983475464901</v>
      </c>
      <c r="D12" s="19">
        <v>0.16246035807759601</v>
      </c>
      <c r="E12" s="19">
        <v>0.23766725414441001</v>
      </c>
      <c r="F12" s="19"/>
      <c r="G12" s="19">
        <v>0.148079767513349</v>
      </c>
      <c r="H12" s="19">
        <v>0.12350307765723199</v>
      </c>
      <c r="I12" s="19">
        <v>0.146979120265949</v>
      </c>
      <c r="J12" s="19">
        <v>0.21246531432823099</v>
      </c>
      <c r="K12" s="19">
        <v>0.26606276623814201</v>
      </c>
      <c r="L12" s="19">
        <v>0.28971212245087302</v>
      </c>
      <c r="M12" s="19"/>
      <c r="N12" s="19">
        <v>0.183879488698281</v>
      </c>
      <c r="O12" s="19">
        <v>0.21792230363148299</v>
      </c>
      <c r="P12" s="19">
        <v>0.17262343121452001</v>
      </c>
      <c r="Q12" s="19">
        <v>0.22818911465696901</v>
      </c>
      <c r="R12" s="19"/>
      <c r="S12" s="19">
        <v>0.115499286154955</v>
      </c>
      <c r="T12" s="19">
        <v>0.218019937822857</v>
      </c>
      <c r="U12" s="19">
        <v>0.25005671276693903</v>
      </c>
      <c r="V12" s="19">
        <v>0.249521792506542</v>
      </c>
      <c r="W12" s="19">
        <v>0.14157355696292601</v>
      </c>
      <c r="X12" s="19">
        <v>0.14121936878129901</v>
      </c>
      <c r="Y12" s="19">
        <v>0.195482115012105</v>
      </c>
      <c r="Z12" s="19">
        <v>0.17271463493315101</v>
      </c>
      <c r="AA12" s="19">
        <v>0.228056039453057</v>
      </c>
      <c r="AB12" s="19">
        <v>0.22854881878477101</v>
      </c>
      <c r="AC12" s="19">
        <v>0.328272538937463</v>
      </c>
      <c r="AD12" s="19">
        <v>0.22321537638494801</v>
      </c>
      <c r="AE12" s="19"/>
      <c r="AF12" s="19">
        <v>0.14732559246281299</v>
      </c>
      <c r="AG12" s="19">
        <v>0.30534204664028503</v>
      </c>
      <c r="AH12" s="19">
        <v>0.27148832119050897</v>
      </c>
      <c r="AI12" s="19">
        <v>0.25637603375812701</v>
      </c>
      <c r="AJ12" s="19">
        <v>0.196886025931476</v>
      </c>
      <c r="AK12" s="19">
        <v>0.172711699078022</v>
      </c>
      <c r="AL12" s="19">
        <v>0.184489701009005</v>
      </c>
      <c r="AM12" s="19">
        <v>0.15092952841384</v>
      </c>
      <c r="AN12" s="19">
        <v>0.24933473452329899</v>
      </c>
      <c r="AO12" s="19">
        <v>0.189900464867331</v>
      </c>
      <c r="AP12" s="19">
        <v>0.155626596239232</v>
      </c>
      <c r="AQ12" s="19">
        <v>0.158613176145598</v>
      </c>
      <c r="AR12" s="19">
        <v>0.16207530606547901</v>
      </c>
      <c r="AS12" s="19">
        <v>0.31707705967045902</v>
      </c>
      <c r="AT12" s="19">
        <v>0.23032613046637701</v>
      </c>
      <c r="AU12" s="19">
        <v>0.129646648572361</v>
      </c>
      <c r="AV12" s="19"/>
      <c r="AW12" s="19">
        <v>0.22124664265119401</v>
      </c>
      <c r="AX12" s="19">
        <v>0.236884368329532</v>
      </c>
      <c r="AY12" s="19">
        <v>0.18145732089178099</v>
      </c>
      <c r="AZ12" s="19">
        <v>0.16444494831213699</v>
      </c>
      <c r="BA12" s="19">
        <v>6.2329069661083397E-2</v>
      </c>
      <c r="BB12" s="19"/>
      <c r="BC12" s="19">
        <v>8.0173207024374804E-2</v>
      </c>
      <c r="BD12" s="19">
        <v>0.19377414852507199</v>
      </c>
      <c r="BE12" s="19">
        <v>0.222367185708125</v>
      </c>
      <c r="BF12" s="19">
        <v>0.255636552781003</v>
      </c>
      <c r="BG12" s="19">
        <v>0.19492199417367101</v>
      </c>
      <c r="BH12" s="19"/>
      <c r="BI12" s="19">
        <v>0.18764326494581399</v>
      </c>
      <c r="BJ12" s="19"/>
      <c r="BK12" s="19">
        <v>0.22760403376447599</v>
      </c>
      <c r="BL12" s="19">
        <v>0.23785358331638701</v>
      </c>
      <c r="BM12" s="19">
        <v>0.15736673990431099</v>
      </c>
      <c r="BN12" s="19">
        <v>0.55184120885773702</v>
      </c>
      <c r="BO12" s="19"/>
      <c r="BP12" s="19">
        <v>0.24598171297086699</v>
      </c>
      <c r="BQ12" s="19">
        <v>0.14880573419624901</v>
      </c>
      <c r="BR12" s="19">
        <v>0.21150938668462901</v>
      </c>
      <c r="BS12" s="19">
        <v>0.141266588265129</v>
      </c>
      <c r="BT12" s="19">
        <v>0.194212801891397</v>
      </c>
      <c r="BU12" s="19"/>
      <c r="BV12" s="19">
        <v>0.19117674210654101</v>
      </c>
      <c r="BW12" s="19">
        <v>0.14679569474793699</v>
      </c>
      <c r="BX12" s="19">
        <v>0.18432201416633601</v>
      </c>
      <c r="BY12" s="19">
        <v>0.16541700098867401</v>
      </c>
      <c r="BZ12" s="19">
        <v>0.17969198097671699</v>
      </c>
      <c r="CA12" s="19"/>
      <c r="CB12" s="19">
        <v>0.141413504904179</v>
      </c>
      <c r="CC12" s="19">
        <v>0.23578792658765499</v>
      </c>
      <c r="CD12" s="19"/>
      <c r="CE12" s="19">
        <v>0.153823404663334</v>
      </c>
      <c r="CF12" s="19"/>
      <c r="CG12" s="19">
        <v>6.2938821574712298E-2</v>
      </c>
    </row>
    <row r="13" spans="2:85" x14ac:dyDescent="0.35">
      <c r="B13" s="16"/>
    </row>
    <row r="14" spans="2:85" x14ac:dyDescent="0.35">
      <c r="B14" t="s">
        <v>102</v>
      </c>
    </row>
    <row r="15" spans="2:85" x14ac:dyDescent="0.35">
      <c r="B15" t="s">
        <v>103</v>
      </c>
    </row>
    <row r="17" spans="2:2" x14ac:dyDescent="0.35">
      <c r="B1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G25"/>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342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332</v>
      </c>
      <c r="C9" s="17">
        <v>0.44316496925592802</v>
      </c>
      <c r="D9" s="17">
        <v>0.46579512177314097</v>
      </c>
      <c r="E9" s="17">
        <v>0.42183881939871298</v>
      </c>
      <c r="F9" s="17"/>
      <c r="G9" s="17">
        <v>0.39008624686170101</v>
      </c>
      <c r="H9" s="17">
        <v>0.34387587582108903</v>
      </c>
      <c r="I9" s="17">
        <v>0.37932546424393898</v>
      </c>
      <c r="J9" s="17">
        <v>0.43898959331710602</v>
      </c>
      <c r="K9" s="17">
        <v>0.51728316227830895</v>
      </c>
      <c r="L9" s="17">
        <v>0.56464460263262595</v>
      </c>
      <c r="M9" s="17"/>
      <c r="N9" s="17">
        <v>0.466660247212488</v>
      </c>
      <c r="O9" s="17">
        <v>0.45446603918369799</v>
      </c>
      <c r="P9" s="17">
        <v>0.48374173287622801</v>
      </c>
      <c r="Q9" s="17">
        <v>0.37053380100970101</v>
      </c>
      <c r="R9" s="17"/>
      <c r="S9" s="17">
        <v>0.40489836357138698</v>
      </c>
      <c r="T9" s="17">
        <v>0.46817300360749298</v>
      </c>
      <c r="U9" s="17">
        <v>0.47846567654832101</v>
      </c>
      <c r="V9" s="17">
        <v>0.51975060717796695</v>
      </c>
      <c r="W9" s="17">
        <v>0.39112548229036798</v>
      </c>
      <c r="X9" s="17">
        <v>0.44980571388257301</v>
      </c>
      <c r="Y9" s="17">
        <v>0.40453253061320998</v>
      </c>
      <c r="Z9" s="17">
        <v>0.43002938374941302</v>
      </c>
      <c r="AA9" s="17">
        <v>0.445861009223955</v>
      </c>
      <c r="AB9" s="17">
        <v>0.47825418030714201</v>
      </c>
      <c r="AC9" s="17">
        <v>0.34140060416879497</v>
      </c>
      <c r="AD9" s="17">
        <v>0.465350923377359</v>
      </c>
      <c r="AE9" s="17"/>
      <c r="AF9" s="17">
        <v>0.38441537444602503</v>
      </c>
      <c r="AG9" s="17">
        <v>0.323377520053718</v>
      </c>
      <c r="AH9" s="17">
        <v>0.46406185397890698</v>
      </c>
      <c r="AI9" s="17">
        <v>0.47479953085145199</v>
      </c>
      <c r="AJ9" s="17">
        <v>0.423613057941157</v>
      </c>
      <c r="AK9" s="17">
        <v>0.46986756245122002</v>
      </c>
      <c r="AL9" s="17">
        <v>0.38472460490028898</v>
      </c>
      <c r="AM9" s="17">
        <v>0.48200458913466698</v>
      </c>
      <c r="AN9" s="17">
        <v>0.45792434097771301</v>
      </c>
      <c r="AO9" s="17">
        <v>0.50802293819441102</v>
      </c>
      <c r="AP9" s="17">
        <v>0.44480100210714002</v>
      </c>
      <c r="AQ9" s="17">
        <v>0.43105923491940501</v>
      </c>
      <c r="AR9" s="17">
        <v>0.44094923293872101</v>
      </c>
      <c r="AS9" s="17">
        <v>0.46896822352596801</v>
      </c>
      <c r="AT9" s="17">
        <v>0.473676540667827</v>
      </c>
      <c r="AU9" s="17">
        <v>0.442999335181823</v>
      </c>
      <c r="AV9" s="17"/>
      <c r="AW9" s="17">
        <v>0.43938857275938398</v>
      </c>
      <c r="AX9" s="17">
        <v>0.439299524863837</v>
      </c>
      <c r="AY9" s="17">
        <v>0.43251637964685502</v>
      </c>
      <c r="AZ9" s="17">
        <v>0.432672998346122</v>
      </c>
      <c r="BA9" s="17">
        <v>0.45920126486386997</v>
      </c>
      <c r="BB9" s="17"/>
      <c r="BC9" s="17">
        <v>0.36075535208960202</v>
      </c>
      <c r="BD9" s="17">
        <v>0.47483079566046199</v>
      </c>
      <c r="BE9" s="17">
        <v>0.44531275706919299</v>
      </c>
      <c r="BF9" s="17">
        <v>0.43756609659604101</v>
      </c>
      <c r="BG9" s="17">
        <v>0.37014007454251602</v>
      </c>
      <c r="BH9" s="17"/>
      <c r="BI9" s="17">
        <v>0.44005068543896297</v>
      </c>
      <c r="BJ9" s="17"/>
      <c r="BK9" s="17">
        <v>0.427016143137395</v>
      </c>
      <c r="BL9" s="17">
        <v>0.48360230013425398</v>
      </c>
      <c r="BM9" s="17">
        <v>0.42744741065610797</v>
      </c>
      <c r="BN9" s="17">
        <v>0.43406408585940698</v>
      </c>
      <c r="BO9" s="17"/>
      <c r="BP9" s="17">
        <v>0.50802775026460401</v>
      </c>
      <c r="BQ9" s="17">
        <v>0.42215150372705601</v>
      </c>
      <c r="BR9" s="17">
        <v>0.48151624028786699</v>
      </c>
      <c r="BS9" s="17">
        <v>0.47666466163448201</v>
      </c>
      <c r="BT9" s="17">
        <v>0.43667702910626599</v>
      </c>
      <c r="BU9" s="17"/>
      <c r="BV9" s="17">
        <v>0.489165966541106</v>
      </c>
      <c r="BW9" s="17">
        <v>0.40971059705608598</v>
      </c>
      <c r="BX9" s="17">
        <v>0.53515683568183103</v>
      </c>
      <c r="BY9" s="17">
        <v>0.46787823523928601</v>
      </c>
      <c r="BZ9" s="17">
        <v>0.42762024319037101</v>
      </c>
      <c r="CA9" s="17"/>
      <c r="CB9" s="17">
        <v>0.45063882952974299</v>
      </c>
      <c r="CC9" s="17">
        <v>0.43878760747259499</v>
      </c>
      <c r="CD9" s="17"/>
      <c r="CE9" s="17">
        <v>0.39617226746766299</v>
      </c>
      <c r="CF9" s="17"/>
      <c r="CG9" s="17">
        <v>0.40860992928655898</v>
      </c>
    </row>
    <row r="10" spans="2:85" ht="29" x14ac:dyDescent="0.35">
      <c r="B10" s="18" t="s">
        <v>333</v>
      </c>
      <c r="C10" s="17">
        <v>0.425027777874116</v>
      </c>
      <c r="D10" s="17">
        <v>0.44878187737110597</v>
      </c>
      <c r="E10" s="17">
        <v>0.402551634169522</v>
      </c>
      <c r="F10" s="17"/>
      <c r="G10" s="17">
        <v>0.34559509197591698</v>
      </c>
      <c r="H10" s="17">
        <v>0.31799838237630801</v>
      </c>
      <c r="I10" s="17">
        <v>0.38068805122149502</v>
      </c>
      <c r="J10" s="17">
        <v>0.44432712989953899</v>
      </c>
      <c r="K10" s="17">
        <v>0.50093023267007397</v>
      </c>
      <c r="L10" s="17">
        <v>0.534173288433473</v>
      </c>
      <c r="M10" s="17"/>
      <c r="N10" s="17">
        <v>0.45288392537764999</v>
      </c>
      <c r="O10" s="17">
        <v>0.44007394452909299</v>
      </c>
      <c r="P10" s="17">
        <v>0.43257727512135102</v>
      </c>
      <c r="Q10" s="17">
        <v>0.372710866798106</v>
      </c>
      <c r="R10" s="17"/>
      <c r="S10" s="17">
        <v>0.40082449101222101</v>
      </c>
      <c r="T10" s="17">
        <v>0.45471781590668803</v>
      </c>
      <c r="U10" s="17">
        <v>0.44269618892564699</v>
      </c>
      <c r="V10" s="17">
        <v>0.461031381873511</v>
      </c>
      <c r="W10" s="17">
        <v>0.378343948488708</v>
      </c>
      <c r="X10" s="17">
        <v>0.44577756048893902</v>
      </c>
      <c r="Y10" s="17">
        <v>0.39919894258437999</v>
      </c>
      <c r="Z10" s="17">
        <v>0.419160874769614</v>
      </c>
      <c r="AA10" s="17">
        <v>0.38860806820592197</v>
      </c>
      <c r="AB10" s="17">
        <v>0.53274735271740703</v>
      </c>
      <c r="AC10" s="17">
        <v>0.30988380173583702</v>
      </c>
      <c r="AD10" s="17">
        <v>0.37859110566808302</v>
      </c>
      <c r="AE10" s="17"/>
      <c r="AF10" s="17">
        <v>0.41938779647053098</v>
      </c>
      <c r="AG10" s="17">
        <v>0.29154495333320501</v>
      </c>
      <c r="AH10" s="17">
        <v>0.40426188752482001</v>
      </c>
      <c r="AI10" s="17">
        <v>0.49961266191614201</v>
      </c>
      <c r="AJ10" s="17">
        <v>0.43388998012561197</v>
      </c>
      <c r="AK10" s="17">
        <v>0.459825847855582</v>
      </c>
      <c r="AL10" s="17">
        <v>0.40339770050997897</v>
      </c>
      <c r="AM10" s="17">
        <v>0.42046179671128497</v>
      </c>
      <c r="AN10" s="17">
        <v>0.38437234900223499</v>
      </c>
      <c r="AO10" s="17">
        <v>0.49563563016235801</v>
      </c>
      <c r="AP10" s="17">
        <v>0.40212102750145201</v>
      </c>
      <c r="AQ10" s="17">
        <v>0.38942032384400599</v>
      </c>
      <c r="AR10" s="17">
        <v>0.357055512832891</v>
      </c>
      <c r="AS10" s="17">
        <v>0.37190573389277498</v>
      </c>
      <c r="AT10" s="17">
        <v>0.45091368358947698</v>
      </c>
      <c r="AU10" s="17">
        <v>0.50003718251316498</v>
      </c>
      <c r="AV10" s="17"/>
      <c r="AW10" s="17">
        <v>0.406507927672701</v>
      </c>
      <c r="AX10" s="17">
        <v>0.413282152642582</v>
      </c>
      <c r="AY10" s="17">
        <v>0.42589457323709001</v>
      </c>
      <c r="AZ10" s="17">
        <v>0.44467212224791203</v>
      </c>
      <c r="BA10" s="17">
        <v>0.42986011562591397</v>
      </c>
      <c r="BB10" s="17"/>
      <c r="BC10" s="17">
        <v>0.38144032215443602</v>
      </c>
      <c r="BD10" s="17">
        <v>0.41205495007673099</v>
      </c>
      <c r="BE10" s="17">
        <v>0.47096587780233101</v>
      </c>
      <c r="BF10" s="17">
        <v>0.38964290266708501</v>
      </c>
      <c r="BG10" s="17">
        <v>0.35452837676705501</v>
      </c>
      <c r="BH10" s="17"/>
      <c r="BI10" s="17">
        <v>0.42337560688436099</v>
      </c>
      <c r="BJ10" s="17"/>
      <c r="BK10" s="17">
        <v>0.36619071579978602</v>
      </c>
      <c r="BL10" s="17">
        <v>0.50968114432207401</v>
      </c>
      <c r="BM10" s="17">
        <v>0.40374173161204402</v>
      </c>
      <c r="BN10" s="17">
        <v>0.33249430450488399</v>
      </c>
      <c r="BO10" s="17"/>
      <c r="BP10" s="17">
        <v>0.462404298778332</v>
      </c>
      <c r="BQ10" s="17">
        <v>0.40021681263255399</v>
      </c>
      <c r="BR10" s="17">
        <v>0.44915907515841502</v>
      </c>
      <c r="BS10" s="17">
        <v>0.45553979607336398</v>
      </c>
      <c r="BT10" s="17">
        <v>0.46154823177467902</v>
      </c>
      <c r="BU10" s="17"/>
      <c r="BV10" s="17">
        <v>0.43760396612605001</v>
      </c>
      <c r="BW10" s="17">
        <v>0.37587258252521699</v>
      </c>
      <c r="BX10" s="17">
        <v>0.479440513985181</v>
      </c>
      <c r="BY10" s="17">
        <v>0.45826049577630601</v>
      </c>
      <c r="BZ10" s="17">
        <v>0.44993214766515399</v>
      </c>
      <c r="CA10" s="17"/>
      <c r="CB10" s="17">
        <v>0.43469571305265298</v>
      </c>
      <c r="CC10" s="17">
        <v>0.41936536936983398</v>
      </c>
      <c r="CD10" s="17"/>
      <c r="CE10" s="17">
        <v>0.37176356938822003</v>
      </c>
      <c r="CF10" s="17"/>
      <c r="CG10" s="17">
        <v>0.36481420527477598</v>
      </c>
    </row>
    <row r="11" spans="2:85" x14ac:dyDescent="0.35">
      <c r="B11" s="18" t="s">
        <v>334</v>
      </c>
      <c r="C11" s="17">
        <v>0.33257862460111398</v>
      </c>
      <c r="D11" s="17">
        <v>0.35002444352143602</v>
      </c>
      <c r="E11" s="17">
        <v>0.31654964250583001</v>
      </c>
      <c r="F11" s="17"/>
      <c r="G11" s="17">
        <v>0.43511820736298901</v>
      </c>
      <c r="H11" s="17">
        <v>0.38144885436999798</v>
      </c>
      <c r="I11" s="17">
        <v>0.36261024232470301</v>
      </c>
      <c r="J11" s="17">
        <v>0.32360157660501199</v>
      </c>
      <c r="K11" s="17">
        <v>0.298926622326465</v>
      </c>
      <c r="L11" s="17">
        <v>0.230304439859572</v>
      </c>
      <c r="M11" s="17"/>
      <c r="N11" s="17">
        <v>0.35572340643822198</v>
      </c>
      <c r="O11" s="17">
        <v>0.31362549780127902</v>
      </c>
      <c r="P11" s="17">
        <v>0.34721492191686498</v>
      </c>
      <c r="Q11" s="17">
        <v>0.31567591207668599</v>
      </c>
      <c r="R11" s="17"/>
      <c r="S11" s="17">
        <v>0.35242182296503499</v>
      </c>
      <c r="T11" s="17">
        <v>0.36964256734031198</v>
      </c>
      <c r="U11" s="17">
        <v>0.30921057104015398</v>
      </c>
      <c r="V11" s="17">
        <v>0.31653251488795803</v>
      </c>
      <c r="W11" s="17">
        <v>0.28901392578131702</v>
      </c>
      <c r="X11" s="17">
        <v>0.33090477835084198</v>
      </c>
      <c r="Y11" s="17">
        <v>0.328907620493256</v>
      </c>
      <c r="Z11" s="17">
        <v>0.35199133085636197</v>
      </c>
      <c r="AA11" s="17">
        <v>0.30043803122852702</v>
      </c>
      <c r="AB11" s="17">
        <v>0.35217296217214</v>
      </c>
      <c r="AC11" s="17">
        <v>0.32987587294946502</v>
      </c>
      <c r="AD11" s="17">
        <v>0.34354223386778798</v>
      </c>
      <c r="AE11" s="17"/>
      <c r="AF11" s="17">
        <v>0.238352130951902</v>
      </c>
      <c r="AG11" s="17">
        <v>0.38423832589580897</v>
      </c>
      <c r="AH11" s="17">
        <v>0.24546685356714401</v>
      </c>
      <c r="AI11" s="17">
        <v>0.31086770534445102</v>
      </c>
      <c r="AJ11" s="17">
        <v>0.33836268878914899</v>
      </c>
      <c r="AK11" s="17">
        <v>0.35323102192818001</v>
      </c>
      <c r="AL11" s="17">
        <v>0.332137534103223</v>
      </c>
      <c r="AM11" s="17">
        <v>0.32674453719253199</v>
      </c>
      <c r="AN11" s="17">
        <v>0.35861856417296301</v>
      </c>
      <c r="AO11" s="17">
        <v>0.23292521462370699</v>
      </c>
      <c r="AP11" s="17">
        <v>0.388200052391865</v>
      </c>
      <c r="AQ11" s="17">
        <v>0.31080967441508101</v>
      </c>
      <c r="AR11" s="17">
        <v>0.385613946260631</v>
      </c>
      <c r="AS11" s="17">
        <v>0.31300362849303398</v>
      </c>
      <c r="AT11" s="17">
        <v>0.34630623316537701</v>
      </c>
      <c r="AU11" s="17">
        <v>0.38119931840218202</v>
      </c>
      <c r="AV11" s="17"/>
      <c r="AW11" s="17">
        <v>0.32613641778180402</v>
      </c>
      <c r="AX11" s="17">
        <v>0.33743621353613901</v>
      </c>
      <c r="AY11" s="17">
        <v>0.34167342957232499</v>
      </c>
      <c r="AZ11" s="17">
        <v>0.32541919116724499</v>
      </c>
      <c r="BA11" s="17">
        <v>0.46711972618567699</v>
      </c>
      <c r="BB11" s="17"/>
      <c r="BC11" s="17">
        <v>0.37960382065387199</v>
      </c>
      <c r="BD11" s="17">
        <v>0.30153971655195599</v>
      </c>
      <c r="BE11" s="17">
        <v>0.346638274044063</v>
      </c>
      <c r="BF11" s="17">
        <v>0.338884128008965</v>
      </c>
      <c r="BG11" s="17">
        <v>0.33229420862518499</v>
      </c>
      <c r="BH11" s="17"/>
      <c r="BI11" s="17">
        <v>0.32987029986362798</v>
      </c>
      <c r="BJ11" s="17"/>
      <c r="BK11" s="17">
        <v>0.35229561848667401</v>
      </c>
      <c r="BL11" s="17">
        <v>0.29920227129169902</v>
      </c>
      <c r="BM11" s="17">
        <v>0.349158649438986</v>
      </c>
      <c r="BN11" s="17">
        <v>0.20246142265903999</v>
      </c>
      <c r="BO11" s="17"/>
      <c r="BP11" s="17">
        <v>0.29429240983909799</v>
      </c>
      <c r="BQ11" s="17">
        <v>0.35609302451760799</v>
      </c>
      <c r="BR11" s="17">
        <v>0.30694341531212699</v>
      </c>
      <c r="BS11" s="17">
        <v>0.34393242614213898</v>
      </c>
      <c r="BT11" s="17">
        <v>0.36033503454329202</v>
      </c>
      <c r="BU11" s="17"/>
      <c r="BV11" s="17">
        <v>0.33716864414495101</v>
      </c>
      <c r="BW11" s="17">
        <v>0.34980056739675103</v>
      </c>
      <c r="BX11" s="17">
        <v>0.29189952626555299</v>
      </c>
      <c r="BY11" s="17">
        <v>0.34705770964222898</v>
      </c>
      <c r="BZ11" s="17">
        <v>0.39576384309819901</v>
      </c>
      <c r="CA11" s="17"/>
      <c r="CB11" s="17">
        <v>0.37267272161225101</v>
      </c>
      <c r="CC11" s="17">
        <v>0.30909593137915298</v>
      </c>
      <c r="CD11" s="17"/>
      <c r="CE11" s="17">
        <v>0.34854082341759901</v>
      </c>
      <c r="CF11" s="17"/>
      <c r="CG11" s="17">
        <v>0.443371668735278</v>
      </c>
    </row>
    <row r="12" spans="2:85" ht="29" x14ac:dyDescent="0.35">
      <c r="B12" s="18" t="s">
        <v>335</v>
      </c>
      <c r="C12" s="17">
        <v>0.31275829807786099</v>
      </c>
      <c r="D12" s="17">
        <v>0.33307665124734698</v>
      </c>
      <c r="E12" s="17">
        <v>0.29330016798882202</v>
      </c>
      <c r="F12" s="17"/>
      <c r="G12" s="17">
        <v>0.231562666097096</v>
      </c>
      <c r="H12" s="17">
        <v>0.28059184547369997</v>
      </c>
      <c r="I12" s="17">
        <v>0.27470672530062001</v>
      </c>
      <c r="J12" s="17">
        <v>0.32324788274733401</v>
      </c>
      <c r="K12" s="17">
        <v>0.38238028581957001</v>
      </c>
      <c r="L12" s="17">
        <v>0.36848048853890603</v>
      </c>
      <c r="M12" s="17"/>
      <c r="N12" s="17">
        <v>0.33263356855554199</v>
      </c>
      <c r="O12" s="17">
        <v>0.31824896377996398</v>
      </c>
      <c r="P12" s="17">
        <v>0.31330939222960202</v>
      </c>
      <c r="Q12" s="17">
        <v>0.28425889406642302</v>
      </c>
      <c r="R12" s="17"/>
      <c r="S12" s="17">
        <v>0.30800794991487801</v>
      </c>
      <c r="T12" s="17">
        <v>0.32347542225643899</v>
      </c>
      <c r="U12" s="17">
        <v>0.37127425615179799</v>
      </c>
      <c r="V12" s="17">
        <v>0.30855830102322102</v>
      </c>
      <c r="W12" s="17">
        <v>0.33756768221650302</v>
      </c>
      <c r="X12" s="17">
        <v>0.29624087732245502</v>
      </c>
      <c r="Y12" s="17">
        <v>0.302587491680815</v>
      </c>
      <c r="Z12" s="17">
        <v>0.30307851235257</v>
      </c>
      <c r="AA12" s="17">
        <v>0.31780095611037301</v>
      </c>
      <c r="AB12" s="17">
        <v>0.26605672485064302</v>
      </c>
      <c r="AC12" s="17">
        <v>0.25229921739483202</v>
      </c>
      <c r="AD12" s="17">
        <v>0.39973166738154903</v>
      </c>
      <c r="AE12" s="17"/>
      <c r="AF12" s="17">
        <v>0.29825712347709199</v>
      </c>
      <c r="AG12" s="17">
        <v>0.210312872583621</v>
      </c>
      <c r="AH12" s="17">
        <v>0.33645581585143902</v>
      </c>
      <c r="AI12" s="17">
        <v>0.30302677346544599</v>
      </c>
      <c r="AJ12" s="17">
        <v>0.26936501781376898</v>
      </c>
      <c r="AK12" s="17">
        <v>0.30198398118674202</v>
      </c>
      <c r="AL12" s="17">
        <v>0.27286851226557801</v>
      </c>
      <c r="AM12" s="17">
        <v>0.31929944139848798</v>
      </c>
      <c r="AN12" s="17">
        <v>0.376572148788553</v>
      </c>
      <c r="AO12" s="17">
        <v>0.446701566726042</v>
      </c>
      <c r="AP12" s="17">
        <v>0.32847061598948502</v>
      </c>
      <c r="AQ12" s="17">
        <v>0.24783056323555999</v>
      </c>
      <c r="AR12" s="17">
        <v>0.328178298757763</v>
      </c>
      <c r="AS12" s="17">
        <v>0.22312304676186101</v>
      </c>
      <c r="AT12" s="17">
        <v>0.32183065442257902</v>
      </c>
      <c r="AU12" s="17">
        <v>0.367597531705673</v>
      </c>
      <c r="AV12" s="17"/>
      <c r="AW12" s="17">
        <v>0.272457652887035</v>
      </c>
      <c r="AX12" s="17">
        <v>0.34340965366007298</v>
      </c>
      <c r="AY12" s="17">
        <v>0.30322222465228399</v>
      </c>
      <c r="AZ12" s="17">
        <v>0.33740053919978802</v>
      </c>
      <c r="BA12" s="17">
        <v>0.39378683036624501</v>
      </c>
      <c r="BB12" s="17"/>
      <c r="BC12" s="17">
        <v>0.26259750398708498</v>
      </c>
      <c r="BD12" s="17">
        <v>0.34489903961523199</v>
      </c>
      <c r="BE12" s="17">
        <v>0.318424453582908</v>
      </c>
      <c r="BF12" s="17">
        <v>0.26208686599775699</v>
      </c>
      <c r="BG12" s="17">
        <v>0.28743254935350898</v>
      </c>
      <c r="BH12" s="17"/>
      <c r="BI12" s="17">
        <v>0.31611751703059898</v>
      </c>
      <c r="BJ12" s="17"/>
      <c r="BK12" s="17">
        <v>0.28555289998924899</v>
      </c>
      <c r="BL12" s="17">
        <v>0.343791320333453</v>
      </c>
      <c r="BM12" s="17">
        <v>0.307941378110691</v>
      </c>
      <c r="BN12" s="17">
        <v>0.25348069940058099</v>
      </c>
      <c r="BO12" s="17"/>
      <c r="BP12" s="17">
        <v>0.37061371325900699</v>
      </c>
      <c r="BQ12" s="17">
        <v>0.28624165522260803</v>
      </c>
      <c r="BR12" s="17">
        <v>0.33726206242686502</v>
      </c>
      <c r="BS12" s="17">
        <v>0.36003770509405097</v>
      </c>
      <c r="BT12" s="17">
        <v>0.35584552996513003</v>
      </c>
      <c r="BU12" s="17"/>
      <c r="BV12" s="17">
        <v>0.34742107640550302</v>
      </c>
      <c r="BW12" s="17">
        <v>0.27365182556287998</v>
      </c>
      <c r="BX12" s="17">
        <v>0.36339114173997999</v>
      </c>
      <c r="BY12" s="17">
        <v>0.33921784774948999</v>
      </c>
      <c r="BZ12" s="17">
        <v>0.33166875906155202</v>
      </c>
      <c r="CA12" s="17"/>
      <c r="CB12" s="17">
        <v>0.337774327679641</v>
      </c>
      <c r="CC12" s="17">
        <v>0.29810667121600698</v>
      </c>
      <c r="CD12" s="17"/>
      <c r="CE12" s="17">
        <v>0.27475596371883698</v>
      </c>
      <c r="CF12" s="17"/>
      <c r="CG12" s="17">
        <v>0.29473172970601302</v>
      </c>
    </row>
    <row r="13" spans="2:85" ht="43.5" x14ac:dyDescent="0.35">
      <c r="B13" s="18" t="s">
        <v>336</v>
      </c>
      <c r="C13" s="17">
        <v>0.30019145083104998</v>
      </c>
      <c r="D13" s="17">
        <v>0.32884107858789302</v>
      </c>
      <c r="E13" s="17">
        <v>0.27313912842600702</v>
      </c>
      <c r="F13" s="17"/>
      <c r="G13" s="17">
        <v>0.27125828050860801</v>
      </c>
      <c r="H13" s="17">
        <v>0.32656009797809998</v>
      </c>
      <c r="I13" s="17">
        <v>0.27464423550657902</v>
      </c>
      <c r="J13" s="17">
        <v>0.280209405898458</v>
      </c>
      <c r="K13" s="17">
        <v>0.344505195971409</v>
      </c>
      <c r="L13" s="17">
        <v>0.30523470516937001</v>
      </c>
      <c r="M13" s="17"/>
      <c r="N13" s="17">
        <v>0.35085527176419401</v>
      </c>
      <c r="O13" s="17">
        <v>0.27815174844141999</v>
      </c>
      <c r="P13" s="17">
        <v>0.29170293413262799</v>
      </c>
      <c r="Q13" s="17">
        <v>0.27492631791328498</v>
      </c>
      <c r="R13" s="17"/>
      <c r="S13" s="17">
        <v>0.33195959017488702</v>
      </c>
      <c r="T13" s="17">
        <v>0.36201530820738198</v>
      </c>
      <c r="U13" s="17">
        <v>0.24446119678487499</v>
      </c>
      <c r="V13" s="17">
        <v>0.36350742623530902</v>
      </c>
      <c r="W13" s="17">
        <v>0.26713312164480701</v>
      </c>
      <c r="X13" s="17">
        <v>0.22125428530888999</v>
      </c>
      <c r="Y13" s="17">
        <v>0.28804894917888701</v>
      </c>
      <c r="Z13" s="17">
        <v>0.28892104761932003</v>
      </c>
      <c r="AA13" s="17">
        <v>0.28928433436232998</v>
      </c>
      <c r="AB13" s="17">
        <v>0.34776463637801502</v>
      </c>
      <c r="AC13" s="17">
        <v>0.19780389051591599</v>
      </c>
      <c r="AD13" s="17">
        <v>0.27038948671542901</v>
      </c>
      <c r="AE13" s="17"/>
      <c r="AF13" s="17">
        <v>0.26689454383233802</v>
      </c>
      <c r="AG13" s="17">
        <v>0.174841872915143</v>
      </c>
      <c r="AH13" s="17">
        <v>0.24235179610445001</v>
      </c>
      <c r="AI13" s="17">
        <v>0.28348329620379298</v>
      </c>
      <c r="AJ13" s="17">
        <v>0.25142501208034601</v>
      </c>
      <c r="AK13" s="17">
        <v>0.38314659730599898</v>
      </c>
      <c r="AL13" s="17">
        <v>0.26809984268168302</v>
      </c>
      <c r="AM13" s="17">
        <v>0.338388325918277</v>
      </c>
      <c r="AN13" s="17">
        <v>0.238352962062931</v>
      </c>
      <c r="AO13" s="17">
        <v>0.38079236194147797</v>
      </c>
      <c r="AP13" s="17">
        <v>0.26364093544318501</v>
      </c>
      <c r="AQ13" s="17">
        <v>0.38078956304960399</v>
      </c>
      <c r="AR13" s="17">
        <v>0.25122321847627699</v>
      </c>
      <c r="AS13" s="17">
        <v>0.32407624410345898</v>
      </c>
      <c r="AT13" s="17">
        <v>0.475525537500185</v>
      </c>
      <c r="AU13" s="17">
        <v>0.41167423780446699</v>
      </c>
      <c r="AV13" s="17"/>
      <c r="AW13" s="17">
        <v>0.26686068299195398</v>
      </c>
      <c r="AX13" s="17">
        <v>0.271298441759947</v>
      </c>
      <c r="AY13" s="17">
        <v>0.33947162653173701</v>
      </c>
      <c r="AZ13" s="17">
        <v>0.32831252992656301</v>
      </c>
      <c r="BA13" s="17">
        <v>0.43371165872027401</v>
      </c>
      <c r="BB13" s="17"/>
      <c r="BC13" s="17">
        <v>0.329543439207789</v>
      </c>
      <c r="BD13" s="17">
        <v>0.314242870390889</v>
      </c>
      <c r="BE13" s="17">
        <v>0.30452670478154298</v>
      </c>
      <c r="BF13" s="17">
        <v>0.23155760355197</v>
      </c>
      <c r="BG13" s="17">
        <v>0.30485990150753201</v>
      </c>
      <c r="BH13" s="17"/>
      <c r="BI13" s="17">
        <v>0.309484273780261</v>
      </c>
      <c r="BJ13" s="17"/>
      <c r="BK13" s="17">
        <v>0.31286537670172998</v>
      </c>
      <c r="BL13" s="17">
        <v>0.30385819306047601</v>
      </c>
      <c r="BM13" s="17">
        <v>0.29830806766573098</v>
      </c>
      <c r="BN13" s="17">
        <v>0.19562295722603901</v>
      </c>
      <c r="BO13" s="17"/>
      <c r="BP13" s="17">
        <v>0.34700621761015399</v>
      </c>
      <c r="BQ13" s="17">
        <v>0.31637479665162499</v>
      </c>
      <c r="BR13" s="17">
        <v>0.31344163278529302</v>
      </c>
      <c r="BS13" s="17">
        <v>0.27300124979246099</v>
      </c>
      <c r="BT13" s="17">
        <v>0.35243616630761598</v>
      </c>
      <c r="BU13" s="17"/>
      <c r="BV13" s="17">
        <v>0.35852059315742102</v>
      </c>
      <c r="BW13" s="17">
        <v>0.32279984684145802</v>
      </c>
      <c r="BX13" s="17">
        <v>0.31825056239348398</v>
      </c>
      <c r="BY13" s="17">
        <v>0.28382478959990298</v>
      </c>
      <c r="BZ13" s="17">
        <v>0.310409643811841</v>
      </c>
      <c r="CA13" s="17"/>
      <c r="CB13" s="17">
        <v>0.32187919992000302</v>
      </c>
      <c r="CC13" s="17">
        <v>0.28748916305064998</v>
      </c>
      <c r="CD13" s="17"/>
      <c r="CE13" s="17">
        <v>0.34184450236244301</v>
      </c>
      <c r="CF13" s="17"/>
      <c r="CG13" s="17">
        <v>0.35215261169217699</v>
      </c>
    </row>
    <row r="14" spans="2:85" ht="29" x14ac:dyDescent="0.35">
      <c r="B14" s="18" t="s">
        <v>337</v>
      </c>
      <c r="C14" s="17">
        <v>0.289964641309777</v>
      </c>
      <c r="D14" s="17">
        <v>0.31811303205658797</v>
      </c>
      <c r="E14" s="17">
        <v>0.26280212625729998</v>
      </c>
      <c r="F14" s="17"/>
      <c r="G14" s="17">
        <v>0.203922695188332</v>
      </c>
      <c r="H14" s="17">
        <v>0.27153350691260197</v>
      </c>
      <c r="I14" s="17">
        <v>0.27744510358485502</v>
      </c>
      <c r="J14" s="17">
        <v>0.30102007328279501</v>
      </c>
      <c r="K14" s="17">
        <v>0.34439510630360798</v>
      </c>
      <c r="L14" s="17">
        <v>0.32672223603690698</v>
      </c>
      <c r="M14" s="17"/>
      <c r="N14" s="17">
        <v>0.31129956329602099</v>
      </c>
      <c r="O14" s="17">
        <v>0.28708242187015998</v>
      </c>
      <c r="P14" s="17">
        <v>0.29462212465374799</v>
      </c>
      <c r="Q14" s="17">
        <v>0.261539852940745</v>
      </c>
      <c r="R14" s="17"/>
      <c r="S14" s="17">
        <v>0.31361936765412002</v>
      </c>
      <c r="T14" s="17">
        <v>0.29612037839965</v>
      </c>
      <c r="U14" s="17">
        <v>0.34643407183596298</v>
      </c>
      <c r="V14" s="17">
        <v>0.29915203921015898</v>
      </c>
      <c r="W14" s="17">
        <v>0.26601948694592698</v>
      </c>
      <c r="X14" s="17">
        <v>0.26857593804454899</v>
      </c>
      <c r="Y14" s="17">
        <v>0.32977285873460199</v>
      </c>
      <c r="Z14" s="17">
        <v>0.24605269372581001</v>
      </c>
      <c r="AA14" s="17">
        <v>0.27486928563398</v>
      </c>
      <c r="AB14" s="17">
        <v>0.25678014173680203</v>
      </c>
      <c r="AC14" s="17">
        <v>0.22135566799373199</v>
      </c>
      <c r="AD14" s="17">
        <v>0.316978380681261</v>
      </c>
      <c r="AE14" s="17"/>
      <c r="AF14" s="17">
        <v>0.227313793012905</v>
      </c>
      <c r="AG14" s="17">
        <v>0.247509849593128</v>
      </c>
      <c r="AH14" s="17">
        <v>0.30941777465341103</v>
      </c>
      <c r="AI14" s="17">
        <v>0.23044892121230701</v>
      </c>
      <c r="AJ14" s="17">
        <v>0.239027027638508</v>
      </c>
      <c r="AK14" s="17">
        <v>0.25328529950213202</v>
      </c>
      <c r="AL14" s="17">
        <v>0.27181582569337898</v>
      </c>
      <c r="AM14" s="17">
        <v>0.30810669696983201</v>
      </c>
      <c r="AN14" s="17">
        <v>0.32762326342362202</v>
      </c>
      <c r="AO14" s="17">
        <v>0.34932055759000502</v>
      </c>
      <c r="AP14" s="17">
        <v>0.30763810599077701</v>
      </c>
      <c r="AQ14" s="17">
        <v>0.27088022569139297</v>
      </c>
      <c r="AR14" s="17">
        <v>0.33550277309163301</v>
      </c>
      <c r="AS14" s="17">
        <v>0.30710083336027399</v>
      </c>
      <c r="AT14" s="17">
        <v>0.31008550987692401</v>
      </c>
      <c r="AU14" s="17">
        <v>0.35286922505127299</v>
      </c>
      <c r="AV14" s="17"/>
      <c r="AW14" s="17">
        <v>0.25520443844985702</v>
      </c>
      <c r="AX14" s="17">
        <v>0.265871621236688</v>
      </c>
      <c r="AY14" s="17">
        <v>0.31935349084868297</v>
      </c>
      <c r="AZ14" s="17">
        <v>0.32937602125742499</v>
      </c>
      <c r="BA14" s="17">
        <v>0.21879961555129501</v>
      </c>
      <c r="BB14" s="17"/>
      <c r="BC14" s="17">
        <v>0.304443403586308</v>
      </c>
      <c r="BD14" s="17">
        <v>0.331138292612357</v>
      </c>
      <c r="BE14" s="17">
        <v>0.27835214753635301</v>
      </c>
      <c r="BF14" s="17">
        <v>0.21645770231144401</v>
      </c>
      <c r="BG14" s="17">
        <v>0.24774838922265399</v>
      </c>
      <c r="BH14" s="17"/>
      <c r="BI14" s="17">
        <v>0.29418211517357001</v>
      </c>
      <c r="BJ14" s="17"/>
      <c r="BK14" s="17">
        <v>0.29958432559914</v>
      </c>
      <c r="BL14" s="17">
        <v>0.31271792800241499</v>
      </c>
      <c r="BM14" s="17">
        <v>0.27928042073682102</v>
      </c>
      <c r="BN14" s="17">
        <v>0.17694625288534399</v>
      </c>
      <c r="BO14" s="17"/>
      <c r="BP14" s="17">
        <v>0.34734688937853903</v>
      </c>
      <c r="BQ14" s="17">
        <v>0.28332351818730001</v>
      </c>
      <c r="BR14" s="17">
        <v>0.27778164531187299</v>
      </c>
      <c r="BS14" s="17">
        <v>0.33550099332868699</v>
      </c>
      <c r="BT14" s="17">
        <v>0.278041192172509</v>
      </c>
      <c r="BU14" s="17"/>
      <c r="BV14" s="17">
        <v>0.35758956482708498</v>
      </c>
      <c r="BW14" s="17">
        <v>0.26213987795398602</v>
      </c>
      <c r="BX14" s="17">
        <v>0.33967415038583998</v>
      </c>
      <c r="BY14" s="17">
        <v>0.30925322995466997</v>
      </c>
      <c r="BZ14" s="17">
        <v>0.29113375671129599</v>
      </c>
      <c r="CA14" s="17"/>
      <c r="CB14" s="17">
        <v>0.30987353133224899</v>
      </c>
      <c r="CC14" s="17">
        <v>0.27830421267716199</v>
      </c>
      <c r="CD14" s="17"/>
      <c r="CE14" s="17">
        <v>0.264013340329047</v>
      </c>
      <c r="CF14" s="17"/>
      <c r="CG14" s="17">
        <v>0.307285119325857</v>
      </c>
    </row>
    <row r="15" spans="2:85" ht="29" x14ac:dyDescent="0.35">
      <c r="B15" s="18" t="s">
        <v>338</v>
      </c>
      <c r="C15" s="17">
        <v>0.27604258518607599</v>
      </c>
      <c r="D15" s="17">
        <v>0.309430566616476</v>
      </c>
      <c r="E15" s="17">
        <v>0.24372850797325399</v>
      </c>
      <c r="F15" s="17"/>
      <c r="G15" s="17">
        <v>0.23542502201587101</v>
      </c>
      <c r="H15" s="17">
        <v>0.255640809330686</v>
      </c>
      <c r="I15" s="17">
        <v>0.205699567004552</v>
      </c>
      <c r="J15" s="17">
        <v>0.281152426536185</v>
      </c>
      <c r="K15" s="17">
        <v>0.318308952984863</v>
      </c>
      <c r="L15" s="17">
        <v>0.34421387164086797</v>
      </c>
      <c r="M15" s="17"/>
      <c r="N15" s="17">
        <v>0.29209999981660301</v>
      </c>
      <c r="O15" s="17">
        <v>0.27181270266151503</v>
      </c>
      <c r="P15" s="17">
        <v>0.28810671085867801</v>
      </c>
      <c r="Q15" s="17">
        <v>0.25135064220380599</v>
      </c>
      <c r="R15" s="17"/>
      <c r="S15" s="17">
        <v>0.26998140398672799</v>
      </c>
      <c r="T15" s="17">
        <v>0.268559394104043</v>
      </c>
      <c r="U15" s="17">
        <v>0.29549433386304702</v>
      </c>
      <c r="V15" s="17">
        <v>0.31865866031509799</v>
      </c>
      <c r="W15" s="17">
        <v>0.29326419396342801</v>
      </c>
      <c r="X15" s="17">
        <v>0.23497892710940699</v>
      </c>
      <c r="Y15" s="17">
        <v>0.30387431972942902</v>
      </c>
      <c r="Z15" s="17">
        <v>0.192959465173974</v>
      </c>
      <c r="AA15" s="17">
        <v>0.24194883339315801</v>
      </c>
      <c r="AB15" s="17">
        <v>0.29671227430066099</v>
      </c>
      <c r="AC15" s="17">
        <v>0.240279865626844</v>
      </c>
      <c r="AD15" s="17">
        <v>0.39937700817674798</v>
      </c>
      <c r="AE15" s="17"/>
      <c r="AF15" s="17">
        <v>0.29996602563980002</v>
      </c>
      <c r="AG15" s="17">
        <v>0.28058543269116099</v>
      </c>
      <c r="AH15" s="17">
        <v>0.30252364442184798</v>
      </c>
      <c r="AI15" s="17">
        <v>0.25241636608040202</v>
      </c>
      <c r="AJ15" s="17">
        <v>0.208982423113172</v>
      </c>
      <c r="AK15" s="17">
        <v>0.32755352164597701</v>
      </c>
      <c r="AL15" s="17">
        <v>0.249026733715631</v>
      </c>
      <c r="AM15" s="17">
        <v>0.26073445871080803</v>
      </c>
      <c r="AN15" s="17">
        <v>0.248154593587115</v>
      </c>
      <c r="AO15" s="17">
        <v>0.32573697195210499</v>
      </c>
      <c r="AP15" s="17">
        <v>0.28985211601238398</v>
      </c>
      <c r="AQ15" s="17">
        <v>0.29546648629997802</v>
      </c>
      <c r="AR15" s="17">
        <v>0.27156462557373301</v>
      </c>
      <c r="AS15" s="17">
        <v>0.21705206413006201</v>
      </c>
      <c r="AT15" s="17">
        <v>0.37553436414698299</v>
      </c>
      <c r="AU15" s="17">
        <v>0.30825221616360399</v>
      </c>
      <c r="AV15" s="17"/>
      <c r="AW15" s="17">
        <v>0.28706137787434499</v>
      </c>
      <c r="AX15" s="17">
        <v>0.24171871406981299</v>
      </c>
      <c r="AY15" s="17">
        <v>0.27986870127747199</v>
      </c>
      <c r="AZ15" s="17">
        <v>0.25424457278877</v>
      </c>
      <c r="BA15" s="17">
        <v>0.23906543883592599</v>
      </c>
      <c r="BB15" s="17"/>
      <c r="BC15" s="17">
        <v>0.31917661013183402</v>
      </c>
      <c r="BD15" s="17">
        <v>0.31427611936303601</v>
      </c>
      <c r="BE15" s="17">
        <v>0.24365827504083401</v>
      </c>
      <c r="BF15" s="17">
        <v>0.230413242727465</v>
      </c>
      <c r="BG15" s="17">
        <v>0.27978285077861598</v>
      </c>
      <c r="BH15" s="17"/>
      <c r="BI15" s="17">
        <v>0.28267808165074199</v>
      </c>
      <c r="BJ15" s="17"/>
      <c r="BK15" s="17">
        <v>0.27083796583722902</v>
      </c>
      <c r="BL15" s="17">
        <v>0.315725230230813</v>
      </c>
      <c r="BM15" s="17">
        <v>0.26036282040561498</v>
      </c>
      <c r="BN15" s="17">
        <v>0.18689105409912299</v>
      </c>
      <c r="BO15" s="17"/>
      <c r="BP15" s="17">
        <v>0.31584937236768901</v>
      </c>
      <c r="BQ15" s="17">
        <v>0.26063729431187199</v>
      </c>
      <c r="BR15" s="17">
        <v>0.32770988735412199</v>
      </c>
      <c r="BS15" s="17">
        <v>0.31604574460620799</v>
      </c>
      <c r="BT15" s="17">
        <v>0.273203383311515</v>
      </c>
      <c r="BU15" s="17"/>
      <c r="BV15" s="17">
        <v>0.33587104989373501</v>
      </c>
      <c r="BW15" s="17">
        <v>0.25427974978346302</v>
      </c>
      <c r="BX15" s="17">
        <v>0.28935311120573198</v>
      </c>
      <c r="BY15" s="17">
        <v>0.30607898538273398</v>
      </c>
      <c r="BZ15" s="17">
        <v>0.26896228691222102</v>
      </c>
      <c r="CA15" s="17"/>
      <c r="CB15" s="17">
        <v>0.29384256780395901</v>
      </c>
      <c r="CC15" s="17">
        <v>0.26561732156046403</v>
      </c>
      <c r="CD15" s="17"/>
      <c r="CE15" s="17">
        <v>0.25690749795242201</v>
      </c>
      <c r="CF15" s="17"/>
      <c r="CG15" s="17">
        <v>0.25524074235365601</v>
      </c>
    </row>
    <row r="16" spans="2:85" ht="43.5" x14ac:dyDescent="0.35">
      <c r="B16" s="18" t="s">
        <v>339</v>
      </c>
      <c r="C16" s="17">
        <v>0.27197162132539798</v>
      </c>
      <c r="D16" s="17">
        <v>0.299710030039185</v>
      </c>
      <c r="E16" s="17">
        <v>0.24515561115383</v>
      </c>
      <c r="F16" s="17"/>
      <c r="G16" s="17">
        <v>0.18213385261397499</v>
      </c>
      <c r="H16" s="17">
        <v>0.278750666332783</v>
      </c>
      <c r="I16" s="17">
        <v>0.20104784304762099</v>
      </c>
      <c r="J16" s="17">
        <v>0.26861395188376702</v>
      </c>
      <c r="K16" s="17">
        <v>0.34187299350010802</v>
      </c>
      <c r="L16" s="17">
        <v>0.33952653379746001</v>
      </c>
      <c r="M16" s="17"/>
      <c r="N16" s="17">
        <v>0.320323733046045</v>
      </c>
      <c r="O16" s="17">
        <v>0.295294728552979</v>
      </c>
      <c r="P16" s="17">
        <v>0.22469628935990199</v>
      </c>
      <c r="Q16" s="17">
        <v>0.23593245115421099</v>
      </c>
      <c r="R16" s="17"/>
      <c r="S16" s="17">
        <v>0.26328629179011698</v>
      </c>
      <c r="T16" s="17">
        <v>0.26257736033200901</v>
      </c>
      <c r="U16" s="17">
        <v>0.24812250840599001</v>
      </c>
      <c r="V16" s="17">
        <v>0.28927738281662202</v>
      </c>
      <c r="W16" s="17">
        <v>0.302859740227435</v>
      </c>
      <c r="X16" s="17">
        <v>0.268268703099317</v>
      </c>
      <c r="Y16" s="17">
        <v>0.268356324907294</v>
      </c>
      <c r="Z16" s="17">
        <v>0.199536536763222</v>
      </c>
      <c r="AA16" s="17">
        <v>0.276237978385381</v>
      </c>
      <c r="AB16" s="17">
        <v>0.31184079000321802</v>
      </c>
      <c r="AC16" s="17">
        <v>0.22916062572462501</v>
      </c>
      <c r="AD16" s="17">
        <v>0.34565080695293299</v>
      </c>
      <c r="AE16" s="17"/>
      <c r="AF16" s="17">
        <v>0.190039555918187</v>
      </c>
      <c r="AG16" s="17">
        <v>0.23786599778651599</v>
      </c>
      <c r="AH16" s="17">
        <v>0.33667194142824702</v>
      </c>
      <c r="AI16" s="17">
        <v>0.27121072151764702</v>
      </c>
      <c r="AJ16" s="17">
        <v>0.23186441268931099</v>
      </c>
      <c r="AK16" s="17">
        <v>0.26666416200722498</v>
      </c>
      <c r="AL16" s="17">
        <v>0.23577982226331701</v>
      </c>
      <c r="AM16" s="17">
        <v>0.33657248373901499</v>
      </c>
      <c r="AN16" s="17">
        <v>0.27335912018151498</v>
      </c>
      <c r="AO16" s="17">
        <v>0.237203666143497</v>
      </c>
      <c r="AP16" s="17">
        <v>0.226192095595213</v>
      </c>
      <c r="AQ16" s="17">
        <v>0.31171077282360099</v>
      </c>
      <c r="AR16" s="17">
        <v>0.28775478229893098</v>
      </c>
      <c r="AS16" s="17">
        <v>0.41608341127241399</v>
      </c>
      <c r="AT16" s="17">
        <v>0.22986636568933699</v>
      </c>
      <c r="AU16" s="17">
        <v>0.35009531721972798</v>
      </c>
      <c r="AV16" s="17"/>
      <c r="AW16" s="17">
        <v>0.23013692859683599</v>
      </c>
      <c r="AX16" s="17">
        <v>0.231405654584079</v>
      </c>
      <c r="AY16" s="17">
        <v>0.316494380321025</v>
      </c>
      <c r="AZ16" s="17">
        <v>0.26739796923891901</v>
      </c>
      <c r="BA16" s="17">
        <v>0.35506950784860603</v>
      </c>
      <c r="BB16" s="17"/>
      <c r="BC16" s="17">
        <v>0.24574273082742301</v>
      </c>
      <c r="BD16" s="17">
        <v>0.29735378181599698</v>
      </c>
      <c r="BE16" s="17">
        <v>0.26207784777123999</v>
      </c>
      <c r="BF16" s="17">
        <v>0.23677751886130399</v>
      </c>
      <c r="BG16" s="17">
        <v>0.34536676218275703</v>
      </c>
      <c r="BH16" s="17"/>
      <c r="BI16" s="17">
        <v>0.26462618551154499</v>
      </c>
      <c r="BJ16" s="17"/>
      <c r="BK16" s="17">
        <v>0.27488921669605998</v>
      </c>
      <c r="BL16" s="17">
        <v>0.29586026181737601</v>
      </c>
      <c r="BM16" s="17">
        <v>0.263316192614373</v>
      </c>
      <c r="BN16" s="17">
        <v>0.15059089056559899</v>
      </c>
      <c r="BO16" s="17"/>
      <c r="BP16" s="17">
        <v>0.29218720091477401</v>
      </c>
      <c r="BQ16" s="17">
        <v>0.29554326016280702</v>
      </c>
      <c r="BR16" s="17">
        <v>0.29665507339140401</v>
      </c>
      <c r="BS16" s="17">
        <v>0.24387373159217299</v>
      </c>
      <c r="BT16" s="17">
        <v>0.26200432232922499</v>
      </c>
      <c r="BU16" s="17"/>
      <c r="BV16" s="17">
        <v>0.296582594861374</v>
      </c>
      <c r="BW16" s="17">
        <v>0.30811926902272302</v>
      </c>
      <c r="BX16" s="17">
        <v>0.32690424678458002</v>
      </c>
      <c r="BY16" s="17">
        <v>0.23811946387277899</v>
      </c>
      <c r="BZ16" s="17">
        <v>0.24967128034956601</v>
      </c>
      <c r="CA16" s="17"/>
      <c r="CB16" s="17">
        <v>0.25405009234257098</v>
      </c>
      <c r="CC16" s="17">
        <v>0.28246807338554403</v>
      </c>
      <c r="CD16" s="17"/>
      <c r="CE16" s="17">
        <v>0.31610055197239501</v>
      </c>
      <c r="CF16" s="17"/>
      <c r="CG16" s="17">
        <v>0.30704910690444498</v>
      </c>
    </row>
    <row r="17" spans="2:85" ht="29" x14ac:dyDescent="0.35">
      <c r="B17" s="18" t="s">
        <v>340</v>
      </c>
      <c r="C17" s="17">
        <v>0.21018431224157</v>
      </c>
      <c r="D17" s="17">
        <v>0.24926215387975301</v>
      </c>
      <c r="E17" s="17">
        <v>0.17212549820655501</v>
      </c>
      <c r="F17" s="17"/>
      <c r="G17" s="17">
        <v>0.25703500495201898</v>
      </c>
      <c r="H17" s="17">
        <v>0.22746993938548299</v>
      </c>
      <c r="I17" s="17">
        <v>0.18932663106427999</v>
      </c>
      <c r="J17" s="17">
        <v>0.192049609253688</v>
      </c>
      <c r="K17" s="17">
        <v>0.19705853347389601</v>
      </c>
      <c r="L17" s="17">
        <v>0.20552927003778601</v>
      </c>
      <c r="M17" s="17"/>
      <c r="N17" s="17">
        <v>0.22289934326003899</v>
      </c>
      <c r="O17" s="17">
        <v>0.16737303172142201</v>
      </c>
      <c r="P17" s="17">
        <v>0.23879777000587701</v>
      </c>
      <c r="Q17" s="17">
        <v>0.21413651905147599</v>
      </c>
      <c r="R17" s="17"/>
      <c r="S17" s="17">
        <v>0.26303618583737198</v>
      </c>
      <c r="T17" s="17">
        <v>0.21177593821134799</v>
      </c>
      <c r="U17" s="17">
        <v>0.17379829581495301</v>
      </c>
      <c r="V17" s="17">
        <v>0.214221446232395</v>
      </c>
      <c r="W17" s="17">
        <v>0.15819755190412199</v>
      </c>
      <c r="X17" s="17">
        <v>0.17586777748690499</v>
      </c>
      <c r="Y17" s="17">
        <v>0.22759649698191101</v>
      </c>
      <c r="Z17" s="17">
        <v>0.162822352775362</v>
      </c>
      <c r="AA17" s="17">
        <v>0.21450401127184099</v>
      </c>
      <c r="AB17" s="17">
        <v>0.29559571867602902</v>
      </c>
      <c r="AC17" s="17">
        <v>0.137068199644616</v>
      </c>
      <c r="AD17" s="17">
        <v>0.13051285573128599</v>
      </c>
      <c r="AE17" s="17"/>
      <c r="AF17" s="17">
        <v>0.43319792236708798</v>
      </c>
      <c r="AG17" s="17">
        <v>0.19775507530419301</v>
      </c>
      <c r="AH17" s="17">
        <v>0.27251689402704499</v>
      </c>
      <c r="AI17" s="17">
        <v>0.175003356480497</v>
      </c>
      <c r="AJ17" s="17">
        <v>0.20540725112941499</v>
      </c>
      <c r="AK17" s="17">
        <v>0.27120963771899198</v>
      </c>
      <c r="AL17" s="17">
        <v>0.12111721670374</v>
      </c>
      <c r="AM17" s="17">
        <v>0.22154457602296601</v>
      </c>
      <c r="AN17" s="17">
        <v>0.198399186043653</v>
      </c>
      <c r="AO17" s="17">
        <v>0.14860339349371299</v>
      </c>
      <c r="AP17" s="17">
        <v>0.17457314301589499</v>
      </c>
      <c r="AQ17" s="17">
        <v>0.24865001971865999</v>
      </c>
      <c r="AR17" s="17">
        <v>0.22446601975677599</v>
      </c>
      <c r="AS17" s="17">
        <v>0.109617437264327</v>
      </c>
      <c r="AT17" s="17">
        <v>0.17512778480383201</v>
      </c>
      <c r="AU17" s="17">
        <v>0.31696897331554602</v>
      </c>
      <c r="AV17" s="17"/>
      <c r="AW17" s="17">
        <v>0.20302830756311999</v>
      </c>
      <c r="AX17" s="17">
        <v>0.195274444453861</v>
      </c>
      <c r="AY17" s="17">
        <v>0.18866036965414601</v>
      </c>
      <c r="AZ17" s="17">
        <v>0.297575763496778</v>
      </c>
      <c r="BA17" s="17">
        <v>0.34402196796742301</v>
      </c>
      <c r="BB17" s="17"/>
      <c r="BC17" s="17">
        <v>0.32851295600267399</v>
      </c>
      <c r="BD17" s="17">
        <v>0.216917293717444</v>
      </c>
      <c r="BE17" s="17">
        <v>0.17932980909436999</v>
      </c>
      <c r="BF17" s="17">
        <v>0.17498251242448101</v>
      </c>
      <c r="BG17" s="17">
        <v>0.247219897596028</v>
      </c>
      <c r="BH17" s="17"/>
      <c r="BI17" s="17">
        <v>0.21427288402938099</v>
      </c>
      <c r="BJ17" s="17"/>
      <c r="BK17" s="17">
        <v>0.21705790686213999</v>
      </c>
      <c r="BL17" s="17">
        <v>0.192862653059136</v>
      </c>
      <c r="BM17" s="17">
        <v>0.217517029310757</v>
      </c>
      <c r="BN17" s="17">
        <v>0.20016207882765399</v>
      </c>
      <c r="BO17" s="17"/>
      <c r="BP17" s="17">
        <v>0.23637349053544199</v>
      </c>
      <c r="BQ17" s="17">
        <v>0.20499874634180201</v>
      </c>
      <c r="BR17" s="17">
        <v>0.179513511034009</v>
      </c>
      <c r="BS17" s="17">
        <v>0.21042073053143001</v>
      </c>
      <c r="BT17" s="17">
        <v>0.31578070677607201</v>
      </c>
      <c r="BU17" s="17"/>
      <c r="BV17" s="17">
        <v>0.26783892485821398</v>
      </c>
      <c r="BW17" s="17">
        <v>0.23416777190049201</v>
      </c>
      <c r="BX17" s="17">
        <v>0.19926479500376801</v>
      </c>
      <c r="BY17" s="17">
        <v>0.20527786548445801</v>
      </c>
      <c r="BZ17" s="17">
        <v>0.21316255709629101</v>
      </c>
      <c r="CA17" s="17"/>
      <c r="CB17" s="17">
        <v>0.237358704120196</v>
      </c>
      <c r="CC17" s="17">
        <v>0.19426855517135</v>
      </c>
      <c r="CD17" s="17"/>
      <c r="CE17" s="17">
        <v>0.227891431130224</v>
      </c>
      <c r="CF17" s="17"/>
      <c r="CG17" s="17">
        <v>0.24656321395479799</v>
      </c>
    </row>
    <row r="18" spans="2:85" ht="29" x14ac:dyDescent="0.35">
      <c r="B18" s="18" t="s">
        <v>341</v>
      </c>
      <c r="C18" s="17">
        <v>0.19601002536923801</v>
      </c>
      <c r="D18" s="17">
        <v>0.230437392555746</v>
      </c>
      <c r="E18" s="17">
        <v>0.16301360770475701</v>
      </c>
      <c r="F18" s="17"/>
      <c r="G18" s="17">
        <v>0.199158842780152</v>
      </c>
      <c r="H18" s="17">
        <v>0.22377875294083799</v>
      </c>
      <c r="I18" s="17">
        <v>0.18203866043641101</v>
      </c>
      <c r="J18" s="17">
        <v>0.188080718311495</v>
      </c>
      <c r="K18" s="17">
        <v>0.18144996415694201</v>
      </c>
      <c r="L18" s="17">
        <v>0.19889433618793601</v>
      </c>
      <c r="M18" s="17"/>
      <c r="N18" s="17">
        <v>0.23534954192622301</v>
      </c>
      <c r="O18" s="17">
        <v>0.21464910530973699</v>
      </c>
      <c r="P18" s="17">
        <v>0.17056021457880499</v>
      </c>
      <c r="Q18" s="17">
        <v>0.156675032478097</v>
      </c>
      <c r="R18" s="17"/>
      <c r="S18" s="17">
        <v>0.24104065473696901</v>
      </c>
      <c r="T18" s="17">
        <v>0.21580547260757299</v>
      </c>
      <c r="U18" s="17">
        <v>0.18128814462036799</v>
      </c>
      <c r="V18" s="17">
        <v>0.183694333846806</v>
      </c>
      <c r="W18" s="17">
        <v>0.213339687280096</v>
      </c>
      <c r="X18" s="17">
        <v>0.14005336234959201</v>
      </c>
      <c r="Y18" s="17">
        <v>0.21613232862409201</v>
      </c>
      <c r="Z18" s="17">
        <v>0.113725647093745</v>
      </c>
      <c r="AA18" s="17">
        <v>0.17869218405099199</v>
      </c>
      <c r="AB18" s="17">
        <v>0.22510812866310201</v>
      </c>
      <c r="AC18" s="17">
        <v>0.14216023288924801</v>
      </c>
      <c r="AD18" s="17">
        <v>0.224940888727515</v>
      </c>
      <c r="AE18" s="17"/>
      <c r="AF18" s="17">
        <v>0.31474594793037403</v>
      </c>
      <c r="AG18" s="17">
        <v>0.158725583344067</v>
      </c>
      <c r="AH18" s="17">
        <v>0.173572792454977</v>
      </c>
      <c r="AI18" s="17">
        <v>0.21115535010702599</v>
      </c>
      <c r="AJ18" s="17">
        <v>0.15723248588115199</v>
      </c>
      <c r="AK18" s="17">
        <v>0.19878962798397701</v>
      </c>
      <c r="AL18" s="17">
        <v>0.143941750985529</v>
      </c>
      <c r="AM18" s="17">
        <v>0.20653842897355201</v>
      </c>
      <c r="AN18" s="17">
        <v>0.15188459932613901</v>
      </c>
      <c r="AO18" s="17">
        <v>0.203978648556501</v>
      </c>
      <c r="AP18" s="17">
        <v>0.23343929691005399</v>
      </c>
      <c r="AQ18" s="17">
        <v>0.18290506173603899</v>
      </c>
      <c r="AR18" s="17">
        <v>0.23128964217392001</v>
      </c>
      <c r="AS18" s="17">
        <v>0.14181561986032601</v>
      </c>
      <c r="AT18" s="17">
        <v>0.373086138570837</v>
      </c>
      <c r="AU18" s="17">
        <v>0.26015180707215602</v>
      </c>
      <c r="AV18" s="17"/>
      <c r="AW18" s="17">
        <v>0.15560901022336401</v>
      </c>
      <c r="AX18" s="17">
        <v>0.18491018851492899</v>
      </c>
      <c r="AY18" s="17">
        <v>0.19386498759509599</v>
      </c>
      <c r="AZ18" s="17">
        <v>0.24850742131231399</v>
      </c>
      <c r="BA18" s="17">
        <v>0.30634267395172998</v>
      </c>
      <c r="BB18" s="17"/>
      <c r="BC18" s="17">
        <v>0.26084676492340098</v>
      </c>
      <c r="BD18" s="17">
        <v>0.207222282092936</v>
      </c>
      <c r="BE18" s="17">
        <v>0.17882751195965399</v>
      </c>
      <c r="BF18" s="17">
        <v>0.17401598879497901</v>
      </c>
      <c r="BG18" s="17">
        <v>0.15043009227918699</v>
      </c>
      <c r="BH18" s="17"/>
      <c r="BI18" s="17">
        <v>0.198590816351426</v>
      </c>
      <c r="BJ18" s="17"/>
      <c r="BK18" s="17">
        <v>0.21361716872963199</v>
      </c>
      <c r="BL18" s="17">
        <v>0.21455168659958701</v>
      </c>
      <c r="BM18" s="17">
        <v>0.180518923716915</v>
      </c>
      <c r="BN18" s="17">
        <v>0.186143180443859</v>
      </c>
      <c r="BO18" s="17"/>
      <c r="BP18" s="17">
        <v>0.20610217371931899</v>
      </c>
      <c r="BQ18" s="17">
        <v>0.20197890173426</v>
      </c>
      <c r="BR18" s="17">
        <v>0.204420049882969</v>
      </c>
      <c r="BS18" s="17">
        <v>0.232557488428386</v>
      </c>
      <c r="BT18" s="17">
        <v>0.281780148674106</v>
      </c>
      <c r="BU18" s="17"/>
      <c r="BV18" s="17">
        <v>0.22066970664625199</v>
      </c>
      <c r="BW18" s="17">
        <v>0.234611271332926</v>
      </c>
      <c r="BX18" s="17">
        <v>0.228946341860091</v>
      </c>
      <c r="BY18" s="17">
        <v>0.18443956145455401</v>
      </c>
      <c r="BZ18" s="17">
        <v>0.225703674866194</v>
      </c>
      <c r="CA18" s="17"/>
      <c r="CB18" s="17">
        <v>0.19312635273130199</v>
      </c>
      <c r="CC18" s="17">
        <v>0.19769896226911199</v>
      </c>
      <c r="CD18" s="17"/>
      <c r="CE18" s="17">
        <v>0.23262921077246901</v>
      </c>
      <c r="CF18" s="17"/>
      <c r="CG18" s="17">
        <v>0.21123106621200199</v>
      </c>
    </row>
    <row r="19" spans="2:85" x14ac:dyDescent="0.35">
      <c r="B19" s="18" t="s">
        <v>140</v>
      </c>
      <c r="C19" s="17">
        <v>0.177532787688996</v>
      </c>
      <c r="D19" s="17">
        <v>0.129110626341607</v>
      </c>
      <c r="E19" s="17">
        <v>0.22288956322666201</v>
      </c>
      <c r="F19" s="17"/>
      <c r="G19" s="17">
        <v>0.15110251457944601</v>
      </c>
      <c r="H19" s="17">
        <v>0.124650022718471</v>
      </c>
      <c r="I19" s="17">
        <v>0.142425147906386</v>
      </c>
      <c r="J19" s="17">
        <v>0.219658362973291</v>
      </c>
      <c r="K19" s="17">
        <v>0.20641534905598</v>
      </c>
      <c r="L19" s="17">
        <v>0.212976176563756</v>
      </c>
      <c r="M19" s="17"/>
      <c r="N19" s="17">
        <v>0.118601247430558</v>
      </c>
      <c r="O19" s="17">
        <v>0.19717552483255801</v>
      </c>
      <c r="P19" s="17">
        <v>0.17309090430739699</v>
      </c>
      <c r="Q19" s="17">
        <v>0.22607952421612301</v>
      </c>
      <c r="R19" s="17"/>
      <c r="S19" s="17">
        <v>0.14336547106928399</v>
      </c>
      <c r="T19" s="17">
        <v>0.178154766204907</v>
      </c>
      <c r="U19" s="17">
        <v>0.186814429803734</v>
      </c>
      <c r="V19" s="17">
        <v>0.164921394580959</v>
      </c>
      <c r="W19" s="17">
        <v>0.16867765729245701</v>
      </c>
      <c r="X19" s="17">
        <v>0.160906709114539</v>
      </c>
      <c r="Y19" s="17">
        <v>0.22753789969465199</v>
      </c>
      <c r="Z19" s="17">
        <v>0.16869482271378999</v>
      </c>
      <c r="AA19" s="17">
        <v>0.167499118695182</v>
      </c>
      <c r="AB19" s="17">
        <v>0.185722359055703</v>
      </c>
      <c r="AC19" s="17">
        <v>0.25020944184199001</v>
      </c>
      <c r="AD19" s="17">
        <v>0.18754134102571299</v>
      </c>
      <c r="AE19" s="17"/>
      <c r="AF19" s="17">
        <v>0.29260076149478498</v>
      </c>
      <c r="AG19" s="17">
        <v>0.227371554556691</v>
      </c>
      <c r="AH19" s="17">
        <v>0.24818631161662399</v>
      </c>
      <c r="AI19" s="17">
        <v>0.16314732566210299</v>
      </c>
      <c r="AJ19" s="17">
        <v>0.21278837084288099</v>
      </c>
      <c r="AK19" s="17">
        <v>0.16396957034391599</v>
      </c>
      <c r="AL19" s="17">
        <v>0.18412850336285899</v>
      </c>
      <c r="AM19" s="17">
        <v>0.12377103607732499</v>
      </c>
      <c r="AN19" s="17">
        <v>0.16656037986223299</v>
      </c>
      <c r="AO19" s="17">
        <v>0.169143471196645</v>
      </c>
      <c r="AP19" s="17">
        <v>0.178366260969958</v>
      </c>
      <c r="AQ19" s="17">
        <v>0.19412958828187299</v>
      </c>
      <c r="AR19" s="17">
        <v>0.12283117262136301</v>
      </c>
      <c r="AS19" s="17">
        <v>0.20355625327926599</v>
      </c>
      <c r="AT19" s="17">
        <v>0.119560012378515</v>
      </c>
      <c r="AU19" s="17">
        <v>3.7497704598906403E-2</v>
      </c>
      <c r="AV19" s="17"/>
      <c r="AW19" s="17">
        <v>0.24969444248587699</v>
      </c>
      <c r="AX19" s="17">
        <v>0.203166781870011</v>
      </c>
      <c r="AY19" s="17">
        <v>0.13061630049151801</v>
      </c>
      <c r="AZ19" s="17">
        <v>0.12490211058650499</v>
      </c>
      <c r="BA19" s="17">
        <v>3.76935190484088E-2</v>
      </c>
      <c r="BB19" s="17"/>
      <c r="BC19" s="17">
        <v>9.00091611975051E-2</v>
      </c>
      <c r="BD19" s="17">
        <v>0.143844088280461</v>
      </c>
      <c r="BE19" s="17">
        <v>0.191648277087898</v>
      </c>
      <c r="BF19" s="17">
        <v>0.27992862511439998</v>
      </c>
      <c r="BG19" s="17">
        <v>0.22237245678724399</v>
      </c>
      <c r="BH19" s="17"/>
      <c r="BI19" s="17">
        <v>0.165079489229318</v>
      </c>
      <c r="BJ19" s="17"/>
      <c r="BK19" s="17">
        <v>0.17025309240150699</v>
      </c>
      <c r="BL19" s="17">
        <v>0.17904372797932799</v>
      </c>
      <c r="BM19" s="17">
        <v>0.172108141869138</v>
      </c>
      <c r="BN19" s="17">
        <v>0.34643634543048801</v>
      </c>
      <c r="BO19" s="17"/>
      <c r="BP19" s="17">
        <v>0.154953789221247</v>
      </c>
      <c r="BQ19" s="17">
        <v>0.12574649728367501</v>
      </c>
      <c r="BR19" s="17">
        <v>0.152199459830754</v>
      </c>
      <c r="BS19" s="17">
        <v>0.14619912284839301</v>
      </c>
      <c r="BT19" s="17">
        <v>0.142058235067058</v>
      </c>
      <c r="BU19" s="17"/>
      <c r="BV19" s="17">
        <v>0.13946870580946799</v>
      </c>
      <c r="BW19" s="17">
        <v>0.107766421520003</v>
      </c>
      <c r="BX19" s="17">
        <v>0.14451853652563701</v>
      </c>
      <c r="BY19" s="17">
        <v>0.15803110838221099</v>
      </c>
      <c r="BZ19" s="17">
        <v>0.159038566095969</v>
      </c>
      <c r="CA19" s="17"/>
      <c r="CB19" s="17">
        <v>0.124357959596008</v>
      </c>
      <c r="CC19" s="17">
        <v>0.208676728276841</v>
      </c>
      <c r="CD19" s="17"/>
      <c r="CE19" s="17">
        <v>0.106420925071641</v>
      </c>
      <c r="CF19" s="17"/>
      <c r="CG19" s="17">
        <v>5.78206914197541E-2</v>
      </c>
    </row>
    <row r="20" spans="2:85" x14ac:dyDescent="0.35">
      <c r="B20" s="18" t="s">
        <v>141</v>
      </c>
      <c r="C20" s="19">
        <v>3.0014287933928501E-3</v>
      </c>
      <c r="D20" s="19">
        <v>5.2597981987877402E-3</v>
      </c>
      <c r="E20" s="19">
        <v>8.07697420905546E-4</v>
      </c>
      <c r="F20" s="19"/>
      <c r="G20" s="19">
        <v>0</v>
      </c>
      <c r="H20" s="19">
        <v>1.93001641034349E-3</v>
      </c>
      <c r="I20" s="19">
        <v>2.4239685624561202E-3</v>
      </c>
      <c r="J20" s="19">
        <v>0</v>
      </c>
      <c r="K20" s="19">
        <v>5.6934306590242303E-3</v>
      </c>
      <c r="L20" s="19">
        <v>6.9667194380499398E-3</v>
      </c>
      <c r="M20" s="19"/>
      <c r="N20" s="19">
        <v>4.2186224431087502E-3</v>
      </c>
      <c r="O20" s="19">
        <v>1.5583562089224001E-3</v>
      </c>
      <c r="P20" s="19">
        <v>4.0080986208455901E-3</v>
      </c>
      <c r="Q20" s="19">
        <v>2.32579712173767E-3</v>
      </c>
      <c r="R20" s="19"/>
      <c r="S20" s="19">
        <v>2.3493046477833898E-3</v>
      </c>
      <c r="T20" s="19">
        <v>7.5645678913606896E-3</v>
      </c>
      <c r="U20" s="19">
        <v>5.1123513813497298E-3</v>
      </c>
      <c r="V20" s="19">
        <v>5.2487036120734097E-3</v>
      </c>
      <c r="W20" s="19">
        <v>5.90491209999077E-3</v>
      </c>
      <c r="X20" s="19">
        <v>0</v>
      </c>
      <c r="Y20" s="19">
        <v>0</v>
      </c>
      <c r="Z20" s="19">
        <v>0</v>
      </c>
      <c r="AA20" s="19">
        <v>3.5840211184687298E-3</v>
      </c>
      <c r="AB20" s="19">
        <v>0</v>
      </c>
      <c r="AC20" s="19">
        <v>0</v>
      </c>
      <c r="AD20" s="19">
        <v>0</v>
      </c>
      <c r="AE20" s="19"/>
      <c r="AF20" s="19">
        <v>0</v>
      </c>
      <c r="AG20" s="19">
        <v>1.1892392918089601E-2</v>
      </c>
      <c r="AH20" s="19">
        <v>0</v>
      </c>
      <c r="AI20" s="19">
        <v>9.3625368458320306E-3</v>
      </c>
      <c r="AJ20" s="19">
        <v>0</v>
      </c>
      <c r="AK20" s="19">
        <v>0</v>
      </c>
      <c r="AL20" s="19">
        <v>8.5809377459922596E-3</v>
      </c>
      <c r="AM20" s="19">
        <v>5.4799033899893103E-3</v>
      </c>
      <c r="AN20" s="19">
        <v>0</v>
      </c>
      <c r="AO20" s="19">
        <v>0</v>
      </c>
      <c r="AP20" s="19">
        <v>0</v>
      </c>
      <c r="AQ20" s="19">
        <v>7.0031988181396996E-3</v>
      </c>
      <c r="AR20" s="19">
        <v>0</v>
      </c>
      <c r="AS20" s="19">
        <v>0</v>
      </c>
      <c r="AT20" s="19">
        <v>0</v>
      </c>
      <c r="AU20" s="19">
        <v>5.0770777877602096E-3</v>
      </c>
      <c r="AV20" s="19"/>
      <c r="AW20" s="19">
        <v>1.67218676496867E-3</v>
      </c>
      <c r="AX20" s="19">
        <v>6.0249493132468702E-3</v>
      </c>
      <c r="AY20" s="19">
        <v>1.53435774882137E-3</v>
      </c>
      <c r="AZ20" s="19">
        <v>3.0456080568041898E-3</v>
      </c>
      <c r="BA20" s="19">
        <v>0</v>
      </c>
      <c r="BB20" s="19"/>
      <c r="BC20" s="19">
        <v>0</v>
      </c>
      <c r="BD20" s="19">
        <v>2.5643692919502998E-3</v>
      </c>
      <c r="BE20" s="19">
        <v>3.5186400299704701E-3</v>
      </c>
      <c r="BF20" s="19">
        <v>5.7001602714345902E-3</v>
      </c>
      <c r="BG20" s="19">
        <v>0</v>
      </c>
      <c r="BH20" s="19"/>
      <c r="BI20" s="19">
        <v>3.2356238271522698E-3</v>
      </c>
      <c r="BJ20" s="19"/>
      <c r="BK20" s="19">
        <v>2.3211021206249799E-3</v>
      </c>
      <c r="BL20" s="19">
        <v>0</v>
      </c>
      <c r="BM20" s="19">
        <v>4.9628807907553E-3</v>
      </c>
      <c r="BN20" s="19">
        <v>0</v>
      </c>
      <c r="BO20" s="19"/>
      <c r="BP20" s="19">
        <v>2.4641567764340298E-3</v>
      </c>
      <c r="BQ20" s="19">
        <v>9.0924275004450501E-4</v>
      </c>
      <c r="BR20" s="19">
        <v>0</v>
      </c>
      <c r="BS20" s="19">
        <v>1.4897456876082E-2</v>
      </c>
      <c r="BT20" s="19">
        <v>0</v>
      </c>
      <c r="BU20" s="19"/>
      <c r="BV20" s="19">
        <v>0</v>
      </c>
      <c r="BW20" s="19">
        <v>1.5405995802090101E-3</v>
      </c>
      <c r="BX20" s="19">
        <v>4.4567185312635697E-3</v>
      </c>
      <c r="BY20" s="19">
        <v>8.0705072739586606E-3</v>
      </c>
      <c r="BZ20" s="19">
        <v>3.3746455181681502E-3</v>
      </c>
      <c r="CA20" s="19"/>
      <c r="CB20" s="19">
        <v>5.0238795158278502E-3</v>
      </c>
      <c r="CC20" s="19">
        <v>1.8169005607634001E-3</v>
      </c>
      <c r="CD20" s="19"/>
      <c r="CE20" s="19">
        <v>1.7536221895488801E-3</v>
      </c>
      <c r="CF20" s="19"/>
      <c r="CG20" s="19">
        <v>0</v>
      </c>
    </row>
    <row r="21" spans="2:85" x14ac:dyDescent="0.35">
      <c r="B21" s="16"/>
    </row>
    <row r="22" spans="2:85" x14ac:dyDescent="0.35">
      <c r="B22" t="s">
        <v>102</v>
      </c>
    </row>
    <row r="23" spans="2:85" x14ac:dyDescent="0.35">
      <c r="B23" t="s">
        <v>103</v>
      </c>
    </row>
    <row r="25" spans="2:85" x14ac:dyDescent="0.35">
      <c r="B25"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G25"/>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343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43.5" x14ac:dyDescent="0.35">
      <c r="B9" s="18" t="s">
        <v>336</v>
      </c>
      <c r="C9" s="17">
        <v>0.400105352769353</v>
      </c>
      <c r="D9" s="17">
        <v>0.43192423789457401</v>
      </c>
      <c r="E9" s="17">
        <v>0.369689556796163</v>
      </c>
      <c r="F9" s="17"/>
      <c r="G9" s="17">
        <v>0.43007296440888398</v>
      </c>
      <c r="H9" s="17">
        <v>0.35801980579430998</v>
      </c>
      <c r="I9" s="17">
        <v>0.31966483911780902</v>
      </c>
      <c r="J9" s="17">
        <v>0.43296138214566099</v>
      </c>
      <c r="K9" s="17">
        <v>0.458834663307646</v>
      </c>
      <c r="L9" s="17">
        <v>0.41371366014025202</v>
      </c>
      <c r="M9" s="17"/>
      <c r="N9" s="17">
        <v>0.405586965068712</v>
      </c>
      <c r="O9" s="17">
        <v>0.43043174485535501</v>
      </c>
      <c r="P9" s="17">
        <v>0.393591532288528</v>
      </c>
      <c r="Q9" s="17">
        <v>0.37157876856188199</v>
      </c>
      <c r="R9" s="17"/>
      <c r="S9" s="17">
        <v>0.41873909782499402</v>
      </c>
      <c r="T9" s="17">
        <v>0.39178025600051097</v>
      </c>
      <c r="U9" s="17">
        <v>0.37649187230203801</v>
      </c>
      <c r="V9" s="17">
        <v>0.46232258030491002</v>
      </c>
      <c r="W9" s="17">
        <v>0.36247184006880401</v>
      </c>
      <c r="X9" s="17">
        <v>0.36914584015483598</v>
      </c>
      <c r="Y9" s="17">
        <v>0.35867973216076798</v>
      </c>
      <c r="Z9" s="17">
        <v>0.39390726499934497</v>
      </c>
      <c r="AA9" s="17">
        <v>0.39690262192582298</v>
      </c>
      <c r="AB9" s="17">
        <v>0.410641223012715</v>
      </c>
      <c r="AC9" s="17">
        <v>0.41096990759635299</v>
      </c>
      <c r="AD9" s="17">
        <v>0.486714204907707</v>
      </c>
      <c r="AE9" s="17"/>
      <c r="AF9" s="17">
        <v>0.503440764485513</v>
      </c>
      <c r="AG9" s="17">
        <v>0.42377483060098797</v>
      </c>
      <c r="AH9" s="17">
        <v>0.327990140260917</v>
      </c>
      <c r="AI9" s="17">
        <v>0.45253037607160401</v>
      </c>
      <c r="AJ9" s="17">
        <v>0.39255475762453201</v>
      </c>
      <c r="AK9" s="17">
        <v>0.39554473758158598</v>
      </c>
      <c r="AL9" s="17">
        <v>0.34085755076021201</v>
      </c>
      <c r="AM9" s="17">
        <v>0.37239998809327202</v>
      </c>
      <c r="AN9" s="17">
        <v>0.40449518853760902</v>
      </c>
      <c r="AO9" s="17">
        <v>0.37659939827668998</v>
      </c>
      <c r="AP9" s="17">
        <v>0.40451249923577098</v>
      </c>
      <c r="AQ9" s="17">
        <v>0.41593921026768499</v>
      </c>
      <c r="AR9" s="17">
        <v>0.37107036376663699</v>
      </c>
      <c r="AS9" s="17">
        <v>0.33702063408203597</v>
      </c>
      <c r="AT9" s="17">
        <v>0.54396340959503597</v>
      </c>
      <c r="AU9" s="17">
        <v>0.52317012760338399</v>
      </c>
      <c r="AV9" s="17"/>
      <c r="AW9" s="17">
        <v>0.36593991220125399</v>
      </c>
      <c r="AX9" s="17">
        <v>0.37139069688892101</v>
      </c>
      <c r="AY9" s="17">
        <v>0.425796021927493</v>
      </c>
      <c r="AZ9" s="17">
        <v>0.39999465452199301</v>
      </c>
      <c r="BA9" s="17">
        <v>0.508163196866664</v>
      </c>
      <c r="BB9" s="17"/>
      <c r="BC9" s="17">
        <v>0.42115279503955899</v>
      </c>
      <c r="BD9" s="17">
        <v>0.40251496412158</v>
      </c>
      <c r="BE9" s="17">
        <v>0.383644147251752</v>
      </c>
      <c r="BF9" s="17">
        <v>0.40149651024677202</v>
      </c>
      <c r="BG9" s="17">
        <v>0.48077219839198299</v>
      </c>
      <c r="BH9" s="17"/>
      <c r="BI9" s="17">
        <v>0.40043701350002803</v>
      </c>
      <c r="BJ9" s="17"/>
      <c r="BK9" s="17">
        <v>0.41968761282149097</v>
      </c>
      <c r="BL9" s="17">
        <v>0.44029932123971099</v>
      </c>
      <c r="BM9" s="17">
        <v>0.37197423532783103</v>
      </c>
      <c r="BN9" s="17">
        <v>0.39974369807417798</v>
      </c>
      <c r="BO9" s="17"/>
      <c r="BP9" s="17">
        <v>0.40323686568021</v>
      </c>
      <c r="BQ9" s="17">
        <v>0.43457872900025601</v>
      </c>
      <c r="BR9" s="17">
        <v>0.41586918881830398</v>
      </c>
      <c r="BS9" s="17">
        <v>0.31390329093740799</v>
      </c>
      <c r="BT9" s="17">
        <v>0.432730294654456</v>
      </c>
      <c r="BU9" s="17"/>
      <c r="BV9" s="17">
        <v>0.37477371958218098</v>
      </c>
      <c r="BW9" s="17">
        <v>0.44269107989724699</v>
      </c>
      <c r="BX9" s="17">
        <v>0.48627697348759502</v>
      </c>
      <c r="BY9" s="17">
        <v>0.32295124683492199</v>
      </c>
      <c r="BZ9" s="17">
        <v>0.51286213983878004</v>
      </c>
      <c r="CA9" s="17"/>
      <c r="CB9" s="17">
        <v>0.38076332245127897</v>
      </c>
      <c r="CC9" s="17">
        <v>0.41143377760263999</v>
      </c>
      <c r="CD9" s="17"/>
      <c r="CE9" s="17">
        <v>0.437835447123119</v>
      </c>
      <c r="CF9" s="17"/>
      <c r="CG9" s="17">
        <v>0.45466203182940401</v>
      </c>
    </row>
    <row r="10" spans="2:85" ht="29" x14ac:dyDescent="0.35">
      <c r="B10" s="18" t="s">
        <v>341</v>
      </c>
      <c r="C10" s="17">
        <v>0.35834383087009303</v>
      </c>
      <c r="D10" s="17">
        <v>0.36458684666642999</v>
      </c>
      <c r="E10" s="17">
        <v>0.353317570611825</v>
      </c>
      <c r="F10" s="17"/>
      <c r="G10" s="17">
        <v>0.30175506757130199</v>
      </c>
      <c r="H10" s="17">
        <v>0.32298196135880602</v>
      </c>
      <c r="I10" s="17">
        <v>0.29872475838683099</v>
      </c>
      <c r="J10" s="17">
        <v>0.36423128488096901</v>
      </c>
      <c r="K10" s="17">
        <v>0.403992574954673</v>
      </c>
      <c r="L10" s="17">
        <v>0.43766102822468</v>
      </c>
      <c r="M10" s="17"/>
      <c r="N10" s="17">
        <v>0.37918614553838098</v>
      </c>
      <c r="O10" s="17">
        <v>0.417639328694075</v>
      </c>
      <c r="P10" s="17">
        <v>0.31353759137378201</v>
      </c>
      <c r="Q10" s="17">
        <v>0.3150354691251</v>
      </c>
      <c r="R10" s="17"/>
      <c r="S10" s="17">
        <v>0.34740645776507301</v>
      </c>
      <c r="T10" s="17">
        <v>0.390551691467179</v>
      </c>
      <c r="U10" s="17">
        <v>0.357274571830205</v>
      </c>
      <c r="V10" s="17">
        <v>0.41867112577742899</v>
      </c>
      <c r="W10" s="17">
        <v>0.36353104246388201</v>
      </c>
      <c r="X10" s="17">
        <v>0.34286195218869098</v>
      </c>
      <c r="Y10" s="17">
        <v>0.341054088868672</v>
      </c>
      <c r="Z10" s="17">
        <v>0.25763244140081298</v>
      </c>
      <c r="AA10" s="17">
        <v>0.34244190872771202</v>
      </c>
      <c r="AB10" s="17">
        <v>0.33382999574126598</v>
      </c>
      <c r="AC10" s="17">
        <v>0.35793947197731601</v>
      </c>
      <c r="AD10" s="17">
        <v>0.43913445329565398</v>
      </c>
      <c r="AE10" s="17"/>
      <c r="AF10" s="17">
        <v>0.44351585812578698</v>
      </c>
      <c r="AG10" s="17">
        <v>0.37576880184413902</v>
      </c>
      <c r="AH10" s="17">
        <v>0.28020949956191399</v>
      </c>
      <c r="AI10" s="17">
        <v>0.38755790643494897</v>
      </c>
      <c r="AJ10" s="17">
        <v>0.313323537931954</v>
      </c>
      <c r="AK10" s="17">
        <v>0.38578101855098601</v>
      </c>
      <c r="AL10" s="17">
        <v>0.32342341371686301</v>
      </c>
      <c r="AM10" s="17">
        <v>0.38827586657775998</v>
      </c>
      <c r="AN10" s="17">
        <v>0.39326484154355501</v>
      </c>
      <c r="AO10" s="17">
        <v>0.39068946794264903</v>
      </c>
      <c r="AP10" s="17">
        <v>0.36238301717378402</v>
      </c>
      <c r="AQ10" s="17">
        <v>0.38646625591419298</v>
      </c>
      <c r="AR10" s="17">
        <v>0.34672566914651498</v>
      </c>
      <c r="AS10" s="17">
        <v>0.28649756362946299</v>
      </c>
      <c r="AT10" s="17">
        <v>0.327847199313617</v>
      </c>
      <c r="AU10" s="17">
        <v>0.39681464790195098</v>
      </c>
      <c r="AV10" s="17"/>
      <c r="AW10" s="17">
        <v>0.34319152148922899</v>
      </c>
      <c r="AX10" s="17">
        <v>0.33805077899630598</v>
      </c>
      <c r="AY10" s="17">
        <v>0.39462444695391602</v>
      </c>
      <c r="AZ10" s="17">
        <v>0.390924741308948</v>
      </c>
      <c r="BA10" s="17">
        <v>0.406875576851012</v>
      </c>
      <c r="BB10" s="17"/>
      <c r="BC10" s="17">
        <v>0.33864493837791099</v>
      </c>
      <c r="BD10" s="17">
        <v>0.38400134534471803</v>
      </c>
      <c r="BE10" s="17">
        <v>0.35224196137605701</v>
      </c>
      <c r="BF10" s="17">
        <v>0.34408500745512299</v>
      </c>
      <c r="BG10" s="17">
        <v>0.27549863068375302</v>
      </c>
      <c r="BH10" s="17"/>
      <c r="BI10" s="17">
        <v>0.36013409679534403</v>
      </c>
      <c r="BJ10" s="17"/>
      <c r="BK10" s="17">
        <v>0.37487844987702101</v>
      </c>
      <c r="BL10" s="17">
        <v>0.39296707085937499</v>
      </c>
      <c r="BM10" s="17">
        <v>0.33603188254174099</v>
      </c>
      <c r="BN10" s="17">
        <v>0.31504331863344998</v>
      </c>
      <c r="BO10" s="17"/>
      <c r="BP10" s="17">
        <v>0.37608041844079698</v>
      </c>
      <c r="BQ10" s="17">
        <v>0.38632123567568599</v>
      </c>
      <c r="BR10" s="17">
        <v>0.38353031083879602</v>
      </c>
      <c r="BS10" s="17">
        <v>0.296386605519258</v>
      </c>
      <c r="BT10" s="17">
        <v>0.45013030757273398</v>
      </c>
      <c r="BU10" s="17"/>
      <c r="BV10" s="17">
        <v>0.35716869918284699</v>
      </c>
      <c r="BW10" s="17">
        <v>0.39397551678767001</v>
      </c>
      <c r="BX10" s="17">
        <v>0.42079057488816402</v>
      </c>
      <c r="BY10" s="17">
        <v>0.30478806762599497</v>
      </c>
      <c r="BZ10" s="17">
        <v>0.44460941164395801</v>
      </c>
      <c r="CA10" s="17"/>
      <c r="CB10" s="17">
        <v>0.33140975350339003</v>
      </c>
      <c r="CC10" s="17">
        <v>0.37411883824445002</v>
      </c>
      <c r="CD10" s="17"/>
      <c r="CE10" s="17">
        <v>0.40315591792730099</v>
      </c>
      <c r="CF10" s="17"/>
      <c r="CG10" s="17">
        <v>0.35932454702376698</v>
      </c>
    </row>
    <row r="11" spans="2:85" ht="29" x14ac:dyDescent="0.35">
      <c r="B11" s="18" t="s">
        <v>338</v>
      </c>
      <c r="C11" s="17">
        <v>0.34296154202547702</v>
      </c>
      <c r="D11" s="17">
        <v>0.39028120444992997</v>
      </c>
      <c r="E11" s="17">
        <v>0.29782680259349797</v>
      </c>
      <c r="F11" s="17"/>
      <c r="G11" s="17">
        <v>0.28663246672041798</v>
      </c>
      <c r="H11" s="17">
        <v>0.32659116494839702</v>
      </c>
      <c r="I11" s="17">
        <v>0.32566555091946298</v>
      </c>
      <c r="J11" s="17">
        <v>0.40913675279495199</v>
      </c>
      <c r="K11" s="17">
        <v>0.34892866427235902</v>
      </c>
      <c r="L11" s="17">
        <v>0.349905141729277</v>
      </c>
      <c r="M11" s="17"/>
      <c r="N11" s="17">
        <v>0.37540799241132</v>
      </c>
      <c r="O11" s="17">
        <v>0.33845933531616001</v>
      </c>
      <c r="P11" s="17">
        <v>0.32109105399955901</v>
      </c>
      <c r="Q11" s="17">
        <v>0.33316380681545499</v>
      </c>
      <c r="R11" s="17"/>
      <c r="S11" s="17">
        <v>0.32903048761465897</v>
      </c>
      <c r="T11" s="17">
        <v>0.38044809740451702</v>
      </c>
      <c r="U11" s="17">
        <v>0.348076218088259</v>
      </c>
      <c r="V11" s="17">
        <v>0.35253122451230601</v>
      </c>
      <c r="W11" s="17">
        <v>0.34439336420567301</v>
      </c>
      <c r="X11" s="17">
        <v>0.314406693593548</v>
      </c>
      <c r="Y11" s="17">
        <v>0.37499763459296498</v>
      </c>
      <c r="Z11" s="17">
        <v>0.288539907164237</v>
      </c>
      <c r="AA11" s="17">
        <v>0.31946347308657302</v>
      </c>
      <c r="AB11" s="17">
        <v>0.36186900199380601</v>
      </c>
      <c r="AC11" s="17">
        <v>0.374061110137273</v>
      </c>
      <c r="AD11" s="17">
        <v>0.24989846073569399</v>
      </c>
      <c r="AE11" s="17"/>
      <c r="AF11" s="17">
        <v>0.47673081736307499</v>
      </c>
      <c r="AG11" s="17">
        <v>0.22268016012247599</v>
      </c>
      <c r="AH11" s="17">
        <v>0.28453022891586</v>
      </c>
      <c r="AI11" s="17">
        <v>0.34256098725008599</v>
      </c>
      <c r="AJ11" s="17">
        <v>0.32169410397543602</v>
      </c>
      <c r="AK11" s="17">
        <v>0.38178548077723801</v>
      </c>
      <c r="AL11" s="17">
        <v>0.31467228788625001</v>
      </c>
      <c r="AM11" s="17">
        <v>0.34026691216587601</v>
      </c>
      <c r="AN11" s="17">
        <v>0.27701704150355599</v>
      </c>
      <c r="AO11" s="17">
        <v>0.36847991713652001</v>
      </c>
      <c r="AP11" s="17">
        <v>0.40487714137907299</v>
      </c>
      <c r="AQ11" s="17">
        <v>0.399257634228254</v>
      </c>
      <c r="AR11" s="17">
        <v>0.36682289992726103</v>
      </c>
      <c r="AS11" s="17">
        <v>0.41549430206563598</v>
      </c>
      <c r="AT11" s="17">
        <v>0.33332270246222601</v>
      </c>
      <c r="AU11" s="17">
        <v>0.35952095979354198</v>
      </c>
      <c r="AV11" s="17"/>
      <c r="AW11" s="17">
        <v>0.33517292855577002</v>
      </c>
      <c r="AX11" s="17">
        <v>0.31245711842655999</v>
      </c>
      <c r="AY11" s="17">
        <v>0.363437123331875</v>
      </c>
      <c r="AZ11" s="17">
        <v>0.38573489579250603</v>
      </c>
      <c r="BA11" s="17">
        <v>0.397867165798792</v>
      </c>
      <c r="BB11" s="17"/>
      <c r="BC11" s="17">
        <v>0.33642781721688603</v>
      </c>
      <c r="BD11" s="17">
        <v>0.33554910313304998</v>
      </c>
      <c r="BE11" s="17">
        <v>0.349457333584545</v>
      </c>
      <c r="BF11" s="17">
        <v>0.35006009520522002</v>
      </c>
      <c r="BG11" s="17">
        <v>0.34153283267491402</v>
      </c>
      <c r="BH11" s="17"/>
      <c r="BI11" s="17">
        <v>0.34515031480804098</v>
      </c>
      <c r="BJ11" s="17"/>
      <c r="BK11" s="17">
        <v>0.37092045042708</v>
      </c>
      <c r="BL11" s="17">
        <v>0.34847054935147298</v>
      </c>
      <c r="BM11" s="17">
        <v>0.33069800129142102</v>
      </c>
      <c r="BN11" s="17">
        <v>0.33802848564860699</v>
      </c>
      <c r="BO11" s="17"/>
      <c r="BP11" s="17">
        <v>0.315706629562504</v>
      </c>
      <c r="BQ11" s="17">
        <v>0.38752302712053899</v>
      </c>
      <c r="BR11" s="17">
        <v>0.43044880317597001</v>
      </c>
      <c r="BS11" s="17">
        <v>0.276210553202344</v>
      </c>
      <c r="BT11" s="17">
        <v>0.43368185653118402</v>
      </c>
      <c r="BU11" s="17"/>
      <c r="BV11" s="17">
        <v>0.30747846869787299</v>
      </c>
      <c r="BW11" s="17">
        <v>0.37304457935391</v>
      </c>
      <c r="BX11" s="17">
        <v>0.45369778944304501</v>
      </c>
      <c r="BY11" s="17">
        <v>0.29201402349723399</v>
      </c>
      <c r="BZ11" s="17">
        <v>0.44702298037341698</v>
      </c>
      <c r="CA11" s="17"/>
      <c r="CB11" s="17">
        <v>0.27515040593719098</v>
      </c>
      <c r="CC11" s="17">
        <v>0.38267781510556598</v>
      </c>
      <c r="CD11" s="17"/>
      <c r="CE11" s="17">
        <v>0.36385771074102002</v>
      </c>
      <c r="CF11" s="17"/>
      <c r="CG11" s="17">
        <v>0.28560498382694399</v>
      </c>
    </row>
    <row r="12" spans="2:85" ht="43.5" x14ac:dyDescent="0.35">
      <c r="B12" s="18" t="s">
        <v>339</v>
      </c>
      <c r="C12" s="17">
        <v>0.33293956542220199</v>
      </c>
      <c r="D12" s="17">
        <v>0.36176201111239698</v>
      </c>
      <c r="E12" s="17">
        <v>0.305815805492895</v>
      </c>
      <c r="F12" s="17"/>
      <c r="G12" s="17">
        <v>0.26146297920012401</v>
      </c>
      <c r="H12" s="17">
        <v>0.32044262694470799</v>
      </c>
      <c r="I12" s="17">
        <v>0.316167834958274</v>
      </c>
      <c r="J12" s="17">
        <v>0.364138165118427</v>
      </c>
      <c r="K12" s="17">
        <v>0.37297331867706102</v>
      </c>
      <c r="L12" s="17">
        <v>0.35194684974148399</v>
      </c>
      <c r="M12" s="17"/>
      <c r="N12" s="17">
        <v>0.40140760844777201</v>
      </c>
      <c r="O12" s="17">
        <v>0.33598735368176402</v>
      </c>
      <c r="P12" s="17">
        <v>0.30882490212381303</v>
      </c>
      <c r="Q12" s="17">
        <v>0.27828121382059101</v>
      </c>
      <c r="R12" s="17"/>
      <c r="S12" s="17">
        <v>0.342321975271696</v>
      </c>
      <c r="T12" s="17">
        <v>0.34050347609098902</v>
      </c>
      <c r="U12" s="17">
        <v>0.37545473242063598</v>
      </c>
      <c r="V12" s="17">
        <v>0.39512933207384199</v>
      </c>
      <c r="W12" s="17">
        <v>0.29602058813883197</v>
      </c>
      <c r="X12" s="17">
        <v>0.28451294583179898</v>
      </c>
      <c r="Y12" s="17">
        <v>0.28544062068523002</v>
      </c>
      <c r="Z12" s="17">
        <v>0.30030302821975802</v>
      </c>
      <c r="AA12" s="17">
        <v>0.31036737840463702</v>
      </c>
      <c r="AB12" s="17">
        <v>0.36360765898462699</v>
      </c>
      <c r="AC12" s="17">
        <v>0.29873178435957998</v>
      </c>
      <c r="AD12" s="17">
        <v>0.40543795342026601</v>
      </c>
      <c r="AE12" s="17"/>
      <c r="AF12" s="17">
        <v>0.28907792414557298</v>
      </c>
      <c r="AG12" s="17">
        <v>0.19229753195014199</v>
      </c>
      <c r="AH12" s="17">
        <v>0.31416731115823399</v>
      </c>
      <c r="AI12" s="17">
        <v>0.30141063044289101</v>
      </c>
      <c r="AJ12" s="17">
        <v>0.302114659755154</v>
      </c>
      <c r="AK12" s="17">
        <v>0.300047489826336</v>
      </c>
      <c r="AL12" s="17">
        <v>0.32250743698251599</v>
      </c>
      <c r="AM12" s="17">
        <v>0.32297175031249098</v>
      </c>
      <c r="AN12" s="17">
        <v>0.35014429138806402</v>
      </c>
      <c r="AO12" s="17">
        <v>0.367384746996267</v>
      </c>
      <c r="AP12" s="17">
        <v>0.33988016566559598</v>
      </c>
      <c r="AQ12" s="17">
        <v>0.42059270064040399</v>
      </c>
      <c r="AR12" s="17">
        <v>0.36671097260243501</v>
      </c>
      <c r="AS12" s="17">
        <v>0.47746059894417098</v>
      </c>
      <c r="AT12" s="17">
        <v>0.39862702564799102</v>
      </c>
      <c r="AU12" s="17">
        <v>0.44794749682444002</v>
      </c>
      <c r="AV12" s="17"/>
      <c r="AW12" s="17">
        <v>0.27323470987130799</v>
      </c>
      <c r="AX12" s="17">
        <v>0.32089157645048</v>
      </c>
      <c r="AY12" s="17">
        <v>0.35845680241842698</v>
      </c>
      <c r="AZ12" s="17">
        <v>0.32814092356452301</v>
      </c>
      <c r="BA12" s="17">
        <v>0.62301078381901198</v>
      </c>
      <c r="BB12" s="17"/>
      <c r="BC12" s="17">
        <v>0.278618390666583</v>
      </c>
      <c r="BD12" s="17">
        <v>0.359795748316805</v>
      </c>
      <c r="BE12" s="17">
        <v>0.33010158170791598</v>
      </c>
      <c r="BF12" s="17">
        <v>0.298713546510327</v>
      </c>
      <c r="BG12" s="17">
        <v>0.39957909515296702</v>
      </c>
      <c r="BH12" s="17"/>
      <c r="BI12" s="17">
        <v>0.33504044437909303</v>
      </c>
      <c r="BJ12" s="17"/>
      <c r="BK12" s="17">
        <v>0.31347297359304899</v>
      </c>
      <c r="BL12" s="17">
        <v>0.336347258130962</v>
      </c>
      <c r="BM12" s="17">
        <v>0.34432447622041401</v>
      </c>
      <c r="BN12" s="17">
        <v>0.17656454788693701</v>
      </c>
      <c r="BO12" s="17"/>
      <c r="BP12" s="17">
        <v>0.35064162035309698</v>
      </c>
      <c r="BQ12" s="17">
        <v>0.35365427118924397</v>
      </c>
      <c r="BR12" s="17">
        <v>0.368757610777872</v>
      </c>
      <c r="BS12" s="17">
        <v>0.291643061509612</v>
      </c>
      <c r="BT12" s="17">
        <v>0.31521877299920298</v>
      </c>
      <c r="BU12" s="17"/>
      <c r="BV12" s="17">
        <v>0.32604075539538402</v>
      </c>
      <c r="BW12" s="17">
        <v>0.352244926485832</v>
      </c>
      <c r="BX12" s="17">
        <v>0.39192977490640302</v>
      </c>
      <c r="BY12" s="17">
        <v>0.32920440804673901</v>
      </c>
      <c r="BZ12" s="17">
        <v>0.32176987571326099</v>
      </c>
      <c r="CA12" s="17"/>
      <c r="CB12" s="17">
        <v>0.33130754550782998</v>
      </c>
      <c r="CC12" s="17">
        <v>0.33389542241458497</v>
      </c>
      <c r="CD12" s="17"/>
      <c r="CE12" s="17">
        <v>0.35347105287623198</v>
      </c>
      <c r="CF12" s="17"/>
      <c r="CG12" s="17">
        <v>0.37821516531115001</v>
      </c>
    </row>
    <row r="13" spans="2:85" x14ac:dyDescent="0.35">
      <c r="B13" s="18" t="s">
        <v>140</v>
      </c>
      <c r="C13" s="17">
        <v>0.20507491896802699</v>
      </c>
      <c r="D13" s="17">
        <v>0.14769384026309701</v>
      </c>
      <c r="E13" s="17">
        <v>0.25925117985734503</v>
      </c>
      <c r="F13" s="17"/>
      <c r="G13" s="17">
        <v>0.152005976126493</v>
      </c>
      <c r="H13" s="17">
        <v>0.141247342386806</v>
      </c>
      <c r="I13" s="17">
        <v>0.21418520511648201</v>
      </c>
      <c r="J13" s="17">
        <v>0.22292316586430699</v>
      </c>
      <c r="K13" s="17">
        <v>0.21472516788578899</v>
      </c>
      <c r="L13" s="17">
        <v>0.26378695618240899</v>
      </c>
      <c r="M13" s="17"/>
      <c r="N13" s="17">
        <v>0.13702595405335699</v>
      </c>
      <c r="O13" s="17">
        <v>0.20144555285875901</v>
      </c>
      <c r="P13" s="17">
        <v>0.217261668780654</v>
      </c>
      <c r="Q13" s="17">
        <v>0.27186031397501598</v>
      </c>
      <c r="R13" s="17"/>
      <c r="S13" s="17">
        <v>0.13449559793393201</v>
      </c>
      <c r="T13" s="17">
        <v>0.214285330047921</v>
      </c>
      <c r="U13" s="17">
        <v>0.24758816175804499</v>
      </c>
      <c r="V13" s="17">
        <v>0.19024557574718101</v>
      </c>
      <c r="W13" s="17">
        <v>0.22907967653436601</v>
      </c>
      <c r="X13" s="17">
        <v>0.163683100385001</v>
      </c>
      <c r="Y13" s="17">
        <v>0.24079447302186099</v>
      </c>
      <c r="Z13" s="17">
        <v>0.25013685306386602</v>
      </c>
      <c r="AA13" s="17">
        <v>0.21564445080317801</v>
      </c>
      <c r="AB13" s="17">
        <v>0.24581022846384201</v>
      </c>
      <c r="AC13" s="17">
        <v>0.21041077987398901</v>
      </c>
      <c r="AD13" s="17">
        <v>0.16815401769041899</v>
      </c>
      <c r="AE13" s="17"/>
      <c r="AF13" s="17">
        <v>0.19192307977957901</v>
      </c>
      <c r="AG13" s="17">
        <v>0.29557372514344299</v>
      </c>
      <c r="AH13" s="17">
        <v>0.29484197964437903</v>
      </c>
      <c r="AI13" s="17">
        <v>0.19545966472669499</v>
      </c>
      <c r="AJ13" s="17">
        <v>0.225020253151658</v>
      </c>
      <c r="AK13" s="17">
        <v>0.19212849050796801</v>
      </c>
      <c r="AL13" s="17">
        <v>0.20314601944861199</v>
      </c>
      <c r="AM13" s="17">
        <v>0.21168000973825099</v>
      </c>
      <c r="AN13" s="17">
        <v>0.20833750084516001</v>
      </c>
      <c r="AO13" s="17">
        <v>0.17753212665861301</v>
      </c>
      <c r="AP13" s="17">
        <v>0.20187562049601701</v>
      </c>
      <c r="AQ13" s="17">
        <v>0.153701433035972</v>
      </c>
      <c r="AR13" s="17">
        <v>0.145244093949502</v>
      </c>
      <c r="AS13" s="17">
        <v>0.18080451196116601</v>
      </c>
      <c r="AT13" s="17">
        <v>0.124351472629323</v>
      </c>
      <c r="AU13" s="17">
        <v>5.8686804405162198E-2</v>
      </c>
      <c r="AV13" s="17"/>
      <c r="AW13" s="17">
        <v>0.28309816717421599</v>
      </c>
      <c r="AX13" s="17">
        <v>0.23474011866397201</v>
      </c>
      <c r="AY13" s="17">
        <v>0.142349463975949</v>
      </c>
      <c r="AZ13" s="17">
        <v>0.12761027045977399</v>
      </c>
      <c r="BA13" s="17">
        <v>3.4937746715659301E-2</v>
      </c>
      <c r="BB13" s="17"/>
      <c r="BC13" s="17">
        <v>0.108109352363359</v>
      </c>
      <c r="BD13" s="17">
        <v>0.15913108581983801</v>
      </c>
      <c r="BE13" s="17">
        <v>0.25123377784281897</v>
      </c>
      <c r="BF13" s="17">
        <v>0.292441637952081</v>
      </c>
      <c r="BG13" s="17">
        <v>0.125719397533159</v>
      </c>
      <c r="BH13" s="17"/>
      <c r="BI13" s="17">
        <v>0.18800226129855299</v>
      </c>
      <c r="BJ13" s="17"/>
      <c r="BK13" s="17">
        <v>0.18659087295391999</v>
      </c>
      <c r="BL13" s="17">
        <v>0.20965993161713201</v>
      </c>
      <c r="BM13" s="17">
        <v>0.199268743855922</v>
      </c>
      <c r="BN13" s="17">
        <v>0.43483302726789702</v>
      </c>
      <c r="BO13" s="17"/>
      <c r="BP13" s="17">
        <v>0.205630778803118</v>
      </c>
      <c r="BQ13" s="17">
        <v>0.14615286678559999</v>
      </c>
      <c r="BR13" s="17">
        <v>0.174856123727022</v>
      </c>
      <c r="BS13" s="17">
        <v>0.20357098134776699</v>
      </c>
      <c r="BT13" s="17">
        <v>0.125973403404676</v>
      </c>
      <c r="BU13" s="17"/>
      <c r="BV13" s="17">
        <v>0.223672013052992</v>
      </c>
      <c r="BW13" s="17">
        <v>0.12095694663630301</v>
      </c>
      <c r="BX13" s="17">
        <v>0.10893719212935001</v>
      </c>
      <c r="BY13" s="17">
        <v>0.216376536046334</v>
      </c>
      <c r="BZ13" s="17">
        <v>0.127345157964352</v>
      </c>
      <c r="CA13" s="17"/>
      <c r="CB13" s="17">
        <v>0.16643880626809701</v>
      </c>
      <c r="CC13" s="17">
        <v>0.22770368602991101</v>
      </c>
      <c r="CD13" s="17"/>
      <c r="CE13" s="17">
        <v>0.122751497346791</v>
      </c>
      <c r="CF13" s="17"/>
      <c r="CG13" s="17">
        <v>0.11636783488718599</v>
      </c>
    </row>
    <row r="14" spans="2:85" ht="29" x14ac:dyDescent="0.35">
      <c r="B14" s="18" t="s">
        <v>337</v>
      </c>
      <c r="C14" s="17">
        <v>0.19773921921839399</v>
      </c>
      <c r="D14" s="17">
        <v>0.21900412479207401</v>
      </c>
      <c r="E14" s="17">
        <v>0.17758553762930099</v>
      </c>
      <c r="F14" s="17"/>
      <c r="G14" s="17">
        <v>0.14808286315237801</v>
      </c>
      <c r="H14" s="17">
        <v>0.25214940097984001</v>
      </c>
      <c r="I14" s="17">
        <v>0.20943051923563899</v>
      </c>
      <c r="J14" s="17">
        <v>0.20461268653695799</v>
      </c>
      <c r="K14" s="17">
        <v>0.20331823413004099</v>
      </c>
      <c r="L14" s="17">
        <v>0.16762728620161599</v>
      </c>
      <c r="M14" s="17"/>
      <c r="N14" s="17">
        <v>0.24717031864729599</v>
      </c>
      <c r="O14" s="17">
        <v>0.18926247109372299</v>
      </c>
      <c r="P14" s="17">
        <v>0.171534544829341</v>
      </c>
      <c r="Q14" s="17">
        <v>0.176383891530941</v>
      </c>
      <c r="R14" s="17"/>
      <c r="S14" s="17">
        <v>0.29007763439378298</v>
      </c>
      <c r="T14" s="17">
        <v>0.22118022707435001</v>
      </c>
      <c r="U14" s="17">
        <v>0.137754591056824</v>
      </c>
      <c r="V14" s="17">
        <v>0.17291572928151799</v>
      </c>
      <c r="W14" s="17">
        <v>0.16828860772698501</v>
      </c>
      <c r="X14" s="17">
        <v>0.18395007305400901</v>
      </c>
      <c r="Y14" s="17">
        <v>0.198067138300451</v>
      </c>
      <c r="Z14" s="17">
        <v>8.0215804554657794E-2</v>
      </c>
      <c r="AA14" s="17">
        <v>0.21868388894681001</v>
      </c>
      <c r="AB14" s="17">
        <v>0.187649933389509</v>
      </c>
      <c r="AC14" s="17">
        <v>0.177876468049944</v>
      </c>
      <c r="AD14" s="17">
        <v>0.151089553709088</v>
      </c>
      <c r="AE14" s="17"/>
      <c r="AF14" s="17">
        <v>0.246799141461438</v>
      </c>
      <c r="AG14" s="17">
        <v>0.12926139736804801</v>
      </c>
      <c r="AH14" s="17">
        <v>0.17223005940450301</v>
      </c>
      <c r="AI14" s="17">
        <v>0.25155576946744201</v>
      </c>
      <c r="AJ14" s="17">
        <v>0.144547378054452</v>
      </c>
      <c r="AK14" s="17">
        <v>0.16861103125416199</v>
      </c>
      <c r="AL14" s="17">
        <v>0.169030411278316</v>
      </c>
      <c r="AM14" s="17">
        <v>0.185225847856265</v>
      </c>
      <c r="AN14" s="17">
        <v>0.220584367130742</v>
      </c>
      <c r="AO14" s="17">
        <v>0.13889508006453499</v>
      </c>
      <c r="AP14" s="17">
        <v>0.222960233892358</v>
      </c>
      <c r="AQ14" s="17">
        <v>0.19604300037622599</v>
      </c>
      <c r="AR14" s="17">
        <v>0.32127882526662599</v>
      </c>
      <c r="AS14" s="17">
        <v>0.17815970721577401</v>
      </c>
      <c r="AT14" s="17">
        <v>0.269695036735633</v>
      </c>
      <c r="AU14" s="17">
        <v>0.29744570608415699</v>
      </c>
      <c r="AV14" s="17"/>
      <c r="AW14" s="17">
        <v>0.155175625575877</v>
      </c>
      <c r="AX14" s="17">
        <v>0.13572674258582401</v>
      </c>
      <c r="AY14" s="17">
        <v>0.25006938227575598</v>
      </c>
      <c r="AZ14" s="17">
        <v>0.28588208473812998</v>
      </c>
      <c r="BA14" s="17">
        <v>0.26971929436620801</v>
      </c>
      <c r="BB14" s="17"/>
      <c r="BC14" s="17">
        <v>0.240727547521359</v>
      </c>
      <c r="BD14" s="17">
        <v>0.224233205382143</v>
      </c>
      <c r="BE14" s="17">
        <v>0.15449676582288999</v>
      </c>
      <c r="BF14" s="17">
        <v>0.20762142480990001</v>
      </c>
      <c r="BG14" s="17">
        <v>0.20622265727484801</v>
      </c>
      <c r="BH14" s="17"/>
      <c r="BI14" s="17">
        <v>0.19396694346257601</v>
      </c>
      <c r="BJ14" s="17"/>
      <c r="BK14" s="17">
        <v>0.21673622888669899</v>
      </c>
      <c r="BL14" s="17">
        <v>0.18853858793515901</v>
      </c>
      <c r="BM14" s="17">
        <v>0.20054457928924199</v>
      </c>
      <c r="BN14" s="17">
        <v>9.3902204487368301E-2</v>
      </c>
      <c r="BO14" s="17"/>
      <c r="BP14" s="17">
        <v>0.16992971778550101</v>
      </c>
      <c r="BQ14" s="17">
        <v>0.24613590333558</v>
      </c>
      <c r="BR14" s="17">
        <v>0.22968647769842601</v>
      </c>
      <c r="BS14" s="17">
        <v>0.12945723343346099</v>
      </c>
      <c r="BT14" s="17">
        <v>0.25284885476626601</v>
      </c>
      <c r="BU14" s="17"/>
      <c r="BV14" s="17">
        <v>0.17885164991731001</v>
      </c>
      <c r="BW14" s="17">
        <v>0.258509458735042</v>
      </c>
      <c r="BX14" s="17">
        <v>0.28690691505985899</v>
      </c>
      <c r="BY14" s="17">
        <v>0.14392456491111599</v>
      </c>
      <c r="BZ14" s="17">
        <v>0.23681009272135101</v>
      </c>
      <c r="CA14" s="17"/>
      <c r="CB14" s="17">
        <v>0.18542369806477499</v>
      </c>
      <c r="CC14" s="17">
        <v>0.20495229113366101</v>
      </c>
      <c r="CD14" s="17"/>
      <c r="CE14" s="17">
        <v>0.26404689346051302</v>
      </c>
      <c r="CF14" s="17"/>
      <c r="CG14" s="17">
        <v>0.27303208659687001</v>
      </c>
    </row>
    <row r="15" spans="2:85" ht="29" x14ac:dyDescent="0.35">
      <c r="B15" s="18" t="s">
        <v>340</v>
      </c>
      <c r="C15" s="17">
        <v>0.19640809756949901</v>
      </c>
      <c r="D15" s="17">
        <v>0.21961945336500299</v>
      </c>
      <c r="E15" s="17">
        <v>0.17435205726466499</v>
      </c>
      <c r="F15" s="17"/>
      <c r="G15" s="17">
        <v>0.225764925188077</v>
      </c>
      <c r="H15" s="17">
        <v>0.21539499335003401</v>
      </c>
      <c r="I15" s="17">
        <v>0.19515590203716801</v>
      </c>
      <c r="J15" s="17">
        <v>0.193351035950244</v>
      </c>
      <c r="K15" s="17">
        <v>0.16555432880703</v>
      </c>
      <c r="L15" s="17">
        <v>0.185679689239276</v>
      </c>
      <c r="M15" s="17"/>
      <c r="N15" s="17">
        <v>0.210772111972615</v>
      </c>
      <c r="O15" s="17">
        <v>0.16503709157094801</v>
      </c>
      <c r="P15" s="17">
        <v>0.18783698516515401</v>
      </c>
      <c r="Q15" s="17">
        <v>0.21603293932013401</v>
      </c>
      <c r="R15" s="17"/>
      <c r="S15" s="17">
        <v>0.24209125453614</v>
      </c>
      <c r="T15" s="17">
        <v>0.189250264895652</v>
      </c>
      <c r="U15" s="17">
        <v>0.16997909872907299</v>
      </c>
      <c r="V15" s="17">
        <v>0.19500516705736801</v>
      </c>
      <c r="W15" s="17">
        <v>0.19544895013354299</v>
      </c>
      <c r="X15" s="17">
        <v>0.19556534403539999</v>
      </c>
      <c r="Y15" s="17">
        <v>0.158644081870739</v>
      </c>
      <c r="Z15" s="17">
        <v>0.151245599858574</v>
      </c>
      <c r="AA15" s="17">
        <v>0.23347039231429201</v>
      </c>
      <c r="AB15" s="17">
        <v>0.20307970618462301</v>
      </c>
      <c r="AC15" s="17">
        <v>0.126452289463588</v>
      </c>
      <c r="AD15" s="17">
        <v>0.214455718788824</v>
      </c>
      <c r="AE15" s="17"/>
      <c r="AF15" s="17">
        <v>0.26791658143444302</v>
      </c>
      <c r="AG15" s="17">
        <v>0.14508851857246899</v>
      </c>
      <c r="AH15" s="17">
        <v>0.243887811288966</v>
      </c>
      <c r="AI15" s="17">
        <v>0.25270421536889098</v>
      </c>
      <c r="AJ15" s="17">
        <v>0.16873820290168701</v>
      </c>
      <c r="AK15" s="17">
        <v>0.18852426538526801</v>
      </c>
      <c r="AL15" s="17">
        <v>0.16677566408087499</v>
      </c>
      <c r="AM15" s="17">
        <v>0.23907734564371699</v>
      </c>
      <c r="AN15" s="17">
        <v>0.17437816278601201</v>
      </c>
      <c r="AO15" s="17">
        <v>0.24135962843846401</v>
      </c>
      <c r="AP15" s="17">
        <v>0.15186022715126801</v>
      </c>
      <c r="AQ15" s="17">
        <v>0.15113276705204201</v>
      </c>
      <c r="AR15" s="17">
        <v>0.203756987536579</v>
      </c>
      <c r="AS15" s="17">
        <v>0.182163784435322</v>
      </c>
      <c r="AT15" s="17">
        <v>0.17714954710505901</v>
      </c>
      <c r="AU15" s="17">
        <v>0.28833276957251802</v>
      </c>
      <c r="AV15" s="17"/>
      <c r="AW15" s="17">
        <v>0.19690589670789599</v>
      </c>
      <c r="AX15" s="17">
        <v>0.17853643007925701</v>
      </c>
      <c r="AY15" s="17">
        <v>0.189606815314694</v>
      </c>
      <c r="AZ15" s="17">
        <v>0.23490001502559801</v>
      </c>
      <c r="BA15" s="17">
        <v>0.31012928704325199</v>
      </c>
      <c r="BB15" s="17"/>
      <c r="BC15" s="17">
        <v>0.231082559506541</v>
      </c>
      <c r="BD15" s="17">
        <v>0.201064090726704</v>
      </c>
      <c r="BE15" s="17">
        <v>0.183235597125459</v>
      </c>
      <c r="BF15" s="17">
        <v>0.19012985501433399</v>
      </c>
      <c r="BG15" s="17">
        <v>0.20627817855393499</v>
      </c>
      <c r="BH15" s="17"/>
      <c r="BI15" s="17">
        <v>0.202194829588345</v>
      </c>
      <c r="BJ15" s="17"/>
      <c r="BK15" s="17">
        <v>0.19781493959896701</v>
      </c>
      <c r="BL15" s="17">
        <v>0.16790390243280601</v>
      </c>
      <c r="BM15" s="17">
        <v>0.21035990026733001</v>
      </c>
      <c r="BN15" s="17">
        <v>0.21536829354650999</v>
      </c>
      <c r="BO15" s="17"/>
      <c r="BP15" s="17">
        <v>0.22226560749761701</v>
      </c>
      <c r="BQ15" s="17">
        <v>0.191454124353935</v>
      </c>
      <c r="BR15" s="17">
        <v>0.15441392548088301</v>
      </c>
      <c r="BS15" s="17">
        <v>0.23238225991720099</v>
      </c>
      <c r="BT15" s="17">
        <v>0.207643490933554</v>
      </c>
      <c r="BU15" s="17"/>
      <c r="BV15" s="17">
        <v>0.22470515793159199</v>
      </c>
      <c r="BW15" s="17">
        <v>0.199802163464295</v>
      </c>
      <c r="BX15" s="17">
        <v>0.19833682201993999</v>
      </c>
      <c r="BY15" s="17">
        <v>0.22605224387716299</v>
      </c>
      <c r="BZ15" s="17">
        <v>0.14407877365018301</v>
      </c>
      <c r="CA15" s="17"/>
      <c r="CB15" s="17">
        <v>0.24060052100766799</v>
      </c>
      <c r="CC15" s="17">
        <v>0.17052505742906901</v>
      </c>
      <c r="CD15" s="17"/>
      <c r="CE15" s="17">
        <v>0.20657042363699299</v>
      </c>
      <c r="CF15" s="17"/>
      <c r="CG15" s="17">
        <v>0.266960449383218</v>
      </c>
    </row>
    <row r="16" spans="2:85" ht="29" x14ac:dyDescent="0.35">
      <c r="B16" s="18" t="s">
        <v>335</v>
      </c>
      <c r="C16" s="17">
        <v>0.180655972974922</v>
      </c>
      <c r="D16" s="17">
        <v>0.20559513429401099</v>
      </c>
      <c r="E16" s="17">
        <v>0.15629932549078299</v>
      </c>
      <c r="F16" s="17"/>
      <c r="G16" s="17">
        <v>0.16529193034976</v>
      </c>
      <c r="H16" s="17">
        <v>0.21989027896759</v>
      </c>
      <c r="I16" s="17">
        <v>0.17730296593636899</v>
      </c>
      <c r="J16" s="17">
        <v>0.18344761066715201</v>
      </c>
      <c r="K16" s="17">
        <v>0.19147011889089799</v>
      </c>
      <c r="L16" s="17">
        <v>0.15216223187171399</v>
      </c>
      <c r="M16" s="17"/>
      <c r="N16" s="17">
        <v>0.20110603307314801</v>
      </c>
      <c r="O16" s="17">
        <v>0.194266293886625</v>
      </c>
      <c r="P16" s="17">
        <v>0.18222423961452899</v>
      </c>
      <c r="Q16" s="17">
        <v>0.14305276189159999</v>
      </c>
      <c r="R16" s="17"/>
      <c r="S16" s="17">
        <v>0.21683018552698299</v>
      </c>
      <c r="T16" s="17">
        <v>0.197547918127677</v>
      </c>
      <c r="U16" s="17">
        <v>0.10870429589969501</v>
      </c>
      <c r="V16" s="17">
        <v>0.16390545902335199</v>
      </c>
      <c r="W16" s="17">
        <v>0.17537437033056399</v>
      </c>
      <c r="X16" s="17">
        <v>0.19703037219282199</v>
      </c>
      <c r="Y16" s="17">
        <v>0.17538403950304099</v>
      </c>
      <c r="Z16" s="17">
        <v>6.5260632878752001E-2</v>
      </c>
      <c r="AA16" s="17">
        <v>0.195449165875315</v>
      </c>
      <c r="AB16" s="17">
        <v>0.174799604040734</v>
      </c>
      <c r="AC16" s="17">
        <v>0.25424436945904799</v>
      </c>
      <c r="AD16" s="17">
        <v>0.15188720761004701</v>
      </c>
      <c r="AE16" s="17"/>
      <c r="AF16" s="17">
        <v>0.38754112311344702</v>
      </c>
      <c r="AG16" s="17">
        <v>0.17923007493322099</v>
      </c>
      <c r="AH16" s="17">
        <v>0.15587370639420101</v>
      </c>
      <c r="AI16" s="17">
        <v>0.21625497548629899</v>
      </c>
      <c r="AJ16" s="17">
        <v>0.185134804709742</v>
      </c>
      <c r="AK16" s="17">
        <v>0.142066283964812</v>
      </c>
      <c r="AL16" s="17">
        <v>0.193693195825831</v>
      </c>
      <c r="AM16" s="17">
        <v>0.19575960829734201</v>
      </c>
      <c r="AN16" s="17">
        <v>0.202406985243406</v>
      </c>
      <c r="AO16" s="17">
        <v>0.161326610574031</v>
      </c>
      <c r="AP16" s="17">
        <v>0.16176970974584101</v>
      </c>
      <c r="AQ16" s="17">
        <v>0.175158408574658</v>
      </c>
      <c r="AR16" s="17">
        <v>0.16883293659735599</v>
      </c>
      <c r="AS16" s="17">
        <v>9.0077375775273305E-2</v>
      </c>
      <c r="AT16" s="17">
        <v>0.233348649340787</v>
      </c>
      <c r="AU16" s="17">
        <v>0.23875744978232999</v>
      </c>
      <c r="AV16" s="17"/>
      <c r="AW16" s="17">
        <v>0.16965176912580501</v>
      </c>
      <c r="AX16" s="17">
        <v>0.129221545505393</v>
      </c>
      <c r="AY16" s="17">
        <v>0.21045854300876901</v>
      </c>
      <c r="AZ16" s="17">
        <v>0.234597005716529</v>
      </c>
      <c r="BA16" s="17">
        <v>0.28255492795255199</v>
      </c>
      <c r="BB16" s="17"/>
      <c r="BC16" s="17">
        <v>0.198892756830849</v>
      </c>
      <c r="BD16" s="17">
        <v>0.185776860228415</v>
      </c>
      <c r="BE16" s="17">
        <v>0.17426841296784401</v>
      </c>
      <c r="BF16" s="17">
        <v>0.14955795275289999</v>
      </c>
      <c r="BG16" s="17">
        <v>0.27171319649488102</v>
      </c>
      <c r="BH16" s="17"/>
      <c r="BI16" s="17">
        <v>0.17902525110638801</v>
      </c>
      <c r="BJ16" s="17"/>
      <c r="BK16" s="17">
        <v>0.18927837070360301</v>
      </c>
      <c r="BL16" s="17">
        <v>0.190460054658217</v>
      </c>
      <c r="BM16" s="17">
        <v>0.17150010363368601</v>
      </c>
      <c r="BN16" s="17">
        <v>0.20397173724423501</v>
      </c>
      <c r="BO16" s="17"/>
      <c r="BP16" s="17">
        <v>0.16937515028113101</v>
      </c>
      <c r="BQ16" s="17">
        <v>0.19636205742764801</v>
      </c>
      <c r="BR16" s="17">
        <v>0.15767104396715201</v>
      </c>
      <c r="BS16" s="17">
        <v>0.154143807769071</v>
      </c>
      <c r="BT16" s="17">
        <v>0.22975847052873</v>
      </c>
      <c r="BU16" s="17"/>
      <c r="BV16" s="17">
        <v>0.21028692431191301</v>
      </c>
      <c r="BW16" s="17">
        <v>0.19623569210059499</v>
      </c>
      <c r="BX16" s="17">
        <v>0.19906636214571299</v>
      </c>
      <c r="BY16" s="17">
        <v>0.13316840746273501</v>
      </c>
      <c r="BZ16" s="17">
        <v>0.22376879709141101</v>
      </c>
      <c r="CA16" s="17"/>
      <c r="CB16" s="17">
        <v>0.16176657481515899</v>
      </c>
      <c r="CC16" s="17">
        <v>0.19171929588776901</v>
      </c>
      <c r="CD16" s="17"/>
      <c r="CE16" s="17">
        <v>0.19101377513989501</v>
      </c>
      <c r="CF16" s="17"/>
      <c r="CG16" s="17">
        <v>0.18260717350879199</v>
      </c>
    </row>
    <row r="17" spans="2:85" x14ac:dyDescent="0.35">
      <c r="B17" s="18" t="s">
        <v>334</v>
      </c>
      <c r="C17" s="17">
        <v>0.138744257187392</v>
      </c>
      <c r="D17" s="17">
        <v>0.17006979765653299</v>
      </c>
      <c r="E17" s="17">
        <v>0.10860328940806201</v>
      </c>
      <c r="F17" s="17"/>
      <c r="G17" s="17">
        <v>0.20607660547888901</v>
      </c>
      <c r="H17" s="17">
        <v>0.22244204274754301</v>
      </c>
      <c r="I17" s="17">
        <v>0.14766153139502899</v>
      </c>
      <c r="J17" s="17">
        <v>0.101199378568059</v>
      </c>
      <c r="K17" s="17">
        <v>9.4066797840521105E-2</v>
      </c>
      <c r="L17" s="17">
        <v>7.9256000835368601E-2</v>
      </c>
      <c r="M17" s="17"/>
      <c r="N17" s="17">
        <v>0.18575331178405999</v>
      </c>
      <c r="O17" s="17">
        <v>0.106299818968398</v>
      </c>
      <c r="P17" s="17">
        <v>0.148810329004014</v>
      </c>
      <c r="Q17" s="17">
        <v>0.113968504829615</v>
      </c>
      <c r="R17" s="17"/>
      <c r="S17" s="17">
        <v>0.23549622138068901</v>
      </c>
      <c r="T17" s="17">
        <v>0.143822313464713</v>
      </c>
      <c r="U17" s="17">
        <v>6.4112855079942493E-2</v>
      </c>
      <c r="V17" s="17">
        <v>0.160880558342786</v>
      </c>
      <c r="W17" s="17">
        <v>0.16376807641166799</v>
      </c>
      <c r="X17" s="17">
        <v>0.14042209212742801</v>
      </c>
      <c r="Y17" s="17">
        <v>0.101926809063024</v>
      </c>
      <c r="Z17" s="17">
        <v>0.11609317469766101</v>
      </c>
      <c r="AA17" s="17">
        <v>0.12233216953296699</v>
      </c>
      <c r="AB17" s="17">
        <v>8.7773603124245606E-2</v>
      </c>
      <c r="AC17" s="17">
        <v>8.6874168320158901E-2</v>
      </c>
      <c r="AD17" s="17">
        <v>0.16277122679567199</v>
      </c>
      <c r="AE17" s="17"/>
      <c r="AF17" s="17">
        <v>7.9149593723489606E-2</v>
      </c>
      <c r="AG17" s="17">
        <v>0.21272455437159599</v>
      </c>
      <c r="AH17" s="17">
        <v>0.111935941790213</v>
      </c>
      <c r="AI17" s="17">
        <v>9.1267264423872493E-2</v>
      </c>
      <c r="AJ17" s="17">
        <v>0.14356921503389899</v>
      </c>
      <c r="AK17" s="17">
        <v>0.128189958539348</v>
      </c>
      <c r="AL17" s="17">
        <v>9.2533076206916004E-2</v>
      </c>
      <c r="AM17" s="17">
        <v>0.15171755877986201</v>
      </c>
      <c r="AN17" s="17">
        <v>0.169402068320302</v>
      </c>
      <c r="AO17" s="17">
        <v>9.1820957889048802E-2</v>
      </c>
      <c r="AP17" s="17">
        <v>0.111807527752947</v>
      </c>
      <c r="AQ17" s="17">
        <v>0.14319861818412799</v>
      </c>
      <c r="AR17" s="17">
        <v>0.17012847270495299</v>
      </c>
      <c r="AS17" s="17">
        <v>0.13526269066298499</v>
      </c>
      <c r="AT17" s="17">
        <v>9.7165361214048299E-2</v>
      </c>
      <c r="AU17" s="17">
        <v>0.33134626328926298</v>
      </c>
      <c r="AV17" s="17"/>
      <c r="AW17" s="17">
        <v>8.2228441661045606E-2</v>
      </c>
      <c r="AX17" s="17">
        <v>0.13637815033445899</v>
      </c>
      <c r="AY17" s="17">
        <v>0.168474805786993</v>
      </c>
      <c r="AZ17" s="17">
        <v>0.208340171288109</v>
      </c>
      <c r="BA17" s="17">
        <v>0.209144649253028</v>
      </c>
      <c r="BB17" s="17"/>
      <c r="BC17" s="17">
        <v>0.22344186291443999</v>
      </c>
      <c r="BD17" s="17">
        <v>0.158688304464183</v>
      </c>
      <c r="BE17" s="17">
        <v>0.11550493229431499</v>
      </c>
      <c r="BF17" s="17">
        <v>8.8215554254551298E-2</v>
      </c>
      <c r="BG17" s="17">
        <v>0.12556172170711899</v>
      </c>
      <c r="BH17" s="17"/>
      <c r="BI17" s="17">
        <v>0.14207800893064501</v>
      </c>
      <c r="BJ17" s="17"/>
      <c r="BK17" s="17">
        <v>0.14835810412004399</v>
      </c>
      <c r="BL17" s="17">
        <v>8.4036285299938507E-2</v>
      </c>
      <c r="BM17" s="17">
        <v>0.169708917061208</v>
      </c>
      <c r="BN17" s="17">
        <v>1.9440578982535799E-2</v>
      </c>
      <c r="BO17" s="17"/>
      <c r="BP17" s="17">
        <v>0.134746553297834</v>
      </c>
      <c r="BQ17" s="17">
        <v>0.186847683778646</v>
      </c>
      <c r="BR17" s="17">
        <v>0.148417274636541</v>
      </c>
      <c r="BS17" s="17">
        <v>0.10079350417296699</v>
      </c>
      <c r="BT17" s="17">
        <v>0.125185852267096</v>
      </c>
      <c r="BU17" s="17"/>
      <c r="BV17" s="17">
        <v>0.134510079110431</v>
      </c>
      <c r="BW17" s="17">
        <v>0.25220321072281898</v>
      </c>
      <c r="BX17" s="17">
        <v>0.163701029292801</v>
      </c>
      <c r="BY17" s="17">
        <v>7.6346742111440102E-2</v>
      </c>
      <c r="BZ17" s="17">
        <v>8.3800460281826902E-2</v>
      </c>
      <c r="CA17" s="17"/>
      <c r="CB17" s="17">
        <v>0.14464789744218201</v>
      </c>
      <c r="CC17" s="17">
        <v>0.135286556844183</v>
      </c>
      <c r="CD17" s="17"/>
      <c r="CE17" s="17">
        <v>0.25831471168777997</v>
      </c>
      <c r="CF17" s="17"/>
      <c r="CG17" s="17">
        <v>0.19461945138895101</v>
      </c>
    </row>
    <row r="18" spans="2:85" ht="29" x14ac:dyDescent="0.35">
      <c r="B18" s="18" t="s">
        <v>333</v>
      </c>
      <c r="C18" s="17">
        <v>0.120132600482658</v>
      </c>
      <c r="D18" s="17">
        <v>0.151170998175048</v>
      </c>
      <c r="E18" s="17">
        <v>8.9647764294827306E-2</v>
      </c>
      <c r="F18" s="17"/>
      <c r="G18" s="17">
        <v>0.16056193498781601</v>
      </c>
      <c r="H18" s="17">
        <v>0.166333309607892</v>
      </c>
      <c r="I18" s="17">
        <v>0.13903211213193101</v>
      </c>
      <c r="J18" s="17">
        <v>0.10895795257386701</v>
      </c>
      <c r="K18" s="17">
        <v>7.1521687894117503E-2</v>
      </c>
      <c r="L18" s="17">
        <v>8.2069707667426606E-2</v>
      </c>
      <c r="M18" s="17"/>
      <c r="N18" s="17">
        <v>0.15407723471269399</v>
      </c>
      <c r="O18" s="17">
        <v>0.107413947917626</v>
      </c>
      <c r="P18" s="17">
        <v>0.11678270649578799</v>
      </c>
      <c r="Q18" s="17">
        <v>9.9181176124146994E-2</v>
      </c>
      <c r="R18" s="17"/>
      <c r="S18" s="17">
        <v>0.16637574457913201</v>
      </c>
      <c r="T18" s="17">
        <v>9.8959545209803504E-2</v>
      </c>
      <c r="U18" s="17">
        <v>0.108268274503769</v>
      </c>
      <c r="V18" s="17">
        <v>0.12746151139272399</v>
      </c>
      <c r="W18" s="17">
        <v>0.117242096334315</v>
      </c>
      <c r="X18" s="17">
        <v>0.15229443137302501</v>
      </c>
      <c r="Y18" s="17">
        <v>7.5141770568193406E-2</v>
      </c>
      <c r="Z18" s="17">
        <v>4.24354374114356E-2</v>
      </c>
      <c r="AA18" s="17">
        <v>0.12042727688522301</v>
      </c>
      <c r="AB18" s="17">
        <v>0.13829739997072199</v>
      </c>
      <c r="AC18" s="17">
        <v>5.6061490085986702E-2</v>
      </c>
      <c r="AD18" s="17">
        <v>0.19046202198683301</v>
      </c>
      <c r="AE18" s="17"/>
      <c r="AF18" s="17">
        <v>0.15780722662758501</v>
      </c>
      <c r="AG18" s="17">
        <v>0.15407326818174399</v>
      </c>
      <c r="AH18" s="17">
        <v>7.93082497186232E-2</v>
      </c>
      <c r="AI18" s="17">
        <v>0.124161733978742</v>
      </c>
      <c r="AJ18" s="17">
        <v>7.9265392426495704E-2</v>
      </c>
      <c r="AK18" s="17">
        <v>0.101203530078049</v>
      </c>
      <c r="AL18" s="17">
        <v>0.113877181013973</v>
      </c>
      <c r="AM18" s="17">
        <v>9.1572664184351199E-2</v>
      </c>
      <c r="AN18" s="17">
        <v>0.15567151828234099</v>
      </c>
      <c r="AO18" s="17">
        <v>9.7049079905091998E-2</v>
      </c>
      <c r="AP18" s="17">
        <v>0.10333604475899499</v>
      </c>
      <c r="AQ18" s="17">
        <v>6.5464893024759205E-2</v>
      </c>
      <c r="AR18" s="17">
        <v>0.15328635968061499</v>
      </c>
      <c r="AS18" s="17">
        <v>0.100914769153558</v>
      </c>
      <c r="AT18" s="17">
        <v>0.22642002139181799</v>
      </c>
      <c r="AU18" s="17">
        <v>0.29143440256327502</v>
      </c>
      <c r="AV18" s="17"/>
      <c r="AW18" s="17">
        <v>0.104516826761005</v>
      </c>
      <c r="AX18" s="17">
        <v>9.6563375134555193E-2</v>
      </c>
      <c r="AY18" s="17">
        <v>0.12852636465532599</v>
      </c>
      <c r="AZ18" s="17">
        <v>0.189185240955038</v>
      </c>
      <c r="BA18" s="17">
        <v>0.169680508866171</v>
      </c>
      <c r="BB18" s="17"/>
      <c r="BC18" s="17">
        <v>0.15969075290364501</v>
      </c>
      <c r="BD18" s="17">
        <v>0.13251811641571201</v>
      </c>
      <c r="BE18" s="17">
        <v>0.10782355443994</v>
      </c>
      <c r="BF18" s="17">
        <v>7.6067162714253594E-2</v>
      </c>
      <c r="BG18" s="17">
        <v>0.185677302122046</v>
      </c>
      <c r="BH18" s="17"/>
      <c r="BI18" s="17">
        <v>0.119639818744745</v>
      </c>
      <c r="BJ18" s="17"/>
      <c r="BK18" s="17">
        <v>0.12850641170327001</v>
      </c>
      <c r="BL18" s="17">
        <v>0.111158788400573</v>
      </c>
      <c r="BM18" s="17">
        <v>0.124242114497923</v>
      </c>
      <c r="BN18" s="17">
        <v>6.8521601178632194E-2</v>
      </c>
      <c r="BO18" s="17"/>
      <c r="BP18" s="17">
        <v>0.11903876353472199</v>
      </c>
      <c r="BQ18" s="17">
        <v>0.13077799277192201</v>
      </c>
      <c r="BR18" s="17">
        <v>0.11633125895209601</v>
      </c>
      <c r="BS18" s="17">
        <v>0.11483458388398</v>
      </c>
      <c r="BT18" s="17">
        <v>0.111559202689856</v>
      </c>
      <c r="BU18" s="17"/>
      <c r="BV18" s="17">
        <v>0.134805544637144</v>
      </c>
      <c r="BW18" s="17">
        <v>0.15911082569398</v>
      </c>
      <c r="BX18" s="17">
        <v>0.12513414746464999</v>
      </c>
      <c r="BY18" s="17">
        <v>8.8754819102103796E-2</v>
      </c>
      <c r="BZ18" s="17">
        <v>7.6549278223800393E-2</v>
      </c>
      <c r="CA18" s="17"/>
      <c r="CB18" s="17">
        <v>0.13249700949179999</v>
      </c>
      <c r="CC18" s="17">
        <v>0.112890895461795</v>
      </c>
      <c r="CD18" s="17"/>
      <c r="CE18" s="17">
        <v>0.17177882442388501</v>
      </c>
      <c r="CF18" s="17"/>
      <c r="CG18" s="17">
        <v>0.19627216547672899</v>
      </c>
    </row>
    <row r="19" spans="2:85" ht="29" x14ac:dyDescent="0.35">
      <c r="B19" s="18" t="s">
        <v>332</v>
      </c>
      <c r="C19" s="17">
        <v>0.115917394509917</v>
      </c>
      <c r="D19" s="17">
        <v>0.13855210753292899</v>
      </c>
      <c r="E19" s="17">
        <v>9.4185068417524304E-2</v>
      </c>
      <c r="F19" s="17"/>
      <c r="G19" s="17">
        <v>0.14439109784333601</v>
      </c>
      <c r="H19" s="17">
        <v>0.14965006469047901</v>
      </c>
      <c r="I19" s="17">
        <v>0.16725355680269599</v>
      </c>
      <c r="J19" s="17">
        <v>0.103328694687272</v>
      </c>
      <c r="K19" s="17">
        <v>7.6407598767467694E-2</v>
      </c>
      <c r="L19" s="17">
        <v>6.4628316776808095E-2</v>
      </c>
      <c r="M19" s="17"/>
      <c r="N19" s="17">
        <v>0.172320607849273</v>
      </c>
      <c r="O19" s="17">
        <v>9.8066658568723999E-2</v>
      </c>
      <c r="P19" s="17">
        <v>0.100416614195181</v>
      </c>
      <c r="Q19" s="17">
        <v>8.8134715315297693E-2</v>
      </c>
      <c r="R19" s="17"/>
      <c r="S19" s="17">
        <v>0.18794068579907899</v>
      </c>
      <c r="T19" s="17">
        <v>0.101682245984899</v>
      </c>
      <c r="U19" s="17">
        <v>8.3099039908984207E-2</v>
      </c>
      <c r="V19" s="17">
        <v>0.121160427552339</v>
      </c>
      <c r="W19" s="17">
        <v>0.121181058352709</v>
      </c>
      <c r="X19" s="17">
        <v>0.124651038067752</v>
      </c>
      <c r="Y19" s="17">
        <v>8.8460857804568097E-2</v>
      </c>
      <c r="Z19" s="17">
        <v>7.6055823256798605E-2</v>
      </c>
      <c r="AA19" s="17">
        <v>9.3668567925793894E-2</v>
      </c>
      <c r="AB19" s="17">
        <v>0.124521861778892</v>
      </c>
      <c r="AC19" s="17">
        <v>5.7335640690721203E-2</v>
      </c>
      <c r="AD19" s="17">
        <v>0.15451076550722201</v>
      </c>
      <c r="AE19" s="17"/>
      <c r="AF19" s="17">
        <v>0.16024837510763101</v>
      </c>
      <c r="AG19" s="17">
        <v>7.4527148113085195E-2</v>
      </c>
      <c r="AH19" s="17">
        <v>0.121116263731831</v>
      </c>
      <c r="AI19" s="17">
        <v>7.0021484851194499E-2</v>
      </c>
      <c r="AJ19" s="17">
        <v>8.3019163196859605E-2</v>
      </c>
      <c r="AK19" s="17">
        <v>9.5255668969662394E-2</v>
      </c>
      <c r="AL19" s="17">
        <v>0.102401409725401</v>
      </c>
      <c r="AM19" s="17">
        <v>6.1594151698565698E-2</v>
      </c>
      <c r="AN19" s="17">
        <v>0.20773397831064899</v>
      </c>
      <c r="AO19" s="17">
        <v>7.1534093558770107E-2</v>
      </c>
      <c r="AP19" s="17">
        <v>0.144233862048049</v>
      </c>
      <c r="AQ19" s="17">
        <v>0.11299492229791</v>
      </c>
      <c r="AR19" s="17">
        <v>0.15652639807423499</v>
      </c>
      <c r="AS19" s="17">
        <v>4.1867761660320399E-2</v>
      </c>
      <c r="AT19" s="17">
        <v>0.17404110595327499</v>
      </c>
      <c r="AU19" s="17">
        <v>0.25583247872258802</v>
      </c>
      <c r="AV19" s="17"/>
      <c r="AW19" s="17">
        <v>8.4980109403929402E-2</v>
      </c>
      <c r="AX19" s="17">
        <v>8.3443796381285004E-2</v>
      </c>
      <c r="AY19" s="17">
        <v>0.159724173741567</v>
      </c>
      <c r="AZ19" s="17">
        <v>0.18274387200529699</v>
      </c>
      <c r="BA19" s="17">
        <v>0.29281230636098599</v>
      </c>
      <c r="BB19" s="17"/>
      <c r="BC19" s="17">
        <v>0.204470244643921</v>
      </c>
      <c r="BD19" s="17">
        <v>0.14219010788277001</v>
      </c>
      <c r="BE19" s="17">
        <v>9.21239877048661E-2</v>
      </c>
      <c r="BF19" s="17">
        <v>4.57649622132313E-2</v>
      </c>
      <c r="BG19" s="17">
        <v>0.11357616999190399</v>
      </c>
      <c r="BH19" s="17"/>
      <c r="BI19" s="17">
        <v>0.119227275546629</v>
      </c>
      <c r="BJ19" s="17"/>
      <c r="BK19" s="17">
        <v>0.110349138310261</v>
      </c>
      <c r="BL19" s="17">
        <v>8.4335749264577903E-2</v>
      </c>
      <c r="BM19" s="17">
        <v>0.13864295708302901</v>
      </c>
      <c r="BN19" s="17">
        <v>2.1785185163091799E-2</v>
      </c>
      <c r="BO19" s="17"/>
      <c r="BP19" s="17">
        <v>0.12000942391535301</v>
      </c>
      <c r="BQ19" s="17">
        <v>0.13619815530517601</v>
      </c>
      <c r="BR19" s="17">
        <v>0.113227485107965</v>
      </c>
      <c r="BS19" s="17">
        <v>0.114384512696661</v>
      </c>
      <c r="BT19" s="17">
        <v>0.117520858561686</v>
      </c>
      <c r="BU19" s="17"/>
      <c r="BV19" s="17">
        <v>0.13662017073451799</v>
      </c>
      <c r="BW19" s="17">
        <v>0.16316084939449901</v>
      </c>
      <c r="BX19" s="17">
        <v>0.14133229478342299</v>
      </c>
      <c r="BY19" s="17">
        <v>9.6447233208424604E-2</v>
      </c>
      <c r="BZ19" s="17">
        <v>8.6950868140386106E-2</v>
      </c>
      <c r="CA19" s="17"/>
      <c r="CB19" s="17">
        <v>0.13446419581308999</v>
      </c>
      <c r="CC19" s="17">
        <v>0.10505472699229899</v>
      </c>
      <c r="CD19" s="17"/>
      <c r="CE19" s="17">
        <v>0.16451839226356799</v>
      </c>
      <c r="CF19" s="17"/>
      <c r="CG19" s="17">
        <v>0.188657498774602</v>
      </c>
    </row>
    <row r="20" spans="2:85" x14ac:dyDescent="0.35">
      <c r="B20" s="18" t="s">
        <v>141</v>
      </c>
      <c r="C20" s="19">
        <v>1.13081432630073E-2</v>
      </c>
      <c r="D20" s="19">
        <v>1.3315932767706399E-2</v>
      </c>
      <c r="E20" s="19">
        <v>9.3834411376176197E-3</v>
      </c>
      <c r="F20" s="19"/>
      <c r="G20" s="19">
        <v>0</v>
      </c>
      <c r="H20" s="19">
        <v>9.1866953351572907E-3</v>
      </c>
      <c r="I20" s="19">
        <v>4.9312148236168602E-3</v>
      </c>
      <c r="J20" s="19">
        <v>2.7662614601878101E-3</v>
      </c>
      <c r="K20" s="19">
        <v>2.4549817537006899E-2</v>
      </c>
      <c r="L20" s="19">
        <v>2.3778268233766799E-2</v>
      </c>
      <c r="M20" s="19"/>
      <c r="N20" s="19">
        <v>8.7018538170075994E-3</v>
      </c>
      <c r="O20" s="19">
        <v>1.9152422561458299E-2</v>
      </c>
      <c r="P20" s="19">
        <v>1.5546272147853301E-2</v>
      </c>
      <c r="Q20" s="19">
        <v>2.32579712173767E-3</v>
      </c>
      <c r="R20" s="19"/>
      <c r="S20" s="19">
        <v>5.29066960774747E-3</v>
      </c>
      <c r="T20" s="19">
        <v>1.3974602501487601E-2</v>
      </c>
      <c r="U20" s="19">
        <v>2.0102302953994199E-2</v>
      </c>
      <c r="V20" s="19">
        <v>1.0541298235142899E-2</v>
      </c>
      <c r="W20" s="19">
        <v>1.7439763842816602E-2</v>
      </c>
      <c r="X20" s="19">
        <v>1.41512073653233E-2</v>
      </c>
      <c r="Y20" s="19">
        <v>5.8963879231967104E-3</v>
      </c>
      <c r="Z20" s="19">
        <v>2.5769248030750001E-2</v>
      </c>
      <c r="AA20" s="19">
        <v>7.72253537096194E-3</v>
      </c>
      <c r="AB20" s="19">
        <v>5.9981460063547303E-3</v>
      </c>
      <c r="AC20" s="19">
        <v>1.62575450023777E-2</v>
      </c>
      <c r="AD20" s="19">
        <v>0</v>
      </c>
      <c r="AE20" s="19"/>
      <c r="AF20" s="19">
        <v>0</v>
      </c>
      <c r="AG20" s="19">
        <v>1.1892392918089601E-2</v>
      </c>
      <c r="AH20" s="19">
        <v>1.1957643118408001E-2</v>
      </c>
      <c r="AI20" s="19">
        <v>1.56506439746469E-2</v>
      </c>
      <c r="AJ20" s="19">
        <v>6.3160615014432502E-3</v>
      </c>
      <c r="AK20" s="19">
        <v>7.8185011778062405E-3</v>
      </c>
      <c r="AL20" s="19">
        <v>1.30685757056442E-2</v>
      </c>
      <c r="AM20" s="19">
        <v>1.10127044713929E-2</v>
      </c>
      <c r="AN20" s="19">
        <v>6.58329200115991E-3</v>
      </c>
      <c r="AO20" s="19">
        <v>3.9190277340514397E-2</v>
      </c>
      <c r="AP20" s="19">
        <v>8.9465715586600301E-3</v>
      </c>
      <c r="AQ20" s="19">
        <v>7.2645834191321298E-3</v>
      </c>
      <c r="AR20" s="19">
        <v>8.2392577055025694E-3</v>
      </c>
      <c r="AS20" s="19">
        <v>3.82419475930788E-2</v>
      </c>
      <c r="AT20" s="19">
        <v>0</v>
      </c>
      <c r="AU20" s="19">
        <v>5.0770777877602096E-3</v>
      </c>
      <c r="AV20" s="19"/>
      <c r="AW20" s="19">
        <v>7.2780059390124101E-3</v>
      </c>
      <c r="AX20" s="19">
        <v>1.37481368249492E-2</v>
      </c>
      <c r="AY20" s="19">
        <v>1.10579120202707E-2</v>
      </c>
      <c r="AZ20" s="19">
        <v>1.04313827828323E-2</v>
      </c>
      <c r="BA20" s="19">
        <v>0</v>
      </c>
      <c r="BB20" s="19"/>
      <c r="BC20" s="19">
        <v>0</v>
      </c>
      <c r="BD20" s="19">
        <v>1.1013477708863E-2</v>
      </c>
      <c r="BE20" s="19">
        <v>1.34163576877368E-2</v>
      </c>
      <c r="BF20" s="19">
        <v>1.4409047528955001E-2</v>
      </c>
      <c r="BG20" s="19">
        <v>1.43789700404264E-2</v>
      </c>
      <c r="BH20" s="19"/>
      <c r="BI20" s="19">
        <v>1.1184242652275401E-2</v>
      </c>
      <c r="BJ20" s="19"/>
      <c r="BK20" s="19">
        <v>9.1168510327727902E-3</v>
      </c>
      <c r="BL20" s="19">
        <v>1.11239672536225E-2</v>
      </c>
      <c r="BM20" s="19">
        <v>1.26285034291798E-2</v>
      </c>
      <c r="BN20" s="19">
        <v>0</v>
      </c>
      <c r="BO20" s="19"/>
      <c r="BP20" s="19">
        <v>1.2976173004479501E-2</v>
      </c>
      <c r="BQ20" s="19">
        <v>7.7608089205868603E-3</v>
      </c>
      <c r="BR20" s="19">
        <v>0</v>
      </c>
      <c r="BS20" s="19">
        <v>3.9959844417249799E-2</v>
      </c>
      <c r="BT20" s="19">
        <v>0</v>
      </c>
      <c r="BU20" s="19"/>
      <c r="BV20" s="19">
        <v>3.1093250690439099E-3</v>
      </c>
      <c r="BW20" s="19">
        <v>1.5405995802090101E-3</v>
      </c>
      <c r="BX20" s="19">
        <v>4.4567185312635697E-3</v>
      </c>
      <c r="BY20" s="19">
        <v>3.2954849529691597E-2</v>
      </c>
      <c r="BZ20" s="19">
        <v>1.0358550671596699E-2</v>
      </c>
      <c r="CA20" s="19"/>
      <c r="CB20" s="19">
        <v>2.0514347844481501E-2</v>
      </c>
      <c r="CC20" s="19">
        <v>5.9161655395702402E-3</v>
      </c>
      <c r="CD20" s="19"/>
      <c r="CE20" s="19">
        <v>1.7536221895488801E-3</v>
      </c>
      <c r="CF20" s="19"/>
      <c r="CG20" s="19">
        <v>8.7264326284010995E-3</v>
      </c>
    </row>
    <row r="21" spans="2:85" x14ac:dyDescent="0.35">
      <c r="B21" s="16"/>
    </row>
    <row r="22" spans="2:85" x14ac:dyDescent="0.35">
      <c r="B22" t="s">
        <v>102</v>
      </c>
    </row>
    <row r="23" spans="2:85" x14ac:dyDescent="0.35">
      <c r="B23" t="s">
        <v>103</v>
      </c>
    </row>
    <row r="25" spans="2:85" x14ac:dyDescent="0.35">
      <c r="B25"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G1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347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977</v>
      </c>
      <c r="D7" s="10">
        <v>486</v>
      </c>
      <c r="E7" s="10">
        <v>488</v>
      </c>
      <c r="F7" s="10"/>
      <c r="G7" s="10">
        <v>73</v>
      </c>
      <c r="H7" s="10">
        <v>173</v>
      </c>
      <c r="I7" s="10">
        <v>168</v>
      </c>
      <c r="J7" s="10">
        <v>173</v>
      </c>
      <c r="K7" s="10">
        <v>178</v>
      </c>
      <c r="L7" s="10">
        <v>212</v>
      </c>
      <c r="M7" s="10"/>
      <c r="N7" s="10">
        <v>293</v>
      </c>
      <c r="O7" s="10">
        <v>268</v>
      </c>
      <c r="P7" s="10">
        <v>202</v>
      </c>
      <c r="Q7" s="10">
        <v>213</v>
      </c>
      <c r="R7" s="10"/>
      <c r="S7" s="10">
        <v>145</v>
      </c>
      <c r="T7" s="10">
        <v>146</v>
      </c>
      <c r="U7" s="10">
        <v>90</v>
      </c>
      <c r="V7" s="10">
        <v>84</v>
      </c>
      <c r="W7" s="10">
        <v>76</v>
      </c>
      <c r="X7" s="10">
        <v>81</v>
      </c>
      <c r="Y7" s="10">
        <v>82</v>
      </c>
      <c r="Z7" s="10">
        <v>32</v>
      </c>
      <c r="AA7" s="10">
        <v>114</v>
      </c>
      <c r="AB7" s="10">
        <v>71</v>
      </c>
      <c r="AC7" s="10">
        <v>36</v>
      </c>
      <c r="AD7" s="10">
        <v>20</v>
      </c>
      <c r="AE7" s="10"/>
      <c r="AF7" s="10">
        <v>12</v>
      </c>
      <c r="AG7" s="10">
        <v>31</v>
      </c>
      <c r="AH7" s="10">
        <v>66</v>
      </c>
      <c r="AI7" s="10">
        <v>58</v>
      </c>
      <c r="AJ7" s="10">
        <v>83</v>
      </c>
      <c r="AK7" s="10">
        <v>105</v>
      </c>
      <c r="AL7" s="10">
        <v>88</v>
      </c>
      <c r="AM7" s="10">
        <v>79</v>
      </c>
      <c r="AN7" s="10">
        <v>67</v>
      </c>
      <c r="AO7" s="10">
        <v>44</v>
      </c>
      <c r="AP7" s="10">
        <v>84</v>
      </c>
      <c r="AQ7" s="10">
        <v>66</v>
      </c>
      <c r="AR7" s="10">
        <v>53</v>
      </c>
      <c r="AS7" s="10">
        <v>16</v>
      </c>
      <c r="AT7" s="10">
        <v>24</v>
      </c>
      <c r="AU7" s="10">
        <v>74</v>
      </c>
      <c r="AV7" s="10"/>
      <c r="AW7" s="10">
        <v>227</v>
      </c>
      <c r="AX7" s="10">
        <v>214</v>
      </c>
      <c r="AY7" s="10">
        <v>269</v>
      </c>
      <c r="AZ7" s="10">
        <v>103</v>
      </c>
      <c r="BA7" s="10">
        <v>24</v>
      </c>
      <c r="BB7" s="10"/>
      <c r="BC7" s="10">
        <v>91</v>
      </c>
      <c r="BD7" s="10">
        <v>360</v>
      </c>
      <c r="BE7" s="10">
        <v>359</v>
      </c>
      <c r="BF7" s="10">
        <v>134</v>
      </c>
      <c r="BG7" s="10">
        <v>33</v>
      </c>
      <c r="BH7" s="10"/>
      <c r="BI7" s="10">
        <v>791</v>
      </c>
      <c r="BJ7" s="10"/>
      <c r="BK7" s="10">
        <v>155</v>
      </c>
      <c r="BL7" s="10">
        <v>280</v>
      </c>
      <c r="BM7" s="10">
        <v>522</v>
      </c>
      <c r="BN7" s="10">
        <v>20</v>
      </c>
      <c r="BO7" s="10"/>
      <c r="BP7" s="10">
        <v>176</v>
      </c>
      <c r="BQ7" s="10">
        <v>361</v>
      </c>
      <c r="BR7" s="10">
        <v>80</v>
      </c>
      <c r="BS7" s="10">
        <v>130</v>
      </c>
      <c r="BT7" s="10">
        <v>70</v>
      </c>
      <c r="BU7" s="10"/>
      <c r="BV7" s="10">
        <v>136</v>
      </c>
      <c r="BW7" s="10">
        <v>220</v>
      </c>
      <c r="BX7" s="10">
        <v>95</v>
      </c>
      <c r="BY7" s="10">
        <v>256</v>
      </c>
      <c r="BZ7" s="10">
        <v>106</v>
      </c>
      <c r="CA7" s="10"/>
      <c r="CB7" s="10">
        <v>389</v>
      </c>
      <c r="CC7" s="10">
        <v>588</v>
      </c>
      <c r="CD7" s="10"/>
      <c r="CE7" s="10">
        <v>194</v>
      </c>
      <c r="CF7" s="10"/>
      <c r="CG7" s="10">
        <v>89</v>
      </c>
    </row>
    <row r="8" spans="2:85" ht="30" customHeight="1" x14ac:dyDescent="0.35">
      <c r="B8" s="11" t="s">
        <v>20</v>
      </c>
      <c r="C8" s="11">
        <v>988</v>
      </c>
      <c r="D8" s="11">
        <v>491</v>
      </c>
      <c r="E8" s="11">
        <v>494</v>
      </c>
      <c r="F8" s="11"/>
      <c r="G8" s="11">
        <v>146</v>
      </c>
      <c r="H8" s="11">
        <v>161</v>
      </c>
      <c r="I8" s="11">
        <v>159</v>
      </c>
      <c r="J8" s="11">
        <v>167</v>
      </c>
      <c r="K8" s="11">
        <v>159</v>
      </c>
      <c r="L8" s="11">
        <v>196</v>
      </c>
      <c r="M8" s="11"/>
      <c r="N8" s="11">
        <v>264</v>
      </c>
      <c r="O8" s="11">
        <v>265</v>
      </c>
      <c r="P8" s="11">
        <v>210</v>
      </c>
      <c r="Q8" s="11">
        <v>248</v>
      </c>
      <c r="R8" s="11"/>
      <c r="S8" s="11">
        <v>134</v>
      </c>
      <c r="T8" s="11">
        <v>137</v>
      </c>
      <c r="U8" s="11">
        <v>80</v>
      </c>
      <c r="V8" s="11">
        <v>93</v>
      </c>
      <c r="W8" s="11">
        <v>67</v>
      </c>
      <c r="X8" s="11">
        <v>78</v>
      </c>
      <c r="Y8" s="11">
        <v>79</v>
      </c>
      <c r="Z8" s="11">
        <v>35</v>
      </c>
      <c r="AA8" s="11">
        <v>109</v>
      </c>
      <c r="AB8" s="11">
        <v>98</v>
      </c>
      <c r="AC8" s="11">
        <v>40</v>
      </c>
      <c r="AD8" s="11">
        <v>37</v>
      </c>
      <c r="AE8" s="11"/>
      <c r="AF8" s="11">
        <v>15</v>
      </c>
      <c r="AG8" s="11">
        <v>34</v>
      </c>
      <c r="AH8" s="11">
        <v>70</v>
      </c>
      <c r="AI8" s="11">
        <v>64</v>
      </c>
      <c r="AJ8" s="11">
        <v>87</v>
      </c>
      <c r="AK8" s="11">
        <v>115</v>
      </c>
      <c r="AL8" s="11">
        <v>91</v>
      </c>
      <c r="AM8" s="11">
        <v>75</v>
      </c>
      <c r="AN8" s="11">
        <v>66</v>
      </c>
      <c r="AO8" s="11">
        <v>42</v>
      </c>
      <c r="AP8" s="11">
        <v>86</v>
      </c>
      <c r="AQ8" s="11">
        <v>62</v>
      </c>
      <c r="AR8" s="11">
        <v>48</v>
      </c>
      <c r="AS8" s="11">
        <v>15</v>
      </c>
      <c r="AT8" s="11">
        <v>23</v>
      </c>
      <c r="AU8" s="11">
        <v>67</v>
      </c>
      <c r="AV8" s="11"/>
      <c r="AW8" s="11">
        <v>235</v>
      </c>
      <c r="AX8" s="11">
        <v>236</v>
      </c>
      <c r="AY8" s="11">
        <v>266</v>
      </c>
      <c r="AZ8" s="11">
        <v>93</v>
      </c>
      <c r="BA8" s="11">
        <v>22</v>
      </c>
      <c r="BB8" s="11"/>
      <c r="BC8" s="11">
        <v>99</v>
      </c>
      <c r="BD8" s="11">
        <v>353</v>
      </c>
      <c r="BE8" s="11">
        <v>364</v>
      </c>
      <c r="BF8" s="11">
        <v>136</v>
      </c>
      <c r="BG8" s="11">
        <v>36</v>
      </c>
      <c r="BH8" s="11"/>
      <c r="BI8" s="11">
        <v>793</v>
      </c>
      <c r="BJ8" s="11"/>
      <c r="BK8" s="11">
        <v>168</v>
      </c>
      <c r="BL8" s="11">
        <v>280</v>
      </c>
      <c r="BM8" s="11">
        <v>517</v>
      </c>
      <c r="BN8" s="11">
        <v>23</v>
      </c>
      <c r="BO8" s="11"/>
      <c r="BP8" s="11">
        <v>159</v>
      </c>
      <c r="BQ8" s="11">
        <v>362</v>
      </c>
      <c r="BR8" s="11">
        <v>78</v>
      </c>
      <c r="BS8" s="11">
        <v>131</v>
      </c>
      <c r="BT8" s="11">
        <v>80</v>
      </c>
      <c r="BU8" s="11"/>
      <c r="BV8" s="11">
        <v>122</v>
      </c>
      <c r="BW8" s="11">
        <v>228</v>
      </c>
      <c r="BX8" s="11">
        <v>92</v>
      </c>
      <c r="BY8" s="11">
        <v>251</v>
      </c>
      <c r="BZ8" s="11">
        <v>123</v>
      </c>
      <c r="CA8" s="11"/>
      <c r="CB8" s="11">
        <v>390</v>
      </c>
      <c r="CC8" s="11">
        <v>598</v>
      </c>
      <c r="CD8" s="11"/>
      <c r="CE8" s="11">
        <v>199</v>
      </c>
      <c r="CF8" s="11"/>
      <c r="CG8" s="11">
        <v>93</v>
      </c>
    </row>
    <row r="9" spans="2:85" ht="43.5" x14ac:dyDescent="0.35">
      <c r="B9" s="18" t="s">
        <v>344</v>
      </c>
      <c r="C9" s="17">
        <v>0.33084558263459402</v>
      </c>
      <c r="D9" s="17">
        <v>0.36794988336902001</v>
      </c>
      <c r="E9" s="17">
        <v>0.29595543216996201</v>
      </c>
      <c r="F9" s="17"/>
      <c r="G9" s="17">
        <v>0.31151958551169701</v>
      </c>
      <c r="H9" s="17">
        <v>0.29510080559069402</v>
      </c>
      <c r="I9" s="17">
        <v>0.28802513451929801</v>
      </c>
      <c r="J9" s="17">
        <v>0.306675716430441</v>
      </c>
      <c r="K9" s="17">
        <v>0.296589340219512</v>
      </c>
      <c r="L9" s="17">
        <v>0.45770788890036102</v>
      </c>
      <c r="M9" s="17"/>
      <c r="N9" s="17">
        <v>0.34998059345034299</v>
      </c>
      <c r="O9" s="17">
        <v>0.34127328391121697</v>
      </c>
      <c r="P9" s="17">
        <v>0.27916941513258697</v>
      </c>
      <c r="Q9" s="17">
        <v>0.340425442853723</v>
      </c>
      <c r="R9" s="17"/>
      <c r="S9" s="17">
        <v>0.39166942094562301</v>
      </c>
      <c r="T9" s="17">
        <v>0.30755592799477099</v>
      </c>
      <c r="U9" s="17">
        <v>0.35631633339943902</v>
      </c>
      <c r="V9" s="17">
        <v>0.33227912126407899</v>
      </c>
      <c r="W9" s="17">
        <v>0.34570820102640398</v>
      </c>
      <c r="X9" s="17">
        <v>0.335341643792753</v>
      </c>
      <c r="Y9" s="17">
        <v>0.28283003162987003</v>
      </c>
      <c r="Z9" s="17">
        <v>0.35705623765978001</v>
      </c>
      <c r="AA9" s="17">
        <v>0.25823340589570898</v>
      </c>
      <c r="AB9" s="17">
        <v>0.32406557120670798</v>
      </c>
      <c r="AC9" s="17">
        <v>0.34977172351847802</v>
      </c>
      <c r="AD9" s="17">
        <v>0.39182952949479899</v>
      </c>
      <c r="AE9" s="17"/>
      <c r="AF9" s="17">
        <v>0.21563467602432901</v>
      </c>
      <c r="AG9" s="17">
        <v>0.37722265302959901</v>
      </c>
      <c r="AH9" s="17">
        <v>0.34928036926710099</v>
      </c>
      <c r="AI9" s="17">
        <v>0.35187253556867998</v>
      </c>
      <c r="AJ9" s="17">
        <v>0.338636727383054</v>
      </c>
      <c r="AK9" s="17">
        <v>0.36381423691676501</v>
      </c>
      <c r="AL9" s="17">
        <v>0.42188109480112601</v>
      </c>
      <c r="AM9" s="17">
        <v>0.26509539878716398</v>
      </c>
      <c r="AN9" s="17">
        <v>0.25957722661869498</v>
      </c>
      <c r="AO9" s="17">
        <v>0.33247765666276602</v>
      </c>
      <c r="AP9" s="17">
        <v>0.32468689551562802</v>
      </c>
      <c r="AQ9" s="17">
        <v>0.24549173684013401</v>
      </c>
      <c r="AR9" s="17">
        <v>0.256143367883851</v>
      </c>
      <c r="AS9" s="17">
        <v>0.29808040103850397</v>
      </c>
      <c r="AT9" s="17">
        <v>0.37697780779613199</v>
      </c>
      <c r="AU9" s="17">
        <v>0.43153282666975901</v>
      </c>
      <c r="AV9" s="17"/>
      <c r="AW9" s="17">
        <v>0.35436544621273203</v>
      </c>
      <c r="AX9" s="17">
        <v>0.31973808543411197</v>
      </c>
      <c r="AY9" s="17">
        <v>0.28585763749580301</v>
      </c>
      <c r="AZ9" s="17">
        <v>0.30867547615137098</v>
      </c>
      <c r="BA9" s="17">
        <v>0.279016676187958</v>
      </c>
      <c r="BB9" s="17"/>
      <c r="BC9" s="17">
        <v>0.34798933542421301</v>
      </c>
      <c r="BD9" s="17">
        <v>0.36213140872326299</v>
      </c>
      <c r="BE9" s="17">
        <v>0.32300885405787499</v>
      </c>
      <c r="BF9" s="17">
        <v>0.264874096903293</v>
      </c>
      <c r="BG9" s="17">
        <v>0.304904878030267</v>
      </c>
      <c r="BH9" s="17"/>
      <c r="BI9" s="17">
        <v>0.34568461957977598</v>
      </c>
      <c r="BJ9" s="17"/>
      <c r="BK9" s="17">
        <v>0.340898452095514</v>
      </c>
      <c r="BL9" s="17">
        <v>0.357930184080477</v>
      </c>
      <c r="BM9" s="17">
        <v>0.32425438075248703</v>
      </c>
      <c r="BN9" s="17">
        <v>7.5885124049650601E-2</v>
      </c>
      <c r="BO9" s="17"/>
      <c r="BP9" s="17">
        <v>0.42345461721417299</v>
      </c>
      <c r="BQ9" s="17">
        <v>0.362861866780675</v>
      </c>
      <c r="BR9" s="17">
        <v>0.26077566356021598</v>
      </c>
      <c r="BS9" s="17">
        <v>0.356980665002955</v>
      </c>
      <c r="BT9" s="17">
        <v>0.187472355458217</v>
      </c>
      <c r="BU9" s="17"/>
      <c r="BV9" s="17">
        <v>0.42612679595386699</v>
      </c>
      <c r="BW9" s="17">
        <v>0.36630822953668701</v>
      </c>
      <c r="BX9" s="17">
        <v>0.30872041982748399</v>
      </c>
      <c r="BY9" s="17">
        <v>0.35267208363500901</v>
      </c>
      <c r="BZ9" s="17">
        <v>0.200242989962611</v>
      </c>
      <c r="CA9" s="17"/>
      <c r="CB9" s="17">
        <v>0.39362617380975501</v>
      </c>
      <c r="CC9" s="17">
        <v>0.28987112104774099</v>
      </c>
      <c r="CD9" s="17"/>
      <c r="CE9" s="17">
        <v>0.37860157962706598</v>
      </c>
      <c r="CF9" s="17"/>
      <c r="CG9" s="17">
        <v>0.446211223621025</v>
      </c>
    </row>
    <row r="10" spans="2:85" ht="29" x14ac:dyDescent="0.35">
      <c r="B10" s="18" t="s">
        <v>345</v>
      </c>
      <c r="C10" s="17">
        <v>0.25894189559150099</v>
      </c>
      <c r="D10" s="17">
        <v>0.27725461863011103</v>
      </c>
      <c r="E10" s="17">
        <v>0.24113723667911499</v>
      </c>
      <c r="F10" s="17"/>
      <c r="G10" s="17">
        <v>0.33531090586191198</v>
      </c>
      <c r="H10" s="17">
        <v>0.35118984606325798</v>
      </c>
      <c r="I10" s="17">
        <v>0.314277585619608</v>
      </c>
      <c r="J10" s="17">
        <v>0.24812299154908601</v>
      </c>
      <c r="K10" s="17">
        <v>0.22381199771378599</v>
      </c>
      <c r="L10" s="17">
        <v>0.11905155005950301</v>
      </c>
      <c r="M10" s="17"/>
      <c r="N10" s="17">
        <v>0.26880727406466898</v>
      </c>
      <c r="O10" s="17">
        <v>0.25898480232065102</v>
      </c>
      <c r="P10" s="17">
        <v>0.29107319715041302</v>
      </c>
      <c r="Q10" s="17">
        <v>0.22222061685201899</v>
      </c>
      <c r="R10" s="17"/>
      <c r="S10" s="17">
        <v>0.29584134994445499</v>
      </c>
      <c r="T10" s="17">
        <v>0.27732672427855698</v>
      </c>
      <c r="U10" s="17">
        <v>0.1674275045742</v>
      </c>
      <c r="V10" s="17">
        <v>0.25741221879006798</v>
      </c>
      <c r="W10" s="17">
        <v>0.25480501675644301</v>
      </c>
      <c r="X10" s="17">
        <v>0.29532549148503401</v>
      </c>
      <c r="Y10" s="17">
        <v>0.242873513302924</v>
      </c>
      <c r="Z10" s="17">
        <v>0.23488402236946801</v>
      </c>
      <c r="AA10" s="17">
        <v>0.26663952473707803</v>
      </c>
      <c r="AB10" s="17">
        <v>0.26953454296346202</v>
      </c>
      <c r="AC10" s="17">
        <v>0.25095926310327799</v>
      </c>
      <c r="AD10" s="17">
        <v>0.20513124859804099</v>
      </c>
      <c r="AE10" s="17"/>
      <c r="AF10" s="17">
        <v>0.44437760603990001</v>
      </c>
      <c r="AG10" s="17">
        <v>0.23534103481128199</v>
      </c>
      <c r="AH10" s="17">
        <v>0.163223577467246</v>
      </c>
      <c r="AI10" s="17">
        <v>0.182500205477515</v>
      </c>
      <c r="AJ10" s="17">
        <v>0.34796117295314399</v>
      </c>
      <c r="AK10" s="17">
        <v>0.199262256980486</v>
      </c>
      <c r="AL10" s="17">
        <v>0.168769734948676</v>
      </c>
      <c r="AM10" s="17">
        <v>0.35957821088774</v>
      </c>
      <c r="AN10" s="17">
        <v>0.34108212837743501</v>
      </c>
      <c r="AO10" s="17">
        <v>0.24673743711604601</v>
      </c>
      <c r="AP10" s="17">
        <v>0.21587979728245099</v>
      </c>
      <c r="AQ10" s="17">
        <v>0.307883596803329</v>
      </c>
      <c r="AR10" s="17">
        <v>0.32078289897636297</v>
      </c>
      <c r="AS10" s="17">
        <v>0.52399072266834601</v>
      </c>
      <c r="AT10" s="17">
        <v>0.333715745693766</v>
      </c>
      <c r="AU10" s="17">
        <v>0.29320661073423399</v>
      </c>
      <c r="AV10" s="17"/>
      <c r="AW10" s="17">
        <v>0.18553326814506799</v>
      </c>
      <c r="AX10" s="17">
        <v>0.25502266206975099</v>
      </c>
      <c r="AY10" s="17">
        <v>0.35329010670656302</v>
      </c>
      <c r="AZ10" s="17">
        <v>0.28725360462676902</v>
      </c>
      <c r="BA10" s="17">
        <v>0.223877497174195</v>
      </c>
      <c r="BB10" s="17"/>
      <c r="BC10" s="17">
        <v>0.27825042538020001</v>
      </c>
      <c r="BD10" s="17">
        <v>0.25671642775454001</v>
      </c>
      <c r="BE10" s="17">
        <v>0.22327199344298501</v>
      </c>
      <c r="BF10" s="17">
        <v>0.318893592497208</v>
      </c>
      <c r="BG10" s="17">
        <v>0.36230395945643201</v>
      </c>
      <c r="BH10" s="17"/>
      <c r="BI10" s="17">
        <v>0.26168081704828899</v>
      </c>
      <c r="BJ10" s="17"/>
      <c r="BK10" s="17">
        <v>0.27170340660582898</v>
      </c>
      <c r="BL10" s="17">
        <v>0.25598382612770598</v>
      </c>
      <c r="BM10" s="17">
        <v>0.26238539600625299</v>
      </c>
      <c r="BN10" s="17">
        <v>0.124450738835909</v>
      </c>
      <c r="BO10" s="17"/>
      <c r="BP10" s="17">
        <v>0.187764375613862</v>
      </c>
      <c r="BQ10" s="17">
        <v>0.28939844777798901</v>
      </c>
      <c r="BR10" s="17">
        <v>0.312472536943255</v>
      </c>
      <c r="BS10" s="17">
        <v>0.243149186804761</v>
      </c>
      <c r="BT10" s="17">
        <v>0.470750170132957</v>
      </c>
      <c r="BU10" s="17"/>
      <c r="BV10" s="17">
        <v>0.216072729325263</v>
      </c>
      <c r="BW10" s="17">
        <v>0.31033182514830898</v>
      </c>
      <c r="BX10" s="17">
        <v>0.31517729161560898</v>
      </c>
      <c r="BY10" s="17">
        <v>0.21104496807286099</v>
      </c>
      <c r="BZ10" s="17">
        <v>0.40744310301713099</v>
      </c>
      <c r="CA10" s="17"/>
      <c r="CB10" s="17">
        <v>0.24256915066885301</v>
      </c>
      <c r="CC10" s="17">
        <v>0.26962775240404102</v>
      </c>
      <c r="CD10" s="17"/>
      <c r="CE10" s="17">
        <v>0.30137077207549101</v>
      </c>
      <c r="CF10" s="17"/>
      <c r="CG10" s="17">
        <v>0.23488197890568299</v>
      </c>
    </row>
    <row r="11" spans="2:85" ht="29" x14ac:dyDescent="0.35">
      <c r="B11" s="18" t="s">
        <v>346</v>
      </c>
      <c r="C11" s="17">
        <v>0.19206155789665</v>
      </c>
      <c r="D11" s="17">
        <v>0.17965127729427799</v>
      </c>
      <c r="E11" s="17">
        <v>0.200656416223426</v>
      </c>
      <c r="F11" s="17"/>
      <c r="G11" s="17">
        <v>0.14441212532936301</v>
      </c>
      <c r="H11" s="17">
        <v>0.19574872160276199</v>
      </c>
      <c r="I11" s="17">
        <v>0.20319689809754901</v>
      </c>
      <c r="J11" s="17">
        <v>0.25268680203044303</v>
      </c>
      <c r="K11" s="17">
        <v>0.18338563036299499</v>
      </c>
      <c r="L11" s="17">
        <v>0.170885675218928</v>
      </c>
      <c r="M11" s="17"/>
      <c r="N11" s="17">
        <v>0.18192857794564199</v>
      </c>
      <c r="O11" s="17">
        <v>0.175939111529336</v>
      </c>
      <c r="P11" s="17">
        <v>0.23169393069875399</v>
      </c>
      <c r="Q11" s="17">
        <v>0.18730797454076301</v>
      </c>
      <c r="R11" s="17"/>
      <c r="S11" s="17">
        <v>0.15396122830249001</v>
      </c>
      <c r="T11" s="17">
        <v>0.18223836373175201</v>
      </c>
      <c r="U11" s="17">
        <v>0.22287584208247099</v>
      </c>
      <c r="V11" s="17">
        <v>0.128940957770867</v>
      </c>
      <c r="W11" s="17">
        <v>0.23165072112676999</v>
      </c>
      <c r="X11" s="17">
        <v>0.219520186897391</v>
      </c>
      <c r="Y11" s="17">
        <v>0.194799753430664</v>
      </c>
      <c r="Z11" s="17">
        <v>0.21262892652336801</v>
      </c>
      <c r="AA11" s="17">
        <v>0.231199082925968</v>
      </c>
      <c r="AB11" s="17">
        <v>0.25677395206623699</v>
      </c>
      <c r="AC11" s="17">
        <v>0.126006564496842</v>
      </c>
      <c r="AD11" s="17">
        <v>8.6633041397859906E-2</v>
      </c>
      <c r="AE11" s="17"/>
      <c r="AF11" s="17">
        <v>0.154834707603595</v>
      </c>
      <c r="AG11" s="17">
        <v>0.13283066459583001</v>
      </c>
      <c r="AH11" s="17">
        <v>0.23233228442794099</v>
      </c>
      <c r="AI11" s="17">
        <v>0.30228693759700598</v>
      </c>
      <c r="AJ11" s="17">
        <v>0.13696553621943999</v>
      </c>
      <c r="AK11" s="17">
        <v>0.12919040088825001</v>
      </c>
      <c r="AL11" s="17">
        <v>0.24329260774066</v>
      </c>
      <c r="AM11" s="17">
        <v>0.22320833515694999</v>
      </c>
      <c r="AN11" s="17">
        <v>0.27424646466536501</v>
      </c>
      <c r="AO11" s="17">
        <v>0.217074880015484</v>
      </c>
      <c r="AP11" s="17">
        <v>0.183848321811558</v>
      </c>
      <c r="AQ11" s="17">
        <v>0.16887276004638499</v>
      </c>
      <c r="AR11" s="17">
        <v>0.15769121210991899</v>
      </c>
      <c r="AS11" s="17">
        <v>6.1259153694602997E-2</v>
      </c>
      <c r="AT11" s="17">
        <v>7.5561971684259599E-2</v>
      </c>
      <c r="AU11" s="17">
        <v>0.17582137254476299</v>
      </c>
      <c r="AV11" s="17"/>
      <c r="AW11" s="17">
        <v>0.18555880716485099</v>
      </c>
      <c r="AX11" s="17">
        <v>0.159913838926205</v>
      </c>
      <c r="AY11" s="17">
        <v>0.18677859180058801</v>
      </c>
      <c r="AZ11" s="17">
        <v>0.25526159492223</v>
      </c>
      <c r="BA11" s="17">
        <v>0.185804004320171</v>
      </c>
      <c r="BB11" s="17"/>
      <c r="BC11" s="17">
        <v>0.20541358838885901</v>
      </c>
      <c r="BD11" s="17">
        <v>0.17840271955175099</v>
      </c>
      <c r="BE11" s="17">
        <v>0.19958408679754</v>
      </c>
      <c r="BF11" s="17">
        <v>0.20736213572860099</v>
      </c>
      <c r="BG11" s="17">
        <v>0.155933285409839</v>
      </c>
      <c r="BH11" s="17"/>
      <c r="BI11" s="17">
        <v>0.18954946103180201</v>
      </c>
      <c r="BJ11" s="17"/>
      <c r="BK11" s="17">
        <v>0.19182454056405901</v>
      </c>
      <c r="BL11" s="17">
        <v>0.19147636849512201</v>
      </c>
      <c r="BM11" s="17">
        <v>0.19173455098543701</v>
      </c>
      <c r="BN11" s="17">
        <v>0.20826064393979499</v>
      </c>
      <c r="BO11" s="17"/>
      <c r="BP11" s="17">
        <v>0.19025744808495801</v>
      </c>
      <c r="BQ11" s="17">
        <v>0.17137641445797999</v>
      </c>
      <c r="BR11" s="17">
        <v>0.22977158842058201</v>
      </c>
      <c r="BS11" s="17">
        <v>0.20918940278619599</v>
      </c>
      <c r="BT11" s="17">
        <v>0.13378499910706401</v>
      </c>
      <c r="BU11" s="17"/>
      <c r="BV11" s="17">
        <v>0.16807614234852999</v>
      </c>
      <c r="BW11" s="17">
        <v>0.14966638859334599</v>
      </c>
      <c r="BX11" s="17">
        <v>0.16704376708264701</v>
      </c>
      <c r="BY11" s="17">
        <v>0.22976547282346599</v>
      </c>
      <c r="BZ11" s="17">
        <v>0.16219481371800701</v>
      </c>
      <c r="CA11" s="17"/>
      <c r="CB11" s="17">
        <v>0.205762881352646</v>
      </c>
      <c r="CC11" s="17">
        <v>0.18311923446311601</v>
      </c>
      <c r="CD11" s="17"/>
      <c r="CE11" s="17">
        <v>0.15140549765128999</v>
      </c>
      <c r="CF11" s="17"/>
      <c r="CG11" s="17">
        <v>0.20463742491341499</v>
      </c>
    </row>
    <row r="12" spans="2:85" x14ac:dyDescent="0.35">
      <c r="B12" s="18" t="s">
        <v>140</v>
      </c>
      <c r="C12" s="19">
        <v>0.21815096387725499</v>
      </c>
      <c r="D12" s="19">
        <v>0.175144220706591</v>
      </c>
      <c r="E12" s="19">
        <v>0.26225091492749703</v>
      </c>
      <c r="F12" s="19"/>
      <c r="G12" s="19">
        <v>0.208757383297027</v>
      </c>
      <c r="H12" s="19">
        <v>0.15796062674328601</v>
      </c>
      <c r="I12" s="19">
        <v>0.194500381763545</v>
      </c>
      <c r="J12" s="19">
        <v>0.19251448999002899</v>
      </c>
      <c r="K12" s="19">
        <v>0.296213031703707</v>
      </c>
      <c r="L12" s="19">
        <v>0.25235488582120802</v>
      </c>
      <c r="M12" s="19"/>
      <c r="N12" s="19">
        <v>0.19928355453934599</v>
      </c>
      <c r="O12" s="19">
        <v>0.22380280223879601</v>
      </c>
      <c r="P12" s="19">
        <v>0.19806345701824599</v>
      </c>
      <c r="Q12" s="19">
        <v>0.25004596575349403</v>
      </c>
      <c r="R12" s="19"/>
      <c r="S12" s="19">
        <v>0.15852800080743201</v>
      </c>
      <c r="T12" s="19">
        <v>0.23287898399491899</v>
      </c>
      <c r="U12" s="19">
        <v>0.25338031994388999</v>
      </c>
      <c r="V12" s="19">
        <v>0.28136770217498602</v>
      </c>
      <c r="W12" s="19">
        <v>0.16783606109038299</v>
      </c>
      <c r="X12" s="19">
        <v>0.14981267782482199</v>
      </c>
      <c r="Y12" s="19">
        <v>0.279496701636542</v>
      </c>
      <c r="Z12" s="19">
        <v>0.195430813447384</v>
      </c>
      <c r="AA12" s="19">
        <v>0.243927986441245</v>
      </c>
      <c r="AB12" s="19">
        <v>0.14962593376359301</v>
      </c>
      <c r="AC12" s="19">
        <v>0.273262448881402</v>
      </c>
      <c r="AD12" s="19">
        <v>0.31640618050929997</v>
      </c>
      <c r="AE12" s="19"/>
      <c r="AF12" s="19">
        <v>0.18515301033217599</v>
      </c>
      <c r="AG12" s="19">
        <v>0.25460564756328902</v>
      </c>
      <c r="AH12" s="19">
        <v>0.25516376883771302</v>
      </c>
      <c r="AI12" s="19">
        <v>0.16334032135679899</v>
      </c>
      <c r="AJ12" s="19">
        <v>0.17643656344436101</v>
      </c>
      <c r="AK12" s="19">
        <v>0.30773310521449898</v>
      </c>
      <c r="AL12" s="19">
        <v>0.16605656250953801</v>
      </c>
      <c r="AM12" s="19">
        <v>0.152118055168145</v>
      </c>
      <c r="AN12" s="19">
        <v>0.125094180338505</v>
      </c>
      <c r="AO12" s="19">
        <v>0.203710026205703</v>
      </c>
      <c r="AP12" s="19">
        <v>0.27558498539036302</v>
      </c>
      <c r="AQ12" s="19">
        <v>0.27775190631015201</v>
      </c>
      <c r="AR12" s="19">
        <v>0.26538252102986598</v>
      </c>
      <c r="AS12" s="19">
        <v>0.11666972259854599</v>
      </c>
      <c r="AT12" s="19">
        <v>0.213744474825842</v>
      </c>
      <c r="AU12" s="19">
        <v>9.9439190051243603E-2</v>
      </c>
      <c r="AV12" s="19"/>
      <c r="AW12" s="19">
        <v>0.27454247847735003</v>
      </c>
      <c r="AX12" s="19">
        <v>0.265325413569933</v>
      </c>
      <c r="AY12" s="19">
        <v>0.17407366399704499</v>
      </c>
      <c r="AZ12" s="19">
        <v>0.14880932429963101</v>
      </c>
      <c r="BA12" s="19">
        <v>0.311301822317676</v>
      </c>
      <c r="BB12" s="19"/>
      <c r="BC12" s="19">
        <v>0.16834665080672701</v>
      </c>
      <c r="BD12" s="19">
        <v>0.202749443970446</v>
      </c>
      <c r="BE12" s="19">
        <v>0.25413506570159999</v>
      </c>
      <c r="BF12" s="19">
        <v>0.20887017487089901</v>
      </c>
      <c r="BG12" s="19">
        <v>0.17685787710346201</v>
      </c>
      <c r="BH12" s="19"/>
      <c r="BI12" s="19">
        <v>0.20308510234013299</v>
      </c>
      <c r="BJ12" s="19"/>
      <c r="BK12" s="19">
        <v>0.19557360073459701</v>
      </c>
      <c r="BL12" s="19">
        <v>0.19460962129669401</v>
      </c>
      <c r="BM12" s="19">
        <v>0.221625672255823</v>
      </c>
      <c r="BN12" s="19">
        <v>0.59140349317464502</v>
      </c>
      <c r="BO12" s="19"/>
      <c r="BP12" s="19">
        <v>0.198523559087007</v>
      </c>
      <c r="BQ12" s="19">
        <v>0.176363270983355</v>
      </c>
      <c r="BR12" s="19">
        <v>0.19698021107594699</v>
      </c>
      <c r="BS12" s="19">
        <v>0.19068074540608901</v>
      </c>
      <c r="BT12" s="19">
        <v>0.20799247530176199</v>
      </c>
      <c r="BU12" s="19"/>
      <c r="BV12" s="19">
        <v>0.18972433237233999</v>
      </c>
      <c r="BW12" s="19">
        <v>0.17369355672165801</v>
      </c>
      <c r="BX12" s="19">
        <v>0.20905852147425999</v>
      </c>
      <c r="BY12" s="19">
        <v>0.206517475468664</v>
      </c>
      <c r="BZ12" s="19">
        <v>0.230119093302251</v>
      </c>
      <c r="CA12" s="19"/>
      <c r="CB12" s="19">
        <v>0.158041794168745</v>
      </c>
      <c r="CC12" s="19">
        <v>0.25738189208510198</v>
      </c>
      <c r="CD12" s="19"/>
      <c r="CE12" s="19">
        <v>0.16862215064615199</v>
      </c>
      <c r="CF12" s="19"/>
      <c r="CG12" s="19">
        <v>0.114269372559878</v>
      </c>
    </row>
    <row r="13" spans="2:85" x14ac:dyDescent="0.35">
      <c r="B13" s="16" t="s">
        <v>348</v>
      </c>
    </row>
    <row r="14" spans="2:85" x14ac:dyDescent="0.35">
      <c r="B14" t="s">
        <v>102</v>
      </c>
    </row>
    <row r="15" spans="2:85" x14ac:dyDescent="0.35">
      <c r="B15" t="s">
        <v>103</v>
      </c>
    </row>
    <row r="17" spans="2:2" x14ac:dyDescent="0.35">
      <c r="B1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G1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347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1044</v>
      </c>
      <c r="D7" s="10">
        <v>513</v>
      </c>
      <c r="E7" s="10">
        <v>531</v>
      </c>
      <c r="F7" s="10"/>
      <c r="G7" s="10">
        <v>68</v>
      </c>
      <c r="H7" s="10">
        <v>202</v>
      </c>
      <c r="I7" s="10">
        <v>196</v>
      </c>
      <c r="J7" s="10">
        <v>183</v>
      </c>
      <c r="K7" s="10">
        <v>141</v>
      </c>
      <c r="L7" s="10">
        <v>254</v>
      </c>
      <c r="M7" s="10"/>
      <c r="N7" s="10">
        <v>316</v>
      </c>
      <c r="O7" s="10">
        <v>278</v>
      </c>
      <c r="P7" s="10">
        <v>220</v>
      </c>
      <c r="Q7" s="10">
        <v>227</v>
      </c>
      <c r="R7" s="10"/>
      <c r="S7" s="10">
        <v>161</v>
      </c>
      <c r="T7" s="10">
        <v>140</v>
      </c>
      <c r="U7" s="10">
        <v>91</v>
      </c>
      <c r="V7" s="10">
        <v>82</v>
      </c>
      <c r="W7" s="10">
        <v>81</v>
      </c>
      <c r="X7" s="10">
        <v>105</v>
      </c>
      <c r="Y7" s="10">
        <v>82</v>
      </c>
      <c r="Z7" s="10">
        <v>37</v>
      </c>
      <c r="AA7" s="10">
        <v>121</v>
      </c>
      <c r="AB7" s="10">
        <v>68</v>
      </c>
      <c r="AC7" s="10">
        <v>63</v>
      </c>
      <c r="AD7" s="10">
        <v>13</v>
      </c>
      <c r="AE7" s="10"/>
      <c r="AF7" s="10">
        <v>10</v>
      </c>
      <c r="AG7" s="10">
        <v>39</v>
      </c>
      <c r="AH7" s="10">
        <v>84</v>
      </c>
      <c r="AI7" s="10">
        <v>59</v>
      </c>
      <c r="AJ7" s="10">
        <v>75</v>
      </c>
      <c r="AK7" s="10">
        <v>117</v>
      </c>
      <c r="AL7" s="10">
        <v>97</v>
      </c>
      <c r="AM7" s="10">
        <v>79</v>
      </c>
      <c r="AN7" s="10">
        <v>57</v>
      </c>
      <c r="AO7" s="10">
        <v>56</v>
      </c>
      <c r="AP7" s="10">
        <v>97</v>
      </c>
      <c r="AQ7" s="10">
        <v>58</v>
      </c>
      <c r="AR7" s="10">
        <v>52</v>
      </c>
      <c r="AS7" s="10">
        <v>31</v>
      </c>
      <c r="AT7" s="10">
        <v>27</v>
      </c>
      <c r="AU7" s="10">
        <v>77</v>
      </c>
      <c r="AV7" s="10"/>
      <c r="AW7" s="10">
        <v>256</v>
      </c>
      <c r="AX7" s="10">
        <v>215</v>
      </c>
      <c r="AY7" s="10">
        <v>280</v>
      </c>
      <c r="AZ7" s="10">
        <v>133</v>
      </c>
      <c r="BA7" s="10">
        <v>25</v>
      </c>
      <c r="BB7" s="10"/>
      <c r="BC7" s="10">
        <v>107</v>
      </c>
      <c r="BD7" s="10">
        <v>378</v>
      </c>
      <c r="BE7" s="10">
        <v>375</v>
      </c>
      <c r="BF7" s="10">
        <v>154</v>
      </c>
      <c r="BG7" s="10">
        <v>30</v>
      </c>
      <c r="BH7" s="10"/>
      <c r="BI7" s="10">
        <v>842</v>
      </c>
      <c r="BJ7" s="10"/>
      <c r="BK7" s="10">
        <v>179</v>
      </c>
      <c r="BL7" s="10">
        <v>293</v>
      </c>
      <c r="BM7" s="10">
        <v>555</v>
      </c>
      <c r="BN7" s="10">
        <v>17</v>
      </c>
      <c r="BO7" s="10"/>
      <c r="BP7" s="10">
        <v>194</v>
      </c>
      <c r="BQ7" s="10">
        <v>389</v>
      </c>
      <c r="BR7" s="10">
        <v>73</v>
      </c>
      <c r="BS7" s="10">
        <v>123</v>
      </c>
      <c r="BT7" s="10">
        <v>62</v>
      </c>
      <c r="BU7" s="10"/>
      <c r="BV7" s="10">
        <v>180</v>
      </c>
      <c r="BW7" s="10">
        <v>209</v>
      </c>
      <c r="BX7" s="10">
        <v>102</v>
      </c>
      <c r="BY7" s="10">
        <v>217</v>
      </c>
      <c r="BZ7" s="10">
        <v>103</v>
      </c>
      <c r="CA7" s="10"/>
      <c r="CB7" s="10">
        <v>364</v>
      </c>
      <c r="CC7" s="10">
        <v>680</v>
      </c>
      <c r="CD7" s="10"/>
      <c r="CE7" s="10">
        <v>186</v>
      </c>
      <c r="CF7" s="10"/>
      <c r="CG7" s="10">
        <v>97</v>
      </c>
    </row>
    <row r="8" spans="2:85" ht="30" customHeight="1" x14ac:dyDescent="0.35">
      <c r="B8" s="11" t="s">
        <v>20</v>
      </c>
      <c r="C8" s="11">
        <v>1031</v>
      </c>
      <c r="D8" s="11">
        <v>506</v>
      </c>
      <c r="E8" s="11">
        <v>525</v>
      </c>
      <c r="F8" s="11"/>
      <c r="G8" s="11">
        <v>132</v>
      </c>
      <c r="H8" s="11">
        <v>182</v>
      </c>
      <c r="I8" s="11">
        <v>183</v>
      </c>
      <c r="J8" s="11">
        <v>177</v>
      </c>
      <c r="K8" s="11">
        <v>123</v>
      </c>
      <c r="L8" s="11">
        <v>233</v>
      </c>
      <c r="M8" s="11"/>
      <c r="N8" s="11">
        <v>281</v>
      </c>
      <c r="O8" s="11">
        <v>261</v>
      </c>
      <c r="P8" s="11">
        <v>233</v>
      </c>
      <c r="Q8" s="11">
        <v>254</v>
      </c>
      <c r="R8" s="11"/>
      <c r="S8" s="11">
        <v>150</v>
      </c>
      <c r="T8" s="11">
        <v>125</v>
      </c>
      <c r="U8" s="11">
        <v>82</v>
      </c>
      <c r="V8" s="11">
        <v>89</v>
      </c>
      <c r="W8" s="11">
        <v>75</v>
      </c>
      <c r="X8" s="11">
        <v>102</v>
      </c>
      <c r="Y8" s="11">
        <v>82</v>
      </c>
      <c r="Z8" s="11">
        <v>46</v>
      </c>
      <c r="AA8" s="11">
        <v>113</v>
      </c>
      <c r="AB8" s="11">
        <v>84</v>
      </c>
      <c r="AC8" s="11">
        <v>61</v>
      </c>
      <c r="AD8" s="11">
        <v>23</v>
      </c>
      <c r="AE8" s="11"/>
      <c r="AF8" s="11">
        <v>9</v>
      </c>
      <c r="AG8" s="11">
        <v>46</v>
      </c>
      <c r="AH8" s="11">
        <v>85</v>
      </c>
      <c r="AI8" s="11">
        <v>60</v>
      </c>
      <c r="AJ8" s="11">
        <v>81</v>
      </c>
      <c r="AK8" s="11">
        <v>117</v>
      </c>
      <c r="AL8" s="11">
        <v>100</v>
      </c>
      <c r="AM8" s="11">
        <v>78</v>
      </c>
      <c r="AN8" s="11">
        <v>60</v>
      </c>
      <c r="AO8" s="11">
        <v>54</v>
      </c>
      <c r="AP8" s="11">
        <v>94</v>
      </c>
      <c r="AQ8" s="11">
        <v>53</v>
      </c>
      <c r="AR8" s="11">
        <v>51</v>
      </c>
      <c r="AS8" s="11">
        <v>27</v>
      </c>
      <c r="AT8" s="11">
        <v>25</v>
      </c>
      <c r="AU8" s="11">
        <v>63</v>
      </c>
      <c r="AV8" s="11"/>
      <c r="AW8" s="11">
        <v>259</v>
      </c>
      <c r="AX8" s="11">
        <v>227</v>
      </c>
      <c r="AY8" s="11">
        <v>269</v>
      </c>
      <c r="AZ8" s="11">
        <v>123</v>
      </c>
      <c r="BA8" s="11">
        <v>22</v>
      </c>
      <c r="BB8" s="11"/>
      <c r="BC8" s="11">
        <v>116</v>
      </c>
      <c r="BD8" s="11">
        <v>364</v>
      </c>
      <c r="BE8" s="11">
        <v>369</v>
      </c>
      <c r="BF8" s="11">
        <v>152</v>
      </c>
      <c r="BG8" s="11">
        <v>30</v>
      </c>
      <c r="BH8" s="11"/>
      <c r="BI8" s="11">
        <v>826</v>
      </c>
      <c r="BJ8" s="11"/>
      <c r="BK8" s="11">
        <v>188</v>
      </c>
      <c r="BL8" s="11">
        <v>284</v>
      </c>
      <c r="BM8" s="11">
        <v>538</v>
      </c>
      <c r="BN8" s="11">
        <v>21</v>
      </c>
      <c r="BO8" s="11"/>
      <c r="BP8" s="11">
        <v>181</v>
      </c>
      <c r="BQ8" s="11">
        <v>371</v>
      </c>
      <c r="BR8" s="11">
        <v>66</v>
      </c>
      <c r="BS8" s="11">
        <v>119</v>
      </c>
      <c r="BT8" s="11">
        <v>73</v>
      </c>
      <c r="BU8" s="11"/>
      <c r="BV8" s="11">
        <v>166</v>
      </c>
      <c r="BW8" s="11">
        <v>203</v>
      </c>
      <c r="BX8" s="11">
        <v>95</v>
      </c>
      <c r="BY8" s="11">
        <v>210</v>
      </c>
      <c r="BZ8" s="11">
        <v>118</v>
      </c>
      <c r="CA8" s="11"/>
      <c r="CB8" s="11">
        <v>353</v>
      </c>
      <c r="CC8" s="11">
        <v>678</v>
      </c>
      <c r="CD8" s="11"/>
      <c r="CE8" s="11">
        <v>180</v>
      </c>
      <c r="CF8" s="11"/>
      <c r="CG8" s="11">
        <v>93</v>
      </c>
    </row>
    <row r="9" spans="2:85" ht="29" x14ac:dyDescent="0.35">
      <c r="B9" s="18" t="s">
        <v>349</v>
      </c>
      <c r="C9" s="17">
        <v>0.21445278312489299</v>
      </c>
      <c r="D9" s="17">
        <v>0.18951166962768001</v>
      </c>
      <c r="E9" s="17">
        <v>0.23851977920318099</v>
      </c>
      <c r="F9" s="17"/>
      <c r="G9" s="17">
        <v>0.297639060941564</v>
      </c>
      <c r="H9" s="17">
        <v>0.20088681844546999</v>
      </c>
      <c r="I9" s="17">
        <v>0.29047523057001501</v>
      </c>
      <c r="J9" s="17">
        <v>0.174583384717095</v>
      </c>
      <c r="K9" s="17">
        <v>0.173905834088524</v>
      </c>
      <c r="L9" s="17">
        <v>0.17020066172898099</v>
      </c>
      <c r="M9" s="17"/>
      <c r="N9" s="17">
        <v>0.19669181157100901</v>
      </c>
      <c r="O9" s="17">
        <v>0.18009233164674701</v>
      </c>
      <c r="P9" s="17">
        <v>0.256352288285011</v>
      </c>
      <c r="Q9" s="17">
        <v>0.227143290791644</v>
      </c>
      <c r="R9" s="17"/>
      <c r="S9" s="17">
        <v>0.206012059204781</v>
      </c>
      <c r="T9" s="17">
        <v>0.197154079425086</v>
      </c>
      <c r="U9" s="17">
        <v>0.157824487941541</v>
      </c>
      <c r="V9" s="17">
        <v>0.216959178957983</v>
      </c>
      <c r="W9" s="17">
        <v>0.28160241473512398</v>
      </c>
      <c r="X9" s="17">
        <v>0.224975055444599</v>
      </c>
      <c r="Y9" s="17">
        <v>0.27173547682183302</v>
      </c>
      <c r="Z9" s="17">
        <v>0.22293515287854801</v>
      </c>
      <c r="AA9" s="17">
        <v>0.21111301746922401</v>
      </c>
      <c r="AB9" s="17">
        <v>0.15269918413071401</v>
      </c>
      <c r="AC9" s="17">
        <v>0.158650035510637</v>
      </c>
      <c r="AD9" s="17">
        <v>0.46067705909298001</v>
      </c>
      <c r="AE9" s="17"/>
      <c r="AF9" s="17">
        <v>0.31578038006818199</v>
      </c>
      <c r="AG9" s="17">
        <v>0.22636359841422901</v>
      </c>
      <c r="AH9" s="17">
        <v>0.21566810588124299</v>
      </c>
      <c r="AI9" s="17">
        <v>0.10153207745359399</v>
      </c>
      <c r="AJ9" s="17">
        <v>0.35904046343823398</v>
      </c>
      <c r="AK9" s="17">
        <v>0.223784989860045</v>
      </c>
      <c r="AL9" s="17">
        <v>0.19415927412800599</v>
      </c>
      <c r="AM9" s="17">
        <v>0.26177050124224599</v>
      </c>
      <c r="AN9" s="17">
        <v>0.132659922323248</v>
      </c>
      <c r="AO9" s="17">
        <v>0.183577224213754</v>
      </c>
      <c r="AP9" s="17">
        <v>0.25685218012454902</v>
      </c>
      <c r="AQ9" s="17">
        <v>0.18518637422370801</v>
      </c>
      <c r="AR9" s="17">
        <v>0.19089764060948999</v>
      </c>
      <c r="AS9" s="17">
        <v>0.21574924974317899</v>
      </c>
      <c r="AT9" s="17">
        <v>0.22002973092078401</v>
      </c>
      <c r="AU9" s="17">
        <v>0.19530866049159801</v>
      </c>
      <c r="AV9" s="17"/>
      <c r="AW9" s="17">
        <v>0.211598560337978</v>
      </c>
      <c r="AX9" s="17">
        <v>0.27755867223056502</v>
      </c>
      <c r="AY9" s="17">
        <v>0.15303445138310301</v>
      </c>
      <c r="AZ9" s="17">
        <v>0.21547573738822601</v>
      </c>
      <c r="BA9" s="17">
        <v>0.27393832337886398</v>
      </c>
      <c r="BB9" s="17"/>
      <c r="BC9" s="17">
        <v>0.30574089290394202</v>
      </c>
      <c r="BD9" s="17">
        <v>0.179195544321883</v>
      </c>
      <c r="BE9" s="17">
        <v>0.222637474265206</v>
      </c>
      <c r="BF9" s="17">
        <v>0.21652569044981099</v>
      </c>
      <c r="BG9" s="17">
        <v>0.17813522732404699</v>
      </c>
      <c r="BH9" s="17"/>
      <c r="BI9" s="17">
        <v>0.231975432227529</v>
      </c>
      <c r="BJ9" s="17"/>
      <c r="BK9" s="17">
        <v>0.24382904822262</v>
      </c>
      <c r="BL9" s="17">
        <v>0.188738196264088</v>
      </c>
      <c r="BM9" s="17">
        <v>0.219804809354293</v>
      </c>
      <c r="BN9" s="17">
        <v>0.16155252431992301</v>
      </c>
      <c r="BO9" s="17"/>
      <c r="BP9" s="17">
        <v>0.19253386183229801</v>
      </c>
      <c r="BQ9" s="17">
        <v>0.22763862142164401</v>
      </c>
      <c r="BR9" s="17">
        <v>0.22296500063154001</v>
      </c>
      <c r="BS9" s="17">
        <v>0.26336062953451</v>
      </c>
      <c r="BT9" s="17">
        <v>0.19462755740544499</v>
      </c>
      <c r="BU9" s="17"/>
      <c r="BV9" s="17">
        <v>0.173487556757876</v>
      </c>
      <c r="BW9" s="17">
        <v>0.22928361019322999</v>
      </c>
      <c r="BX9" s="17">
        <v>0.24772365836226001</v>
      </c>
      <c r="BY9" s="17">
        <v>0.24373664514714999</v>
      </c>
      <c r="BZ9" s="17">
        <v>0.23905781125188799</v>
      </c>
      <c r="CA9" s="17"/>
      <c r="CB9" s="17">
        <v>0.240614461261037</v>
      </c>
      <c r="CC9" s="17">
        <v>0.20081430362007899</v>
      </c>
      <c r="CD9" s="17"/>
      <c r="CE9" s="17">
        <v>0.23854719176403</v>
      </c>
      <c r="CF9" s="17"/>
      <c r="CG9" s="17">
        <v>0.24600200091948499</v>
      </c>
    </row>
    <row r="10" spans="2:85" ht="29" x14ac:dyDescent="0.35">
      <c r="B10" s="18" t="s">
        <v>350</v>
      </c>
      <c r="C10" s="17">
        <v>0.40550856885374298</v>
      </c>
      <c r="D10" s="17">
        <v>0.466938048178345</v>
      </c>
      <c r="E10" s="17">
        <v>0.34623202379645601</v>
      </c>
      <c r="F10" s="17"/>
      <c r="G10" s="17">
        <v>0.42633579410236999</v>
      </c>
      <c r="H10" s="17">
        <v>0.46386303553282099</v>
      </c>
      <c r="I10" s="17">
        <v>0.403386809641819</v>
      </c>
      <c r="J10" s="17">
        <v>0.38617910357146901</v>
      </c>
      <c r="K10" s="17">
        <v>0.40374109425476801</v>
      </c>
      <c r="L10" s="17">
        <v>0.36539963229167999</v>
      </c>
      <c r="M10" s="17"/>
      <c r="N10" s="17">
        <v>0.49234766027612098</v>
      </c>
      <c r="O10" s="17">
        <v>0.42856758329958</v>
      </c>
      <c r="P10" s="17">
        <v>0.378907686677532</v>
      </c>
      <c r="Q10" s="17">
        <v>0.31203592916166001</v>
      </c>
      <c r="R10" s="17"/>
      <c r="S10" s="17">
        <v>0.45152226878592899</v>
      </c>
      <c r="T10" s="17">
        <v>0.36515191578780698</v>
      </c>
      <c r="U10" s="17">
        <v>0.462033699946368</v>
      </c>
      <c r="V10" s="17">
        <v>0.41388660819214501</v>
      </c>
      <c r="W10" s="17">
        <v>0.47868788428225501</v>
      </c>
      <c r="X10" s="17">
        <v>0.50965392357908901</v>
      </c>
      <c r="Y10" s="17">
        <v>0.37244078050081902</v>
      </c>
      <c r="Z10" s="17">
        <v>0.35006600125141102</v>
      </c>
      <c r="AA10" s="17">
        <v>0.33895114156578099</v>
      </c>
      <c r="AB10" s="17">
        <v>0.39073717786958201</v>
      </c>
      <c r="AC10" s="17">
        <v>0.30142203048176403</v>
      </c>
      <c r="AD10" s="17">
        <v>0.27815077824367701</v>
      </c>
      <c r="AE10" s="17"/>
      <c r="AF10" s="17">
        <v>0</v>
      </c>
      <c r="AG10" s="17">
        <v>0.28505859256333199</v>
      </c>
      <c r="AH10" s="17">
        <v>0.220212044069896</v>
      </c>
      <c r="AI10" s="17">
        <v>0.31428063287747898</v>
      </c>
      <c r="AJ10" s="17">
        <v>0.29662067762751099</v>
      </c>
      <c r="AK10" s="17">
        <v>0.41173304526222498</v>
      </c>
      <c r="AL10" s="17">
        <v>0.45809100321637902</v>
      </c>
      <c r="AM10" s="17">
        <v>0.35529097755988798</v>
      </c>
      <c r="AN10" s="17">
        <v>0.495044930825981</v>
      </c>
      <c r="AO10" s="17">
        <v>0.46602881739709001</v>
      </c>
      <c r="AP10" s="17">
        <v>0.38725609044868597</v>
      </c>
      <c r="AQ10" s="17">
        <v>0.49034065778062802</v>
      </c>
      <c r="AR10" s="17">
        <v>0.505320142066505</v>
      </c>
      <c r="AS10" s="17">
        <v>0.48642625184717703</v>
      </c>
      <c r="AT10" s="17">
        <v>0.66657813296301105</v>
      </c>
      <c r="AU10" s="17">
        <v>0.53076873250720102</v>
      </c>
      <c r="AV10" s="17"/>
      <c r="AW10" s="17">
        <v>0.32475118050680901</v>
      </c>
      <c r="AX10" s="17">
        <v>0.38432630243066901</v>
      </c>
      <c r="AY10" s="17">
        <v>0.48830316903924897</v>
      </c>
      <c r="AZ10" s="17">
        <v>0.44196655844895399</v>
      </c>
      <c r="BA10" s="17">
        <v>0.56075604457795802</v>
      </c>
      <c r="BB10" s="17"/>
      <c r="BC10" s="17">
        <v>0.47447081765181598</v>
      </c>
      <c r="BD10" s="17">
        <v>0.47842342040964397</v>
      </c>
      <c r="BE10" s="17">
        <v>0.34631829964909799</v>
      </c>
      <c r="BF10" s="17">
        <v>0.33870576235677702</v>
      </c>
      <c r="BG10" s="17">
        <v>0.32297796255857603</v>
      </c>
      <c r="BH10" s="17"/>
      <c r="BI10" s="17">
        <v>0.43436283166944301</v>
      </c>
      <c r="BJ10" s="17"/>
      <c r="BK10" s="17">
        <v>0.399948277262551</v>
      </c>
      <c r="BL10" s="17">
        <v>0.41094284753673399</v>
      </c>
      <c r="BM10" s="17">
        <v>0.406604577195263</v>
      </c>
      <c r="BN10" s="17">
        <v>0.353590728739691</v>
      </c>
      <c r="BO10" s="17"/>
      <c r="BP10" s="17">
        <v>0.40969100505999101</v>
      </c>
      <c r="BQ10" s="17">
        <v>0.43077604756125798</v>
      </c>
      <c r="BR10" s="17">
        <v>0.464170362578117</v>
      </c>
      <c r="BS10" s="17">
        <v>0.351758448919545</v>
      </c>
      <c r="BT10" s="17">
        <v>0.46724325862135002</v>
      </c>
      <c r="BU10" s="17"/>
      <c r="BV10" s="17">
        <v>0.47522899406136498</v>
      </c>
      <c r="BW10" s="17">
        <v>0.45996714792721599</v>
      </c>
      <c r="BX10" s="17">
        <v>0.44973249562398199</v>
      </c>
      <c r="BY10" s="17">
        <v>0.37989014830006601</v>
      </c>
      <c r="BZ10" s="17">
        <v>0.40415968945267999</v>
      </c>
      <c r="CA10" s="17"/>
      <c r="CB10" s="17">
        <v>0.415878122631827</v>
      </c>
      <c r="CC10" s="17">
        <v>0.40010276323452798</v>
      </c>
      <c r="CD10" s="17"/>
      <c r="CE10" s="17">
        <v>0.44977930590009402</v>
      </c>
      <c r="CF10" s="17"/>
      <c r="CG10" s="17">
        <v>0.42995387670163099</v>
      </c>
    </row>
    <row r="11" spans="2:85" ht="29" x14ac:dyDescent="0.35">
      <c r="B11" s="18" t="s">
        <v>346</v>
      </c>
      <c r="C11" s="17">
        <v>0.18113310034661101</v>
      </c>
      <c r="D11" s="17">
        <v>0.176960650711877</v>
      </c>
      <c r="E11" s="17">
        <v>0.185159317099412</v>
      </c>
      <c r="F11" s="17"/>
      <c r="G11" s="17">
        <v>0.15151673467121199</v>
      </c>
      <c r="H11" s="17">
        <v>0.23636438372795701</v>
      </c>
      <c r="I11" s="17">
        <v>0.174919493867745</v>
      </c>
      <c r="J11" s="17">
        <v>0.175968753031502</v>
      </c>
      <c r="K11" s="17">
        <v>0.14687020468723</v>
      </c>
      <c r="L11" s="17">
        <v>0.181667889971181</v>
      </c>
      <c r="M11" s="17"/>
      <c r="N11" s="17">
        <v>0.17404505398114101</v>
      </c>
      <c r="O11" s="17">
        <v>0.204082593240524</v>
      </c>
      <c r="P11" s="17">
        <v>0.14826547204538401</v>
      </c>
      <c r="Q11" s="17">
        <v>0.194983630232199</v>
      </c>
      <c r="R11" s="17"/>
      <c r="S11" s="17">
        <v>0.18823174343408799</v>
      </c>
      <c r="T11" s="17">
        <v>0.22096117520585501</v>
      </c>
      <c r="U11" s="17">
        <v>0.115073960727696</v>
      </c>
      <c r="V11" s="17">
        <v>0.19826910183169399</v>
      </c>
      <c r="W11" s="17">
        <v>0.13556885408627101</v>
      </c>
      <c r="X11" s="17">
        <v>0.16422359691886201</v>
      </c>
      <c r="Y11" s="17">
        <v>0.140807032347644</v>
      </c>
      <c r="Z11" s="17">
        <v>0.26170242002281902</v>
      </c>
      <c r="AA11" s="17">
        <v>0.223321788745237</v>
      </c>
      <c r="AB11" s="17">
        <v>0.20907550465029701</v>
      </c>
      <c r="AC11" s="17">
        <v>0.174048112847979</v>
      </c>
      <c r="AD11" s="17">
        <v>0</v>
      </c>
      <c r="AE11" s="17"/>
      <c r="AF11" s="17">
        <v>0.20917269843606401</v>
      </c>
      <c r="AG11" s="17">
        <v>0.199603823116518</v>
      </c>
      <c r="AH11" s="17">
        <v>0.18638641792223001</v>
      </c>
      <c r="AI11" s="17">
        <v>0.27296217827640601</v>
      </c>
      <c r="AJ11" s="17">
        <v>0.13128044839269601</v>
      </c>
      <c r="AK11" s="17">
        <v>0.17221905484002101</v>
      </c>
      <c r="AL11" s="17">
        <v>0.17359079581362799</v>
      </c>
      <c r="AM11" s="17">
        <v>0.19749393730491199</v>
      </c>
      <c r="AN11" s="17">
        <v>0.22453850383065099</v>
      </c>
      <c r="AO11" s="17">
        <v>0.140054986926782</v>
      </c>
      <c r="AP11" s="17">
        <v>0.19687020919241599</v>
      </c>
      <c r="AQ11" s="17">
        <v>0.20333150689135701</v>
      </c>
      <c r="AR11" s="17">
        <v>0.18418485325355999</v>
      </c>
      <c r="AS11" s="17">
        <v>9.0975763029192705E-2</v>
      </c>
      <c r="AT11" s="17">
        <v>7.33250381764112E-2</v>
      </c>
      <c r="AU11" s="17">
        <v>0.194761590422458</v>
      </c>
      <c r="AV11" s="17"/>
      <c r="AW11" s="17">
        <v>0.18954092248424101</v>
      </c>
      <c r="AX11" s="17">
        <v>0.150674905192167</v>
      </c>
      <c r="AY11" s="17">
        <v>0.18508821546717899</v>
      </c>
      <c r="AZ11" s="17">
        <v>0.185694163063826</v>
      </c>
      <c r="BA11" s="17">
        <v>0.165305632043178</v>
      </c>
      <c r="BB11" s="17"/>
      <c r="BC11" s="17">
        <v>0.15905604492436501</v>
      </c>
      <c r="BD11" s="17">
        <v>0.18755384476388601</v>
      </c>
      <c r="BE11" s="17">
        <v>0.17312989223651501</v>
      </c>
      <c r="BF11" s="17">
        <v>0.19334384587422401</v>
      </c>
      <c r="BG11" s="17">
        <v>0.224780985603242</v>
      </c>
      <c r="BH11" s="17"/>
      <c r="BI11" s="17">
        <v>0.18990430645794701</v>
      </c>
      <c r="BJ11" s="17"/>
      <c r="BK11" s="17">
        <v>0.171598029275988</v>
      </c>
      <c r="BL11" s="17">
        <v>0.178731392678526</v>
      </c>
      <c r="BM11" s="17">
        <v>0.18663283336696199</v>
      </c>
      <c r="BN11" s="17">
        <v>0.15814336099703999</v>
      </c>
      <c r="BO11" s="17"/>
      <c r="BP11" s="17">
        <v>0.206702706456494</v>
      </c>
      <c r="BQ11" s="17">
        <v>0.18414835525877299</v>
      </c>
      <c r="BR11" s="17">
        <v>0.12896750813750399</v>
      </c>
      <c r="BS11" s="17">
        <v>0.195510466608076</v>
      </c>
      <c r="BT11" s="17">
        <v>0.20567871678694699</v>
      </c>
      <c r="BU11" s="17"/>
      <c r="BV11" s="17">
        <v>0.198603715659802</v>
      </c>
      <c r="BW11" s="17">
        <v>0.19206386253315999</v>
      </c>
      <c r="BX11" s="17">
        <v>0.15737972157175001</v>
      </c>
      <c r="BY11" s="17">
        <v>0.22375653665085099</v>
      </c>
      <c r="BZ11" s="17">
        <v>0.158682416254953</v>
      </c>
      <c r="CA11" s="17"/>
      <c r="CB11" s="17">
        <v>0.217338587559851</v>
      </c>
      <c r="CC11" s="17">
        <v>0.16225863087451001</v>
      </c>
      <c r="CD11" s="17"/>
      <c r="CE11" s="17">
        <v>0.206866237683272</v>
      </c>
      <c r="CF11" s="17"/>
      <c r="CG11" s="17">
        <v>0.24209938398033701</v>
      </c>
    </row>
    <row r="12" spans="2:85" x14ac:dyDescent="0.35">
      <c r="B12" s="18" t="s">
        <v>140</v>
      </c>
      <c r="C12" s="19">
        <v>0.19890554767475299</v>
      </c>
      <c r="D12" s="19">
        <v>0.16658963148209799</v>
      </c>
      <c r="E12" s="19">
        <v>0.230088879900951</v>
      </c>
      <c r="F12" s="19"/>
      <c r="G12" s="19">
        <v>0.124508410284853</v>
      </c>
      <c r="H12" s="19">
        <v>9.8885762293751303E-2</v>
      </c>
      <c r="I12" s="19">
        <v>0.131218465920421</v>
      </c>
      <c r="J12" s="19">
        <v>0.26326875867993299</v>
      </c>
      <c r="K12" s="19">
        <v>0.27548286696947699</v>
      </c>
      <c r="L12" s="19">
        <v>0.282731816008159</v>
      </c>
      <c r="M12" s="19"/>
      <c r="N12" s="19">
        <v>0.13691547417173</v>
      </c>
      <c r="O12" s="19">
        <v>0.18725749181314899</v>
      </c>
      <c r="P12" s="19">
        <v>0.21647455299207299</v>
      </c>
      <c r="Q12" s="19">
        <v>0.26583714981449702</v>
      </c>
      <c r="R12" s="19"/>
      <c r="S12" s="19">
        <v>0.15423392857520199</v>
      </c>
      <c r="T12" s="19">
        <v>0.21673282958125301</v>
      </c>
      <c r="U12" s="19">
        <v>0.26506785138439498</v>
      </c>
      <c r="V12" s="19">
        <v>0.17088511101817899</v>
      </c>
      <c r="W12" s="19">
        <v>0.10414084689635</v>
      </c>
      <c r="X12" s="19">
        <v>0.101147424057451</v>
      </c>
      <c r="Y12" s="19">
        <v>0.21501671032970501</v>
      </c>
      <c r="Z12" s="19">
        <v>0.16529642584722101</v>
      </c>
      <c r="AA12" s="19">
        <v>0.226614052219759</v>
      </c>
      <c r="AB12" s="19">
        <v>0.247488133349406</v>
      </c>
      <c r="AC12" s="19">
        <v>0.36587982115961998</v>
      </c>
      <c r="AD12" s="19">
        <v>0.26117216266334298</v>
      </c>
      <c r="AE12" s="19"/>
      <c r="AF12" s="19">
        <v>0.475046921495755</v>
      </c>
      <c r="AG12" s="19">
        <v>0.28897398590591999</v>
      </c>
      <c r="AH12" s="19">
        <v>0.37773343212663102</v>
      </c>
      <c r="AI12" s="19">
        <v>0.31122511139252101</v>
      </c>
      <c r="AJ12" s="19">
        <v>0.213058410541559</v>
      </c>
      <c r="AK12" s="19">
        <v>0.19226291003770901</v>
      </c>
      <c r="AL12" s="19">
        <v>0.174158926841987</v>
      </c>
      <c r="AM12" s="19">
        <v>0.18544458389295401</v>
      </c>
      <c r="AN12" s="19">
        <v>0.14775664302011901</v>
      </c>
      <c r="AO12" s="19">
        <v>0.21033897146237501</v>
      </c>
      <c r="AP12" s="19">
        <v>0.15902152023434901</v>
      </c>
      <c r="AQ12" s="19">
        <v>0.121141461104307</v>
      </c>
      <c r="AR12" s="19">
        <v>0.11959736407044599</v>
      </c>
      <c r="AS12" s="19">
        <v>0.20684873538045101</v>
      </c>
      <c r="AT12" s="19">
        <v>4.0067097939793198E-2</v>
      </c>
      <c r="AU12" s="19">
        <v>7.9161016578742693E-2</v>
      </c>
      <c r="AV12" s="19"/>
      <c r="AW12" s="19">
        <v>0.27410933667097098</v>
      </c>
      <c r="AX12" s="19">
        <v>0.1874401201466</v>
      </c>
      <c r="AY12" s="19">
        <v>0.173574164110469</v>
      </c>
      <c r="AZ12" s="19">
        <v>0.156863541098994</v>
      </c>
      <c r="BA12" s="19">
        <v>0</v>
      </c>
      <c r="BB12" s="19"/>
      <c r="BC12" s="19">
        <v>6.0732244519876598E-2</v>
      </c>
      <c r="BD12" s="19">
        <v>0.15482719050458699</v>
      </c>
      <c r="BE12" s="19">
        <v>0.257914333849181</v>
      </c>
      <c r="BF12" s="19">
        <v>0.25142470131918798</v>
      </c>
      <c r="BG12" s="19">
        <v>0.27410582451413501</v>
      </c>
      <c r="BH12" s="19"/>
      <c r="BI12" s="19">
        <v>0.14375742964508201</v>
      </c>
      <c r="BJ12" s="19"/>
      <c r="BK12" s="19">
        <v>0.18462464523884101</v>
      </c>
      <c r="BL12" s="19">
        <v>0.22158756352065201</v>
      </c>
      <c r="BM12" s="19">
        <v>0.18695778008348199</v>
      </c>
      <c r="BN12" s="19">
        <v>0.32671338594334698</v>
      </c>
      <c r="BO12" s="19"/>
      <c r="BP12" s="19">
        <v>0.19107242665121599</v>
      </c>
      <c r="BQ12" s="19">
        <v>0.15743697575832599</v>
      </c>
      <c r="BR12" s="19">
        <v>0.183897128652839</v>
      </c>
      <c r="BS12" s="19">
        <v>0.189370454937868</v>
      </c>
      <c r="BT12" s="19">
        <v>0.132450467186258</v>
      </c>
      <c r="BU12" s="19"/>
      <c r="BV12" s="19">
        <v>0.15267973352095601</v>
      </c>
      <c r="BW12" s="19">
        <v>0.11868537934639301</v>
      </c>
      <c r="BX12" s="19">
        <v>0.14516412444200799</v>
      </c>
      <c r="BY12" s="19">
        <v>0.15261666990193301</v>
      </c>
      <c r="BZ12" s="19">
        <v>0.19810008304047899</v>
      </c>
      <c r="CA12" s="19"/>
      <c r="CB12" s="19">
        <v>0.12616882854728401</v>
      </c>
      <c r="CC12" s="19">
        <v>0.236824302270883</v>
      </c>
      <c r="CD12" s="19"/>
      <c r="CE12" s="19">
        <v>0.104807264652604</v>
      </c>
      <c r="CF12" s="19"/>
      <c r="CG12" s="19">
        <v>8.1944738398547295E-2</v>
      </c>
    </row>
    <row r="13" spans="2:85" x14ac:dyDescent="0.35">
      <c r="B13" s="16" t="s">
        <v>348</v>
      </c>
    </row>
    <row r="14" spans="2:85" x14ac:dyDescent="0.35">
      <c r="B14" t="s">
        <v>102</v>
      </c>
    </row>
    <row r="15" spans="2:85" x14ac:dyDescent="0.35">
      <c r="B15" t="s">
        <v>103</v>
      </c>
    </row>
    <row r="17" spans="2:2" x14ac:dyDescent="0.35">
      <c r="B1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351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0.180146005585122</v>
      </c>
      <c r="D9" s="17">
        <v>0.22084780526011999</v>
      </c>
      <c r="E9" s="17">
        <v>0.14098296522791801</v>
      </c>
      <c r="F9" s="17"/>
      <c r="G9" s="17">
        <v>0.20496595836235701</v>
      </c>
      <c r="H9" s="17">
        <v>0.26003498216805798</v>
      </c>
      <c r="I9" s="17">
        <v>0.203669707684623</v>
      </c>
      <c r="J9" s="17">
        <v>0.17508059350269001</v>
      </c>
      <c r="K9" s="17">
        <v>0.12610161316909599</v>
      </c>
      <c r="L9" s="17">
        <v>0.119973690385674</v>
      </c>
      <c r="M9" s="17"/>
      <c r="N9" s="17">
        <v>0.25095834061028499</v>
      </c>
      <c r="O9" s="17">
        <v>0.14829444264855701</v>
      </c>
      <c r="P9" s="17">
        <v>0.16036271898830901</v>
      </c>
      <c r="Q9" s="17">
        <v>0.15564476946184799</v>
      </c>
      <c r="R9" s="17"/>
      <c r="S9" s="17">
        <v>0.31728225984331998</v>
      </c>
      <c r="T9" s="17">
        <v>0.14011003541280001</v>
      </c>
      <c r="U9" s="17">
        <v>0.13264890750607</v>
      </c>
      <c r="V9" s="17">
        <v>0.14826467790540099</v>
      </c>
      <c r="W9" s="17">
        <v>0.14845139394381501</v>
      </c>
      <c r="X9" s="17">
        <v>0.221533202170521</v>
      </c>
      <c r="Y9" s="17">
        <v>0.123875343823608</v>
      </c>
      <c r="Z9" s="17">
        <v>0.17116774890466299</v>
      </c>
      <c r="AA9" s="17">
        <v>0.20037106170619801</v>
      </c>
      <c r="AB9" s="17">
        <v>0.16109996255862999</v>
      </c>
      <c r="AC9" s="17">
        <v>0.13034266859978599</v>
      </c>
      <c r="AD9" s="17">
        <v>0.11353698803795099</v>
      </c>
      <c r="AE9" s="17"/>
      <c r="AF9" s="17">
        <v>0.109869467612979</v>
      </c>
      <c r="AG9" s="17">
        <v>0.20178651136537401</v>
      </c>
      <c r="AH9" s="17">
        <v>0.14131370052424799</v>
      </c>
      <c r="AI9" s="17">
        <v>0.12366253534711601</v>
      </c>
      <c r="AJ9" s="17">
        <v>0.214491482057212</v>
      </c>
      <c r="AK9" s="17">
        <v>0.15009660715105799</v>
      </c>
      <c r="AL9" s="17">
        <v>0.16299582789877101</v>
      </c>
      <c r="AM9" s="17">
        <v>0.128912285461426</v>
      </c>
      <c r="AN9" s="17">
        <v>0.12637690408163599</v>
      </c>
      <c r="AO9" s="17">
        <v>0.232197865596801</v>
      </c>
      <c r="AP9" s="17">
        <v>0.15065778502489</v>
      </c>
      <c r="AQ9" s="17">
        <v>0.19080809941711299</v>
      </c>
      <c r="AR9" s="17">
        <v>0.22412660575686699</v>
      </c>
      <c r="AS9" s="17">
        <v>0.168188028053362</v>
      </c>
      <c r="AT9" s="17">
        <v>0.326821372922664</v>
      </c>
      <c r="AU9" s="17">
        <v>0.38365270661150103</v>
      </c>
      <c r="AV9" s="17"/>
      <c r="AW9" s="17">
        <v>0.14442647238327999</v>
      </c>
      <c r="AX9" s="17">
        <v>0.143008242851135</v>
      </c>
      <c r="AY9" s="17">
        <v>0.213106204201327</v>
      </c>
      <c r="AZ9" s="17">
        <v>0.274413002365821</v>
      </c>
      <c r="BA9" s="17">
        <v>0.35402555193652602</v>
      </c>
      <c r="BB9" s="17"/>
      <c r="BC9" s="17">
        <v>0.32210478154467798</v>
      </c>
      <c r="BD9" s="17">
        <v>0.21660204403041899</v>
      </c>
      <c r="BE9" s="17">
        <v>0.12991353227574801</v>
      </c>
      <c r="BF9" s="17">
        <v>0.12497326967523401</v>
      </c>
      <c r="BG9" s="17">
        <v>0.12132357800617399</v>
      </c>
      <c r="BH9" s="17"/>
      <c r="BI9" s="17">
        <v>0.18258608281491001</v>
      </c>
      <c r="BJ9" s="17"/>
      <c r="BK9" s="17">
        <v>0.184442032613126</v>
      </c>
      <c r="BL9" s="17">
        <v>0.17401185340313499</v>
      </c>
      <c r="BM9" s="17">
        <v>0.185480025651068</v>
      </c>
      <c r="BN9" s="17">
        <v>9.6364993864896401E-2</v>
      </c>
      <c r="BO9" s="17"/>
      <c r="BP9" s="17">
        <v>4.1542932838411803E-2</v>
      </c>
      <c r="BQ9" s="17">
        <v>0.41165759768486698</v>
      </c>
      <c r="BR9" s="17">
        <v>6.4059217892949202E-2</v>
      </c>
      <c r="BS9" s="17">
        <v>1.8607564614708302E-2</v>
      </c>
      <c r="BT9" s="17">
        <v>4.9464410005649599E-2</v>
      </c>
      <c r="BU9" s="17"/>
      <c r="BV9" s="17">
        <v>2.3074548660627501E-2</v>
      </c>
      <c r="BW9" s="17">
        <v>0.70262266993503997</v>
      </c>
      <c r="BX9" s="17">
        <v>4.9214092929248797E-2</v>
      </c>
      <c r="BY9" s="17">
        <v>3.0789278126058001E-2</v>
      </c>
      <c r="BZ9" s="17">
        <v>4.4061160117782203E-2</v>
      </c>
      <c r="CA9" s="17"/>
      <c r="CB9" s="17">
        <v>0.13233757464197199</v>
      </c>
      <c r="CC9" s="17">
        <v>0.20814690349658899</v>
      </c>
      <c r="CD9" s="17"/>
      <c r="CE9" s="17">
        <v>0.71994210530321801</v>
      </c>
      <c r="CF9" s="17"/>
      <c r="CG9" s="17">
        <v>0.32408363912862898</v>
      </c>
    </row>
    <row r="10" spans="2:85" x14ac:dyDescent="0.35">
      <c r="B10" s="18" t="s">
        <v>75</v>
      </c>
      <c r="C10" s="17">
        <v>0.14066957666820501</v>
      </c>
      <c r="D10" s="17">
        <v>0.15672893882462499</v>
      </c>
      <c r="E10" s="17">
        <v>0.125423722920109</v>
      </c>
      <c r="F10" s="17"/>
      <c r="G10" s="17">
        <v>6.2796822841556493E-2</v>
      </c>
      <c r="H10" s="17">
        <v>0.101253808118132</v>
      </c>
      <c r="I10" s="17">
        <v>0.116900470631619</v>
      </c>
      <c r="J10" s="17">
        <v>0.14953779981179899</v>
      </c>
      <c r="K10" s="17">
        <v>0.14261091521716401</v>
      </c>
      <c r="L10" s="17">
        <v>0.235150584906197</v>
      </c>
      <c r="M10" s="17"/>
      <c r="N10" s="17">
        <v>0.183322312833926</v>
      </c>
      <c r="O10" s="17">
        <v>0.15613037084238299</v>
      </c>
      <c r="P10" s="17">
        <v>0.121173823090845</v>
      </c>
      <c r="Q10" s="17">
        <v>9.3466092333060594E-2</v>
      </c>
      <c r="R10" s="17"/>
      <c r="S10" s="17">
        <v>0.12675450660768101</v>
      </c>
      <c r="T10" s="17">
        <v>0.21624658579823</v>
      </c>
      <c r="U10" s="17">
        <v>0.123508706458363</v>
      </c>
      <c r="V10" s="17">
        <v>0.162483137860995</v>
      </c>
      <c r="W10" s="17">
        <v>0.15027255252920901</v>
      </c>
      <c r="X10" s="17">
        <v>0.14408537700353499</v>
      </c>
      <c r="Y10" s="17">
        <v>0.13534738486554099</v>
      </c>
      <c r="Z10" s="17">
        <v>0.180050817959132</v>
      </c>
      <c r="AA10" s="17">
        <v>0.103934193664413</v>
      </c>
      <c r="AB10" s="17">
        <v>8.1535389877389994E-2</v>
      </c>
      <c r="AC10" s="17">
        <v>0.123010318990551</v>
      </c>
      <c r="AD10" s="17">
        <v>0.129729849976774</v>
      </c>
      <c r="AE10" s="17"/>
      <c r="AF10" s="17">
        <v>7.8421780846955294E-2</v>
      </c>
      <c r="AG10" s="17">
        <v>3.7590601124809303E-2</v>
      </c>
      <c r="AH10" s="17">
        <v>0.13222736588321801</v>
      </c>
      <c r="AI10" s="17">
        <v>6.0683762869692501E-2</v>
      </c>
      <c r="AJ10" s="17">
        <v>0.106882786461718</v>
      </c>
      <c r="AK10" s="17">
        <v>0.14486232279210901</v>
      </c>
      <c r="AL10" s="17">
        <v>0.165859215795196</v>
      </c>
      <c r="AM10" s="17">
        <v>0.17157968593270101</v>
      </c>
      <c r="AN10" s="17">
        <v>0.16056544813242399</v>
      </c>
      <c r="AO10" s="17">
        <v>0.17508890762607901</v>
      </c>
      <c r="AP10" s="17">
        <v>0.136464718145696</v>
      </c>
      <c r="AQ10" s="17">
        <v>0.15319908355679801</v>
      </c>
      <c r="AR10" s="17">
        <v>0.12478129959034701</v>
      </c>
      <c r="AS10" s="17">
        <v>0.20435525783844799</v>
      </c>
      <c r="AT10" s="17">
        <v>0.21194419500486</v>
      </c>
      <c r="AU10" s="17">
        <v>0.196713498299115</v>
      </c>
      <c r="AV10" s="17"/>
      <c r="AW10" s="17">
        <v>0.142503625639396</v>
      </c>
      <c r="AX10" s="17">
        <v>0.112433860633081</v>
      </c>
      <c r="AY10" s="17">
        <v>0.142221243644755</v>
      </c>
      <c r="AZ10" s="17">
        <v>0.15670677194424601</v>
      </c>
      <c r="BA10" s="17">
        <v>0.109616026428818</v>
      </c>
      <c r="BB10" s="17"/>
      <c r="BC10" s="17">
        <v>0.15142914790169901</v>
      </c>
      <c r="BD10" s="17">
        <v>0.18950565663181601</v>
      </c>
      <c r="BE10" s="17">
        <v>0.12988072975784901</v>
      </c>
      <c r="BF10" s="17">
        <v>6.8884769704611007E-2</v>
      </c>
      <c r="BG10" s="17">
        <v>1.1840232156545101E-2</v>
      </c>
      <c r="BH10" s="17"/>
      <c r="BI10" s="17">
        <v>0.150617071943418</v>
      </c>
      <c r="BJ10" s="17"/>
      <c r="BK10" s="17">
        <v>0.13043285210243599</v>
      </c>
      <c r="BL10" s="17">
        <v>0.14691854061798701</v>
      </c>
      <c r="BM10" s="17">
        <v>0.143064628794312</v>
      </c>
      <c r="BN10" s="17">
        <v>8.7247856101896101E-2</v>
      </c>
      <c r="BO10" s="17"/>
      <c r="BP10" s="17">
        <v>0.59484688819550702</v>
      </c>
      <c r="BQ10" s="17">
        <v>4.4454234448223703E-2</v>
      </c>
      <c r="BR10" s="17">
        <v>4.5654068293923301E-2</v>
      </c>
      <c r="BS10" s="17">
        <v>6.8971835615910096E-2</v>
      </c>
      <c r="BT10" s="17">
        <v>4.4659337351617E-2</v>
      </c>
      <c r="BU10" s="17"/>
      <c r="BV10" s="17">
        <v>0.71515486693121999</v>
      </c>
      <c r="BW10" s="17">
        <v>1.7809383678086599E-2</v>
      </c>
      <c r="BX10" s="17">
        <v>2.1425406689521701E-2</v>
      </c>
      <c r="BY10" s="17">
        <v>9.2380244493719593E-2</v>
      </c>
      <c r="BZ10" s="17">
        <v>2.3233061629083101E-2</v>
      </c>
      <c r="CA10" s="17"/>
      <c r="CB10" s="17">
        <v>0.16300338414868801</v>
      </c>
      <c r="CC10" s="17">
        <v>0.12758889924587</v>
      </c>
      <c r="CD10" s="17"/>
      <c r="CE10" s="17">
        <v>1.5265776123363901E-2</v>
      </c>
      <c r="CF10" s="17"/>
      <c r="CG10" s="17">
        <v>8.3173988173294605E-2</v>
      </c>
    </row>
    <row r="11" spans="2:85" x14ac:dyDescent="0.35">
      <c r="B11" s="18" t="s">
        <v>77</v>
      </c>
      <c r="C11" s="17">
        <v>5.9780606255125601E-2</v>
      </c>
      <c r="D11" s="17">
        <v>6.6680219290596907E-2</v>
      </c>
      <c r="E11" s="17">
        <v>5.3228558360726E-2</v>
      </c>
      <c r="F11" s="17"/>
      <c r="G11" s="17">
        <v>5.7633773928532202E-2</v>
      </c>
      <c r="H11" s="17">
        <v>6.5777921714469903E-2</v>
      </c>
      <c r="I11" s="17">
        <v>6.47184943516666E-2</v>
      </c>
      <c r="J11" s="17">
        <v>5.92259885624878E-2</v>
      </c>
      <c r="K11" s="17">
        <v>7.2090052208750005E-2</v>
      </c>
      <c r="L11" s="17">
        <v>4.45220448191836E-2</v>
      </c>
      <c r="M11" s="17"/>
      <c r="N11" s="17">
        <v>6.1472754420136701E-2</v>
      </c>
      <c r="O11" s="17">
        <v>7.0223924236683E-2</v>
      </c>
      <c r="P11" s="17">
        <v>4.2421439917696299E-2</v>
      </c>
      <c r="Q11" s="17">
        <v>5.9585557230645202E-2</v>
      </c>
      <c r="R11" s="17"/>
      <c r="S11" s="17">
        <v>8.67485909422155E-2</v>
      </c>
      <c r="T11" s="17">
        <v>6.3341671300944105E-2</v>
      </c>
      <c r="U11" s="17">
        <v>8.4749152032008598E-2</v>
      </c>
      <c r="V11" s="17">
        <v>4.3940357158326698E-2</v>
      </c>
      <c r="W11" s="17">
        <v>5.5733212155746698E-2</v>
      </c>
      <c r="X11" s="17">
        <v>5.2732976590246401E-2</v>
      </c>
      <c r="Y11" s="17">
        <v>5.7964336238227603E-2</v>
      </c>
      <c r="Z11" s="17">
        <v>1.2743364056766701E-2</v>
      </c>
      <c r="AA11" s="17">
        <v>4.7657170634041499E-2</v>
      </c>
      <c r="AB11" s="17">
        <v>8.3107002656689896E-2</v>
      </c>
      <c r="AC11" s="17">
        <v>0</v>
      </c>
      <c r="AD11" s="17">
        <v>7.1325262578090298E-2</v>
      </c>
      <c r="AE11" s="17"/>
      <c r="AF11" s="17">
        <v>0</v>
      </c>
      <c r="AG11" s="17">
        <v>2.4696251780378702E-2</v>
      </c>
      <c r="AH11" s="17">
        <v>5.5361709717523203E-2</v>
      </c>
      <c r="AI11" s="17">
        <v>3.9864765892764401E-2</v>
      </c>
      <c r="AJ11" s="17">
        <v>3.68979338641773E-2</v>
      </c>
      <c r="AK11" s="17">
        <v>5.4280854857347002E-2</v>
      </c>
      <c r="AL11" s="17">
        <v>1.4600902483570899E-2</v>
      </c>
      <c r="AM11" s="17">
        <v>9.7259540139787007E-2</v>
      </c>
      <c r="AN11" s="17">
        <v>8.3225823760712594E-2</v>
      </c>
      <c r="AO11" s="17">
        <v>4.3316342336428303E-2</v>
      </c>
      <c r="AP11" s="17">
        <v>9.4095219614217296E-2</v>
      </c>
      <c r="AQ11" s="17">
        <v>6.5016850244830005E-2</v>
      </c>
      <c r="AR11" s="17">
        <v>9.0962789350429493E-2</v>
      </c>
      <c r="AS11" s="17">
        <v>3.9805154024435803E-2</v>
      </c>
      <c r="AT11" s="17">
        <v>0.133598257395562</v>
      </c>
      <c r="AU11" s="17">
        <v>8.27451694812779E-2</v>
      </c>
      <c r="AV11" s="17"/>
      <c r="AW11" s="17">
        <v>3.8504604702469497E-2</v>
      </c>
      <c r="AX11" s="17">
        <v>6.4981167469593704E-2</v>
      </c>
      <c r="AY11" s="17">
        <v>8.4352840513395699E-2</v>
      </c>
      <c r="AZ11" s="17">
        <v>6.5438334448434193E-2</v>
      </c>
      <c r="BA11" s="17">
        <v>5.2521748599822102E-2</v>
      </c>
      <c r="BB11" s="17"/>
      <c r="BC11" s="17">
        <v>6.1940166727286E-2</v>
      </c>
      <c r="BD11" s="17">
        <v>5.9603427749641301E-2</v>
      </c>
      <c r="BE11" s="17">
        <v>6.1426013536466803E-2</v>
      </c>
      <c r="BF11" s="17">
        <v>5.1082549981730098E-2</v>
      </c>
      <c r="BG11" s="17">
        <v>7.4375272040427307E-2</v>
      </c>
      <c r="BH11" s="17"/>
      <c r="BI11" s="17">
        <v>6.3288972133129201E-2</v>
      </c>
      <c r="BJ11" s="17"/>
      <c r="BK11" s="17">
        <v>6.7077714126951404E-2</v>
      </c>
      <c r="BL11" s="17">
        <v>5.9272535230866001E-2</v>
      </c>
      <c r="BM11" s="17">
        <v>5.7408840401786197E-2</v>
      </c>
      <c r="BN11" s="17">
        <v>6.3504944423973197E-2</v>
      </c>
      <c r="BO11" s="17"/>
      <c r="BP11" s="17">
        <v>3.1976095987358399E-2</v>
      </c>
      <c r="BQ11" s="17">
        <v>4.6432216965813497E-2</v>
      </c>
      <c r="BR11" s="17">
        <v>0.395845325807826</v>
      </c>
      <c r="BS11" s="17">
        <v>2.1165230801085701E-2</v>
      </c>
      <c r="BT11" s="17">
        <v>1.5263654073762499E-2</v>
      </c>
      <c r="BU11" s="17"/>
      <c r="BV11" s="17">
        <v>1.4715674400600801E-2</v>
      </c>
      <c r="BW11" s="17">
        <v>1.9709942469664701E-2</v>
      </c>
      <c r="BX11" s="17">
        <v>0.47802356274178398</v>
      </c>
      <c r="BY11" s="17">
        <v>8.3564274656335903E-3</v>
      </c>
      <c r="BZ11" s="17">
        <v>1.8837683057034298E-2</v>
      </c>
      <c r="CA11" s="17"/>
      <c r="CB11" s="17">
        <v>3.8614214760297201E-2</v>
      </c>
      <c r="CC11" s="17">
        <v>7.2177540346219607E-2</v>
      </c>
      <c r="CD11" s="17"/>
      <c r="CE11" s="17">
        <v>1.48203997673581E-2</v>
      </c>
      <c r="CF11" s="17"/>
      <c r="CG11" s="17">
        <v>3.9601299401335298E-2</v>
      </c>
    </row>
    <row r="12" spans="2:85" x14ac:dyDescent="0.35">
      <c r="B12" s="18" t="s">
        <v>79</v>
      </c>
      <c r="C12" s="17">
        <v>0.161700486031643</v>
      </c>
      <c r="D12" s="17">
        <v>0.143512401246296</v>
      </c>
      <c r="E12" s="17">
        <v>0.17854072891566999</v>
      </c>
      <c r="F12" s="17"/>
      <c r="G12" s="17">
        <v>0.333546603573182</v>
      </c>
      <c r="H12" s="17">
        <v>0.19059101141223</v>
      </c>
      <c r="I12" s="17">
        <v>0.15552365622096001</v>
      </c>
      <c r="J12" s="17">
        <v>0.12895914254786001</v>
      </c>
      <c r="K12" s="17">
        <v>0.130689551321165</v>
      </c>
      <c r="L12" s="17">
        <v>7.6644481490628399E-2</v>
      </c>
      <c r="M12" s="17"/>
      <c r="N12" s="17">
        <v>0.13916441698858301</v>
      </c>
      <c r="O12" s="17">
        <v>0.17192435685361501</v>
      </c>
      <c r="P12" s="17">
        <v>0.19695255693324501</v>
      </c>
      <c r="Q12" s="17">
        <v>0.14567839643814101</v>
      </c>
      <c r="R12" s="17"/>
      <c r="S12" s="17">
        <v>0.152408773798095</v>
      </c>
      <c r="T12" s="17">
        <v>0.13778637886040301</v>
      </c>
      <c r="U12" s="17">
        <v>0.17404092721912801</v>
      </c>
      <c r="V12" s="17">
        <v>0.18684139858264101</v>
      </c>
      <c r="W12" s="17">
        <v>0.164504450336072</v>
      </c>
      <c r="X12" s="17">
        <v>0.12517620487976</v>
      </c>
      <c r="Y12" s="17">
        <v>0.220957954629355</v>
      </c>
      <c r="Z12" s="17">
        <v>7.5268338978969104E-2</v>
      </c>
      <c r="AA12" s="17">
        <v>0.15378179845449899</v>
      </c>
      <c r="AB12" s="17">
        <v>0.16481577514762699</v>
      </c>
      <c r="AC12" s="17">
        <v>0.20663415696432999</v>
      </c>
      <c r="AD12" s="17">
        <v>0.20564050192271699</v>
      </c>
      <c r="AE12" s="17"/>
      <c r="AF12" s="17">
        <v>0.24281400081611501</v>
      </c>
      <c r="AG12" s="17">
        <v>8.3996263125166101E-2</v>
      </c>
      <c r="AH12" s="17">
        <v>0.17741325813011499</v>
      </c>
      <c r="AI12" s="17">
        <v>0.194373612645346</v>
      </c>
      <c r="AJ12" s="17">
        <v>0.139042160090011</v>
      </c>
      <c r="AK12" s="17">
        <v>0.18351690982345101</v>
      </c>
      <c r="AL12" s="17">
        <v>0.11682243763632801</v>
      </c>
      <c r="AM12" s="17">
        <v>0.20803728896110499</v>
      </c>
      <c r="AN12" s="17">
        <v>0.21588989185624799</v>
      </c>
      <c r="AO12" s="17">
        <v>0.15295749641991899</v>
      </c>
      <c r="AP12" s="17">
        <v>0.14256883802738199</v>
      </c>
      <c r="AQ12" s="17">
        <v>0.120901993818029</v>
      </c>
      <c r="AR12" s="17">
        <v>0.26367503213465099</v>
      </c>
      <c r="AS12" s="17">
        <v>0.18940644127258999</v>
      </c>
      <c r="AT12" s="17">
        <v>7.4120108708696994E-2</v>
      </c>
      <c r="AU12" s="17">
        <v>0.11975480677207601</v>
      </c>
      <c r="AV12" s="17"/>
      <c r="AW12" s="17">
        <v>0.13996535432267301</v>
      </c>
      <c r="AX12" s="17">
        <v>0.18420814771921101</v>
      </c>
      <c r="AY12" s="17">
        <v>0.16986236011965999</v>
      </c>
      <c r="AZ12" s="17">
        <v>0.21155632743559</v>
      </c>
      <c r="BA12" s="17">
        <v>0.104693346429781</v>
      </c>
      <c r="BB12" s="17"/>
      <c r="BC12" s="17">
        <v>0.172169987437926</v>
      </c>
      <c r="BD12" s="17">
        <v>0.126484877638255</v>
      </c>
      <c r="BE12" s="17">
        <v>0.17043993104935201</v>
      </c>
      <c r="BF12" s="17">
        <v>0.21122185566738599</v>
      </c>
      <c r="BG12" s="17">
        <v>0.19505293973226701</v>
      </c>
      <c r="BH12" s="17"/>
      <c r="BI12" s="17">
        <v>0.15545432947559201</v>
      </c>
      <c r="BJ12" s="17"/>
      <c r="BK12" s="17">
        <v>0.179361966729151</v>
      </c>
      <c r="BL12" s="17">
        <v>0.14960160586079899</v>
      </c>
      <c r="BM12" s="17">
        <v>0.15898294730840001</v>
      </c>
      <c r="BN12" s="17">
        <v>0.23695567299467099</v>
      </c>
      <c r="BO12" s="17"/>
      <c r="BP12" s="17">
        <v>2.59210598278081E-2</v>
      </c>
      <c r="BQ12" s="17">
        <v>0.17000994084868401</v>
      </c>
      <c r="BR12" s="17">
        <v>0.174316255352542</v>
      </c>
      <c r="BS12" s="17">
        <v>5.5910182887903802E-2</v>
      </c>
      <c r="BT12" s="17">
        <v>0.68898228365520497</v>
      </c>
      <c r="BU12" s="17"/>
      <c r="BV12" s="17">
        <v>5.9199579717180303E-2</v>
      </c>
      <c r="BW12" s="17">
        <v>7.6230850210486298E-2</v>
      </c>
      <c r="BX12" s="17">
        <v>0.17638689898047399</v>
      </c>
      <c r="BY12" s="17">
        <v>5.9709355327821199E-2</v>
      </c>
      <c r="BZ12" s="17">
        <v>0.77155404854690901</v>
      </c>
      <c r="CA12" s="17"/>
      <c r="CB12" s="17">
        <v>8.8719729505247702E-2</v>
      </c>
      <c r="CC12" s="17">
        <v>0.204444551726401</v>
      </c>
      <c r="CD12" s="17"/>
      <c r="CE12" s="17">
        <v>7.4431930019123099E-2</v>
      </c>
      <c r="CF12" s="17"/>
      <c r="CG12" s="17">
        <v>0.110369618814708</v>
      </c>
    </row>
    <row r="13" spans="2:85" x14ac:dyDescent="0.35">
      <c r="B13" s="18" t="s">
        <v>78</v>
      </c>
      <c r="C13" s="17">
        <v>0.15267055980080199</v>
      </c>
      <c r="D13" s="17">
        <v>0.16661590680983501</v>
      </c>
      <c r="E13" s="17">
        <v>0.139522135836192</v>
      </c>
      <c r="F13" s="17"/>
      <c r="G13" s="17">
        <v>0.12023214185122801</v>
      </c>
      <c r="H13" s="17">
        <v>0.13361777365845101</v>
      </c>
      <c r="I13" s="17">
        <v>0.18871777731405501</v>
      </c>
      <c r="J13" s="17">
        <v>0.15228925896194101</v>
      </c>
      <c r="K13" s="17">
        <v>0.194578889656533</v>
      </c>
      <c r="L13" s="17">
        <v>0.13262697422486699</v>
      </c>
      <c r="M13" s="17"/>
      <c r="N13" s="17">
        <v>0.11528871049987301</v>
      </c>
      <c r="O13" s="17">
        <v>0.13058263420715399</v>
      </c>
      <c r="P13" s="17">
        <v>0.21341429044842899</v>
      </c>
      <c r="Q13" s="17">
        <v>0.16378128117169399</v>
      </c>
      <c r="R13" s="17"/>
      <c r="S13" s="17">
        <v>9.8818259264042904E-2</v>
      </c>
      <c r="T13" s="17">
        <v>0.13822176655849699</v>
      </c>
      <c r="U13" s="17">
        <v>0.209187869230502</v>
      </c>
      <c r="V13" s="17">
        <v>0.194988291568648</v>
      </c>
      <c r="W13" s="17">
        <v>0.18583017727679399</v>
      </c>
      <c r="X13" s="17">
        <v>0.17028399222267701</v>
      </c>
      <c r="Y13" s="17">
        <v>0.13712186819197</v>
      </c>
      <c r="Z13" s="17">
        <v>0.22125861601791</v>
      </c>
      <c r="AA13" s="17">
        <v>0.17421472739926899</v>
      </c>
      <c r="AB13" s="17">
        <v>0.12002570513998199</v>
      </c>
      <c r="AC13" s="17">
        <v>7.9001280625382697E-2</v>
      </c>
      <c r="AD13" s="17">
        <v>0.15131970664269201</v>
      </c>
      <c r="AE13" s="17"/>
      <c r="AF13" s="17">
        <v>0.137040030528325</v>
      </c>
      <c r="AG13" s="17">
        <v>0.14526185843797201</v>
      </c>
      <c r="AH13" s="17">
        <v>0.10901631627521401</v>
      </c>
      <c r="AI13" s="17">
        <v>0.20370908268285501</v>
      </c>
      <c r="AJ13" s="17">
        <v>0.17120049806908599</v>
      </c>
      <c r="AK13" s="17">
        <v>0.15037084877190701</v>
      </c>
      <c r="AL13" s="17">
        <v>0.212624404663041</v>
      </c>
      <c r="AM13" s="17">
        <v>0.172113408984926</v>
      </c>
      <c r="AN13" s="17">
        <v>0.13228615745038699</v>
      </c>
      <c r="AO13" s="17">
        <v>0.14701435954883901</v>
      </c>
      <c r="AP13" s="17">
        <v>0.18810678218598201</v>
      </c>
      <c r="AQ13" s="17">
        <v>0.198179597974664</v>
      </c>
      <c r="AR13" s="17">
        <v>9.4845737962815799E-2</v>
      </c>
      <c r="AS13" s="17">
        <v>0.105279673002329</v>
      </c>
      <c r="AT13" s="17">
        <v>4.8045992869684397E-2</v>
      </c>
      <c r="AU13" s="17">
        <v>9.6171483371275096E-2</v>
      </c>
      <c r="AV13" s="17"/>
      <c r="AW13" s="17">
        <v>0.16834316434389299</v>
      </c>
      <c r="AX13" s="17">
        <v>0.18173491475412301</v>
      </c>
      <c r="AY13" s="17">
        <v>0.120134404669187</v>
      </c>
      <c r="AZ13" s="17">
        <v>0.109663461861189</v>
      </c>
      <c r="BA13" s="17">
        <v>0.13742372541891201</v>
      </c>
      <c r="BB13" s="17"/>
      <c r="BC13" s="17">
        <v>0.107685794900306</v>
      </c>
      <c r="BD13" s="17">
        <v>0.14116546243734501</v>
      </c>
      <c r="BE13" s="17">
        <v>0.168928265240122</v>
      </c>
      <c r="BF13" s="17">
        <v>0.16389904021968599</v>
      </c>
      <c r="BG13" s="17">
        <v>0.19418034585489499</v>
      </c>
      <c r="BH13" s="17"/>
      <c r="BI13" s="17">
        <v>0.159380245767693</v>
      </c>
      <c r="BJ13" s="17"/>
      <c r="BK13" s="17">
        <v>0.129665055107027</v>
      </c>
      <c r="BL13" s="17">
        <v>0.140342852369785</v>
      </c>
      <c r="BM13" s="17">
        <v>0.16979696394386001</v>
      </c>
      <c r="BN13" s="17">
        <v>8.8405547637353199E-2</v>
      </c>
      <c r="BO13" s="17"/>
      <c r="BP13" s="17">
        <v>0.10446205538215</v>
      </c>
      <c r="BQ13" s="17">
        <v>8.1589491665914601E-2</v>
      </c>
      <c r="BR13" s="17">
        <v>5.4102213073085201E-2</v>
      </c>
      <c r="BS13" s="17">
        <v>0.61587061316813896</v>
      </c>
      <c r="BT13" s="17">
        <v>6.6056769533963097E-2</v>
      </c>
      <c r="BU13" s="17"/>
      <c r="BV13" s="17">
        <v>1.7603397040988799E-2</v>
      </c>
      <c r="BW13" s="17">
        <v>1.4875691588097199E-2</v>
      </c>
      <c r="BX13" s="17">
        <v>1.85237968000013E-2</v>
      </c>
      <c r="BY13" s="17">
        <v>0.58828547805160802</v>
      </c>
      <c r="BZ13" s="17">
        <v>4.0773977613611997E-2</v>
      </c>
      <c r="CA13" s="17"/>
      <c r="CB13" s="17">
        <v>0.38513029502337298</v>
      </c>
      <c r="CC13" s="17">
        <v>1.6521324486342599E-2</v>
      </c>
      <c r="CD13" s="17"/>
      <c r="CE13" s="17">
        <v>1.27346856232942E-2</v>
      </c>
      <c r="CF13" s="17"/>
      <c r="CG13" s="17">
        <v>0.282440631290308</v>
      </c>
    </row>
    <row r="14" spans="2:85" x14ac:dyDescent="0.35">
      <c r="B14" s="18" t="s">
        <v>231</v>
      </c>
      <c r="C14" s="17">
        <v>2.0938403502660501E-2</v>
      </c>
      <c r="D14" s="17">
        <v>2.0032442933055099E-2</v>
      </c>
      <c r="E14" s="17">
        <v>2.1884097962248099E-2</v>
      </c>
      <c r="F14" s="17"/>
      <c r="G14" s="17">
        <v>3.1187754574858801E-2</v>
      </c>
      <c r="H14" s="17">
        <v>1.03896904162936E-2</v>
      </c>
      <c r="I14" s="17">
        <v>2.23851072107248E-2</v>
      </c>
      <c r="J14" s="17">
        <v>2.9336966696099601E-2</v>
      </c>
      <c r="K14" s="17">
        <v>1.2111098633632E-2</v>
      </c>
      <c r="L14" s="17">
        <v>2.0631615555902798E-2</v>
      </c>
      <c r="M14" s="17"/>
      <c r="N14" s="17">
        <v>1.10803335467434E-2</v>
      </c>
      <c r="O14" s="17">
        <v>1.6805481826704698E-2</v>
      </c>
      <c r="P14" s="17">
        <v>2.9805622676164E-2</v>
      </c>
      <c r="Q14" s="17">
        <v>2.8247711953383301E-2</v>
      </c>
      <c r="R14" s="17"/>
      <c r="S14" s="17">
        <v>1.30605139229387E-2</v>
      </c>
      <c r="T14" s="17">
        <v>0</v>
      </c>
      <c r="U14" s="17">
        <v>9.17766128557276E-3</v>
      </c>
      <c r="V14" s="17">
        <v>0</v>
      </c>
      <c r="W14" s="17">
        <v>0</v>
      </c>
      <c r="X14" s="17">
        <v>2.8418356816992701E-2</v>
      </c>
      <c r="Y14" s="17">
        <v>5.5919083673456197E-3</v>
      </c>
      <c r="Z14" s="17">
        <v>0</v>
      </c>
      <c r="AA14" s="17">
        <v>0</v>
      </c>
      <c r="AB14" s="17">
        <v>0.14983158968937799</v>
      </c>
      <c r="AC14" s="17">
        <v>2.10922483517152E-2</v>
      </c>
      <c r="AD14" s="17">
        <v>2.6222596622603699E-2</v>
      </c>
      <c r="AE14" s="17"/>
      <c r="AF14" s="17">
        <v>0</v>
      </c>
      <c r="AG14" s="17">
        <v>3.0630240514864199E-2</v>
      </c>
      <c r="AH14" s="17">
        <v>2.5786889651019301E-2</v>
      </c>
      <c r="AI14" s="17">
        <v>6.2928583296186294E-2</v>
      </c>
      <c r="AJ14" s="17">
        <v>3.6646229965617901E-2</v>
      </c>
      <c r="AK14" s="17">
        <v>1.06649660426969E-2</v>
      </c>
      <c r="AL14" s="17">
        <v>3.7657462080612901E-2</v>
      </c>
      <c r="AM14" s="17">
        <v>8.0101187083863393E-3</v>
      </c>
      <c r="AN14" s="17">
        <v>0</v>
      </c>
      <c r="AO14" s="17">
        <v>0</v>
      </c>
      <c r="AP14" s="17">
        <v>3.1165191253912001E-2</v>
      </c>
      <c r="AQ14" s="17">
        <v>2.1348915356061201E-2</v>
      </c>
      <c r="AR14" s="17">
        <v>0</v>
      </c>
      <c r="AS14" s="17">
        <v>0</v>
      </c>
      <c r="AT14" s="17">
        <v>2.4499030450257801E-2</v>
      </c>
      <c r="AU14" s="17">
        <v>0</v>
      </c>
      <c r="AV14" s="17"/>
      <c r="AW14" s="17">
        <v>1.5748039061631299E-2</v>
      </c>
      <c r="AX14" s="17">
        <v>3.1968281861440101E-2</v>
      </c>
      <c r="AY14" s="17">
        <v>6.1932756643588603E-3</v>
      </c>
      <c r="AZ14" s="17">
        <v>9.2707767183510207E-3</v>
      </c>
      <c r="BA14" s="17">
        <v>0</v>
      </c>
      <c r="BB14" s="17"/>
      <c r="BC14" s="17">
        <v>2.5819621469497501E-2</v>
      </c>
      <c r="BD14" s="17">
        <v>1.51565421954915E-2</v>
      </c>
      <c r="BE14" s="17">
        <v>2.3572053415020298E-2</v>
      </c>
      <c r="BF14" s="17">
        <v>2.1170521817166901E-2</v>
      </c>
      <c r="BG14" s="17">
        <v>3.7308169855117999E-2</v>
      </c>
      <c r="BH14" s="17"/>
      <c r="BI14" s="17">
        <v>1.9644926334675902E-2</v>
      </c>
      <c r="BJ14" s="17"/>
      <c r="BK14" s="17">
        <v>3.7259659302959602E-2</v>
      </c>
      <c r="BL14" s="17">
        <v>2.2269827179590501E-2</v>
      </c>
      <c r="BM14" s="17">
        <v>1.55451489186481E-2</v>
      </c>
      <c r="BN14" s="17">
        <v>0</v>
      </c>
      <c r="BO14" s="17"/>
      <c r="BP14" s="17">
        <v>0</v>
      </c>
      <c r="BQ14" s="17">
        <v>6.6655958605338897E-3</v>
      </c>
      <c r="BR14" s="17">
        <v>1.6517621110458101E-2</v>
      </c>
      <c r="BS14" s="17">
        <v>7.9515779170598409E-3</v>
      </c>
      <c r="BT14" s="17">
        <v>1.8779744292835999E-2</v>
      </c>
      <c r="BU14" s="17"/>
      <c r="BV14" s="17">
        <v>5.5427864279338403E-3</v>
      </c>
      <c r="BW14" s="17">
        <v>7.3767523110685601E-3</v>
      </c>
      <c r="BX14" s="17">
        <v>4.8261137710811797E-3</v>
      </c>
      <c r="BY14" s="17">
        <v>5.4949667491343002E-3</v>
      </c>
      <c r="BZ14" s="17">
        <v>1.3067748231507E-2</v>
      </c>
      <c r="CA14" s="17"/>
      <c r="CB14" s="17">
        <v>5.0418022719954797E-3</v>
      </c>
      <c r="CC14" s="17">
        <v>3.0248876559776001E-2</v>
      </c>
      <c r="CD14" s="17"/>
      <c r="CE14" s="17">
        <v>2.21928403673456E-3</v>
      </c>
      <c r="CF14" s="17"/>
      <c r="CG14" s="17">
        <v>9.1037555365125807E-3</v>
      </c>
    </row>
    <row r="15" spans="2:85" x14ac:dyDescent="0.35">
      <c r="B15" s="18" t="s">
        <v>232</v>
      </c>
      <c r="C15" s="17">
        <v>6.1935317057612597E-3</v>
      </c>
      <c r="D15" s="17">
        <v>8.8319631053675393E-3</v>
      </c>
      <c r="E15" s="17">
        <v>3.0698534673366399E-3</v>
      </c>
      <c r="F15" s="17"/>
      <c r="G15" s="17">
        <v>9.2158907814934507E-3</v>
      </c>
      <c r="H15" s="17">
        <v>1.2029762990125E-2</v>
      </c>
      <c r="I15" s="17">
        <v>6.3886740711859699E-3</v>
      </c>
      <c r="J15" s="17">
        <v>5.4555289082193498E-3</v>
      </c>
      <c r="K15" s="17">
        <v>0</v>
      </c>
      <c r="L15" s="17">
        <v>4.0363399344744803E-3</v>
      </c>
      <c r="M15" s="17"/>
      <c r="N15" s="17">
        <v>2.7546155836157501E-3</v>
      </c>
      <c r="O15" s="17">
        <v>5.5498721398120499E-3</v>
      </c>
      <c r="P15" s="17">
        <v>8.4250246546749303E-3</v>
      </c>
      <c r="Q15" s="17">
        <v>8.6628015248676402E-3</v>
      </c>
      <c r="R15" s="17"/>
      <c r="S15" s="17">
        <v>7.0990068666740699E-3</v>
      </c>
      <c r="T15" s="17">
        <v>0</v>
      </c>
      <c r="U15" s="17">
        <v>0</v>
      </c>
      <c r="V15" s="17">
        <v>1.46344944522988E-2</v>
      </c>
      <c r="W15" s="17">
        <v>0</v>
      </c>
      <c r="X15" s="17">
        <v>1.2729714584411699E-2</v>
      </c>
      <c r="Y15" s="17">
        <v>0</v>
      </c>
      <c r="Z15" s="17">
        <v>1.3074851018039501E-2</v>
      </c>
      <c r="AA15" s="17">
        <v>0</v>
      </c>
      <c r="AB15" s="17">
        <v>0</v>
      </c>
      <c r="AC15" s="17">
        <v>4.44208293769041E-2</v>
      </c>
      <c r="AD15" s="17">
        <v>0</v>
      </c>
      <c r="AE15" s="17"/>
      <c r="AF15" s="17">
        <v>5.5639156079342202E-2</v>
      </c>
      <c r="AG15" s="17">
        <v>2.5050400730092001E-2</v>
      </c>
      <c r="AH15" s="17">
        <v>9.5588796516635592E-3</v>
      </c>
      <c r="AI15" s="17">
        <v>1.3690010147652301E-2</v>
      </c>
      <c r="AJ15" s="17">
        <v>7.8139929260400299E-3</v>
      </c>
      <c r="AK15" s="17">
        <v>0</v>
      </c>
      <c r="AL15" s="17">
        <v>1.4526514614339601E-2</v>
      </c>
      <c r="AM15" s="17">
        <v>6.3002794210055696E-3</v>
      </c>
      <c r="AN15" s="17">
        <v>7.2468849641908802E-3</v>
      </c>
      <c r="AO15" s="17">
        <v>0</v>
      </c>
      <c r="AP15" s="17">
        <v>0</v>
      </c>
      <c r="AQ15" s="17">
        <v>0</v>
      </c>
      <c r="AR15" s="17">
        <v>0</v>
      </c>
      <c r="AS15" s="17">
        <v>0</v>
      </c>
      <c r="AT15" s="17">
        <v>0</v>
      </c>
      <c r="AU15" s="17">
        <v>0</v>
      </c>
      <c r="AV15" s="17"/>
      <c r="AW15" s="17">
        <v>7.0462005781591801E-3</v>
      </c>
      <c r="AX15" s="17">
        <v>4.3127053786870904E-3</v>
      </c>
      <c r="AY15" s="17">
        <v>3.5698708759830302E-3</v>
      </c>
      <c r="AZ15" s="17">
        <v>1.3168760012620699E-2</v>
      </c>
      <c r="BA15" s="17">
        <v>5.1675106222062901E-2</v>
      </c>
      <c r="BB15" s="17"/>
      <c r="BC15" s="17">
        <v>2.2245644324086E-2</v>
      </c>
      <c r="BD15" s="17">
        <v>2.14895878406957E-3</v>
      </c>
      <c r="BE15" s="17">
        <v>5.3848828060804503E-3</v>
      </c>
      <c r="BF15" s="17">
        <v>7.7313887235218003E-3</v>
      </c>
      <c r="BG15" s="17">
        <v>0</v>
      </c>
      <c r="BH15" s="17"/>
      <c r="BI15" s="17">
        <v>5.7478271475728702E-3</v>
      </c>
      <c r="BJ15" s="17"/>
      <c r="BK15" s="17">
        <v>8.4973339030570694E-3</v>
      </c>
      <c r="BL15" s="17">
        <v>6.4705330960494597E-3</v>
      </c>
      <c r="BM15" s="17">
        <v>5.5207498477213004E-3</v>
      </c>
      <c r="BN15" s="17">
        <v>0</v>
      </c>
      <c r="BO15" s="17"/>
      <c r="BP15" s="17">
        <v>0</v>
      </c>
      <c r="BQ15" s="17">
        <v>6.3160995505868499E-3</v>
      </c>
      <c r="BR15" s="17">
        <v>0</v>
      </c>
      <c r="BS15" s="17">
        <v>8.7720934121068607E-3</v>
      </c>
      <c r="BT15" s="17">
        <v>0</v>
      </c>
      <c r="BU15" s="17"/>
      <c r="BV15" s="17">
        <v>3.6756676127154002E-3</v>
      </c>
      <c r="BW15" s="17">
        <v>5.3576877114086098E-3</v>
      </c>
      <c r="BX15" s="17">
        <v>0</v>
      </c>
      <c r="BY15" s="17">
        <v>0</v>
      </c>
      <c r="BZ15" s="17">
        <v>0</v>
      </c>
      <c r="CA15" s="17"/>
      <c r="CB15" s="17">
        <v>5.6344863554782E-3</v>
      </c>
      <c r="CC15" s="17">
        <v>6.5209587196235399E-3</v>
      </c>
      <c r="CD15" s="17"/>
      <c r="CE15" s="17">
        <v>3.8019845078904901E-3</v>
      </c>
      <c r="CF15" s="17"/>
      <c r="CG15" s="17">
        <v>0</v>
      </c>
    </row>
    <row r="16" spans="2:85" x14ac:dyDescent="0.35">
      <c r="B16" s="18" t="s">
        <v>233</v>
      </c>
      <c r="C16" s="17">
        <v>1.45759823132147E-2</v>
      </c>
      <c r="D16" s="17">
        <v>1.4331238838602E-2</v>
      </c>
      <c r="E16" s="17">
        <v>1.4857910822344901E-2</v>
      </c>
      <c r="F16" s="17"/>
      <c r="G16" s="17">
        <v>1.13122788628926E-2</v>
      </c>
      <c r="H16" s="17">
        <v>9.6850783284596897E-3</v>
      </c>
      <c r="I16" s="17">
        <v>1.0616453820794999E-2</v>
      </c>
      <c r="J16" s="17">
        <v>2.8835708662153299E-2</v>
      </c>
      <c r="K16" s="17">
        <v>1.2621422109554701E-2</v>
      </c>
      <c r="L16" s="17">
        <v>1.3654945223535201E-2</v>
      </c>
      <c r="M16" s="17"/>
      <c r="N16" s="17">
        <v>8.5904213845552999E-3</v>
      </c>
      <c r="O16" s="17">
        <v>1.8361934297484901E-2</v>
      </c>
      <c r="P16" s="17">
        <v>3.8517343814829198E-3</v>
      </c>
      <c r="Q16" s="17">
        <v>2.6656944090955599E-2</v>
      </c>
      <c r="R16" s="17"/>
      <c r="S16" s="17">
        <v>5.8726729376099096E-3</v>
      </c>
      <c r="T16" s="17">
        <v>2.0444567501136799E-2</v>
      </c>
      <c r="U16" s="17">
        <v>4.8801302625934703E-3</v>
      </c>
      <c r="V16" s="17">
        <v>4.2924912443999798E-2</v>
      </c>
      <c r="W16" s="17">
        <v>5.9002178930831397E-3</v>
      </c>
      <c r="X16" s="17">
        <v>4.89044118573502E-3</v>
      </c>
      <c r="Y16" s="17">
        <v>1.8464171454788101E-2</v>
      </c>
      <c r="Z16" s="17">
        <v>2.5894092385658801E-2</v>
      </c>
      <c r="AA16" s="17">
        <v>1.3087980885994799E-2</v>
      </c>
      <c r="AB16" s="17">
        <v>1.36763928158608E-2</v>
      </c>
      <c r="AC16" s="17">
        <v>0</v>
      </c>
      <c r="AD16" s="17">
        <v>2.68531943066273E-2</v>
      </c>
      <c r="AE16" s="17"/>
      <c r="AF16" s="17">
        <v>0</v>
      </c>
      <c r="AG16" s="17">
        <v>2.6088156015199301E-2</v>
      </c>
      <c r="AH16" s="17">
        <v>1.2204703190268999E-2</v>
      </c>
      <c r="AI16" s="17">
        <v>1.6749502790719399E-2</v>
      </c>
      <c r="AJ16" s="17">
        <v>5.5133962904229603E-3</v>
      </c>
      <c r="AK16" s="17">
        <v>2.9673273410293001E-2</v>
      </c>
      <c r="AL16" s="17">
        <v>8.5655097400593409E-3</v>
      </c>
      <c r="AM16" s="17">
        <v>2.9568598990338299E-2</v>
      </c>
      <c r="AN16" s="17">
        <v>2.0988431720578099E-2</v>
      </c>
      <c r="AO16" s="17">
        <v>2.8535538987444899E-2</v>
      </c>
      <c r="AP16" s="17">
        <v>0</v>
      </c>
      <c r="AQ16" s="17">
        <v>0</v>
      </c>
      <c r="AR16" s="17">
        <v>0</v>
      </c>
      <c r="AS16" s="17">
        <v>0</v>
      </c>
      <c r="AT16" s="17">
        <v>0</v>
      </c>
      <c r="AU16" s="17">
        <v>0</v>
      </c>
      <c r="AV16" s="17"/>
      <c r="AW16" s="17">
        <v>1.49164935037021E-2</v>
      </c>
      <c r="AX16" s="17">
        <v>5.4005070230030202E-3</v>
      </c>
      <c r="AY16" s="17">
        <v>1.7553254350870101E-2</v>
      </c>
      <c r="AZ16" s="17">
        <v>8.5605506158075006E-3</v>
      </c>
      <c r="BA16" s="17">
        <v>7.2767452948490505E-2</v>
      </c>
      <c r="BB16" s="17"/>
      <c r="BC16" s="17">
        <v>0</v>
      </c>
      <c r="BD16" s="17">
        <v>2.4081508770113702E-3</v>
      </c>
      <c r="BE16" s="17">
        <v>2.1440882659255998E-2</v>
      </c>
      <c r="BF16" s="17">
        <v>3.3815763320494303E-2</v>
      </c>
      <c r="BG16" s="17">
        <v>3.3383822999471902E-2</v>
      </c>
      <c r="BH16" s="17"/>
      <c r="BI16" s="17">
        <v>1.58226137013419E-2</v>
      </c>
      <c r="BJ16" s="17"/>
      <c r="BK16" s="17">
        <v>4.9004120983426897E-3</v>
      </c>
      <c r="BL16" s="17">
        <v>1.9860427708843699E-2</v>
      </c>
      <c r="BM16" s="17">
        <v>1.5662592304851199E-2</v>
      </c>
      <c r="BN16" s="17">
        <v>0</v>
      </c>
      <c r="BO16" s="17"/>
      <c r="BP16" s="17">
        <v>4.8114182633037196E-3</v>
      </c>
      <c r="BQ16" s="17">
        <v>1.23264108705919E-2</v>
      </c>
      <c r="BR16" s="17">
        <v>6.29654676062968E-3</v>
      </c>
      <c r="BS16" s="17">
        <v>1.58279125576644E-2</v>
      </c>
      <c r="BT16" s="17">
        <v>5.6810721335722996E-3</v>
      </c>
      <c r="BU16" s="17"/>
      <c r="BV16" s="17">
        <v>0</v>
      </c>
      <c r="BW16" s="17">
        <v>6.46085065971714E-3</v>
      </c>
      <c r="BX16" s="17">
        <v>1.7105814580729201E-2</v>
      </c>
      <c r="BY16" s="17">
        <v>1.0325881100366601E-2</v>
      </c>
      <c r="BZ16" s="17">
        <v>3.5828312865203399E-3</v>
      </c>
      <c r="CA16" s="17"/>
      <c r="CB16" s="17">
        <v>7.6230892661956597E-3</v>
      </c>
      <c r="CC16" s="17">
        <v>1.8648219041302299E-2</v>
      </c>
      <c r="CD16" s="17"/>
      <c r="CE16" s="17">
        <v>5.1363597852319004E-3</v>
      </c>
      <c r="CF16" s="17"/>
      <c r="CG16" s="17">
        <v>9.1918763443084202E-3</v>
      </c>
    </row>
    <row r="17" spans="2:85" x14ac:dyDescent="0.35">
      <c r="B17" s="18" t="s">
        <v>140</v>
      </c>
      <c r="C17" s="19">
        <v>0.26332484813746498</v>
      </c>
      <c r="D17" s="19">
        <v>0.20241908369150299</v>
      </c>
      <c r="E17" s="19">
        <v>0.32249002648745501</v>
      </c>
      <c r="F17" s="19"/>
      <c r="G17" s="19">
        <v>0.169108775223899</v>
      </c>
      <c r="H17" s="19">
        <v>0.21661997119377999</v>
      </c>
      <c r="I17" s="19">
        <v>0.231079658694369</v>
      </c>
      <c r="J17" s="19">
        <v>0.27127901234675</v>
      </c>
      <c r="K17" s="19">
        <v>0.30919645768410597</v>
      </c>
      <c r="L17" s="19">
        <v>0.35275932345953798</v>
      </c>
      <c r="M17" s="19"/>
      <c r="N17" s="19">
        <v>0.22736809413228301</v>
      </c>
      <c r="O17" s="19">
        <v>0.28212698294760602</v>
      </c>
      <c r="P17" s="19">
        <v>0.22359278890915399</v>
      </c>
      <c r="Q17" s="19">
        <v>0.31827644579540398</v>
      </c>
      <c r="R17" s="19"/>
      <c r="S17" s="19">
        <v>0.19195541581742301</v>
      </c>
      <c r="T17" s="19">
        <v>0.28384899456798801</v>
      </c>
      <c r="U17" s="19">
        <v>0.26180664600576198</v>
      </c>
      <c r="V17" s="19">
        <v>0.20592273002768999</v>
      </c>
      <c r="W17" s="19">
        <v>0.28930799586528</v>
      </c>
      <c r="X17" s="19">
        <v>0.24014973454612101</v>
      </c>
      <c r="Y17" s="19">
        <v>0.30067703242916399</v>
      </c>
      <c r="Z17" s="19">
        <v>0.30054217067886002</v>
      </c>
      <c r="AA17" s="19">
        <v>0.30695306725558402</v>
      </c>
      <c r="AB17" s="19">
        <v>0.225908182114442</v>
      </c>
      <c r="AC17" s="19">
        <v>0.395498497091331</v>
      </c>
      <c r="AD17" s="19">
        <v>0.27537189991254502</v>
      </c>
      <c r="AE17" s="19"/>
      <c r="AF17" s="19">
        <v>0.37621556411628299</v>
      </c>
      <c r="AG17" s="19">
        <v>0.42489971690614398</v>
      </c>
      <c r="AH17" s="19">
        <v>0.33711717697672999</v>
      </c>
      <c r="AI17" s="19">
        <v>0.28433814432766802</v>
      </c>
      <c r="AJ17" s="19">
        <v>0.28151152027571402</v>
      </c>
      <c r="AK17" s="19">
        <v>0.27653421715113802</v>
      </c>
      <c r="AL17" s="19">
        <v>0.26634772508808102</v>
      </c>
      <c r="AM17" s="19">
        <v>0.17821879340032601</v>
      </c>
      <c r="AN17" s="19">
        <v>0.25342045803382401</v>
      </c>
      <c r="AO17" s="19">
        <v>0.220889489484489</v>
      </c>
      <c r="AP17" s="19">
        <v>0.25694146574791998</v>
      </c>
      <c r="AQ17" s="19">
        <v>0.25054545963250502</v>
      </c>
      <c r="AR17" s="19">
        <v>0.20160853520489</v>
      </c>
      <c r="AS17" s="19">
        <v>0.29296544580883499</v>
      </c>
      <c r="AT17" s="19">
        <v>0.18097104264827499</v>
      </c>
      <c r="AU17" s="19">
        <v>0.120962335464755</v>
      </c>
      <c r="AV17" s="19"/>
      <c r="AW17" s="19">
        <v>0.32854604546479499</v>
      </c>
      <c r="AX17" s="19">
        <v>0.27195217230972601</v>
      </c>
      <c r="AY17" s="19">
        <v>0.24300654596046301</v>
      </c>
      <c r="AZ17" s="19">
        <v>0.15122201459794099</v>
      </c>
      <c r="BA17" s="19">
        <v>0.117277042015588</v>
      </c>
      <c r="BB17" s="19"/>
      <c r="BC17" s="19">
        <v>0.13660485569452099</v>
      </c>
      <c r="BD17" s="19">
        <v>0.246924879655952</v>
      </c>
      <c r="BE17" s="19">
        <v>0.289013709260105</v>
      </c>
      <c r="BF17" s="19">
        <v>0.317220840890171</v>
      </c>
      <c r="BG17" s="19">
        <v>0.332535639355102</v>
      </c>
      <c r="BH17" s="19"/>
      <c r="BI17" s="19">
        <v>0.24745793068166799</v>
      </c>
      <c r="BJ17" s="19"/>
      <c r="BK17" s="19">
        <v>0.25836297401694902</v>
      </c>
      <c r="BL17" s="19">
        <v>0.28125182453294501</v>
      </c>
      <c r="BM17" s="19">
        <v>0.24853810282935199</v>
      </c>
      <c r="BN17" s="19">
        <v>0.42752098497720997</v>
      </c>
      <c r="BO17" s="19"/>
      <c r="BP17" s="19">
        <v>0.196439549505461</v>
      </c>
      <c r="BQ17" s="19">
        <v>0.22054841210478501</v>
      </c>
      <c r="BR17" s="19">
        <v>0.243208751708586</v>
      </c>
      <c r="BS17" s="19">
        <v>0.18692298902542201</v>
      </c>
      <c r="BT17" s="19">
        <v>0.111112728953395</v>
      </c>
      <c r="BU17" s="19"/>
      <c r="BV17" s="19">
        <v>0.16103347920873301</v>
      </c>
      <c r="BW17" s="19">
        <v>0.14955617143643099</v>
      </c>
      <c r="BX17" s="19">
        <v>0.23449431350715899</v>
      </c>
      <c r="BY17" s="19">
        <v>0.20465836868565901</v>
      </c>
      <c r="BZ17" s="19">
        <v>8.4889489517552097E-2</v>
      </c>
      <c r="CA17" s="19"/>
      <c r="CB17" s="19">
        <v>0.17389542402675301</v>
      </c>
      <c r="CC17" s="19">
        <v>0.315702726377876</v>
      </c>
      <c r="CD17" s="19"/>
      <c r="CE17" s="19">
        <v>0.15164747483378599</v>
      </c>
      <c r="CF17" s="19"/>
      <c r="CG17" s="19">
        <v>0.142035191310904</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L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12" width="20.7265625" customWidth="1"/>
  </cols>
  <sheetData>
    <row r="2" spans="2:12" ht="40" customHeight="1" x14ac:dyDescent="0.35">
      <c r="D2" s="27" t="s">
        <v>361</v>
      </c>
      <c r="E2" s="23"/>
      <c r="F2" s="23"/>
      <c r="G2" s="23"/>
      <c r="H2" s="23"/>
      <c r="I2" s="23"/>
      <c r="J2" s="23"/>
      <c r="K2" s="23"/>
      <c r="L2" s="23"/>
    </row>
    <row r="6" spans="2:12" ht="50" customHeight="1" x14ac:dyDescent="0.35">
      <c r="B6" s="20" t="s">
        <v>15</v>
      </c>
      <c r="C6" s="20" t="s">
        <v>352</v>
      </c>
      <c r="D6" s="20" t="s">
        <v>353</v>
      </c>
      <c r="E6" s="20" t="s">
        <v>354</v>
      </c>
      <c r="F6" s="20" t="s">
        <v>355</v>
      </c>
      <c r="G6" s="20" t="s">
        <v>356</v>
      </c>
      <c r="H6" s="20" t="s">
        <v>357</v>
      </c>
      <c r="I6" s="20" t="s">
        <v>358</v>
      </c>
      <c r="J6" s="20" t="s">
        <v>359</v>
      </c>
      <c r="K6" s="20" t="s">
        <v>360</v>
      </c>
    </row>
    <row r="7" spans="2:12" x14ac:dyDescent="0.35">
      <c r="B7" s="18" t="s">
        <v>76</v>
      </c>
      <c r="C7" s="17">
        <v>0.225699766489876</v>
      </c>
      <c r="D7" s="17">
        <v>0.23901843181913601</v>
      </c>
      <c r="E7" s="17">
        <v>0.34671606122476201</v>
      </c>
      <c r="F7" s="17">
        <v>0.34406026244735799</v>
      </c>
      <c r="G7" s="17">
        <v>0.234980265966485</v>
      </c>
      <c r="H7" s="17">
        <v>0.24695911783500701</v>
      </c>
      <c r="I7" s="17">
        <v>0.20298635342358001</v>
      </c>
      <c r="J7" s="17">
        <v>0.18513132185587</v>
      </c>
      <c r="K7" s="17">
        <v>0.35993444260912899</v>
      </c>
    </row>
    <row r="8" spans="2:12" x14ac:dyDescent="0.35">
      <c r="B8" s="18" t="s">
        <v>75</v>
      </c>
      <c r="C8" s="17">
        <v>0.152635864179479</v>
      </c>
      <c r="D8" s="17">
        <v>0.155501989191553</v>
      </c>
      <c r="E8" s="17">
        <v>0.215340877070516</v>
      </c>
      <c r="F8" s="17">
        <v>0.125655005965635</v>
      </c>
      <c r="G8" s="17">
        <v>0.13316339955592499</v>
      </c>
      <c r="H8" s="17">
        <v>0.13181613719277099</v>
      </c>
      <c r="I8" s="17">
        <v>0.187222476928494</v>
      </c>
      <c r="J8" s="17">
        <v>0.15564922237345999</v>
      </c>
      <c r="K8" s="17">
        <v>0.194102408754391</v>
      </c>
    </row>
    <row r="9" spans="2:12" x14ac:dyDescent="0.35">
      <c r="B9" s="18" t="s">
        <v>77</v>
      </c>
      <c r="C9" s="17">
        <v>9.4820345418330898E-2</v>
      </c>
      <c r="D9" s="17">
        <v>8.7473895727018303E-2</v>
      </c>
      <c r="E9" s="17">
        <v>5.1083042523486499E-2</v>
      </c>
      <c r="F9" s="17">
        <v>8.0962629028115199E-2</v>
      </c>
      <c r="G9" s="17">
        <v>9.1688751682683006E-2</v>
      </c>
      <c r="H9" s="17">
        <v>7.4272429819708899E-2</v>
      </c>
      <c r="I9" s="17">
        <v>8.7637846015164098E-2</v>
      </c>
      <c r="J9" s="17">
        <v>7.7707491655591196E-2</v>
      </c>
      <c r="K9" s="17">
        <v>5.1961249704632999E-2</v>
      </c>
    </row>
    <row r="10" spans="2:12" x14ac:dyDescent="0.35">
      <c r="B10" s="18" t="s">
        <v>79</v>
      </c>
      <c r="C10" s="17">
        <v>0.14670827175304199</v>
      </c>
      <c r="D10" s="17">
        <v>0.132900763770575</v>
      </c>
      <c r="E10" s="17">
        <v>8.8244936291550002E-2</v>
      </c>
      <c r="F10" s="17">
        <v>0.125364115239948</v>
      </c>
      <c r="G10" s="17">
        <v>0.14222958530400501</v>
      </c>
      <c r="H10" s="17">
        <v>0.183290298526395</v>
      </c>
      <c r="I10" s="17">
        <v>0.118206832878023</v>
      </c>
      <c r="J10" s="17">
        <v>0.14320809565876699</v>
      </c>
      <c r="K10" s="17">
        <v>0.113176550374976</v>
      </c>
    </row>
    <row r="11" spans="2:12" x14ac:dyDescent="0.35">
      <c r="B11" s="18" t="s">
        <v>78</v>
      </c>
      <c r="C11" s="17">
        <v>0.19434264124388601</v>
      </c>
      <c r="D11" s="17">
        <v>0.19741028376552699</v>
      </c>
      <c r="E11" s="17">
        <v>0.141665674427285</v>
      </c>
      <c r="F11" s="17">
        <v>0.15468111141354099</v>
      </c>
      <c r="G11" s="17">
        <v>0.180701814659808</v>
      </c>
      <c r="H11" s="17">
        <v>0.158496308409696</v>
      </c>
      <c r="I11" s="17">
        <v>0.21246087573588299</v>
      </c>
      <c r="J11" s="17">
        <v>0.21497080237737601</v>
      </c>
      <c r="K11" s="17">
        <v>0.120343855726636</v>
      </c>
    </row>
    <row r="12" spans="2:12" x14ac:dyDescent="0.35">
      <c r="B12" s="18" t="s">
        <v>231</v>
      </c>
      <c r="C12" s="17">
        <v>2.7709813731167099E-2</v>
      </c>
      <c r="D12" s="17">
        <v>2.85803048072658E-2</v>
      </c>
      <c r="E12" s="17">
        <v>2.4166797320772201E-2</v>
      </c>
      <c r="F12" s="17">
        <v>2.6052156489997699E-2</v>
      </c>
      <c r="G12" s="17">
        <v>3.22264517477827E-2</v>
      </c>
      <c r="H12" s="17">
        <v>2.97370272662719E-2</v>
      </c>
      <c r="I12" s="17">
        <v>2.3539731882571399E-2</v>
      </c>
      <c r="J12" s="17">
        <v>2.87966535632285E-2</v>
      </c>
      <c r="K12" s="17">
        <v>2.0991679259792201E-2</v>
      </c>
    </row>
    <row r="13" spans="2:12" x14ac:dyDescent="0.35">
      <c r="B13" s="18" t="s">
        <v>232</v>
      </c>
      <c r="C13" s="17">
        <v>1.4055613120257E-2</v>
      </c>
      <c r="D13" s="17">
        <v>9.3510822702821805E-3</v>
      </c>
      <c r="E13" s="17">
        <v>1.11335733265704E-2</v>
      </c>
      <c r="F13" s="17">
        <v>1.816987327867E-2</v>
      </c>
      <c r="G13" s="17">
        <v>1.8336233333154001E-2</v>
      </c>
      <c r="H13" s="17">
        <v>1.4615023873321699E-2</v>
      </c>
      <c r="I13" s="17">
        <v>1.0236161114963E-2</v>
      </c>
      <c r="J13" s="17">
        <v>1.0200046415892601E-2</v>
      </c>
      <c r="K13" s="17">
        <v>1.7718962904142301E-2</v>
      </c>
    </row>
    <row r="14" spans="2:12" x14ac:dyDescent="0.35">
      <c r="B14" s="18" t="s">
        <v>233</v>
      </c>
      <c r="C14" s="17">
        <v>0.14402768406396299</v>
      </c>
      <c r="D14" s="17">
        <v>0.14976324864864299</v>
      </c>
      <c r="E14" s="17">
        <v>0.121649037815057</v>
      </c>
      <c r="F14" s="17">
        <v>0.12505484613673601</v>
      </c>
      <c r="G14" s="17">
        <v>0.166673497750157</v>
      </c>
      <c r="H14" s="17">
        <v>0.16081365707682799</v>
      </c>
      <c r="I14" s="17">
        <v>0.157709722021322</v>
      </c>
      <c r="J14" s="17">
        <v>0.18433636609981399</v>
      </c>
      <c r="K14" s="17">
        <v>0.1217708506663</v>
      </c>
    </row>
    <row r="15" spans="2:12" x14ac:dyDescent="0.35">
      <c r="B15" s="16"/>
      <c r="C15" s="16"/>
      <c r="D15" s="16"/>
      <c r="E15" s="16"/>
      <c r="F15" s="16"/>
      <c r="G15" s="16"/>
      <c r="H15" s="16"/>
      <c r="I15" s="16"/>
      <c r="J15" s="16"/>
      <c r="K15" s="16"/>
    </row>
    <row r="16" spans="2:12" x14ac:dyDescent="0.35">
      <c r="B16" t="s">
        <v>102</v>
      </c>
    </row>
    <row r="17" spans="2:2" x14ac:dyDescent="0.35">
      <c r="B17" t="s">
        <v>103</v>
      </c>
    </row>
    <row r="21" spans="2:2" x14ac:dyDescent="0.35">
      <c r="B21"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0.225699766489876</v>
      </c>
      <c r="D9" s="17">
        <v>0.25619748649759599</v>
      </c>
      <c r="E9" s="17">
        <v>0.19662405667500699</v>
      </c>
      <c r="F9" s="17"/>
      <c r="G9" s="17">
        <v>0.23243019309224899</v>
      </c>
      <c r="H9" s="17">
        <v>0.29154583095633202</v>
      </c>
      <c r="I9" s="17">
        <v>0.24926843390394801</v>
      </c>
      <c r="J9" s="17">
        <v>0.22007242577868</v>
      </c>
      <c r="K9" s="17">
        <v>0.18135967264261099</v>
      </c>
      <c r="L9" s="17">
        <v>0.18285697429376699</v>
      </c>
      <c r="M9" s="17"/>
      <c r="N9" s="17">
        <v>0.29938516276633198</v>
      </c>
      <c r="O9" s="17">
        <v>0.21259434163576399</v>
      </c>
      <c r="P9" s="17">
        <v>0.17146323522651599</v>
      </c>
      <c r="Q9" s="17">
        <v>0.20928292600325599</v>
      </c>
      <c r="R9" s="17"/>
      <c r="S9" s="17">
        <v>0.36473966062344298</v>
      </c>
      <c r="T9" s="17">
        <v>0.16074028314835201</v>
      </c>
      <c r="U9" s="17">
        <v>0.18561629725859899</v>
      </c>
      <c r="V9" s="17">
        <v>0.17569342688426701</v>
      </c>
      <c r="W9" s="17">
        <v>0.27876187172926098</v>
      </c>
      <c r="X9" s="17">
        <v>0.19389055641075501</v>
      </c>
      <c r="Y9" s="17">
        <v>0.246917412931003</v>
      </c>
      <c r="Z9" s="17">
        <v>0.25308481605386102</v>
      </c>
      <c r="AA9" s="17">
        <v>0.215913866404121</v>
      </c>
      <c r="AB9" s="17">
        <v>0.19857383223611</v>
      </c>
      <c r="AC9" s="17">
        <v>0.19868266439451401</v>
      </c>
      <c r="AD9" s="17">
        <v>0.15665043529792899</v>
      </c>
      <c r="AE9" s="17"/>
      <c r="AF9" s="17">
        <v>0.22579673171039999</v>
      </c>
      <c r="AG9" s="17">
        <v>0.230905371818386</v>
      </c>
      <c r="AH9" s="17">
        <v>0.23156660320041</v>
      </c>
      <c r="AI9" s="17">
        <v>0.18939522321972699</v>
      </c>
      <c r="AJ9" s="17">
        <v>0.26406677318385902</v>
      </c>
      <c r="AK9" s="17">
        <v>0.19685293923764999</v>
      </c>
      <c r="AL9" s="17">
        <v>0.161672820649022</v>
      </c>
      <c r="AM9" s="17">
        <v>0.16595160383985</v>
      </c>
      <c r="AN9" s="17">
        <v>0.169670649476554</v>
      </c>
      <c r="AO9" s="17">
        <v>0.25599723620797399</v>
      </c>
      <c r="AP9" s="17">
        <v>0.191706218707107</v>
      </c>
      <c r="AQ9" s="17">
        <v>0.30335765351256899</v>
      </c>
      <c r="AR9" s="17">
        <v>0.29758482057782099</v>
      </c>
      <c r="AS9" s="17">
        <v>0.251493923280386</v>
      </c>
      <c r="AT9" s="17">
        <v>0.47749158936242703</v>
      </c>
      <c r="AU9" s="17">
        <v>0.319418596706257</v>
      </c>
      <c r="AV9" s="17"/>
      <c r="AW9" s="17">
        <v>0.16812401793866399</v>
      </c>
      <c r="AX9" s="17">
        <v>0.204665835835659</v>
      </c>
      <c r="AY9" s="17">
        <v>0.26674171603669</v>
      </c>
      <c r="AZ9" s="17">
        <v>0.32145290669699</v>
      </c>
      <c r="BA9" s="17">
        <v>0.48779797204400099</v>
      </c>
      <c r="BB9" s="17"/>
      <c r="BC9" s="17">
        <v>0.34746190968964302</v>
      </c>
      <c r="BD9" s="17">
        <v>0.24519633143104599</v>
      </c>
      <c r="BE9" s="17">
        <v>0.200633933631338</v>
      </c>
      <c r="BF9" s="17">
        <v>0.15653169932813801</v>
      </c>
      <c r="BG9" s="17">
        <v>0.19862119577371101</v>
      </c>
      <c r="BH9" s="17"/>
      <c r="BI9" s="17">
        <v>0.21954405784029499</v>
      </c>
      <c r="BJ9" s="17"/>
      <c r="BK9" s="17">
        <v>0.205594745750521</v>
      </c>
      <c r="BL9" s="17">
        <v>0.19665294135738201</v>
      </c>
      <c r="BM9" s="17">
        <v>0.251042047415655</v>
      </c>
      <c r="BN9" s="17">
        <v>0.154955198321511</v>
      </c>
      <c r="BO9" s="17"/>
      <c r="BP9" s="17">
        <v>6.3941246594592605E-2</v>
      </c>
      <c r="BQ9" s="17">
        <v>0.46372256963997699</v>
      </c>
      <c r="BR9" s="17">
        <v>0.13103670487595701</v>
      </c>
      <c r="BS9" s="17">
        <v>2.7779897349703601E-2</v>
      </c>
      <c r="BT9" s="17">
        <v>0.110441619237685</v>
      </c>
      <c r="BU9" s="17"/>
      <c r="BV9" s="17">
        <v>6.5917890018112699E-2</v>
      </c>
      <c r="BW9" s="17">
        <v>0.72150630177685504</v>
      </c>
      <c r="BX9" s="17">
        <v>0.13205993012943501</v>
      </c>
      <c r="BY9" s="17">
        <v>4.0401955179736097E-2</v>
      </c>
      <c r="BZ9" s="17">
        <v>8.89855952003928E-2</v>
      </c>
      <c r="CA9" s="17"/>
      <c r="CB9" s="17">
        <v>0.145251875930171</v>
      </c>
      <c r="CC9" s="17">
        <v>0.27281725447926097</v>
      </c>
      <c r="CD9" s="17"/>
      <c r="CE9" s="17">
        <v>0.73642201533076002</v>
      </c>
      <c r="CF9" s="17"/>
      <c r="CG9" s="17">
        <v>0.34117047001698902</v>
      </c>
    </row>
    <row r="10" spans="2:85" x14ac:dyDescent="0.35">
      <c r="B10" s="18" t="s">
        <v>75</v>
      </c>
      <c r="C10" s="17">
        <v>0.152635864179479</v>
      </c>
      <c r="D10" s="17">
        <v>0.154550503932044</v>
      </c>
      <c r="E10" s="17">
        <v>0.150652391957109</v>
      </c>
      <c r="F10" s="17"/>
      <c r="G10" s="17">
        <v>7.98558058437812E-2</v>
      </c>
      <c r="H10" s="17">
        <v>0.13587770651054501</v>
      </c>
      <c r="I10" s="17">
        <v>0.102244704468217</v>
      </c>
      <c r="J10" s="17">
        <v>0.169040806020751</v>
      </c>
      <c r="K10" s="17">
        <v>0.131100119947756</v>
      </c>
      <c r="L10" s="17">
        <v>0.25654837171342998</v>
      </c>
      <c r="M10" s="17"/>
      <c r="N10" s="17">
        <v>0.19365391100662999</v>
      </c>
      <c r="O10" s="17">
        <v>0.18947696590205301</v>
      </c>
      <c r="P10" s="17">
        <v>0.12751480533409301</v>
      </c>
      <c r="Q10" s="17">
        <v>9.1921660942040906E-2</v>
      </c>
      <c r="R10" s="17"/>
      <c r="S10" s="17">
        <v>0.15815734030859699</v>
      </c>
      <c r="T10" s="17">
        <v>0.24694052404866801</v>
      </c>
      <c r="U10" s="17">
        <v>0.118794359006042</v>
      </c>
      <c r="V10" s="17">
        <v>0.18637958971921001</v>
      </c>
      <c r="W10" s="17">
        <v>0.15722850090142901</v>
      </c>
      <c r="X10" s="17">
        <v>0.160150047124821</v>
      </c>
      <c r="Y10" s="17">
        <v>0.16484295877815799</v>
      </c>
      <c r="Z10" s="17">
        <v>0.13807096158877899</v>
      </c>
      <c r="AA10" s="17">
        <v>0.106063732935292</v>
      </c>
      <c r="AB10" s="17">
        <v>7.8729392109708196E-2</v>
      </c>
      <c r="AC10" s="17">
        <v>0.13752931911317601</v>
      </c>
      <c r="AD10" s="17">
        <v>7.9277616944719104E-2</v>
      </c>
      <c r="AE10" s="17"/>
      <c r="AF10" s="17">
        <v>0.114028982515698</v>
      </c>
      <c r="AG10" s="17">
        <v>4.7330372179610697E-2</v>
      </c>
      <c r="AH10" s="17">
        <v>0.150232810083781</v>
      </c>
      <c r="AI10" s="17">
        <v>9.9369524421754105E-2</v>
      </c>
      <c r="AJ10" s="17">
        <v>0.13629233328874599</v>
      </c>
      <c r="AK10" s="17">
        <v>0.13152037339661601</v>
      </c>
      <c r="AL10" s="17">
        <v>0.153519950900671</v>
      </c>
      <c r="AM10" s="17">
        <v>0.166602065900054</v>
      </c>
      <c r="AN10" s="17">
        <v>0.19996680750838</v>
      </c>
      <c r="AO10" s="17">
        <v>0.12399900482501</v>
      </c>
      <c r="AP10" s="17">
        <v>0.15798810022350099</v>
      </c>
      <c r="AQ10" s="17">
        <v>0.17961801867263499</v>
      </c>
      <c r="AR10" s="17">
        <v>0.20048216643360001</v>
      </c>
      <c r="AS10" s="17">
        <v>0.20622561636168299</v>
      </c>
      <c r="AT10" s="17">
        <v>0.14433727571226801</v>
      </c>
      <c r="AU10" s="17">
        <v>0.221782400181643</v>
      </c>
      <c r="AV10" s="17"/>
      <c r="AW10" s="17">
        <v>0.14967565567751201</v>
      </c>
      <c r="AX10" s="17">
        <v>0.12507517416354699</v>
      </c>
      <c r="AY10" s="17">
        <v>0.15392575834320599</v>
      </c>
      <c r="AZ10" s="17">
        <v>0.19388639783159201</v>
      </c>
      <c r="BA10" s="17">
        <v>0.10603048560448</v>
      </c>
      <c r="BB10" s="17"/>
      <c r="BC10" s="17">
        <v>0.12623335956524201</v>
      </c>
      <c r="BD10" s="17">
        <v>0.20411098969671199</v>
      </c>
      <c r="BE10" s="17">
        <v>0.14973048219443599</v>
      </c>
      <c r="BF10" s="17">
        <v>8.4319683980381199E-2</v>
      </c>
      <c r="BG10" s="17">
        <v>1.38956025105611E-2</v>
      </c>
      <c r="BH10" s="17"/>
      <c r="BI10" s="17">
        <v>0.164737535331898</v>
      </c>
      <c r="BJ10" s="17"/>
      <c r="BK10" s="17">
        <v>0.133132287114923</v>
      </c>
      <c r="BL10" s="17">
        <v>0.17590499759984199</v>
      </c>
      <c r="BM10" s="17">
        <v>0.14517329128932299</v>
      </c>
      <c r="BN10" s="17">
        <v>0.19255657130782999</v>
      </c>
      <c r="BO10" s="17"/>
      <c r="BP10" s="17">
        <v>0.55408517405354896</v>
      </c>
      <c r="BQ10" s="17">
        <v>7.2658343201536996E-2</v>
      </c>
      <c r="BR10" s="17">
        <v>4.87897920310182E-2</v>
      </c>
      <c r="BS10" s="17">
        <v>6.9876567048028998E-2</v>
      </c>
      <c r="BT10" s="17">
        <v>4.0525296233224303E-2</v>
      </c>
      <c r="BU10" s="17"/>
      <c r="BV10" s="17">
        <v>0.69105759549041901</v>
      </c>
      <c r="BW10" s="17">
        <v>2.9726184705401601E-2</v>
      </c>
      <c r="BX10" s="17">
        <v>4.7032772896890701E-2</v>
      </c>
      <c r="BY10" s="17">
        <v>9.7817970575816302E-2</v>
      </c>
      <c r="BZ10" s="17">
        <v>2.0692570923842302E-2</v>
      </c>
      <c r="CA10" s="17"/>
      <c r="CB10" s="17">
        <v>0.147694595758428</v>
      </c>
      <c r="CC10" s="17">
        <v>0.15552991340639299</v>
      </c>
      <c r="CD10" s="17"/>
      <c r="CE10" s="17">
        <v>3.3836499619809501E-2</v>
      </c>
      <c r="CF10" s="17"/>
      <c r="CG10" s="17">
        <v>9.8288316686034299E-2</v>
      </c>
    </row>
    <row r="11" spans="2:85" x14ac:dyDescent="0.35">
      <c r="B11" s="18" t="s">
        <v>77</v>
      </c>
      <c r="C11" s="17">
        <v>9.4820345418330898E-2</v>
      </c>
      <c r="D11" s="17">
        <v>9.7838169347813794E-2</v>
      </c>
      <c r="E11" s="17">
        <v>9.2158193982098902E-2</v>
      </c>
      <c r="F11" s="17"/>
      <c r="G11" s="17">
        <v>7.3144445287872298E-2</v>
      </c>
      <c r="H11" s="17">
        <v>7.7132721829042405E-2</v>
      </c>
      <c r="I11" s="17">
        <v>0.114613162447809</v>
      </c>
      <c r="J11" s="17">
        <v>9.5198102159146605E-2</v>
      </c>
      <c r="K11" s="17">
        <v>0.10533022046234999</v>
      </c>
      <c r="L11" s="17">
        <v>0.100151250191313</v>
      </c>
      <c r="M11" s="17"/>
      <c r="N11" s="17">
        <v>0.104602734979832</v>
      </c>
      <c r="O11" s="17">
        <v>9.1881037954069794E-2</v>
      </c>
      <c r="P11" s="17">
        <v>8.96115634351419E-2</v>
      </c>
      <c r="Q11" s="17">
        <v>9.2654535363293697E-2</v>
      </c>
      <c r="R11" s="17"/>
      <c r="S11" s="17">
        <v>8.9794784969786101E-2</v>
      </c>
      <c r="T11" s="17">
        <v>0.11809316115664401</v>
      </c>
      <c r="U11" s="17">
        <v>0.110526911134259</v>
      </c>
      <c r="V11" s="17">
        <v>4.9788416705931197E-2</v>
      </c>
      <c r="W11" s="17">
        <v>5.5527453303152598E-2</v>
      </c>
      <c r="X11" s="17">
        <v>0.115184534974998</v>
      </c>
      <c r="Y11" s="17">
        <v>0.13024638413428</v>
      </c>
      <c r="Z11" s="17">
        <v>9.9243948822657704E-2</v>
      </c>
      <c r="AA11" s="17">
        <v>9.2663597375819098E-2</v>
      </c>
      <c r="AB11" s="17">
        <v>0.13273050396887501</v>
      </c>
      <c r="AC11" s="17">
        <v>1.8263840310654401E-2</v>
      </c>
      <c r="AD11" s="17">
        <v>6.1885227911648799E-2</v>
      </c>
      <c r="AE11" s="17"/>
      <c r="AF11" s="17">
        <v>8.2347296051000302E-2</v>
      </c>
      <c r="AG11" s="17">
        <v>6.4408627448529002E-2</v>
      </c>
      <c r="AH11" s="17">
        <v>7.8880240663444207E-2</v>
      </c>
      <c r="AI11" s="17">
        <v>7.6727531922296199E-2</v>
      </c>
      <c r="AJ11" s="17">
        <v>5.8860489785335597E-2</v>
      </c>
      <c r="AK11" s="17">
        <v>7.9870729162286394E-2</v>
      </c>
      <c r="AL11" s="17">
        <v>9.7449166202029106E-2</v>
      </c>
      <c r="AM11" s="17">
        <v>0.104136505613787</v>
      </c>
      <c r="AN11" s="17">
        <v>0.15424343068355001</v>
      </c>
      <c r="AO11" s="17">
        <v>7.9039677417765394E-2</v>
      </c>
      <c r="AP11" s="17">
        <v>0.117599402686747</v>
      </c>
      <c r="AQ11" s="17">
        <v>5.4227405233849203E-2</v>
      </c>
      <c r="AR11" s="17">
        <v>9.5469883954233406E-2</v>
      </c>
      <c r="AS11" s="17">
        <v>7.6646039802663199E-2</v>
      </c>
      <c r="AT11" s="17">
        <v>0.124615133559715</v>
      </c>
      <c r="AU11" s="17">
        <v>0.16295245426668001</v>
      </c>
      <c r="AV11" s="17"/>
      <c r="AW11" s="17">
        <v>8.5972443689759898E-2</v>
      </c>
      <c r="AX11" s="17">
        <v>9.0919840994513904E-2</v>
      </c>
      <c r="AY11" s="17">
        <v>0.116901179461633</v>
      </c>
      <c r="AZ11" s="17">
        <v>8.0868991033030205E-2</v>
      </c>
      <c r="BA11" s="17">
        <v>4.8413663403002703E-2</v>
      </c>
      <c r="BB11" s="17"/>
      <c r="BC11" s="17">
        <v>0.101245203967108</v>
      </c>
      <c r="BD11" s="17">
        <v>9.7277476396071302E-2</v>
      </c>
      <c r="BE11" s="17">
        <v>9.0092490436201503E-2</v>
      </c>
      <c r="BF11" s="17">
        <v>9.2641337364850904E-2</v>
      </c>
      <c r="BG11" s="17">
        <v>0.109020754096638</v>
      </c>
      <c r="BH11" s="17"/>
      <c r="BI11" s="17">
        <v>9.4378566882909604E-2</v>
      </c>
      <c r="BJ11" s="17"/>
      <c r="BK11" s="17">
        <v>9.5676327023188304E-2</v>
      </c>
      <c r="BL11" s="17">
        <v>9.1437045622540694E-2</v>
      </c>
      <c r="BM11" s="17">
        <v>9.9509477718870795E-2</v>
      </c>
      <c r="BN11" s="17">
        <v>1.9309710279510901E-2</v>
      </c>
      <c r="BO11" s="17"/>
      <c r="BP11" s="17">
        <v>4.6522655188778503E-2</v>
      </c>
      <c r="BQ11" s="17">
        <v>9.5450060822445407E-2</v>
      </c>
      <c r="BR11" s="17">
        <v>0.45017935931361702</v>
      </c>
      <c r="BS11" s="17">
        <v>2.54919964360187E-2</v>
      </c>
      <c r="BT11" s="17">
        <v>4.4405002387593401E-2</v>
      </c>
      <c r="BU11" s="17"/>
      <c r="BV11" s="17">
        <v>5.1192313737227199E-2</v>
      </c>
      <c r="BW11" s="17">
        <v>4.53411534190888E-2</v>
      </c>
      <c r="BX11" s="17">
        <v>0.54848085628088605</v>
      </c>
      <c r="BY11" s="17">
        <v>2.9379773315170499E-2</v>
      </c>
      <c r="BZ11" s="17">
        <v>5.0082294921025797E-2</v>
      </c>
      <c r="CA11" s="17"/>
      <c r="CB11" s="17">
        <v>6.0427089103442598E-2</v>
      </c>
      <c r="CC11" s="17">
        <v>0.11496411587717099</v>
      </c>
      <c r="CD11" s="17"/>
      <c r="CE11" s="17">
        <v>4.3048031648464401E-2</v>
      </c>
      <c r="CF11" s="17"/>
      <c r="CG11" s="17">
        <v>7.0066007534136499E-2</v>
      </c>
    </row>
    <row r="12" spans="2:85" x14ac:dyDescent="0.35">
      <c r="B12" s="18" t="s">
        <v>79</v>
      </c>
      <c r="C12" s="17">
        <v>0.14670827175304199</v>
      </c>
      <c r="D12" s="17">
        <v>0.12590980200517399</v>
      </c>
      <c r="E12" s="17">
        <v>0.16503170593986899</v>
      </c>
      <c r="F12" s="17"/>
      <c r="G12" s="17">
        <v>0.32200108358427199</v>
      </c>
      <c r="H12" s="17">
        <v>0.168000864745317</v>
      </c>
      <c r="I12" s="17">
        <v>0.15383002720929401</v>
      </c>
      <c r="J12" s="17">
        <v>9.2405858501132102E-2</v>
      </c>
      <c r="K12" s="17">
        <v>0.117039664892615</v>
      </c>
      <c r="L12" s="17">
        <v>7.1362329939561903E-2</v>
      </c>
      <c r="M12" s="17"/>
      <c r="N12" s="17">
        <v>0.118900942635702</v>
      </c>
      <c r="O12" s="17">
        <v>0.12286030100331199</v>
      </c>
      <c r="P12" s="17">
        <v>0.20148809052588901</v>
      </c>
      <c r="Q12" s="17">
        <v>0.154509502433405</v>
      </c>
      <c r="R12" s="17"/>
      <c r="S12" s="17">
        <v>0.151154621636679</v>
      </c>
      <c r="T12" s="17">
        <v>0.14415448409592599</v>
      </c>
      <c r="U12" s="17">
        <v>0.160885720788223</v>
      </c>
      <c r="V12" s="17">
        <v>0.154243148765671</v>
      </c>
      <c r="W12" s="17">
        <v>9.7775738284072294E-2</v>
      </c>
      <c r="X12" s="17">
        <v>0.123162899889712</v>
      </c>
      <c r="Y12" s="17">
        <v>0.15543479883790601</v>
      </c>
      <c r="Z12" s="17">
        <v>5.4748021178648597E-2</v>
      </c>
      <c r="AA12" s="17">
        <v>0.15072326859212501</v>
      </c>
      <c r="AB12" s="17">
        <v>0.18001143279590101</v>
      </c>
      <c r="AC12" s="17">
        <v>0.180520989341591</v>
      </c>
      <c r="AD12" s="17">
        <v>0.189022371499356</v>
      </c>
      <c r="AE12" s="17"/>
      <c r="AF12" s="17">
        <v>0.173498813538709</v>
      </c>
      <c r="AG12" s="17">
        <v>0.152421525211898</v>
      </c>
      <c r="AH12" s="17">
        <v>0.14735668589524001</v>
      </c>
      <c r="AI12" s="17">
        <v>0.17959779543846</v>
      </c>
      <c r="AJ12" s="17">
        <v>0.16789692623053001</v>
      </c>
      <c r="AK12" s="17">
        <v>0.169085522023115</v>
      </c>
      <c r="AL12" s="17">
        <v>0.12541826408344101</v>
      </c>
      <c r="AM12" s="17">
        <v>0.16655530425746501</v>
      </c>
      <c r="AN12" s="17">
        <v>0.15250999233896401</v>
      </c>
      <c r="AO12" s="17">
        <v>0.164973561153337</v>
      </c>
      <c r="AP12" s="17">
        <v>0.147300599563607</v>
      </c>
      <c r="AQ12" s="17">
        <v>9.9492735334032495E-2</v>
      </c>
      <c r="AR12" s="17">
        <v>0.16211142114572999</v>
      </c>
      <c r="AS12" s="17">
        <v>8.0612174961885399E-2</v>
      </c>
      <c r="AT12" s="17">
        <v>6.3199329924424494E-2</v>
      </c>
      <c r="AU12" s="17">
        <v>0.107985356377303</v>
      </c>
      <c r="AV12" s="17"/>
      <c r="AW12" s="17">
        <v>0.15946002498470299</v>
      </c>
      <c r="AX12" s="17">
        <v>0.14168638056984501</v>
      </c>
      <c r="AY12" s="17">
        <v>0.162802852878628</v>
      </c>
      <c r="AZ12" s="17">
        <v>0.137762516318401</v>
      </c>
      <c r="BA12" s="17">
        <v>2.3065095525889E-2</v>
      </c>
      <c r="BB12" s="17"/>
      <c r="BC12" s="17">
        <v>0.18162687211126599</v>
      </c>
      <c r="BD12" s="17">
        <v>0.123504801780267</v>
      </c>
      <c r="BE12" s="17">
        <v>0.13869915436125499</v>
      </c>
      <c r="BF12" s="17">
        <v>0.1788590440626</v>
      </c>
      <c r="BG12" s="17">
        <v>0.23128958557631499</v>
      </c>
      <c r="BH12" s="17"/>
      <c r="BI12" s="17">
        <v>0.14573054092836599</v>
      </c>
      <c r="BJ12" s="17"/>
      <c r="BK12" s="17">
        <v>0.190402478438949</v>
      </c>
      <c r="BL12" s="17">
        <v>0.144314162366975</v>
      </c>
      <c r="BM12" s="17">
        <v>0.13100750356041699</v>
      </c>
      <c r="BN12" s="17">
        <v>0.19643675142296199</v>
      </c>
      <c r="BO12" s="17"/>
      <c r="BP12" s="17">
        <v>5.0589911410243299E-2</v>
      </c>
      <c r="BQ12" s="17">
        <v>0.148888331921289</v>
      </c>
      <c r="BR12" s="17">
        <v>0.130934495804754</v>
      </c>
      <c r="BS12" s="17">
        <v>5.52935133009715E-2</v>
      </c>
      <c r="BT12" s="17">
        <v>0.598579923794062</v>
      </c>
      <c r="BU12" s="17"/>
      <c r="BV12" s="17">
        <v>5.8050880862967801E-2</v>
      </c>
      <c r="BW12" s="17">
        <v>8.1746296116302006E-2</v>
      </c>
      <c r="BX12" s="17">
        <v>0.114172668668739</v>
      </c>
      <c r="BY12" s="17">
        <v>5.3575744998241803E-2</v>
      </c>
      <c r="BZ12" s="17">
        <v>0.68641371522229799</v>
      </c>
      <c r="CA12" s="17"/>
      <c r="CB12" s="17">
        <v>8.1955945459299601E-2</v>
      </c>
      <c r="CC12" s="17">
        <v>0.18463303193262401</v>
      </c>
      <c r="CD12" s="17"/>
      <c r="CE12" s="17">
        <v>8.0272218900487802E-2</v>
      </c>
      <c r="CF12" s="17"/>
      <c r="CG12" s="17">
        <v>8.89340722765634E-2</v>
      </c>
    </row>
    <row r="13" spans="2:85" x14ac:dyDescent="0.35">
      <c r="B13" s="18" t="s">
        <v>78</v>
      </c>
      <c r="C13" s="17">
        <v>0.19434264124388601</v>
      </c>
      <c r="D13" s="17">
        <v>0.21777933150607301</v>
      </c>
      <c r="E13" s="17">
        <v>0.172060702641118</v>
      </c>
      <c r="F13" s="17"/>
      <c r="G13" s="17">
        <v>0.116408205316843</v>
      </c>
      <c r="H13" s="17">
        <v>0.13562889651816101</v>
      </c>
      <c r="I13" s="17">
        <v>0.22541229509451199</v>
      </c>
      <c r="J13" s="17">
        <v>0.20768806180871299</v>
      </c>
      <c r="K13" s="17">
        <v>0.25748511838184002</v>
      </c>
      <c r="L13" s="17">
        <v>0.21537168164741699</v>
      </c>
      <c r="M13" s="17"/>
      <c r="N13" s="17">
        <v>0.13314675447070501</v>
      </c>
      <c r="O13" s="17">
        <v>0.18368017446491899</v>
      </c>
      <c r="P13" s="17">
        <v>0.24718685742126001</v>
      </c>
      <c r="Q13" s="17">
        <v>0.22326337040534999</v>
      </c>
      <c r="R13" s="17"/>
      <c r="S13" s="17">
        <v>0.115805678803481</v>
      </c>
      <c r="T13" s="17">
        <v>0.17599364982148699</v>
      </c>
      <c r="U13" s="17">
        <v>0.25888703300299398</v>
      </c>
      <c r="V13" s="17">
        <v>0.27432309711678998</v>
      </c>
      <c r="W13" s="17">
        <v>0.26615816786801799</v>
      </c>
      <c r="X13" s="17">
        <v>0.18793429287386601</v>
      </c>
      <c r="Y13" s="17">
        <v>0.15964226865442299</v>
      </c>
      <c r="Z13" s="17">
        <v>0.29549962529490098</v>
      </c>
      <c r="AA13" s="17">
        <v>0.238970083744449</v>
      </c>
      <c r="AB13" s="17">
        <v>0.13481205061611701</v>
      </c>
      <c r="AC13" s="17">
        <v>0.17458759462023599</v>
      </c>
      <c r="AD13" s="17">
        <v>8.6703540182330605E-2</v>
      </c>
      <c r="AE13" s="17"/>
      <c r="AF13" s="17">
        <v>0.17789926431709299</v>
      </c>
      <c r="AG13" s="17">
        <v>0.19243512864043499</v>
      </c>
      <c r="AH13" s="17">
        <v>0.187837677669697</v>
      </c>
      <c r="AI13" s="17">
        <v>0.242720311616031</v>
      </c>
      <c r="AJ13" s="17">
        <v>0.178365077744818</v>
      </c>
      <c r="AK13" s="17">
        <v>0.21245390547402601</v>
      </c>
      <c r="AL13" s="17">
        <v>0.25827211581030202</v>
      </c>
      <c r="AM13" s="17">
        <v>0.22766266308295299</v>
      </c>
      <c r="AN13" s="17">
        <v>0.20725042114281</v>
      </c>
      <c r="AO13" s="17">
        <v>0.20044846993899301</v>
      </c>
      <c r="AP13" s="17">
        <v>0.192777821572158</v>
      </c>
      <c r="AQ13" s="17">
        <v>0.20145256201618</v>
      </c>
      <c r="AR13" s="17">
        <v>0.14611506711036901</v>
      </c>
      <c r="AS13" s="17">
        <v>0.17691652952551801</v>
      </c>
      <c r="AT13" s="17">
        <v>6.6205770406525893E-2</v>
      </c>
      <c r="AU13" s="17">
        <v>0.128565801120612</v>
      </c>
      <c r="AV13" s="17"/>
      <c r="AW13" s="17">
        <v>0.248522766386363</v>
      </c>
      <c r="AX13" s="17">
        <v>0.224147545725113</v>
      </c>
      <c r="AY13" s="17">
        <v>0.106047953002418</v>
      </c>
      <c r="AZ13" s="17">
        <v>0.155667399332446</v>
      </c>
      <c r="BA13" s="17">
        <v>0.25462233814913399</v>
      </c>
      <c r="BB13" s="17"/>
      <c r="BC13" s="17">
        <v>0.15546234197858499</v>
      </c>
      <c r="BD13" s="17">
        <v>0.171203474123307</v>
      </c>
      <c r="BE13" s="17">
        <v>0.22642905462617499</v>
      </c>
      <c r="BF13" s="17">
        <v>0.189720335119409</v>
      </c>
      <c r="BG13" s="17">
        <v>0.23610610719237399</v>
      </c>
      <c r="BH13" s="17"/>
      <c r="BI13" s="17">
        <v>0.19681538689843101</v>
      </c>
      <c r="BJ13" s="17"/>
      <c r="BK13" s="17">
        <v>0.163191233219111</v>
      </c>
      <c r="BL13" s="17">
        <v>0.18526453622106601</v>
      </c>
      <c r="BM13" s="17">
        <v>0.21440449340201301</v>
      </c>
      <c r="BN13" s="17">
        <v>8.4971768246157903E-2</v>
      </c>
      <c r="BO13" s="17"/>
      <c r="BP13" s="17">
        <v>0.17547981960509901</v>
      </c>
      <c r="BQ13" s="17">
        <v>9.9985171401598794E-2</v>
      </c>
      <c r="BR13" s="17">
        <v>0.10068333766536799</v>
      </c>
      <c r="BS13" s="17">
        <v>0.71099039032449796</v>
      </c>
      <c r="BT13" s="17">
        <v>7.0974582850177007E-2</v>
      </c>
      <c r="BU13" s="17"/>
      <c r="BV13" s="17">
        <v>5.3795217042351198E-2</v>
      </c>
      <c r="BW13" s="17">
        <v>2.6202920769736501E-2</v>
      </c>
      <c r="BX13" s="17">
        <v>3.9027818809467499E-2</v>
      </c>
      <c r="BY13" s="17">
        <v>0.689884125912823</v>
      </c>
      <c r="BZ13" s="17">
        <v>4.0501896790055197E-2</v>
      </c>
      <c r="CA13" s="17"/>
      <c r="CB13" s="17">
        <v>0.46650070033775498</v>
      </c>
      <c r="CC13" s="17">
        <v>3.4942512895551101E-2</v>
      </c>
      <c r="CD13" s="17"/>
      <c r="CE13" s="17">
        <v>1.8195578266230701E-2</v>
      </c>
      <c r="CF13" s="17"/>
      <c r="CG13" s="17">
        <v>0.33769924011343899</v>
      </c>
    </row>
    <row r="14" spans="2:85" x14ac:dyDescent="0.35">
      <c r="B14" s="18" t="s">
        <v>231</v>
      </c>
      <c r="C14" s="17">
        <v>2.7709813731167099E-2</v>
      </c>
      <c r="D14" s="17">
        <v>2.5221715567247501E-2</v>
      </c>
      <c r="E14" s="17">
        <v>3.02186789120489E-2</v>
      </c>
      <c r="F14" s="17"/>
      <c r="G14" s="17">
        <v>3.85902917907665E-2</v>
      </c>
      <c r="H14" s="17">
        <v>2.3060008106061E-2</v>
      </c>
      <c r="I14" s="17">
        <v>3.1240609740255498E-2</v>
      </c>
      <c r="J14" s="17">
        <v>2.9443988192233501E-2</v>
      </c>
      <c r="K14" s="17">
        <v>2.07382740095267E-2</v>
      </c>
      <c r="L14" s="17">
        <v>2.4668513248236799E-2</v>
      </c>
      <c r="M14" s="17"/>
      <c r="N14" s="17">
        <v>1.6954608085898999E-2</v>
      </c>
      <c r="O14" s="17">
        <v>3.1853409955979101E-2</v>
      </c>
      <c r="P14" s="17">
        <v>3.2389797100476903E-2</v>
      </c>
      <c r="Q14" s="17">
        <v>2.7858599366681499E-2</v>
      </c>
      <c r="R14" s="17"/>
      <c r="S14" s="17">
        <v>1.00712338555687E-2</v>
      </c>
      <c r="T14" s="17">
        <v>6.8687863014690303E-3</v>
      </c>
      <c r="U14" s="17">
        <v>2.58257129088671E-2</v>
      </c>
      <c r="V14" s="17">
        <v>0</v>
      </c>
      <c r="W14" s="17">
        <v>2.30017240799298E-2</v>
      </c>
      <c r="X14" s="17">
        <v>1.11623223750291E-2</v>
      </c>
      <c r="Y14" s="17">
        <v>0</v>
      </c>
      <c r="Z14" s="17">
        <v>1.2827234192222601E-2</v>
      </c>
      <c r="AA14" s="17">
        <v>1.5149673826097901E-2</v>
      </c>
      <c r="AB14" s="17">
        <v>0.164019045471578</v>
      </c>
      <c r="AC14" s="17">
        <v>3.00792082028585E-2</v>
      </c>
      <c r="AD14" s="17">
        <v>7.4329831922623504E-2</v>
      </c>
      <c r="AE14" s="17"/>
      <c r="AF14" s="17">
        <v>0</v>
      </c>
      <c r="AG14" s="17">
        <v>1.4387797484433799E-2</v>
      </c>
      <c r="AH14" s="17">
        <v>1.8051499215493299E-2</v>
      </c>
      <c r="AI14" s="17">
        <v>7.1368380827648403E-2</v>
      </c>
      <c r="AJ14" s="17">
        <v>1.90076335089647E-2</v>
      </c>
      <c r="AK14" s="17">
        <v>2.6990681830210701E-2</v>
      </c>
      <c r="AL14" s="17">
        <v>3.4428965018287898E-2</v>
      </c>
      <c r="AM14" s="17">
        <v>1.0805265428026499E-2</v>
      </c>
      <c r="AN14" s="17">
        <v>0</v>
      </c>
      <c r="AO14" s="17">
        <v>2.0045747784519299E-2</v>
      </c>
      <c r="AP14" s="17">
        <v>5.9848313490951502E-2</v>
      </c>
      <c r="AQ14" s="17">
        <v>5.39331720540338E-2</v>
      </c>
      <c r="AR14" s="17">
        <v>9.1091094247925906E-3</v>
      </c>
      <c r="AS14" s="17">
        <v>1.95051723712245E-2</v>
      </c>
      <c r="AT14" s="17">
        <v>1.28039248950886E-2</v>
      </c>
      <c r="AU14" s="17">
        <v>1.36812299666905E-2</v>
      </c>
      <c r="AV14" s="17"/>
      <c r="AW14" s="17">
        <v>1.98189186198214E-2</v>
      </c>
      <c r="AX14" s="17">
        <v>3.3057762356101E-2</v>
      </c>
      <c r="AY14" s="17">
        <v>3.4915842212852502E-2</v>
      </c>
      <c r="AZ14" s="17">
        <v>2.8307876410571999E-3</v>
      </c>
      <c r="BA14" s="17">
        <v>0</v>
      </c>
      <c r="BB14" s="17"/>
      <c r="BC14" s="17">
        <v>9.7612744940095992E-3</v>
      </c>
      <c r="BD14" s="17">
        <v>2.8662452236856598E-2</v>
      </c>
      <c r="BE14" s="17">
        <v>2.8725357113257102E-2</v>
      </c>
      <c r="BF14" s="17">
        <v>3.2858282111134597E-2</v>
      </c>
      <c r="BG14" s="17">
        <v>4.1915820553008999E-2</v>
      </c>
      <c r="BH14" s="17"/>
      <c r="BI14" s="17">
        <v>2.83672540664614E-2</v>
      </c>
      <c r="BJ14" s="17"/>
      <c r="BK14" s="17">
        <v>2.9503750423198399E-2</v>
      </c>
      <c r="BL14" s="17">
        <v>3.7704417393868601E-2</v>
      </c>
      <c r="BM14" s="17">
        <v>2.0556679569082501E-2</v>
      </c>
      <c r="BN14" s="17">
        <v>5.6319032144409302E-2</v>
      </c>
      <c r="BO14" s="17"/>
      <c r="BP14" s="17">
        <v>7.2944011958494797E-3</v>
      </c>
      <c r="BQ14" s="17">
        <v>1.43951838001756E-2</v>
      </c>
      <c r="BR14" s="17">
        <v>1.1153578249864999E-2</v>
      </c>
      <c r="BS14" s="17">
        <v>3.0921172007809701E-2</v>
      </c>
      <c r="BT14" s="17">
        <v>2.2961880238593E-2</v>
      </c>
      <c r="BU14" s="17"/>
      <c r="BV14" s="17">
        <v>1.1690121068869399E-2</v>
      </c>
      <c r="BW14" s="17">
        <v>1.12349252430522E-2</v>
      </c>
      <c r="BX14" s="17">
        <v>9.3284220658193997E-3</v>
      </c>
      <c r="BY14" s="17">
        <v>1.5101294162492E-2</v>
      </c>
      <c r="BZ14" s="17">
        <v>3.72094606993882E-2</v>
      </c>
      <c r="CA14" s="17"/>
      <c r="CB14" s="17">
        <v>1.8377103745253299E-2</v>
      </c>
      <c r="CC14" s="17">
        <v>3.3175884346696299E-2</v>
      </c>
      <c r="CD14" s="17"/>
      <c r="CE14" s="17">
        <v>7.3143482475404404E-3</v>
      </c>
      <c r="CF14" s="17"/>
      <c r="CG14" s="17">
        <v>1.4758769838025199E-2</v>
      </c>
    </row>
    <row r="15" spans="2:85" x14ac:dyDescent="0.35">
      <c r="B15" s="18" t="s">
        <v>232</v>
      </c>
      <c r="C15" s="17">
        <v>1.4055613120257E-2</v>
      </c>
      <c r="D15" s="17">
        <v>1.97714322951438E-2</v>
      </c>
      <c r="E15" s="17">
        <v>8.5225442869272493E-3</v>
      </c>
      <c r="F15" s="17"/>
      <c r="G15" s="17">
        <v>2.10754372789888E-2</v>
      </c>
      <c r="H15" s="17">
        <v>3.8825905684984903E-2</v>
      </c>
      <c r="I15" s="17">
        <v>4.8047295369093501E-3</v>
      </c>
      <c r="J15" s="17">
        <v>1.17105488676217E-2</v>
      </c>
      <c r="K15" s="17">
        <v>3.0917610407586002E-3</v>
      </c>
      <c r="L15" s="17">
        <v>6.0296020248830203E-3</v>
      </c>
      <c r="M15" s="17"/>
      <c r="N15" s="17">
        <v>1.7849432678823499E-2</v>
      </c>
      <c r="O15" s="17">
        <v>1.5637816200765799E-2</v>
      </c>
      <c r="P15" s="17">
        <v>1.7088639212925898E-2</v>
      </c>
      <c r="Q15" s="17">
        <v>5.7561787366893404E-3</v>
      </c>
      <c r="R15" s="17"/>
      <c r="S15" s="17">
        <v>1.6183933854626499E-2</v>
      </c>
      <c r="T15" s="17">
        <v>3.4328981032017902E-3</v>
      </c>
      <c r="U15" s="17">
        <v>4.9930385854238804E-3</v>
      </c>
      <c r="V15" s="17">
        <v>1.28410038926697E-2</v>
      </c>
      <c r="W15" s="17">
        <v>4.6118028377668003E-3</v>
      </c>
      <c r="X15" s="17">
        <v>2.93161904239902E-2</v>
      </c>
      <c r="Y15" s="17">
        <v>0</v>
      </c>
      <c r="Z15" s="17">
        <v>1.3074851018039501E-2</v>
      </c>
      <c r="AA15" s="17">
        <v>7.8416634772662704E-3</v>
      </c>
      <c r="AB15" s="17">
        <v>6.9097447208828697E-3</v>
      </c>
      <c r="AC15" s="17">
        <v>8.0957357941444E-2</v>
      </c>
      <c r="AD15" s="17">
        <v>2.59991777190129E-2</v>
      </c>
      <c r="AE15" s="17"/>
      <c r="AF15" s="17">
        <v>7.3562234927905507E-2</v>
      </c>
      <c r="AG15" s="17">
        <v>2.5050400730092001E-2</v>
      </c>
      <c r="AH15" s="17">
        <v>5.8004578804710704E-3</v>
      </c>
      <c r="AI15" s="17">
        <v>9.2311844045007904E-3</v>
      </c>
      <c r="AJ15" s="17">
        <v>1.95701486402441E-2</v>
      </c>
      <c r="AK15" s="17">
        <v>1.17747425740051E-2</v>
      </c>
      <c r="AL15" s="17">
        <v>2.21657842513963E-2</v>
      </c>
      <c r="AM15" s="17">
        <v>2.7840698507908001E-2</v>
      </c>
      <c r="AN15" s="17">
        <v>1.38735047388824E-2</v>
      </c>
      <c r="AO15" s="17">
        <v>1.30335368539224E-2</v>
      </c>
      <c r="AP15" s="17">
        <v>5.1051272092610097E-3</v>
      </c>
      <c r="AQ15" s="17">
        <v>0</v>
      </c>
      <c r="AR15" s="17">
        <v>1.5707921242570599E-2</v>
      </c>
      <c r="AS15" s="17">
        <v>1.90716003997401E-2</v>
      </c>
      <c r="AT15" s="17">
        <v>0</v>
      </c>
      <c r="AU15" s="17">
        <v>1.36909286080479E-2</v>
      </c>
      <c r="AV15" s="17"/>
      <c r="AW15" s="17">
        <v>8.6165818187062398E-3</v>
      </c>
      <c r="AX15" s="17">
        <v>1.50872802883282E-2</v>
      </c>
      <c r="AY15" s="17">
        <v>1.40335887120468E-2</v>
      </c>
      <c r="AZ15" s="17">
        <v>2.13225706532204E-2</v>
      </c>
      <c r="BA15" s="17">
        <v>2.1043294304499801E-2</v>
      </c>
      <c r="BB15" s="17"/>
      <c r="BC15" s="17">
        <v>2.6173087582376801E-2</v>
      </c>
      <c r="BD15" s="17">
        <v>1.4393886344965599E-2</v>
      </c>
      <c r="BE15" s="17">
        <v>7.7820941661614898E-3</v>
      </c>
      <c r="BF15" s="17">
        <v>1.7876003742648701E-2</v>
      </c>
      <c r="BG15" s="17">
        <v>2.3558906530095E-2</v>
      </c>
      <c r="BH15" s="17"/>
      <c r="BI15" s="17">
        <v>1.2172636429014399E-2</v>
      </c>
      <c r="BJ15" s="17"/>
      <c r="BK15" s="17">
        <v>7.2382320643775604E-3</v>
      </c>
      <c r="BL15" s="17">
        <v>1.3702269677871999E-2</v>
      </c>
      <c r="BM15" s="17">
        <v>1.6325791664892401E-2</v>
      </c>
      <c r="BN15" s="17">
        <v>1.98091359520512E-2</v>
      </c>
      <c r="BO15" s="17"/>
      <c r="BP15" s="17">
        <v>4.6706083608507396E-3</v>
      </c>
      <c r="BQ15" s="17">
        <v>1.39034727287563E-2</v>
      </c>
      <c r="BR15" s="17">
        <v>4.5117880402230802E-3</v>
      </c>
      <c r="BS15" s="17">
        <v>1.42624222817855E-2</v>
      </c>
      <c r="BT15" s="17">
        <v>2.63781472024439E-2</v>
      </c>
      <c r="BU15" s="17"/>
      <c r="BV15" s="17">
        <v>3.6756676127154002E-3</v>
      </c>
      <c r="BW15" s="17">
        <v>9.8367907358463593E-3</v>
      </c>
      <c r="BX15" s="17">
        <v>1.4716103780134699E-2</v>
      </c>
      <c r="BY15" s="17">
        <v>7.1046735852610303E-3</v>
      </c>
      <c r="BZ15" s="17">
        <v>2.1669259736408299E-2</v>
      </c>
      <c r="CA15" s="17"/>
      <c r="CB15" s="17">
        <v>1.16741157947227E-2</v>
      </c>
      <c r="CC15" s="17">
        <v>1.54504311925759E-2</v>
      </c>
      <c r="CD15" s="17"/>
      <c r="CE15" s="17">
        <v>7.0264909415041696E-3</v>
      </c>
      <c r="CF15" s="17"/>
      <c r="CG15" s="17">
        <v>1.35868976001028E-2</v>
      </c>
    </row>
    <row r="16" spans="2:85" x14ac:dyDescent="0.35">
      <c r="B16" s="18" t="s">
        <v>233</v>
      </c>
      <c r="C16" s="19">
        <v>0.14402768406396299</v>
      </c>
      <c r="D16" s="19">
        <v>0.102731558848909</v>
      </c>
      <c r="E16" s="19">
        <v>0.18473172560582199</v>
      </c>
      <c r="F16" s="19"/>
      <c r="G16" s="19">
        <v>0.116494537805228</v>
      </c>
      <c r="H16" s="19">
        <v>0.129928065649556</v>
      </c>
      <c r="I16" s="19">
        <v>0.118586037599057</v>
      </c>
      <c r="J16" s="19">
        <v>0.174440208671722</v>
      </c>
      <c r="K16" s="19">
        <v>0.183855168622543</v>
      </c>
      <c r="L16" s="19">
        <v>0.14301127694139101</v>
      </c>
      <c r="M16" s="19"/>
      <c r="N16" s="19">
        <v>0.115506453376076</v>
      </c>
      <c r="O16" s="19">
        <v>0.15201595288313699</v>
      </c>
      <c r="P16" s="19">
        <v>0.113257011743697</v>
      </c>
      <c r="Q16" s="19">
        <v>0.194753226749284</v>
      </c>
      <c r="R16" s="19"/>
      <c r="S16" s="19">
        <v>9.4092745947818399E-2</v>
      </c>
      <c r="T16" s="19">
        <v>0.143776213324252</v>
      </c>
      <c r="U16" s="19">
        <v>0.13447092731559299</v>
      </c>
      <c r="V16" s="19">
        <v>0.14673131691546301</v>
      </c>
      <c r="W16" s="19">
        <v>0.11693474099637</v>
      </c>
      <c r="X16" s="19">
        <v>0.179199155926828</v>
      </c>
      <c r="Y16" s="19">
        <v>0.14291617666423001</v>
      </c>
      <c r="Z16" s="19">
        <v>0.133450541850891</v>
      </c>
      <c r="AA16" s="19">
        <v>0.17267411364483001</v>
      </c>
      <c r="AB16" s="19">
        <v>0.104213998080828</v>
      </c>
      <c r="AC16" s="19">
        <v>0.179379026075525</v>
      </c>
      <c r="AD16" s="19">
        <v>0.32613179852238</v>
      </c>
      <c r="AE16" s="19"/>
      <c r="AF16" s="19">
        <v>0.15286667693919401</v>
      </c>
      <c r="AG16" s="19">
        <v>0.27306077648661498</v>
      </c>
      <c r="AH16" s="19">
        <v>0.180274025391464</v>
      </c>
      <c r="AI16" s="19">
        <v>0.131590048149582</v>
      </c>
      <c r="AJ16" s="19">
        <v>0.155940617617503</v>
      </c>
      <c r="AK16" s="19">
        <v>0.17145110630209101</v>
      </c>
      <c r="AL16" s="19">
        <v>0.147072933084851</v>
      </c>
      <c r="AM16" s="19">
        <v>0.13044589336995699</v>
      </c>
      <c r="AN16" s="19">
        <v>0.102485194110859</v>
      </c>
      <c r="AO16" s="19">
        <v>0.142462765818479</v>
      </c>
      <c r="AP16" s="19">
        <v>0.127674416546667</v>
      </c>
      <c r="AQ16" s="19">
        <v>0.107918453176701</v>
      </c>
      <c r="AR16" s="19">
        <v>7.3419610110882702E-2</v>
      </c>
      <c r="AS16" s="19">
        <v>0.16952894329689999</v>
      </c>
      <c r="AT16" s="19">
        <v>0.111346976139551</v>
      </c>
      <c r="AU16" s="19">
        <v>3.1923232772766097E-2</v>
      </c>
      <c r="AV16" s="19"/>
      <c r="AW16" s="19">
        <v>0.15980959088447</v>
      </c>
      <c r="AX16" s="19">
        <v>0.16536018006689299</v>
      </c>
      <c r="AY16" s="19">
        <v>0.14463110935252599</v>
      </c>
      <c r="AZ16" s="19">
        <v>8.6208430493263294E-2</v>
      </c>
      <c r="BA16" s="19">
        <v>5.9027150968993997E-2</v>
      </c>
      <c r="BB16" s="19"/>
      <c r="BC16" s="19">
        <v>5.2035950611769403E-2</v>
      </c>
      <c r="BD16" s="19">
        <v>0.115650587990775</v>
      </c>
      <c r="BE16" s="19">
        <v>0.157907433471176</v>
      </c>
      <c r="BF16" s="19">
        <v>0.247193614290838</v>
      </c>
      <c r="BG16" s="19">
        <v>0.14559202776729599</v>
      </c>
      <c r="BH16" s="19"/>
      <c r="BI16" s="19">
        <v>0.13825402162262601</v>
      </c>
      <c r="BJ16" s="19"/>
      <c r="BK16" s="19">
        <v>0.175260945965731</v>
      </c>
      <c r="BL16" s="19">
        <v>0.155019629760454</v>
      </c>
      <c r="BM16" s="19">
        <v>0.121980715379747</v>
      </c>
      <c r="BN16" s="19">
        <v>0.27564183232556699</v>
      </c>
      <c r="BO16" s="19"/>
      <c r="BP16" s="19">
        <v>9.7416183591038097E-2</v>
      </c>
      <c r="BQ16" s="19">
        <v>9.0996866484221006E-2</v>
      </c>
      <c r="BR16" s="19">
        <v>0.12271094401919699</v>
      </c>
      <c r="BS16" s="19">
        <v>6.5384041251183606E-2</v>
      </c>
      <c r="BT16" s="19">
        <v>8.5733548056222006E-2</v>
      </c>
      <c r="BU16" s="19"/>
      <c r="BV16" s="19">
        <v>6.4620314167337101E-2</v>
      </c>
      <c r="BW16" s="19">
        <v>7.4405427233717097E-2</v>
      </c>
      <c r="BX16" s="19">
        <v>9.5181427368627294E-2</v>
      </c>
      <c r="BY16" s="19">
        <v>6.6734462270459705E-2</v>
      </c>
      <c r="BZ16" s="19">
        <v>5.4445206506589003E-2</v>
      </c>
      <c r="CA16" s="19"/>
      <c r="CB16" s="19">
        <v>6.8118573870928303E-2</v>
      </c>
      <c r="CC16" s="19">
        <v>0.18848685586972699</v>
      </c>
      <c r="CD16" s="19"/>
      <c r="CE16" s="19">
        <v>7.3884817045202805E-2</v>
      </c>
      <c r="CF16" s="19"/>
      <c r="CG16" s="19">
        <v>3.5496225934709302E-2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0.23901843181913601</v>
      </c>
      <c r="D9" s="17">
        <v>0.26340667961776199</v>
      </c>
      <c r="E9" s="17">
        <v>0.21594090738548199</v>
      </c>
      <c r="F9" s="17"/>
      <c r="G9" s="17">
        <v>0.26476068332453101</v>
      </c>
      <c r="H9" s="17">
        <v>0.30662441029381898</v>
      </c>
      <c r="I9" s="17">
        <v>0.26908454792418002</v>
      </c>
      <c r="J9" s="17">
        <v>0.23124805691403599</v>
      </c>
      <c r="K9" s="17">
        <v>0.198977436283368</v>
      </c>
      <c r="L9" s="17">
        <v>0.17572042428941501</v>
      </c>
      <c r="M9" s="17"/>
      <c r="N9" s="17">
        <v>0.31029614385969501</v>
      </c>
      <c r="O9" s="17">
        <v>0.20947091490883499</v>
      </c>
      <c r="P9" s="17">
        <v>0.20733575855854999</v>
      </c>
      <c r="Q9" s="17">
        <v>0.21930003079348601</v>
      </c>
      <c r="R9" s="17"/>
      <c r="S9" s="17">
        <v>0.34678567037283903</v>
      </c>
      <c r="T9" s="17">
        <v>0.18919349732761201</v>
      </c>
      <c r="U9" s="17">
        <v>0.23394873775399</v>
      </c>
      <c r="V9" s="17">
        <v>0.198920340424767</v>
      </c>
      <c r="W9" s="17">
        <v>0.2401412729713</v>
      </c>
      <c r="X9" s="17">
        <v>0.26526763092747502</v>
      </c>
      <c r="Y9" s="17">
        <v>0.25314579539012999</v>
      </c>
      <c r="Z9" s="17">
        <v>0.20758843819209399</v>
      </c>
      <c r="AA9" s="17">
        <v>0.223461805162946</v>
      </c>
      <c r="AB9" s="17">
        <v>0.20793686192226801</v>
      </c>
      <c r="AC9" s="17">
        <v>0.25112379912998301</v>
      </c>
      <c r="AD9" s="17">
        <v>0.139560207763987</v>
      </c>
      <c r="AE9" s="17"/>
      <c r="AF9" s="17">
        <v>0.28815927623508802</v>
      </c>
      <c r="AG9" s="17">
        <v>0.22647191030295399</v>
      </c>
      <c r="AH9" s="17">
        <v>0.20657675360585001</v>
      </c>
      <c r="AI9" s="17">
        <v>0.21144845279111599</v>
      </c>
      <c r="AJ9" s="17">
        <v>0.27762550041688799</v>
      </c>
      <c r="AK9" s="17">
        <v>0.214883283308755</v>
      </c>
      <c r="AL9" s="17">
        <v>0.21192661790071701</v>
      </c>
      <c r="AM9" s="17">
        <v>0.196739130440445</v>
      </c>
      <c r="AN9" s="17">
        <v>0.13523240524656899</v>
      </c>
      <c r="AO9" s="17">
        <v>0.20531207361312101</v>
      </c>
      <c r="AP9" s="17">
        <v>0.224055615325535</v>
      </c>
      <c r="AQ9" s="17">
        <v>0.30310284653656699</v>
      </c>
      <c r="AR9" s="17">
        <v>0.31255951945119897</v>
      </c>
      <c r="AS9" s="17">
        <v>0.24669599447464199</v>
      </c>
      <c r="AT9" s="17">
        <v>0.455670236019381</v>
      </c>
      <c r="AU9" s="17">
        <v>0.350972851699827</v>
      </c>
      <c r="AV9" s="17"/>
      <c r="AW9" s="17">
        <v>0.19331882717459101</v>
      </c>
      <c r="AX9" s="17">
        <v>0.21886442779822099</v>
      </c>
      <c r="AY9" s="17">
        <v>0.27931545466937002</v>
      </c>
      <c r="AZ9" s="17">
        <v>0.337089661555594</v>
      </c>
      <c r="BA9" s="17">
        <v>0.42932613381384599</v>
      </c>
      <c r="BB9" s="17"/>
      <c r="BC9" s="17">
        <v>0.35951040750456797</v>
      </c>
      <c r="BD9" s="17">
        <v>0.26624818027721903</v>
      </c>
      <c r="BE9" s="17">
        <v>0.20159574694562199</v>
      </c>
      <c r="BF9" s="17">
        <v>0.18954786594232401</v>
      </c>
      <c r="BG9" s="17">
        <v>0.18320634792787699</v>
      </c>
      <c r="BH9" s="17"/>
      <c r="BI9" s="17">
        <v>0.23324899355157699</v>
      </c>
      <c r="BJ9" s="17"/>
      <c r="BK9" s="17">
        <v>0.26203196128517298</v>
      </c>
      <c r="BL9" s="17">
        <v>0.21425371357286599</v>
      </c>
      <c r="BM9" s="17">
        <v>0.24855742023945701</v>
      </c>
      <c r="BN9" s="17">
        <v>0.140239452047625</v>
      </c>
      <c r="BO9" s="17"/>
      <c r="BP9" s="17">
        <v>9.2754643318187294E-2</v>
      </c>
      <c r="BQ9" s="17">
        <v>0.47520434913225001</v>
      </c>
      <c r="BR9" s="17">
        <v>0.159094962560307</v>
      </c>
      <c r="BS9" s="17">
        <v>5.3713898003551003E-2</v>
      </c>
      <c r="BT9" s="17">
        <v>8.9553862603066497E-2</v>
      </c>
      <c r="BU9" s="17"/>
      <c r="BV9" s="17">
        <v>0.113108872189845</v>
      </c>
      <c r="BW9" s="17">
        <v>0.746544493416189</v>
      </c>
      <c r="BX9" s="17">
        <v>9.4056869174904106E-2</v>
      </c>
      <c r="BY9" s="17">
        <v>4.3770845744661502E-2</v>
      </c>
      <c r="BZ9" s="17">
        <v>0.11239345059031799</v>
      </c>
      <c r="CA9" s="17"/>
      <c r="CB9" s="17">
        <v>0.162975010225823</v>
      </c>
      <c r="CC9" s="17">
        <v>0.28355626840710102</v>
      </c>
      <c r="CD9" s="17"/>
      <c r="CE9" s="17">
        <v>0.755221143604207</v>
      </c>
      <c r="CF9" s="17"/>
      <c r="CG9" s="17">
        <v>0.36643775607134099</v>
      </c>
    </row>
    <row r="10" spans="2:85" x14ac:dyDescent="0.35">
      <c r="B10" s="18" t="s">
        <v>75</v>
      </c>
      <c r="C10" s="17">
        <v>0.155501989191553</v>
      </c>
      <c r="D10" s="17">
        <v>0.156790918514642</v>
      </c>
      <c r="E10" s="17">
        <v>0.15470601539350801</v>
      </c>
      <c r="F10" s="17"/>
      <c r="G10" s="17">
        <v>6.4879529897773E-2</v>
      </c>
      <c r="H10" s="17">
        <v>0.105854004927481</v>
      </c>
      <c r="I10" s="17">
        <v>0.13812792656474099</v>
      </c>
      <c r="J10" s="17">
        <v>0.17855758492593601</v>
      </c>
      <c r="K10" s="17">
        <v>0.115383338127337</v>
      </c>
      <c r="L10" s="17">
        <v>0.27821861628322098</v>
      </c>
      <c r="M10" s="17"/>
      <c r="N10" s="17">
        <v>0.178427281174108</v>
      </c>
      <c r="O10" s="17">
        <v>0.199546341430935</v>
      </c>
      <c r="P10" s="17">
        <v>0.127884260186378</v>
      </c>
      <c r="Q10" s="17">
        <v>0.10905657938951099</v>
      </c>
      <c r="R10" s="17"/>
      <c r="S10" s="17">
        <v>0.14528328920032599</v>
      </c>
      <c r="T10" s="17">
        <v>0.24811151685183599</v>
      </c>
      <c r="U10" s="17">
        <v>0.14208566171822701</v>
      </c>
      <c r="V10" s="17">
        <v>0.16758464796102501</v>
      </c>
      <c r="W10" s="17">
        <v>0.175076492710421</v>
      </c>
      <c r="X10" s="17">
        <v>0.13764217747304799</v>
      </c>
      <c r="Y10" s="17">
        <v>0.140716307746829</v>
      </c>
      <c r="Z10" s="17">
        <v>0.21930412127684901</v>
      </c>
      <c r="AA10" s="17">
        <v>0.114553733441788</v>
      </c>
      <c r="AB10" s="17">
        <v>7.3381964114846807E-2</v>
      </c>
      <c r="AC10" s="17">
        <v>0.158415468660874</v>
      </c>
      <c r="AD10" s="17">
        <v>0.15626011217715799</v>
      </c>
      <c r="AE10" s="17"/>
      <c r="AF10" s="17">
        <v>7.5093381106940596E-2</v>
      </c>
      <c r="AG10" s="17">
        <v>7.22395393678361E-2</v>
      </c>
      <c r="AH10" s="17">
        <v>0.16513288345046401</v>
      </c>
      <c r="AI10" s="17">
        <v>0.104193823413573</v>
      </c>
      <c r="AJ10" s="17">
        <v>0.13052306555306101</v>
      </c>
      <c r="AK10" s="17">
        <v>0.120670857188938</v>
      </c>
      <c r="AL10" s="17">
        <v>0.176131822149484</v>
      </c>
      <c r="AM10" s="17">
        <v>0.15105598852347901</v>
      </c>
      <c r="AN10" s="17">
        <v>0.20806556625953501</v>
      </c>
      <c r="AO10" s="17">
        <v>0.19519596136144701</v>
      </c>
      <c r="AP10" s="17">
        <v>0.15955950767218199</v>
      </c>
      <c r="AQ10" s="17">
        <v>0.15873926212546199</v>
      </c>
      <c r="AR10" s="17">
        <v>0.17963645217954699</v>
      </c>
      <c r="AS10" s="17">
        <v>0.15341696739442201</v>
      </c>
      <c r="AT10" s="17">
        <v>0.21978740488850301</v>
      </c>
      <c r="AU10" s="17">
        <v>0.192610314800228</v>
      </c>
      <c r="AV10" s="17"/>
      <c r="AW10" s="17">
        <v>0.16174984340146101</v>
      </c>
      <c r="AX10" s="17">
        <v>0.121288199348177</v>
      </c>
      <c r="AY10" s="17">
        <v>0.158649157759537</v>
      </c>
      <c r="AZ10" s="17">
        <v>0.166746212390085</v>
      </c>
      <c r="BA10" s="17">
        <v>0.109235905880732</v>
      </c>
      <c r="BB10" s="17"/>
      <c r="BC10" s="17">
        <v>0.14549116697822301</v>
      </c>
      <c r="BD10" s="17">
        <v>0.19858142711112001</v>
      </c>
      <c r="BE10" s="17">
        <v>0.15486752562352599</v>
      </c>
      <c r="BF10" s="17">
        <v>8.2437587026820899E-2</v>
      </c>
      <c r="BG10" s="17">
        <v>4.9596353214461403E-2</v>
      </c>
      <c r="BH10" s="17"/>
      <c r="BI10" s="17">
        <v>0.16636983451199899</v>
      </c>
      <c r="BJ10" s="17"/>
      <c r="BK10" s="17">
        <v>0.12476057534294201</v>
      </c>
      <c r="BL10" s="17">
        <v>0.17902683384273099</v>
      </c>
      <c r="BM10" s="17">
        <v>0.15219737964963401</v>
      </c>
      <c r="BN10" s="17">
        <v>0.18435821124495</v>
      </c>
      <c r="BO10" s="17"/>
      <c r="BP10" s="17">
        <v>0.57659294368585601</v>
      </c>
      <c r="BQ10" s="17">
        <v>6.0277333222950598E-2</v>
      </c>
      <c r="BR10" s="17">
        <v>8.3774776357409403E-2</v>
      </c>
      <c r="BS10" s="17">
        <v>5.4316904792512999E-2</v>
      </c>
      <c r="BT10" s="17">
        <v>5.3951386897440098E-2</v>
      </c>
      <c r="BU10" s="17"/>
      <c r="BV10" s="17">
        <v>0.70307373388119199</v>
      </c>
      <c r="BW10" s="17">
        <v>3.54047880062704E-2</v>
      </c>
      <c r="BX10" s="17">
        <v>7.8833622600176401E-2</v>
      </c>
      <c r="BY10" s="17">
        <v>7.4533590100835503E-2</v>
      </c>
      <c r="BZ10" s="17">
        <v>2.9187221916402498E-2</v>
      </c>
      <c r="CA10" s="17"/>
      <c r="CB10" s="17">
        <v>0.14991141279699299</v>
      </c>
      <c r="CC10" s="17">
        <v>0.15877633130657601</v>
      </c>
      <c r="CD10" s="17"/>
      <c r="CE10" s="17">
        <v>3.1804863840965897E-2</v>
      </c>
      <c r="CF10" s="17"/>
      <c r="CG10" s="17">
        <v>4.6095778612880299E-2</v>
      </c>
    </row>
    <row r="11" spans="2:85" x14ac:dyDescent="0.35">
      <c r="B11" s="18" t="s">
        <v>77</v>
      </c>
      <c r="C11" s="17">
        <v>8.7473895727018303E-2</v>
      </c>
      <c r="D11" s="17">
        <v>9.4871715679431604E-2</v>
      </c>
      <c r="E11" s="17">
        <v>8.0518061834030999E-2</v>
      </c>
      <c r="F11" s="17"/>
      <c r="G11" s="17">
        <v>5.9769460761023803E-2</v>
      </c>
      <c r="H11" s="17">
        <v>6.63950864472546E-2</v>
      </c>
      <c r="I11" s="17">
        <v>6.9869911050027406E-2</v>
      </c>
      <c r="J11" s="17">
        <v>0.103059312363717</v>
      </c>
      <c r="K11" s="17">
        <v>0.121807251677449</v>
      </c>
      <c r="L11" s="17">
        <v>0.101608172596345</v>
      </c>
      <c r="M11" s="17"/>
      <c r="N11" s="17">
        <v>9.2946493133499494E-2</v>
      </c>
      <c r="O11" s="17">
        <v>9.3378267792446595E-2</v>
      </c>
      <c r="P11" s="17">
        <v>7.3174379128868594E-2</v>
      </c>
      <c r="Q11" s="17">
        <v>8.8706309352160895E-2</v>
      </c>
      <c r="R11" s="17"/>
      <c r="S11" s="17">
        <v>8.3839414579577207E-2</v>
      </c>
      <c r="T11" s="17">
        <v>9.7787955037306695E-2</v>
      </c>
      <c r="U11" s="17">
        <v>0.112060380940342</v>
      </c>
      <c r="V11" s="17">
        <v>6.4438476369951994E-2</v>
      </c>
      <c r="W11" s="17">
        <v>8.4137167302712298E-2</v>
      </c>
      <c r="X11" s="17">
        <v>7.4876781928788896E-2</v>
      </c>
      <c r="Y11" s="17">
        <v>0.109181417250912</v>
      </c>
      <c r="Z11" s="17">
        <v>9.5780918708425006E-2</v>
      </c>
      <c r="AA11" s="17">
        <v>9.3500299737650394E-2</v>
      </c>
      <c r="AB11" s="17">
        <v>0.11439225153561799</v>
      </c>
      <c r="AC11" s="17">
        <v>1.8263840310654401E-2</v>
      </c>
      <c r="AD11" s="17">
        <v>5.18483968617999E-2</v>
      </c>
      <c r="AE11" s="17"/>
      <c r="AF11" s="17">
        <v>9.9779586723838104E-2</v>
      </c>
      <c r="AG11" s="17">
        <v>7.90458417887102E-2</v>
      </c>
      <c r="AH11" s="17">
        <v>9.4264011107913007E-2</v>
      </c>
      <c r="AI11" s="17">
        <v>7.4449184356087605E-2</v>
      </c>
      <c r="AJ11" s="17">
        <v>5.4022117079972502E-2</v>
      </c>
      <c r="AK11" s="17">
        <v>5.9655012291730897E-2</v>
      </c>
      <c r="AL11" s="17">
        <v>8.6049749094994896E-2</v>
      </c>
      <c r="AM11" s="17">
        <v>0.111207421090919</v>
      </c>
      <c r="AN11" s="17">
        <v>0.1323938300934</v>
      </c>
      <c r="AO11" s="17">
        <v>8.0162377884475999E-2</v>
      </c>
      <c r="AP11" s="17">
        <v>9.4451663671379596E-2</v>
      </c>
      <c r="AQ11" s="17">
        <v>8.4287435616289694E-2</v>
      </c>
      <c r="AR11" s="17">
        <v>7.6611111188647496E-2</v>
      </c>
      <c r="AS11" s="17">
        <v>9.5717640202403406E-2</v>
      </c>
      <c r="AT11" s="17">
        <v>5.4926896047421798E-2</v>
      </c>
      <c r="AU11" s="17">
        <v>0.135481635859908</v>
      </c>
      <c r="AV11" s="17"/>
      <c r="AW11" s="17">
        <v>6.7816076369278305E-2</v>
      </c>
      <c r="AX11" s="17">
        <v>9.3420004099728907E-2</v>
      </c>
      <c r="AY11" s="17">
        <v>0.106237655909593</v>
      </c>
      <c r="AZ11" s="17">
        <v>6.8899831588770805E-2</v>
      </c>
      <c r="BA11" s="17">
        <v>6.3829236098713604E-2</v>
      </c>
      <c r="BB11" s="17"/>
      <c r="BC11" s="17">
        <v>7.5344689895917999E-2</v>
      </c>
      <c r="BD11" s="17">
        <v>7.8516892344588807E-2</v>
      </c>
      <c r="BE11" s="17">
        <v>0.101624028849639</v>
      </c>
      <c r="BF11" s="17">
        <v>7.2912484884453801E-2</v>
      </c>
      <c r="BG11" s="17">
        <v>0.1306086628642</v>
      </c>
      <c r="BH11" s="17"/>
      <c r="BI11" s="17">
        <v>8.6233966801908604E-2</v>
      </c>
      <c r="BJ11" s="17"/>
      <c r="BK11" s="17">
        <v>7.9419847821184802E-2</v>
      </c>
      <c r="BL11" s="17">
        <v>9.4431274922382194E-2</v>
      </c>
      <c r="BM11" s="17">
        <v>9.0177727666981705E-2</v>
      </c>
      <c r="BN11" s="17">
        <v>0</v>
      </c>
      <c r="BO11" s="17"/>
      <c r="BP11" s="17">
        <v>2.5935711125226201E-2</v>
      </c>
      <c r="BQ11" s="17">
        <v>8.0081354910092495E-2</v>
      </c>
      <c r="BR11" s="17">
        <v>0.43074544281642502</v>
      </c>
      <c r="BS11" s="17">
        <v>3.2033265155521601E-2</v>
      </c>
      <c r="BT11" s="17">
        <v>4.90405643071943E-2</v>
      </c>
      <c r="BU11" s="17"/>
      <c r="BV11" s="17">
        <v>1.44398903380919E-2</v>
      </c>
      <c r="BW11" s="17">
        <v>2.65946295296163E-2</v>
      </c>
      <c r="BX11" s="17">
        <v>0.545660793839856</v>
      </c>
      <c r="BY11" s="17">
        <v>2.8375098610949698E-2</v>
      </c>
      <c r="BZ11" s="17">
        <v>5.1628332799946101E-2</v>
      </c>
      <c r="CA11" s="17"/>
      <c r="CB11" s="17">
        <v>4.5903045148283E-2</v>
      </c>
      <c r="CC11" s="17">
        <v>0.111821508066193</v>
      </c>
      <c r="CD11" s="17"/>
      <c r="CE11" s="17">
        <v>2.5891281263154101E-2</v>
      </c>
      <c r="CF11" s="17"/>
      <c r="CG11" s="17">
        <v>4.0447216696390703E-2</v>
      </c>
    </row>
    <row r="12" spans="2:85" x14ac:dyDescent="0.35">
      <c r="B12" s="18" t="s">
        <v>79</v>
      </c>
      <c r="C12" s="17">
        <v>0.132900763770575</v>
      </c>
      <c r="D12" s="17">
        <v>0.116410539567708</v>
      </c>
      <c r="E12" s="17">
        <v>0.14698133475337</v>
      </c>
      <c r="F12" s="17"/>
      <c r="G12" s="17">
        <v>0.26703931639671102</v>
      </c>
      <c r="H12" s="17">
        <v>0.17830545204838699</v>
      </c>
      <c r="I12" s="17">
        <v>0.137904456555794</v>
      </c>
      <c r="J12" s="17">
        <v>8.5515339932011103E-2</v>
      </c>
      <c r="K12" s="17">
        <v>9.6060357416209705E-2</v>
      </c>
      <c r="L12" s="17">
        <v>6.6154715884037193E-2</v>
      </c>
      <c r="M12" s="17"/>
      <c r="N12" s="17">
        <v>0.108193431493655</v>
      </c>
      <c r="O12" s="17">
        <v>0.115404047443494</v>
      </c>
      <c r="P12" s="17">
        <v>0.18523063732011699</v>
      </c>
      <c r="Q12" s="17">
        <v>0.13279418499638099</v>
      </c>
      <c r="R12" s="17"/>
      <c r="S12" s="17">
        <v>0.14091072058634699</v>
      </c>
      <c r="T12" s="17">
        <v>0.11962137409831899</v>
      </c>
      <c r="U12" s="17">
        <v>0.11669367592407</v>
      </c>
      <c r="V12" s="17">
        <v>0.18558398221948499</v>
      </c>
      <c r="W12" s="17">
        <v>0.106490209339912</v>
      </c>
      <c r="X12" s="17">
        <v>8.1604512177540695E-2</v>
      </c>
      <c r="Y12" s="17">
        <v>0.14414105056203999</v>
      </c>
      <c r="Z12" s="17">
        <v>5.0779747369420598E-2</v>
      </c>
      <c r="AA12" s="17">
        <v>0.149753683286862</v>
      </c>
      <c r="AB12" s="17">
        <v>0.16813555684675499</v>
      </c>
      <c r="AC12" s="17">
        <v>0.18498900213734701</v>
      </c>
      <c r="AD12" s="17">
        <v>7.8083471597110599E-2</v>
      </c>
      <c r="AE12" s="17"/>
      <c r="AF12" s="17">
        <v>0.173498813538709</v>
      </c>
      <c r="AG12" s="17">
        <v>0.14490089042291299</v>
      </c>
      <c r="AH12" s="17">
        <v>0.110024552454661</v>
      </c>
      <c r="AI12" s="17">
        <v>0.19293563065164099</v>
      </c>
      <c r="AJ12" s="17">
        <v>0.14816907354067499</v>
      </c>
      <c r="AK12" s="17">
        <v>0.18523716015035099</v>
      </c>
      <c r="AL12" s="17">
        <v>0.10116007720091801</v>
      </c>
      <c r="AM12" s="17">
        <v>0.14178640666616801</v>
      </c>
      <c r="AN12" s="17">
        <v>0.159963127891802</v>
      </c>
      <c r="AO12" s="17">
        <v>0.15641149473327301</v>
      </c>
      <c r="AP12" s="17">
        <v>0.113951356954546</v>
      </c>
      <c r="AQ12" s="17">
        <v>6.2991165010611402E-2</v>
      </c>
      <c r="AR12" s="17">
        <v>0.18611226941247599</v>
      </c>
      <c r="AS12" s="17">
        <v>0.10499730480505901</v>
      </c>
      <c r="AT12" s="17">
        <v>4.4224210061822498E-2</v>
      </c>
      <c r="AU12" s="17">
        <v>8.4475819601330104E-2</v>
      </c>
      <c r="AV12" s="17"/>
      <c r="AW12" s="17">
        <v>0.14629913654087701</v>
      </c>
      <c r="AX12" s="17">
        <v>0.12771330454772101</v>
      </c>
      <c r="AY12" s="17">
        <v>0.145585695718639</v>
      </c>
      <c r="AZ12" s="17">
        <v>0.14847175652661601</v>
      </c>
      <c r="BA12" s="17">
        <v>6.1125142917743402E-2</v>
      </c>
      <c r="BB12" s="17"/>
      <c r="BC12" s="17">
        <v>0.16021123972625001</v>
      </c>
      <c r="BD12" s="17">
        <v>0.100580935636378</v>
      </c>
      <c r="BE12" s="17">
        <v>0.12975261328995399</v>
      </c>
      <c r="BF12" s="17">
        <v>0.173956177992904</v>
      </c>
      <c r="BG12" s="17">
        <v>0.24786284722252</v>
      </c>
      <c r="BH12" s="17"/>
      <c r="BI12" s="17">
        <v>0.13183641618794001</v>
      </c>
      <c r="BJ12" s="17"/>
      <c r="BK12" s="17">
        <v>0.18603221565459899</v>
      </c>
      <c r="BL12" s="17">
        <v>0.129228083969882</v>
      </c>
      <c r="BM12" s="17">
        <v>0.113539471535638</v>
      </c>
      <c r="BN12" s="17">
        <v>0.20946072484137901</v>
      </c>
      <c r="BO12" s="17"/>
      <c r="BP12" s="17">
        <v>2.84043628778636E-2</v>
      </c>
      <c r="BQ12" s="17">
        <v>0.12990455920145599</v>
      </c>
      <c r="BR12" s="17">
        <v>0.13013385129621299</v>
      </c>
      <c r="BS12" s="17">
        <v>4.4058936198731101E-2</v>
      </c>
      <c r="BT12" s="17">
        <v>0.62503711246168903</v>
      </c>
      <c r="BU12" s="17"/>
      <c r="BV12" s="17">
        <v>4.6914746800627502E-2</v>
      </c>
      <c r="BW12" s="17">
        <v>4.9118060623525001E-2</v>
      </c>
      <c r="BX12" s="17">
        <v>0.118041093261609</v>
      </c>
      <c r="BY12" s="17">
        <v>5.2829088749410003E-2</v>
      </c>
      <c r="BZ12" s="17">
        <v>0.66554445355029901</v>
      </c>
      <c r="CA12" s="17"/>
      <c r="CB12" s="17">
        <v>8.0117445731797396E-2</v>
      </c>
      <c r="CC12" s="17">
        <v>0.16381540101499401</v>
      </c>
      <c r="CD12" s="17"/>
      <c r="CE12" s="17">
        <v>4.9260855058421898E-2</v>
      </c>
      <c r="CF12" s="17"/>
      <c r="CG12" s="17">
        <v>0.10121304070653001</v>
      </c>
    </row>
    <row r="13" spans="2:85" x14ac:dyDescent="0.35">
      <c r="B13" s="18" t="s">
        <v>78</v>
      </c>
      <c r="C13" s="17">
        <v>0.19741028376552699</v>
      </c>
      <c r="D13" s="17">
        <v>0.214788744767096</v>
      </c>
      <c r="E13" s="17">
        <v>0.18104615266680901</v>
      </c>
      <c r="F13" s="17"/>
      <c r="G13" s="17">
        <v>0.17263754162429201</v>
      </c>
      <c r="H13" s="17">
        <v>0.152114627167621</v>
      </c>
      <c r="I13" s="17">
        <v>0.226815586502955</v>
      </c>
      <c r="J13" s="17">
        <v>0.19148687174655901</v>
      </c>
      <c r="K13" s="17">
        <v>0.26069468373643401</v>
      </c>
      <c r="L13" s="17">
        <v>0.18918752896803301</v>
      </c>
      <c r="M13" s="17"/>
      <c r="N13" s="17">
        <v>0.150100370404781</v>
      </c>
      <c r="O13" s="17">
        <v>0.17805765378586999</v>
      </c>
      <c r="P13" s="17">
        <v>0.242486264098037</v>
      </c>
      <c r="Q13" s="17">
        <v>0.22863080742506101</v>
      </c>
      <c r="R13" s="17"/>
      <c r="S13" s="17">
        <v>0.12577544438743901</v>
      </c>
      <c r="T13" s="17">
        <v>0.19472858245606001</v>
      </c>
      <c r="U13" s="17">
        <v>0.26215217189842699</v>
      </c>
      <c r="V13" s="17">
        <v>0.241803951383742</v>
      </c>
      <c r="W13" s="17">
        <v>0.26169598637018598</v>
      </c>
      <c r="X13" s="17">
        <v>0.21149187376391801</v>
      </c>
      <c r="Y13" s="17">
        <v>0.17328108843536699</v>
      </c>
      <c r="Z13" s="17">
        <v>0.269518603743091</v>
      </c>
      <c r="AA13" s="17">
        <v>0.233404666617849</v>
      </c>
      <c r="AB13" s="17">
        <v>0.143490663490104</v>
      </c>
      <c r="AC13" s="17">
        <v>0.15634538092522601</v>
      </c>
      <c r="AD13" s="17">
        <v>0.11270271790134399</v>
      </c>
      <c r="AE13" s="17"/>
      <c r="AF13" s="17">
        <v>8.8552122629087696E-2</v>
      </c>
      <c r="AG13" s="17">
        <v>0.22876986610598901</v>
      </c>
      <c r="AH13" s="17">
        <v>0.21009200233314301</v>
      </c>
      <c r="AI13" s="17">
        <v>0.23179069890361401</v>
      </c>
      <c r="AJ13" s="17">
        <v>0.18079694144035599</v>
      </c>
      <c r="AK13" s="17">
        <v>0.215401622437498</v>
      </c>
      <c r="AL13" s="17">
        <v>0.26371257024787897</v>
      </c>
      <c r="AM13" s="17">
        <v>0.249455712380135</v>
      </c>
      <c r="AN13" s="17">
        <v>0.18015231210996799</v>
      </c>
      <c r="AO13" s="17">
        <v>0.17085036625712499</v>
      </c>
      <c r="AP13" s="17">
        <v>0.21112272083796699</v>
      </c>
      <c r="AQ13" s="17">
        <v>0.21780996552169299</v>
      </c>
      <c r="AR13" s="17">
        <v>0.13267551607662001</v>
      </c>
      <c r="AS13" s="17">
        <v>0.17073621345124201</v>
      </c>
      <c r="AT13" s="17">
        <v>7.9815685870106803E-2</v>
      </c>
      <c r="AU13" s="17">
        <v>0.15149288886606599</v>
      </c>
      <c r="AV13" s="17"/>
      <c r="AW13" s="17">
        <v>0.251635007221367</v>
      </c>
      <c r="AX13" s="17">
        <v>0.21203688540714599</v>
      </c>
      <c r="AY13" s="17">
        <v>0.13383159080417001</v>
      </c>
      <c r="AZ13" s="17">
        <v>0.148849015343267</v>
      </c>
      <c r="BA13" s="17">
        <v>0.24137988478845099</v>
      </c>
      <c r="BB13" s="17"/>
      <c r="BC13" s="17">
        <v>0.13379555641150401</v>
      </c>
      <c r="BD13" s="17">
        <v>0.18354408725534899</v>
      </c>
      <c r="BE13" s="17">
        <v>0.22221843986619999</v>
      </c>
      <c r="BF13" s="17">
        <v>0.20840447148296701</v>
      </c>
      <c r="BG13" s="17">
        <v>0.231601048876757</v>
      </c>
      <c r="BH13" s="17"/>
      <c r="BI13" s="17">
        <v>0.20252513807320799</v>
      </c>
      <c r="BJ13" s="17"/>
      <c r="BK13" s="17">
        <v>0.14761263370735</v>
      </c>
      <c r="BL13" s="17">
        <v>0.188436088249995</v>
      </c>
      <c r="BM13" s="17">
        <v>0.22303911370891299</v>
      </c>
      <c r="BN13" s="17">
        <v>0.105450572783826</v>
      </c>
      <c r="BO13" s="17"/>
      <c r="BP13" s="17">
        <v>0.15200096273865399</v>
      </c>
      <c r="BQ13" s="17">
        <v>0.119350638379726</v>
      </c>
      <c r="BR13" s="17">
        <v>6.7968651071463798E-2</v>
      </c>
      <c r="BS13" s="17">
        <v>0.70853930942190801</v>
      </c>
      <c r="BT13" s="17">
        <v>7.0427449000085393E-2</v>
      </c>
      <c r="BU13" s="17"/>
      <c r="BV13" s="17">
        <v>4.6375213385144297E-2</v>
      </c>
      <c r="BW13" s="17">
        <v>3.7979831906776097E-2</v>
      </c>
      <c r="BX13" s="17">
        <v>1.8383020045954199E-2</v>
      </c>
      <c r="BY13" s="17">
        <v>0.68714326552631499</v>
      </c>
      <c r="BZ13" s="17">
        <v>5.1624465773082599E-2</v>
      </c>
      <c r="CA13" s="17"/>
      <c r="CB13" s="17">
        <v>0.45927097553795598</v>
      </c>
      <c r="CC13" s="17">
        <v>4.40412157435058E-2</v>
      </c>
      <c r="CD13" s="17"/>
      <c r="CE13" s="17">
        <v>3.3843136403924001E-2</v>
      </c>
      <c r="CF13" s="17"/>
      <c r="CG13" s="17">
        <v>0.33931072107237897</v>
      </c>
    </row>
    <row r="14" spans="2:85" x14ac:dyDescent="0.35">
      <c r="B14" s="18" t="s">
        <v>231</v>
      </c>
      <c r="C14" s="17">
        <v>2.85803048072658E-2</v>
      </c>
      <c r="D14" s="17">
        <v>2.84199167239753E-2</v>
      </c>
      <c r="E14" s="17">
        <v>2.8252758786411099E-2</v>
      </c>
      <c r="F14" s="17"/>
      <c r="G14" s="17">
        <v>4.0921760283187801E-2</v>
      </c>
      <c r="H14" s="17">
        <v>3.6199898349159598E-2</v>
      </c>
      <c r="I14" s="17">
        <v>3.1340837578245802E-2</v>
      </c>
      <c r="J14" s="17">
        <v>2.63345644751743E-2</v>
      </c>
      <c r="K14" s="17">
        <v>1.5121088571088501E-2</v>
      </c>
      <c r="L14" s="17">
        <v>2.28032846237139E-2</v>
      </c>
      <c r="M14" s="17"/>
      <c r="N14" s="17">
        <v>2.4995447358419399E-2</v>
      </c>
      <c r="O14" s="17">
        <v>3.2280086749760101E-2</v>
      </c>
      <c r="P14" s="17">
        <v>3.1307373515412899E-2</v>
      </c>
      <c r="Q14" s="17">
        <v>2.5034712235987199E-2</v>
      </c>
      <c r="R14" s="17"/>
      <c r="S14" s="17">
        <v>2.7938641723942701E-2</v>
      </c>
      <c r="T14" s="17">
        <v>3.49712847321247E-3</v>
      </c>
      <c r="U14" s="17">
        <v>5.0863129317189502E-3</v>
      </c>
      <c r="V14" s="17">
        <v>7.2689546899069304E-3</v>
      </c>
      <c r="W14" s="17">
        <v>5.9767879709200803E-3</v>
      </c>
      <c r="X14" s="17">
        <v>1.7300126451038698E-2</v>
      </c>
      <c r="Y14" s="17">
        <v>7.5146990107444996E-3</v>
      </c>
      <c r="Z14" s="17">
        <v>0</v>
      </c>
      <c r="AA14" s="17">
        <v>1.8841267545432999E-2</v>
      </c>
      <c r="AB14" s="17">
        <v>0.15951245508428399</v>
      </c>
      <c r="AC14" s="17">
        <v>0</v>
      </c>
      <c r="AD14" s="17">
        <v>0.13650368502483801</v>
      </c>
      <c r="AE14" s="17"/>
      <c r="AF14" s="17">
        <v>4.8487907899237299E-2</v>
      </c>
      <c r="AG14" s="17">
        <v>8.7949870489557793E-3</v>
      </c>
      <c r="AH14" s="17">
        <v>2.9545311422211801E-2</v>
      </c>
      <c r="AI14" s="17">
        <v>7.1368380827648403E-2</v>
      </c>
      <c r="AJ14" s="17">
        <v>2.2026181425274498E-2</v>
      </c>
      <c r="AK14" s="17">
        <v>2.71516027109313E-2</v>
      </c>
      <c r="AL14" s="17">
        <v>1.91025310837078E-2</v>
      </c>
      <c r="AM14" s="17">
        <v>0</v>
      </c>
      <c r="AN14" s="17">
        <v>1.34144225445674E-2</v>
      </c>
      <c r="AO14" s="17">
        <v>2.1752050315266402E-2</v>
      </c>
      <c r="AP14" s="17">
        <v>4.5739910590245403E-2</v>
      </c>
      <c r="AQ14" s="17">
        <v>4.9716417394637398E-2</v>
      </c>
      <c r="AR14" s="17">
        <v>0</v>
      </c>
      <c r="AS14" s="17">
        <v>2.0137973503961699E-2</v>
      </c>
      <c r="AT14" s="17">
        <v>1.78528253727759E-2</v>
      </c>
      <c r="AU14" s="17">
        <v>5.8592631672560201E-2</v>
      </c>
      <c r="AV14" s="17"/>
      <c r="AW14" s="17">
        <v>1.655351044384E-2</v>
      </c>
      <c r="AX14" s="17">
        <v>3.5171599035480797E-2</v>
      </c>
      <c r="AY14" s="17">
        <v>2.81942908405764E-2</v>
      </c>
      <c r="AZ14" s="17">
        <v>1.18892248842026E-2</v>
      </c>
      <c r="BA14" s="17">
        <v>1.50332512270195E-2</v>
      </c>
      <c r="BB14" s="17"/>
      <c r="BC14" s="17">
        <v>2.6414159361092902E-2</v>
      </c>
      <c r="BD14" s="17">
        <v>3.4584042829215803E-2</v>
      </c>
      <c r="BE14" s="17">
        <v>2.2477779702292099E-2</v>
      </c>
      <c r="BF14" s="17">
        <v>3.1677479430743498E-2</v>
      </c>
      <c r="BG14" s="17">
        <v>2.4663947108227401E-2</v>
      </c>
      <c r="BH14" s="17"/>
      <c r="BI14" s="17">
        <v>2.9002089409859998E-2</v>
      </c>
      <c r="BJ14" s="17"/>
      <c r="BK14" s="17">
        <v>2.2499754200458199E-2</v>
      </c>
      <c r="BL14" s="17">
        <v>3.3903215044942703E-2</v>
      </c>
      <c r="BM14" s="17">
        <v>2.7093477564707098E-2</v>
      </c>
      <c r="BN14" s="17">
        <v>4.55994918220652E-2</v>
      </c>
      <c r="BO14" s="17"/>
      <c r="BP14" s="17">
        <v>1.94031098723119E-3</v>
      </c>
      <c r="BQ14" s="17">
        <v>2.8564519259259499E-2</v>
      </c>
      <c r="BR14" s="17">
        <v>5.6872333219053304E-3</v>
      </c>
      <c r="BS14" s="17">
        <v>2.5894504545589E-2</v>
      </c>
      <c r="BT14" s="17">
        <v>1.70619788230797E-2</v>
      </c>
      <c r="BU14" s="17"/>
      <c r="BV14" s="17">
        <v>8.18918739378976E-3</v>
      </c>
      <c r="BW14" s="17">
        <v>2.6399045141776802E-2</v>
      </c>
      <c r="BX14" s="17">
        <v>1.5897571038648702E-2</v>
      </c>
      <c r="BY14" s="17">
        <v>1.2205247447677399E-2</v>
      </c>
      <c r="BZ14" s="17">
        <v>2.25806406993256E-2</v>
      </c>
      <c r="CA14" s="17"/>
      <c r="CB14" s="17">
        <v>2.11570684868106E-2</v>
      </c>
      <c r="CC14" s="17">
        <v>3.29280166706594E-2</v>
      </c>
      <c r="CD14" s="17"/>
      <c r="CE14" s="17">
        <v>2.6871773710344798E-2</v>
      </c>
      <c r="CF14" s="17"/>
      <c r="CG14" s="17">
        <v>4.2089960735884398E-2</v>
      </c>
    </row>
    <row r="15" spans="2:85" x14ac:dyDescent="0.35">
      <c r="B15" s="18" t="s">
        <v>232</v>
      </c>
      <c r="C15" s="17">
        <v>9.3510822702821805E-3</v>
      </c>
      <c r="D15" s="17">
        <v>9.2534751926462693E-3</v>
      </c>
      <c r="E15" s="17">
        <v>9.4740112037396997E-3</v>
      </c>
      <c r="F15" s="17"/>
      <c r="G15" s="17">
        <v>0</v>
      </c>
      <c r="H15" s="17">
        <v>1.9693023310532101E-2</v>
      </c>
      <c r="I15" s="17">
        <v>7.6484405823049797E-3</v>
      </c>
      <c r="J15" s="17">
        <v>2.00845903482109E-2</v>
      </c>
      <c r="K15" s="17">
        <v>3.0917610407586002E-3</v>
      </c>
      <c r="L15" s="17">
        <v>4.0020718050689397E-3</v>
      </c>
      <c r="M15" s="17"/>
      <c r="N15" s="17">
        <v>8.0328023151961803E-3</v>
      </c>
      <c r="O15" s="17">
        <v>1.27571315812996E-2</v>
      </c>
      <c r="P15" s="17">
        <v>3.9383938968293496E-3</v>
      </c>
      <c r="Q15" s="17">
        <v>1.20705077651177E-2</v>
      </c>
      <c r="R15" s="17"/>
      <c r="S15" s="17">
        <v>1.00373919928724E-2</v>
      </c>
      <c r="T15" s="17">
        <v>8.0685978221227504E-3</v>
      </c>
      <c r="U15" s="17">
        <v>5.11978837451836E-3</v>
      </c>
      <c r="V15" s="17">
        <v>0</v>
      </c>
      <c r="W15" s="17">
        <v>0</v>
      </c>
      <c r="X15" s="17">
        <v>1.09975789050569E-2</v>
      </c>
      <c r="Y15" s="17">
        <v>1.10746681092971E-2</v>
      </c>
      <c r="Z15" s="17">
        <v>0</v>
      </c>
      <c r="AA15" s="17">
        <v>0</v>
      </c>
      <c r="AB15" s="17">
        <v>1.6312124821975301E-2</v>
      </c>
      <c r="AC15" s="17">
        <v>6.2865143331047799E-2</v>
      </c>
      <c r="AD15" s="17">
        <v>0</v>
      </c>
      <c r="AE15" s="17"/>
      <c r="AF15" s="17">
        <v>3.6497963243795999E-2</v>
      </c>
      <c r="AG15" s="17">
        <v>1.5849755475623301E-2</v>
      </c>
      <c r="AH15" s="17">
        <v>0</v>
      </c>
      <c r="AI15" s="17">
        <v>9.2311844045007904E-3</v>
      </c>
      <c r="AJ15" s="17">
        <v>2.2142787321130199E-2</v>
      </c>
      <c r="AK15" s="17">
        <v>9.4213595220030699E-3</v>
      </c>
      <c r="AL15" s="17">
        <v>4.4669204263865104E-3</v>
      </c>
      <c r="AM15" s="17">
        <v>1.7489584684100098E-2</v>
      </c>
      <c r="AN15" s="17">
        <v>1.38735047388824E-2</v>
      </c>
      <c r="AO15" s="17">
        <v>9.2597821487463393E-3</v>
      </c>
      <c r="AP15" s="17">
        <v>1.4643370365844101E-2</v>
      </c>
      <c r="AQ15" s="17">
        <v>0</v>
      </c>
      <c r="AR15" s="17">
        <v>8.9581361417347492E-3</v>
      </c>
      <c r="AS15" s="17">
        <v>0</v>
      </c>
      <c r="AT15" s="17">
        <v>0</v>
      </c>
      <c r="AU15" s="17">
        <v>0</v>
      </c>
      <c r="AV15" s="17"/>
      <c r="AW15" s="17">
        <v>8.7323801210634506E-3</v>
      </c>
      <c r="AX15" s="17">
        <v>6.2833228907664103E-3</v>
      </c>
      <c r="AY15" s="17">
        <v>1.1191330090616101E-2</v>
      </c>
      <c r="AZ15" s="17">
        <v>1.62849019313532E-2</v>
      </c>
      <c r="BA15" s="17">
        <v>2.1043294304499801E-2</v>
      </c>
      <c r="BB15" s="17"/>
      <c r="BC15" s="17">
        <v>7.8310571288953707E-3</v>
      </c>
      <c r="BD15" s="17">
        <v>7.8677707493339608E-3</v>
      </c>
      <c r="BE15" s="17">
        <v>8.3238721996947099E-3</v>
      </c>
      <c r="BF15" s="17">
        <v>1.02727448993495E-2</v>
      </c>
      <c r="BG15" s="17">
        <v>3.74071967718086E-2</v>
      </c>
      <c r="BH15" s="17"/>
      <c r="BI15" s="17">
        <v>7.9103279077275008E-3</v>
      </c>
      <c r="BJ15" s="17"/>
      <c r="BK15" s="17">
        <v>1.1930197524506201E-2</v>
      </c>
      <c r="BL15" s="17">
        <v>5.87051149305524E-3</v>
      </c>
      <c r="BM15" s="17">
        <v>9.8921334948982396E-3</v>
      </c>
      <c r="BN15" s="17">
        <v>1.98091359520512E-2</v>
      </c>
      <c r="BO15" s="17"/>
      <c r="BP15" s="17">
        <v>2.6357178010223501E-3</v>
      </c>
      <c r="BQ15" s="17">
        <v>8.9750853812868708E-3</v>
      </c>
      <c r="BR15" s="17">
        <v>0</v>
      </c>
      <c r="BS15" s="17">
        <v>9.1092769665042598E-3</v>
      </c>
      <c r="BT15" s="17">
        <v>2.2358387468508399E-2</v>
      </c>
      <c r="BU15" s="17"/>
      <c r="BV15" s="17">
        <v>2.8789404387669802E-3</v>
      </c>
      <c r="BW15" s="17">
        <v>7.05223425735954E-3</v>
      </c>
      <c r="BX15" s="17">
        <v>4.4917927806460501E-3</v>
      </c>
      <c r="BY15" s="17">
        <v>9.9706918145246806E-3</v>
      </c>
      <c r="BZ15" s="17">
        <v>8.3083037878660896E-3</v>
      </c>
      <c r="CA15" s="17"/>
      <c r="CB15" s="17">
        <v>5.8301150175085002E-3</v>
      </c>
      <c r="CC15" s="17">
        <v>1.14132759597545E-2</v>
      </c>
      <c r="CD15" s="17"/>
      <c r="CE15" s="17">
        <v>5.6731204273452497E-3</v>
      </c>
      <c r="CF15" s="17"/>
      <c r="CG15" s="17">
        <v>1.3881665020441501E-2</v>
      </c>
    </row>
    <row r="16" spans="2:85" x14ac:dyDescent="0.35">
      <c r="B16" s="18" t="s">
        <v>233</v>
      </c>
      <c r="C16" s="19">
        <v>0.14976324864864299</v>
      </c>
      <c r="D16" s="19">
        <v>0.116058009936738</v>
      </c>
      <c r="E16" s="19">
        <v>0.18308075797664899</v>
      </c>
      <c r="F16" s="19"/>
      <c r="G16" s="19">
        <v>0.129991707712482</v>
      </c>
      <c r="H16" s="19">
        <v>0.134813497455746</v>
      </c>
      <c r="I16" s="19">
        <v>0.119208293241752</v>
      </c>
      <c r="J16" s="19">
        <v>0.16371367929435601</v>
      </c>
      <c r="K16" s="19">
        <v>0.18886408314735501</v>
      </c>
      <c r="L16" s="19">
        <v>0.16230518555016599</v>
      </c>
      <c r="M16" s="19"/>
      <c r="N16" s="19">
        <v>0.127008030260646</v>
      </c>
      <c r="O16" s="19">
        <v>0.15910555630736101</v>
      </c>
      <c r="P16" s="19">
        <v>0.128642933295807</v>
      </c>
      <c r="Q16" s="19">
        <v>0.184406868042296</v>
      </c>
      <c r="R16" s="19"/>
      <c r="S16" s="19">
        <v>0.119429427156657</v>
      </c>
      <c r="T16" s="19">
        <v>0.13899134793353099</v>
      </c>
      <c r="U16" s="19">
        <v>0.122853270458707</v>
      </c>
      <c r="V16" s="19">
        <v>0.134399646951122</v>
      </c>
      <c r="W16" s="19">
        <v>0.126482083334548</v>
      </c>
      <c r="X16" s="19">
        <v>0.20081931837313399</v>
      </c>
      <c r="Y16" s="19">
        <v>0.16094497349468001</v>
      </c>
      <c r="Z16" s="19">
        <v>0.15702817071012001</v>
      </c>
      <c r="AA16" s="19">
        <v>0.166484544207472</v>
      </c>
      <c r="AB16" s="19">
        <v>0.11683812218415</v>
      </c>
      <c r="AC16" s="19">
        <v>0.16799736550486699</v>
      </c>
      <c r="AD16" s="19">
        <v>0.32504140867376302</v>
      </c>
      <c r="AE16" s="19"/>
      <c r="AF16" s="19">
        <v>0.18993094862330301</v>
      </c>
      <c r="AG16" s="19">
        <v>0.223927209487019</v>
      </c>
      <c r="AH16" s="19">
        <v>0.184364485625756</v>
      </c>
      <c r="AI16" s="19">
        <v>0.104582644651818</v>
      </c>
      <c r="AJ16" s="19">
        <v>0.16469433322264401</v>
      </c>
      <c r="AK16" s="19">
        <v>0.16757910238979401</v>
      </c>
      <c r="AL16" s="19">
        <v>0.13744971189591301</v>
      </c>
      <c r="AM16" s="19">
        <v>0.13226575621475301</v>
      </c>
      <c r="AN16" s="19">
        <v>0.15690483111527601</v>
      </c>
      <c r="AO16" s="19">
        <v>0.16105589368654499</v>
      </c>
      <c r="AP16" s="19">
        <v>0.13647585458229999</v>
      </c>
      <c r="AQ16" s="19">
        <v>0.12335290779473899</v>
      </c>
      <c r="AR16" s="19">
        <v>0.103446995549776</v>
      </c>
      <c r="AS16" s="19">
        <v>0.20829790616826899</v>
      </c>
      <c r="AT16" s="19">
        <v>0.12772274173998899</v>
      </c>
      <c r="AU16" s="19">
        <v>2.6373857500081699E-2</v>
      </c>
      <c r="AV16" s="19"/>
      <c r="AW16" s="19">
        <v>0.15389521872752299</v>
      </c>
      <c r="AX16" s="19">
        <v>0.18522225687276</v>
      </c>
      <c r="AY16" s="19">
        <v>0.13699482420749901</v>
      </c>
      <c r="AZ16" s="19">
        <v>0.101769395780111</v>
      </c>
      <c r="BA16" s="19">
        <v>5.9027150968993997E-2</v>
      </c>
      <c r="BB16" s="19"/>
      <c r="BC16" s="19">
        <v>9.1401722993548595E-2</v>
      </c>
      <c r="BD16" s="19">
        <v>0.130076663796795</v>
      </c>
      <c r="BE16" s="19">
        <v>0.15913999352307201</v>
      </c>
      <c r="BF16" s="19">
        <v>0.23079118834043899</v>
      </c>
      <c r="BG16" s="19">
        <v>9.5053596014148506E-2</v>
      </c>
      <c r="BH16" s="19"/>
      <c r="BI16" s="19">
        <v>0.14287323355577999</v>
      </c>
      <c r="BJ16" s="19"/>
      <c r="BK16" s="19">
        <v>0.16571281446378699</v>
      </c>
      <c r="BL16" s="19">
        <v>0.15485027890414599</v>
      </c>
      <c r="BM16" s="19">
        <v>0.13550327613977101</v>
      </c>
      <c r="BN16" s="19">
        <v>0.29508241130810298</v>
      </c>
      <c r="BO16" s="19"/>
      <c r="BP16" s="19">
        <v>0.119735347465959</v>
      </c>
      <c r="BQ16" s="19">
        <v>9.7642160512978596E-2</v>
      </c>
      <c r="BR16" s="19">
        <v>0.12259508257627599</v>
      </c>
      <c r="BS16" s="19">
        <v>7.2333904915682298E-2</v>
      </c>
      <c r="BT16" s="19">
        <v>7.2569258438936898E-2</v>
      </c>
      <c r="BU16" s="19"/>
      <c r="BV16" s="19">
        <v>6.5019415572542497E-2</v>
      </c>
      <c r="BW16" s="19">
        <v>7.0906917118487206E-2</v>
      </c>
      <c r="BX16" s="19">
        <v>0.12463523725820599</v>
      </c>
      <c r="BY16" s="19">
        <v>9.1172172005625995E-2</v>
      </c>
      <c r="BZ16" s="19">
        <v>5.8733130882760401E-2</v>
      </c>
      <c r="CA16" s="19"/>
      <c r="CB16" s="19">
        <v>7.4834927054828596E-2</v>
      </c>
      <c r="CC16" s="19">
        <v>0.19364798283121501</v>
      </c>
      <c r="CD16" s="19"/>
      <c r="CE16" s="19">
        <v>7.1433825691636796E-2</v>
      </c>
      <c r="CF16" s="19"/>
      <c r="CG16" s="19">
        <v>5.05238610841535E-2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0.34671606122476201</v>
      </c>
      <c r="D9" s="17">
        <v>0.36344858021455301</v>
      </c>
      <c r="E9" s="17">
        <v>0.330406390609292</v>
      </c>
      <c r="F9" s="17"/>
      <c r="G9" s="17">
        <v>0.27840566573599101</v>
      </c>
      <c r="H9" s="17">
        <v>0.26516659083691102</v>
      </c>
      <c r="I9" s="17">
        <v>0.34893167897368499</v>
      </c>
      <c r="J9" s="17">
        <v>0.37265323475655399</v>
      </c>
      <c r="K9" s="17">
        <v>0.38995123418546102</v>
      </c>
      <c r="L9" s="17">
        <v>0.40646397356667302</v>
      </c>
      <c r="M9" s="17"/>
      <c r="N9" s="17">
        <v>0.34272692104668701</v>
      </c>
      <c r="O9" s="17">
        <v>0.34764946785242901</v>
      </c>
      <c r="P9" s="17">
        <v>0.319464687221588</v>
      </c>
      <c r="Q9" s="17">
        <v>0.37538094176688802</v>
      </c>
      <c r="R9" s="17"/>
      <c r="S9" s="17">
        <v>0.37511873314639499</v>
      </c>
      <c r="T9" s="17">
        <v>0.39053430679228501</v>
      </c>
      <c r="U9" s="17">
        <v>0.4158521427097</v>
      </c>
      <c r="V9" s="17">
        <v>0.36236100234966101</v>
      </c>
      <c r="W9" s="17">
        <v>0.34605691555143703</v>
      </c>
      <c r="X9" s="17">
        <v>0.35234748698065399</v>
      </c>
      <c r="Y9" s="17">
        <v>0.333898950356738</v>
      </c>
      <c r="Z9" s="17">
        <v>0.48740016929769597</v>
      </c>
      <c r="AA9" s="17">
        <v>0.26771546397277801</v>
      </c>
      <c r="AB9" s="17">
        <v>0.24618546055465801</v>
      </c>
      <c r="AC9" s="17">
        <v>0.362892503128803</v>
      </c>
      <c r="AD9" s="17">
        <v>0.190905167675822</v>
      </c>
      <c r="AE9" s="17"/>
      <c r="AF9" s="17">
        <v>0.22483747613953001</v>
      </c>
      <c r="AG9" s="17">
        <v>0.30481664457777702</v>
      </c>
      <c r="AH9" s="17">
        <v>0.29562275633801899</v>
      </c>
      <c r="AI9" s="17">
        <v>0.407371354398606</v>
      </c>
      <c r="AJ9" s="17">
        <v>0.33340926721542202</v>
      </c>
      <c r="AK9" s="17">
        <v>0.34425049299014399</v>
      </c>
      <c r="AL9" s="17">
        <v>0.35458163754308603</v>
      </c>
      <c r="AM9" s="17">
        <v>0.34980811128940897</v>
      </c>
      <c r="AN9" s="17">
        <v>0.34169370688095502</v>
      </c>
      <c r="AO9" s="17">
        <v>0.27894194793459698</v>
      </c>
      <c r="AP9" s="17">
        <v>0.37561212449007803</v>
      </c>
      <c r="AQ9" s="17">
        <v>0.41417094173924601</v>
      </c>
      <c r="AR9" s="17">
        <v>0.33467723726123999</v>
      </c>
      <c r="AS9" s="17">
        <v>0.38809735701533099</v>
      </c>
      <c r="AT9" s="17">
        <v>0.336909073655494</v>
      </c>
      <c r="AU9" s="17">
        <v>0.32410848192503799</v>
      </c>
      <c r="AV9" s="17"/>
      <c r="AW9" s="17">
        <v>0.399139388010119</v>
      </c>
      <c r="AX9" s="17">
        <v>0.33090701556654201</v>
      </c>
      <c r="AY9" s="17">
        <v>0.312247079484885</v>
      </c>
      <c r="AZ9" s="17">
        <v>0.29701153949418402</v>
      </c>
      <c r="BA9" s="17">
        <v>0.32335962016077302</v>
      </c>
      <c r="BB9" s="17"/>
      <c r="BC9" s="17">
        <v>0.33800599944364701</v>
      </c>
      <c r="BD9" s="17">
        <v>0.338031521442273</v>
      </c>
      <c r="BE9" s="17">
        <v>0.377166148640729</v>
      </c>
      <c r="BF9" s="17">
        <v>0.31280809622049299</v>
      </c>
      <c r="BG9" s="17">
        <v>0.28114399757844799</v>
      </c>
      <c r="BH9" s="17"/>
      <c r="BI9" s="17">
        <v>0.35746513408428798</v>
      </c>
      <c r="BJ9" s="17"/>
      <c r="BK9" s="17">
        <v>0.290502682557647</v>
      </c>
      <c r="BL9" s="17">
        <v>0.34603146629731701</v>
      </c>
      <c r="BM9" s="17">
        <v>0.36875165028899098</v>
      </c>
      <c r="BN9" s="17">
        <v>0.286902575165702</v>
      </c>
      <c r="BO9" s="17"/>
      <c r="BP9" s="17">
        <v>0.50136877788919199</v>
      </c>
      <c r="BQ9" s="17">
        <v>0.31641025795351801</v>
      </c>
      <c r="BR9" s="17">
        <v>0.30765210426113399</v>
      </c>
      <c r="BS9" s="17">
        <v>0.41892131614432399</v>
      </c>
      <c r="BT9" s="17">
        <v>0.203358967450322</v>
      </c>
      <c r="BU9" s="17"/>
      <c r="BV9" s="17">
        <v>0.48857039143641601</v>
      </c>
      <c r="BW9" s="17">
        <v>0.359241746286459</v>
      </c>
      <c r="BX9" s="17">
        <v>0.28069169649810499</v>
      </c>
      <c r="BY9" s="17">
        <v>0.47298857020401902</v>
      </c>
      <c r="BZ9" s="17">
        <v>0.16257415493531599</v>
      </c>
      <c r="CA9" s="17"/>
      <c r="CB9" s="17">
        <v>0.47033482922784597</v>
      </c>
      <c r="CC9" s="17">
        <v>0.27431384189838798</v>
      </c>
      <c r="CD9" s="17"/>
      <c r="CE9" s="17">
        <v>0.37174035974554298</v>
      </c>
      <c r="CF9" s="17"/>
      <c r="CG9" s="17">
        <v>0.46321466758097102</v>
      </c>
    </row>
    <row r="10" spans="2:85" x14ac:dyDescent="0.35">
      <c r="B10" s="18" t="s">
        <v>75</v>
      </c>
      <c r="C10" s="17">
        <v>0.215340877070516</v>
      </c>
      <c r="D10" s="17">
        <v>0.20064134030230099</v>
      </c>
      <c r="E10" s="17">
        <v>0.22974749152472901</v>
      </c>
      <c r="F10" s="17"/>
      <c r="G10" s="17">
        <v>0.26245504438447198</v>
      </c>
      <c r="H10" s="17">
        <v>0.16721413518264699</v>
      </c>
      <c r="I10" s="17">
        <v>0.20248971469948401</v>
      </c>
      <c r="J10" s="17">
        <v>0.28300058982746701</v>
      </c>
      <c r="K10" s="17">
        <v>0.18319421371344199</v>
      </c>
      <c r="L10" s="17">
        <v>0.20021614523629</v>
      </c>
      <c r="M10" s="17"/>
      <c r="N10" s="17">
        <v>0.197510333433911</v>
      </c>
      <c r="O10" s="17">
        <v>0.24950590757056901</v>
      </c>
      <c r="P10" s="17">
        <v>0.23086414151521001</v>
      </c>
      <c r="Q10" s="17">
        <v>0.182469409879675</v>
      </c>
      <c r="R10" s="17"/>
      <c r="S10" s="17">
        <v>0.18284763661609901</v>
      </c>
      <c r="T10" s="17">
        <v>0.21681820644608499</v>
      </c>
      <c r="U10" s="17">
        <v>0.17266502479396301</v>
      </c>
      <c r="V10" s="17">
        <v>0.216206917155644</v>
      </c>
      <c r="W10" s="17">
        <v>0.19917777067904099</v>
      </c>
      <c r="X10" s="17">
        <v>0.18131841629193499</v>
      </c>
      <c r="Y10" s="17">
        <v>0.20869881348643099</v>
      </c>
      <c r="Z10" s="17">
        <v>0.18267292825940301</v>
      </c>
      <c r="AA10" s="17">
        <v>0.28931373207302002</v>
      </c>
      <c r="AB10" s="17">
        <v>0.30187759372849399</v>
      </c>
      <c r="AC10" s="17">
        <v>0.17541156693225099</v>
      </c>
      <c r="AD10" s="17">
        <v>0.20612835880726599</v>
      </c>
      <c r="AE10" s="17"/>
      <c r="AF10" s="17">
        <v>0.259609787687752</v>
      </c>
      <c r="AG10" s="17">
        <v>0.18189852569562401</v>
      </c>
      <c r="AH10" s="17">
        <v>0.24221751351753101</v>
      </c>
      <c r="AI10" s="17">
        <v>0.141985465929161</v>
      </c>
      <c r="AJ10" s="17">
        <v>0.180202687768657</v>
      </c>
      <c r="AK10" s="17">
        <v>0.23810255252922599</v>
      </c>
      <c r="AL10" s="17">
        <v>0.22115036889649001</v>
      </c>
      <c r="AM10" s="17">
        <v>0.22513408153061401</v>
      </c>
      <c r="AN10" s="17">
        <v>0.22439542198101201</v>
      </c>
      <c r="AO10" s="17">
        <v>0.28548903071409298</v>
      </c>
      <c r="AP10" s="17">
        <v>0.214029334721269</v>
      </c>
      <c r="AQ10" s="17">
        <v>0.20572285004560301</v>
      </c>
      <c r="AR10" s="17">
        <v>0.192929467682524</v>
      </c>
      <c r="AS10" s="17">
        <v>0.232235305412726</v>
      </c>
      <c r="AT10" s="17">
        <v>0.21486672760620501</v>
      </c>
      <c r="AU10" s="17">
        <v>0.240715972788314</v>
      </c>
      <c r="AV10" s="17"/>
      <c r="AW10" s="17">
        <v>0.24664118981177499</v>
      </c>
      <c r="AX10" s="17">
        <v>0.221245977907358</v>
      </c>
      <c r="AY10" s="17">
        <v>0.228837048606021</v>
      </c>
      <c r="AZ10" s="17">
        <v>0.194813780230497</v>
      </c>
      <c r="BA10" s="17">
        <v>9.2920491308706998E-2</v>
      </c>
      <c r="BB10" s="17"/>
      <c r="BC10" s="17">
        <v>0.239326412067452</v>
      </c>
      <c r="BD10" s="17">
        <v>0.200489807729962</v>
      </c>
      <c r="BE10" s="17">
        <v>0.191649047351971</v>
      </c>
      <c r="BF10" s="17">
        <v>0.28214745432379701</v>
      </c>
      <c r="BG10" s="17">
        <v>0.26732892207919501</v>
      </c>
      <c r="BH10" s="17"/>
      <c r="BI10" s="17">
        <v>0.210897624427754</v>
      </c>
      <c r="BJ10" s="17"/>
      <c r="BK10" s="17">
        <v>0.216626695991152</v>
      </c>
      <c r="BL10" s="17">
        <v>0.24603990123430999</v>
      </c>
      <c r="BM10" s="17">
        <v>0.19338446592571401</v>
      </c>
      <c r="BN10" s="17">
        <v>0.337116823783849</v>
      </c>
      <c r="BO10" s="17"/>
      <c r="BP10" s="17">
        <v>0.162621462660448</v>
      </c>
      <c r="BQ10" s="17">
        <v>0.27721370273419799</v>
      </c>
      <c r="BR10" s="17">
        <v>0.14153601959075601</v>
      </c>
      <c r="BS10" s="17">
        <v>0.11497675564443301</v>
      </c>
      <c r="BT10" s="17">
        <v>0.25724968358739497</v>
      </c>
      <c r="BU10" s="17"/>
      <c r="BV10" s="17">
        <v>0.193594024312813</v>
      </c>
      <c r="BW10" s="17">
        <v>0.28107780716981601</v>
      </c>
      <c r="BX10" s="17">
        <v>0.25173471248896101</v>
      </c>
      <c r="BY10" s="17">
        <v>0.123623835971179</v>
      </c>
      <c r="BZ10" s="17">
        <v>0.30327587802240902</v>
      </c>
      <c r="CA10" s="17"/>
      <c r="CB10" s="17">
        <v>0.13865241823129901</v>
      </c>
      <c r="CC10" s="17">
        <v>0.26025650522610599</v>
      </c>
      <c r="CD10" s="17"/>
      <c r="CE10" s="17">
        <v>0.27420794602545001</v>
      </c>
      <c r="CF10" s="17"/>
      <c r="CG10" s="17">
        <v>0.17101245367441301</v>
      </c>
    </row>
    <row r="11" spans="2:85" x14ac:dyDescent="0.35">
      <c r="B11" s="18" t="s">
        <v>77</v>
      </c>
      <c r="C11" s="17">
        <v>5.1083042523486499E-2</v>
      </c>
      <c r="D11" s="17">
        <v>5.5295301249103999E-2</v>
      </c>
      <c r="E11" s="17">
        <v>4.71262314241256E-2</v>
      </c>
      <c r="F11" s="17"/>
      <c r="G11" s="17">
        <v>6.7493759641953199E-2</v>
      </c>
      <c r="H11" s="17">
        <v>9.0599485953964498E-2</v>
      </c>
      <c r="I11" s="17">
        <v>7.2959216351631703E-2</v>
      </c>
      <c r="J11" s="17">
        <v>2.8956176726596301E-2</v>
      </c>
      <c r="K11" s="17">
        <v>2.0471917934203301E-2</v>
      </c>
      <c r="L11" s="17">
        <v>2.8803395562139299E-2</v>
      </c>
      <c r="M11" s="17"/>
      <c r="N11" s="17">
        <v>6.6194146326645997E-2</v>
      </c>
      <c r="O11" s="17">
        <v>3.6918926631252097E-2</v>
      </c>
      <c r="P11" s="17">
        <v>5.2237895464872203E-2</v>
      </c>
      <c r="Q11" s="17">
        <v>4.8886124695766503E-2</v>
      </c>
      <c r="R11" s="17"/>
      <c r="S11" s="17">
        <v>9.4867363585352499E-2</v>
      </c>
      <c r="T11" s="17">
        <v>1.81253314739654E-2</v>
      </c>
      <c r="U11" s="17">
        <v>4.4821501342718902E-2</v>
      </c>
      <c r="V11" s="17">
        <v>6.7055778699792595E-2</v>
      </c>
      <c r="W11" s="17">
        <v>1.77810563285291E-2</v>
      </c>
      <c r="X11" s="17">
        <v>7.4732594205999606E-2</v>
      </c>
      <c r="Y11" s="17">
        <v>6.7277413620331905E-2</v>
      </c>
      <c r="Z11" s="17">
        <v>8.3637781040843295E-2</v>
      </c>
      <c r="AA11" s="17">
        <v>2.8174589060244799E-2</v>
      </c>
      <c r="AB11" s="17">
        <v>5.0296623071643197E-2</v>
      </c>
      <c r="AC11" s="17">
        <v>8.9302154342047798E-3</v>
      </c>
      <c r="AD11" s="17">
        <v>3.5662631289045101E-2</v>
      </c>
      <c r="AE11" s="17"/>
      <c r="AF11" s="17">
        <v>0.182349418524648</v>
      </c>
      <c r="AG11" s="17">
        <v>7.7927208514805696E-2</v>
      </c>
      <c r="AH11" s="17">
        <v>3.6592931578424401E-2</v>
      </c>
      <c r="AI11" s="17">
        <v>2.8840146025920999E-2</v>
      </c>
      <c r="AJ11" s="17">
        <v>6.4938648906537805E-2</v>
      </c>
      <c r="AK11" s="17">
        <v>3.03229883780987E-2</v>
      </c>
      <c r="AL11" s="17">
        <v>3.0633083923716799E-2</v>
      </c>
      <c r="AM11" s="17">
        <v>6.52654714302454E-2</v>
      </c>
      <c r="AN11" s="17">
        <v>7.9478184792749706E-2</v>
      </c>
      <c r="AO11" s="17">
        <v>5.5969558336808903E-2</v>
      </c>
      <c r="AP11" s="17">
        <v>4.26766832273065E-2</v>
      </c>
      <c r="AQ11" s="17">
        <v>4.2041373207242098E-2</v>
      </c>
      <c r="AR11" s="17">
        <v>6.7372121806929794E-2</v>
      </c>
      <c r="AS11" s="17">
        <v>0</v>
      </c>
      <c r="AT11" s="17">
        <v>5.2174938987116601E-2</v>
      </c>
      <c r="AU11" s="17">
        <v>9.5038475445169995E-2</v>
      </c>
      <c r="AV11" s="17"/>
      <c r="AW11" s="17">
        <v>3.7025557107954798E-2</v>
      </c>
      <c r="AX11" s="17">
        <v>4.9596572910768501E-2</v>
      </c>
      <c r="AY11" s="17">
        <v>5.1146532951111601E-2</v>
      </c>
      <c r="AZ11" s="17">
        <v>9.2312696429254201E-2</v>
      </c>
      <c r="BA11" s="17">
        <v>0.12663914429425099</v>
      </c>
      <c r="BB11" s="17"/>
      <c r="BC11" s="17">
        <v>0.116073568968136</v>
      </c>
      <c r="BD11" s="17">
        <v>5.1898806667394097E-2</v>
      </c>
      <c r="BE11" s="17">
        <v>3.7968539143933902E-2</v>
      </c>
      <c r="BF11" s="17">
        <v>4.56740328192351E-2</v>
      </c>
      <c r="BG11" s="17">
        <v>0</v>
      </c>
      <c r="BH11" s="17"/>
      <c r="BI11" s="17">
        <v>4.8784910611135497E-2</v>
      </c>
      <c r="BJ11" s="17"/>
      <c r="BK11" s="17">
        <v>6.10503757327088E-2</v>
      </c>
      <c r="BL11" s="17">
        <v>4.4911122377640798E-2</v>
      </c>
      <c r="BM11" s="17">
        <v>5.3130457397527801E-2</v>
      </c>
      <c r="BN11" s="17">
        <v>0</v>
      </c>
      <c r="BO11" s="17"/>
      <c r="BP11" s="17">
        <v>5.4561417024649499E-2</v>
      </c>
      <c r="BQ11" s="17">
        <v>4.3420062715652401E-2</v>
      </c>
      <c r="BR11" s="17">
        <v>0.16825922064888801</v>
      </c>
      <c r="BS11" s="17">
        <v>3.48751958446578E-2</v>
      </c>
      <c r="BT11" s="17">
        <v>4.7888107564376503E-2</v>
      </c>
      <c r="BU11" s="17"/>
      <c r="BV11" s="17">
        <v>4.5716760399931597E-2</v>
      </c>
      <c r="BW11" s="17">
        <v>3.7048697448005798E-2</v>
      </c>
      <c r="BX11" s="17">
        <v>0.16928496513073599</v>
      </c>
      <c r="BY11" s="17">
        <v>3.7832212916461397E-2</v>
      </c>
      <c r="BZ11" s="17">
        <v>3.4622318625995303E-2</v>
      </c>
      <c r="CA11" s="17"/>
      <c r="CB11" s="17">
        <v>4.2994020509824898E-2</v>
      </c>
      <c r="CC11" s="17">
        <v>5.5820698103053401E-2</v>
      </c>
      <c r="CD11" s="17"/>
      <c r="CE11" s="17">
        <v>2.70398480906461E-2</v>
      </c>
      <c r="CF11" s="17"/>
      <c r="CG11" s="17">
        <v>3.8877286910135797E-2</v>
      </c>
    </row>
    <row r="12" spans="2:85" x14ac:dyDescent="0.35">
      <c r="B12" s="18" t="s">
        <v>79</v>
      </c>
      <c r="C12" s="17">
        <v>8.8244936291550002E-2</v>
      </c>
      <c r="D12" s="17">
        <v>0.10456782541839001</v>
      </c>
      <c r="E12" s="17">
        <v>7.1208112491849093E-2</v>
      </c>
      <c r="F12" s="17"/>
      <c r="G12" s="17">
        <v>6.5685594778400497E-2</v>
      </c>
      <c r="H12" s="17">
        <v>0.101380695374341</v>
      </c>
      <c r="I12" s="17">
        <v>6.6572204555218006E-2</v>
      </c>
      <c r="J12" s="17">
        <v>7.5882566524796594E-2</v>
      </c>
      <c r="K12" s="17">
        <v>0.117478963133601</v>
      </c>
      <c r="L12" s="17">
        <v>0.10058444922606299</v>
      </c>
      <c r="M12" s="17"/>
      <c r="N12" s="17">
        <v>0.106099548918765</v>
      </c>
      <c r="O12" s="17">
        <v>9.2054015015637106E-2</v>
      </c>
      <c r="P12" s="17">
        <v>7.5234708510623402E-2</v>
      </c>
      <c r="Q12" s="17">
        <v>7.7155472718655499E-2</v>
      </c>
      <c r="R12" s="17"/>
      <c r="S12" s="17">
        <v>9.3020480811852504E-2</v>
      </c>
      <c r="T12" s="17">
        <v>0.10422439143274299</v>
      </c>
      <c r="U12" s="17">
        <v>5.6148073355187698E-2</v>
      </c>
      <c r="V12" s="17">
        <v>7.8428703032257296E-2</v>
      </c>
      <c r="W12" s="17">
        <v>8.5759214211759097E-2</v>
      </c>
      <c r="X12" s="17">
        <v>9.8960852668058097E-2</v>
      </c>
      <c r="Y12" s="17">
        <v>8.6652866775063397E-2</v>
      </c>
      <c r="Z12" s="17">
        <v>2.38216158291778E-2</v>
      </c>
      <c r="AA12" s="17">
        <v>8.1575321690775998E-2</v>
      </c>
      <c r="AB12" s="17">
        <v>0.130169924986479</v>
      </c>
      <c r="AC12" s="17">
        <v>8.5628715291147794E-2</v>
      </c>
      <c r="AD12" s="17">
        <v>7.7762353786019894E-2</v>
      </c>
      <c r="AE12" s="17"/>
      <c r="AF12" s="17">
        <v>3.5368623335572801E-2</v>
      </c>
      <c r="AG12" s="17">
        <v>7.0427037920994001E-2</v>
      </c>
      <c r="AH12" s="17">
        <v>0.102833435635902</v>
      </c>
      <c r="AI12" s="17">
        <v>7.4684089644304896E-2</v>
      </c>
      <c r="AJ12" s="17">
        <v>0.108998624765793</v>
      </c>
      <c r="AK12" s="17">
        <v>9.1099864880307094E-2</v>
      </c>
      <c r="AL12" s="17">
        <v>8.1914148588870694E-2</v>
      </c>
      <c r="AM12" s="17">
        <v>5.17691405741805E-2</v>
      </c>
      <c r="AN12" s="17">
        <v>7.1160974474239302E-2</v>
      </c>
      <c r="AO12" s="17">
        <v>0.105679179820359</v>
      </c>
      <c r="AP12" s="17">
        <v>9.5936911233564404E-2</v>
      </c>
      <c r="AQ12" s="17">
        <v>8.2732351156383305E-2</v>
      </c>
      <c r="AR12" s="17">
        <v>9.5928391799740498E-2</v>
      </c>
      <c r="AS12" s="17">
        <v>7.8976452968055694E-2</v>
      </c>
      <c r="AT12" s="17">
        <v>7.5516065952443007E-2</v>
      </c>
      <c r="AU12" s="17">
        <v>0.16287549701089499</v>
      </c>
      <c r="AV12" s="17"/>
      <c r="AW12" s="17">
        <v>7.6267559192144604E-2</v>
      </c>
      <c r="AX12" s="17">
        <v>7.8641947346197894E-2</v>
      </c>
      <c r="AY12" s="17">
        <v>9.39963388782874E-2</v>
      </c>
      <c r="AZ12" s="17">
        <v>0.113013860741664</v>
      </c>
      <c r="BA12" s="17">
        <v>9.4320872766402594E-2</v>
      </c>
      <c r="BB12" s="17"/>
      <c r="BC12" s="17">
        <v>7.8530664954525098E-2</v>
      </c>
      <c r="BD12" s="17">
        <v>9.61548838601647E-2</v>
      </c>
      <c r="BE12" s="17">
        <v>0.10127395582153</v>
      </c>
      <c r="BF12" s="17">
        <v>4.47965596762896E-2</v>
      </c>
      <c r="BG12" s="17">
        <v>8.0273157377462601E-2</v>
      </c>
      <c r="BH12" s="17"/>
      <c r="BI12" s="17">
        <v>8.7262517924872898E-2</v>
      </c>
      <c r="BJ12" s="17"/>
      <c r="BK12" s="17">
        <v>0.10538513917654101</v>
      </c>
      <c r="BL12" s="17">
        <v>9.6719319634894704E-2</v>
      </c>
      <c r="BM12" s="17">
        <v>7.9240145997803199E-2</v>
      </c>
      <c r="BN12" s="17">
        <v>5.5799537339030002E-2</v>
      </c>
      <c r="BO12" s="17"/>
      <c r="BP12" s="17">
        <v>0.11897786955603901</v>
      </c>
      <c r="BQ12" s="17">
        <v>7.5208500919592899E-2</v>
      </c>
      <c r="BR12" s="17">
        <v>0.13335060912621299</v>
      </c>
      <c r="BS12" s="17">
        <v>7.0273379109136405E-2</v>
      </c>
      <c r="BT12" s="17">
        <v>0.17568503146487</v>
      </c>
      <c r="BU12" s="17"/>
      <c r="BV12" s="17">
        <v>0.113196197735198</v>
      </c>
      <c r="BW12" s="17">
        <v>6.0045761142620301E-2</v>
      </c>
      <c r="BX12" s="17">
        <v>7.8591777260996101E-2</v>
      </c>
      <c r="BY12" s="17">
        <v>8.8866952001724106E-2</v>
      </c>
      <c r="BZ12" s="17">
        <v>0.176642356847999</v>
      </c>
      <c r="CA12" s="17"/>
      <c r="CB12" s="17">
        <v>9.1723711125268406E-2</v>
      </c>
      <c r="CC12" s="17">
        <v>8.6207454260571803E-2</v>
      </c>
      <c r="CD12" s="17"/>
      <c r="CE12" s="17">
        <v>5.7604384424585701E-2</v>
      </c>
      <c r="CF12" s="17"/>
      <c r="CG12" s="17">
        <v>9.3310060102079803E-2</v>
      </c>
    </row>
    <row r="13" spans="2:85" x14ac:dyDescent="0.35">
      <c r="B13" s="18" t="s">
        <v>78</v>
      </c>
      <c r="C13" s="17">
        <v>0.141665674427285</v>
      </c>
      <c r="D13" s="17">
        <v>0.157056233451145</v>
      </c>
      <c r="E13" s="17">
        <v>0.12707507149848299</v>
      </c>
      <c r="F13" s="17"/>
      <c r="G13" s="17">
        <v>0.12630522573754399</v>
      </c>
      <c r="H13" s="17">
        <v>0.168898786351241</v>
      </c>
      <c r="I13" s="17">
        <v>0.142477436372657</v>
      </c>
      <c r="J13" s="17">
        <v>0.13210793929603401</v>
      </c>
      <c r="K13" s="17">
        <v>0.141477665819811</v>
      </c>
      <c r="L13" s="17">
        <v>0.136948969826553</v>
      </c>
      <c r="M13" s="17"/>
      <c r="N13" s="17">
        <v>0.14770664816557399</v>
      </c>
      <c r="O13" s="17">
        <v>0.126793014686608</v>
      </c>
      <c r="P13" s="17">
        <v>0.16987962826952899</v>
      </c>
      <c r="Q13" s="17">
        <v>0.126914034934481</v>
      </c>
      <c r="R13" s="17"/>
      <c r="S13" s="17">
        <v>9.6857247836826296E-2</v>
      </c>
      <c r="T13" s="17">
        <v>0.13207611760809401</v>
      </c>
      <c r="U13" s="17">
        <v>0.192994661717247</v>
      </c>
      <c r="V13" s="17">
        <v>0.12534917128454001</v>
      </c>
      <c r="W13" s="17">
        <v>0.176348387096078</v>
      </c>
      <c r="X13" s="17">
        <v>0.14914302751762401</v>
      </c>
      <c r="Y13" s="17">
        <v>0.169553675081626</v>
      </c>
      <c r="Z13" s="17">
        <v>8.8471955057221899E-2</v>
      </c>
      <c r="AA13" s="17">
        <v>0.187080981419875</v>
      </c>
      <c r="AB13" s="17">
        <v>7.6164298255511506E-2</v>
      </c>
      <c r="AC13" s="17">
        <v>0.185015288739621</v>
      </c>
      <c r="AD13" s="17">
        <v>0.15606367453077599</v>
      </c>
      <c r="AE13" s="17"/>
      <c r="AF13" s="17">
        <v>0.106028905649463</v>
      </c>
      <c r="AG13" s="17">
        <v>0.11010704625811001</v>
      </c>
      <c r="AH13" s="17">
        <v>0.167820047158624</v>
      </c>
      <c r="AI13" s="17">
        <v>0.14905105172111999</v>
      </c>
      <c r="AJ13" s="17">
        <v>0.14399216042731899</v>
      </c>
      <c r="AK13" s="17">
        <v>9.6654912897660705E-2</v>
      </c>
      <c r="AL13" s="17">
        <v>0.17431375361822199</v>
      </c>
      <c r="AM13" s="17">
        <v>0.173377574141451</v>
      </c>
      <c r="AN13" s="17">
        <v>0.185754867956505</v>
      </c>
      <c r="AO13" s="17">
        <v>0.135335822981797</v>
      </c>
      <c r="AP13" s="17">
        <v>0.118552489401114</v>
      </c>
      <c r="AQ13" s="17">
        <v>0.110426809714723</v>
      </c>
      <c r="AR13" s="17">
        <v>0.246533527712953</v>
      </c>
      <c r="AS13" s="17">
        <v>6.6281310687675898E-2</v>
      </c>
      <c r="AT13" s="17">
        <v>0.16619908115749699</v>
      </c>
      <c r="AU13" s="17">
        <v>7.8828398792773605E-2</v>
      </c>
      <c r="AV13" s="17"/>
      <c r="AW13" s="17">
        <v>9.5942477284843203E-2</v>
      </c>
      <c r="AX13" s="17">
        <v>0.14489681226107201</v>
      </c>
      <c r="AY13" s="17">
        <v>0.15404794721660101</v>
      </c>
      <c r="AZ13" s="17">
        <v>0.18976268390883499</v>
      </c>
      <c r="BA13" s="17">
        <v>0.113437439059834</v>
      </c>
      <c r="BB13" s="17"/>
      <c r="BC13" s="17">
        <v>9.9326344775306497E-2</v>
      </c>
      <c r="BD13" s="17">
        <v>0.15432697706856999</v>
      </c>
      <c r="BE13" s="17">
        <v>0.144229210395692</v>
      </c>
      <c r="BF13" s="17">
        <v>0.12700409071648799</v>
      </c>
      <c r="BG13" s="17">
        <v>0.177869009221192</v>
      </c>
      <c r="BH13" s="17"/>
      <c r="BI13" s="17">
        <v>0.14004309216897701</v>
      </c>
      <c r="BJ13" s="17"/>
      <c r="BK13" s="17">
        <v>0.142679063033265</v>
      </c>
      <c r="BL13" s="17">
        <v>0.12840433547962199</v>
      </c>
      <c r="BM13" s="17">
        <v>0.15145501558348401</v>
      </c>
      <c r="BN13" s="17">
        <v>6.9090781108258698E-2</v>
      </c>
      <c r="BO13" s="17"/>
      <c r="BP13" s="17">
        <v>6.2583665896750504E-2</v>
      </c>
      <c r="BQ13" s="17">
        <v>0.16883487056436</v>
      </c>
      <c r="BR13" s="17">
        <v>0.153919050610414</v>
      </c>
      <c r="BS13" s="17">
        <v>0.24184493994562201</v>
      </c>
      <c r="BT13" s="17">
        <v>0.169084089503198</v>
      </c>
      <c r="BU13" s="17"/>
      <c r="BV13" s="17">
        <v>7.2751010373524994E-2</v>
      </c>
      <c r="BW13" s="17">
        <v>0.15440468551459499</v>
      </c>
      <c r="BX13" s="17">
        <v>0.13504964182227799</v>
      </c>
      <c r="BY13" s="17">
        <v>0.19174623497634599</v>
      </c>
      <c r="BZ13" s="17">
        <v>0.20365666651710099</v>
      </c>
      <c r="CA13" s="17"/>
      <c r="CB13" s="17">
        <v>0.14790230138862001</v>
      </c>
      <c r="CC13" s="17">
        <v>0.13801294725320401</v>
      </c>
      <c r="CD13" s="17"/>
      <c r="CE13" s="17">
        <v>0.158304856465044</v>
      </c>
      <c r="CF13" s="17"/>
      <c r="CG13" s="17">
        <v>0.16208735574024499</v>
      </c>
    </row>
    <row r="14" spans="2:85" x14ac:dyDescent="0.35">
      <c r="B14" s="18" t="s">
        <v>231</v>
      </c>
      <c r="C14" s="17">
        <v>2.4166797320772201E-2</v>
      </c>
      <c r="D14" s="17">
        <v>2.6189119962846001E-2</v>
      </c>
      <c r="E14" s="17">
        <v>2.2266053344579699E-2</v>
      </c>
      <c r="F14" s="17"/>
      <c r="G14" s="17">
        <v>5.1436053286341099E-2</v>
      </c>
      <c r="H14" s="17">
        <v>2.38529890718184E-2</v>
      </c>
      <c r="I14" s="17">
        <v>4.0503523643888602E-2</v>
      </c>
      <c r="J14" s="17">
        <v>7.2760460286148297E-3</v>
      </c>
      <c r="K14" s="17">
        <v>8.0686516604395794E-3</v>
      </c>
      <c r="L14" s="17">
        <v>1.75810067907444E-2</v>
      </c>
      <c r="M14" s="17"/>
      <c r="N14" s="17">
        <v>2.5561685138453801E-2</v>
      </c>
      <c r="O14" s="17">
        <v>1.3966127487804901E-2</v>
      </c>
      <c r="P14" s="17">
        <v>3.2825044161664298E-2</v>
      </c>
      <c r="Q14" s="17">
        <v>2.3929754736110899E-2</v>
      </c>
      <c r="R14" s="17"/>
      <c r="S14" s="17">
        <v>2.1361544934634099E-2</v>
      </c>
      <c r="T14" s="17">
        <v>1.7548337142371698E-2</v>
      </c>
      <c r="U14" s="17">
        <v>2.1818055936024299E-2</v>
      </c>
      <c r="V14" s="17">
        <v>1.28410038926697E-2</v>
      </c>
      <c r="W14" s="17">
        <v>2.5939828999843598E-2</v>
      </c>
      <c r="X14" s="17">
        <v>2.0588317177096901E-2</v>
      </c>
      <c r="Y14" s="17">
        <v>5.7594210125847404E-3</v>
      </c>
      <c r="Z14" s="17">
        <v>2.58106042614181E-2</v>
      </c>
      <c r="AA14" s="17">
        <v>3.0405755336942301E-3</v>
      </c>
      <c r="AB14" s="17">
        <v>7.6842569066079794E-2</v>
      </c>
      <c r="AC14" s="17">
        <v>2.10922483517152E-2</v>
      </c>
      <c r="AD14" s="17">
        <v>8.3769866589065003E-2</v>
      </c>
      <c r="AE14" s="17"/>
      <c r="AF14" s="17">
        <v>8.8552122629087696E-2</v>
      </c>
      <c r="AG14" s="17">
        <v>1.90399176960038E-2</v>
      </c>
      <c r="AH14" s="17">
        <v>7.7353904355260102E-3</v>
      </c>
      <c r="AI14" s="17">
        <v>5.9689366778140303E-2</v>
      </c>
      <c r="AJ14" s="17">
        <v>2.65452130550866E-2</v>
      </c>
      <c r="AK14" s="17">
        <v>1.3234407478927301E-2</v>
      </c>
      <c r="AL14" s="17">
        <v>2.6938164054179099E-2</v>
      </c>
      <c r="AM14" s="17">
        <v>1.8632444871564999E-2</v>
      </c>
      <c r="AN14" s="17">
        <v>0</v>
      </c>
      <c r="AO14" s="17">
        <v>3.20398546557875E-2</v>
      </c>
      <c r="AP14" s="17">
        <v>4.34177637831221E-2</v>
      </c>
      <c r="AQ14" s="17">
        <v>0</v>
      </c>
      <c r="AR14" s="17">
        <v>0</v>
      </c>
      <c r="AS14" s="17">
        <v>5.5959144419746601E-2</v>
      </c>
      <c r="AT14" s="17">
        <v>1.3452084286753201E-2</v>
      </c>
      <c r="AU14" s="17">
        <v>5.4081629593932798E-2</v>
      </c>
      <c r="AV14" s="17"/>
      <c r="AW14" s="17">
        <v>1.3401100886187E-2</v>
      </c>
      <c r="AX14" s="17">
        <v>2.1699890421393898E-2</v>
      </c>
      <c r="AY14" s="17">
        <v>3.5759750143184499E-2</v>
      </c>
      <c r="AZ14" s="17">
        <v>1.01084354742321E-2</v>
      </c>
      <c r="BA14" s="17">
        <v>3.0551316750814999E-2</v>
      </c>
      <c r="BB14" s="17"/>
      <c r="BC14" s="17">
        <v>3.10078505540725E-2</v>
      </c>
      <c r="BD14" s="17">
        <v>2.9455738759427599E-2</v>
      </c>
      <c r="BE14" s="17">
        <v>2.2678619429138201E-2</v>
      </c>
      <c r="BF14" s="17">
        <v>9.6436175004342099E-3</v>
      </c>
      <c r="BG14" s="17">
        <v>2.4663947108227401E-2</v>
      </c>
      <c r="BH14" s="17"/>
      <c r="BI14" s="17">
        <v>2.8365514454063299E-2</v>
      </c>
      <c r="BJ14" s="17"/>
      <c r="BK14" s="17">
        <v>2.3181285400501898E-2</v>
      </c>
      <c r="BL14" s="17">
        <v>1.8564820509361101E-2</v>
      </c>
      <c r="BM14" s="17">
        <v>2.8511037903642698E-2</v>
      </c>
      <c r="BN14" s="17">
        <v>0</v>
      </c>
      <c r="BO14" s="17"/>
      <c r="BP14" s="17">
        <v>1.9057383635028801E-2</v>
      </c>
      <c r="BQ14" s="17">
        <v>2.0535457401943701E-2</v>
      </c>
      <c r="BR14" s="17">
        <v>2.0782779802286801E-2</v>
      </c>
      <c r="BS14" s="17">
        <v>4.04215550231121E-2</v>
      </c>
      <c r="BT14" s="17">
        <v>5.1471957092765697E-2</v>
      </c>
      <c r="BU14" s="17"/>
      <c r="BV14" s="17">
        <v>2.0732231266064501E-2</v>
      </c>
      <c r="BW14" s="17">
        <v>1.74591885586582E-2</v>
      </c>
      <c r="BX14" s="17">
        <v>1.7452156038220801E-2</v>
      </c>
      <c r="BY14" s="17">
        <v>2.3429666884524199E-2</v>
      </c>
      <c r="BZ14" s="17">
        <v>4.8304360759996903E-2</v>
      </c>
      <c r="CA14" s="17"/>
      <c r="CB14" s="17">
        <v>3.3357191032528599E-2</v>
      </c>
      <c r="CC14" s="17">
        <v>1.87840798583419E-2</v>
      </c>
      <c r="CD14" s="17"/>
      <c r="CE14" s="17">
        <v>1.9873314819303801E-2</v>
      </c>
      <c r="CF14" s="17"/>
      <c r="CG14" s="17">
        <v>2.6731155213132199E-2</v>
      </c>
    </row>
    <row r="15" spans="2:85" x14ac:dyDescent="0.35">
      <c r="B15" s="18" t="s">
        <v>232</v>
      </c>
      <c r="C15" s="17">
        <v>1.11335733265704E-2</v>
      </c>
      <c r="D15" s="17">
        <v>1.29499468170812E-2</v>
      </c>
      <c r="E15" s="17">
        <v>9.3950453200144102E-3</v>
      </c>
      <c r="F15" s="17"/>
      <c r="G15" s="17">
        <v>2.2543031483051101E-2</v>
      </c>
      <c r="H15" s="17">
        <v>2.15396013266866E-2</v>
      </c>
      <c r="I15" s="17">
        <v>7.77545515733441E-3</v>
      </c>
      <c r="J15" s="17">
        <v>5.5177527350861602E-3</v>
      </c>
      <c r="K15" s="17">
        <v>8.8163326266606605E-3</v>
      </c>
      <c r="L15" s="17">
        <v>3.9507475201443001E-3</v>
      </c>
      <c r="M15" s="17"/>
      <c r="N15" s="17">
        <v>1.49056771996341E-2</v>
      </c>
      <c r="O15" s="17">
        <v>5.0919212577021401E-3</v>
      </c>
      <c r="P15" s="17">
        <v>1.57036923371155E-2</v>
      </c>
      <c r="Q15" s="17">
        <v>9.4103831526172899E-3</v>
      </c>
      <c r="R15" s="17"/>
      <c r="S15" s="17">
        <v>2.60246727464905E-2</v>
      </c>
      <c r="T15" s="17">
        <v>4.6769831879313597E-3</v>
      </c>
      <c r="U15" s="17">
        <v>3.8272261208198198E-3</v>
      </c>
      <c r="V15" s="17">
        <v>5.4410588619099899E-3</v>
      </c>
      <c r="W15" s="17">
        <v>3.5671887425463199E-2</v>
      </c>
      <c r="X15" s="17">
        <v>8.9364432275180396E-3</v>
      </c>
      <c r="Y15" s="17">
        <v>0</v>
      </c>
      <c r="Z15" s="17">
        <v>0</v>
      </c>
      <c r="AA15" s="17">
        <v>7.6975318311648701E-3</v>
      </c>
      <c r="AB15" s="17">
        <v>0</v>
      </c>
      <c r="AC15" s="17">
        <v>3.8895552007177203E-2</v>
      </c>
      <c r="AD15" s="17">
        <v>0</v>
      </c>
      <c r="AE15" s="17"/>
      <c r="AF15" s="17">
        <v>3.6497963243795999E-2</v>
      </c>
      <c r="AG15" s="17">
        <v>0</v>
      </c>
      <c r="AH15" s="17">
        <v>0</v>
      </c>
      <c r="AI15" s="17">
        <v>2.14075803547632E-2</v>
      </c>
      <c r="AJ15" s="17">
        <v>0</v>
      </c>
      <c r="AK15" s="17">
        <v>9.0528806725039997E-3</v>
      </c>
      <c r="AL15" s="17">
        <v>1.5211408942465801E-2</v>
      </c>
      <c r="AM15" s="17">
        <v>1.4402262910398001E-2</v>
      </c>
      <c r="AN15" s="17">
        <v>2.7957199344969999E-2</v>
      </c>
      <c r="AO15" s="17">
        <v>0</v>
      </c>
      <c r="AP15" s="17">
        <v>5.1051272092610097E-3</v>
      </c>
      <c r="AQ15" s="17">
        <v>5.6802102318493503E-3</v>
      </c>
      <c r="AR15" s="17">
        <v>8.7648857638851999E-3</v>
      </c>
      <c r="AS15" s="17">
        <v>1.9947450308561401E-2</v>
      </c>
      <c r="AT15" s="17">
        <v>1.28039248950886E-2</v>
      </c>
      <c r="AU15" s="17">
        <v>2.66821255291298E-2</v>
      </c>
      <c r="AV15" s="17"/>
      <c r="AW15" s="17">
        <v>4.79401897275223E-3</v>
      </c>
      <c r="AX15" s="17">
        <v>1.26186415791127E-2</v>
      </c>
      <c r="AY15" s="17">
        <v>1.17650877349248E-2</v>
      </c>
      <c r="AZ15" s="17">
        <v>1.44256809801793E-2</v>
      </c>
      <c r="BA15" s="17">
        <v>4.5268597117471103E-2</v>
      </c>
      <c r="BB15" s="17"/>
      <c r="BC15" s="17">
        <v>2.9588423022113002E-2</v>
      </c>
      <c r="BD15" s="17">
        <v>1.06818200820822E-2</v>
      </c>
      <c r="BE15" s="17">
        <v>7.4385260763523203E-3</v>
      </c>
      <c r="BF15" s="17">
        <v>6.1888200105504497E-3</v>
      </c>
      <c r="BG15" s="17">
        <v>1.8402343812763199E-2</v>
      </c>
      <c r="BH15" s="17"/>
      <c r="BI15" s="17">
        <v>1.20808494047731E-2</v>
      </c>
      <c r="BJ15" s="17"/>
      <c r="BK15" s="17">
        <v>1.31983641623514E-2</v>
      </c>
      <c r="BL15" s="17">
        <v>1.1681710513860299E-2</v>
      </c>
      <c r="BM15" s="17">
        <v>7.2289121931868204E-3</v>
      </c>
      <c r="BN15" s="17">
        <v>8.0334902631287702E-2</v>
      </c>
      <c r="BO15" s="17"/>
      <c r="BP15" s="17">
        <v>6.6881933269586904E-3</v>
      </c>
      <c r="BQ15" s="17">
        <v>1.37696514033167E-2</v>
      </c>
      <c r="BR15" s="17">
        <v>0</v>
      </c>
      <c r="BS15" s="17">
        <v>0</v>
      </c>
      <c r="BT15" s="17">
        <v>3.6951354492888E-2</v>
      </c>
      <c r="BU15" s="17"/>
      <c r="BV15" s="17">
        <v>5.62764689515367E-3</v>
      </c>
      <c r="BW15" s="17">
        <v>1.5830347023358199E-2</v>
      </c>
      <c r="BX15" s="17">
        <v>4.4917927806460501E-3</v>
      </c>
      <c r="BY15" s="17">
        <v>1.81391353121716E-3</v>
      </c>
      <c r="BZ15" s="17">
        <v>2.9726060305751398E-2</v>
      </c>
      <c r="CA15" s="17"/>
      <c r="CB15" s="17">
        <v>1.17777851603137E-2</v>
      </c>
      <c r="CC15" s="17">
        <v>1.07562651942149E-2</v>
      </c>
      <c r="CD15" s="17"/>
      <c r="CE15" s="17">
        <v>1.80192492358421E-2</v>
      </c>
      <c r="CF15" s="17"/>
      <c r="CG15" s="17">
        <v>1.6135426389934399E-2</v>
      </c>
    </row>
    <row r="16" spans="2:85" x14ac:dyDescent="0.35">
      <c r="B16" s="18" t="s">
        <v>233</v>
      </c>
      <c r="C16" s="19">
        <v>0.121649037815057</v>
      </c>
      <c r="D16" s="19">
        <v>7.9851652584579894E-2</v>
      </c>
      <c r="E16" s="19">
        <v>0.16277560378692699</v>
      </c>
      <c r="F16" s="19"/>
      <c r="G16" s="19">
        <v>0.12567562495224699</v>
      </c>
      <c r="H16" s="19">
        <v>0.161347715902391</v>
      </c>
      <c r="I16" s="19">
        <v>0.118290770246101</v>
      </c>
      <c r="J16" s="19">
        <v>9.4605694104850396E-2</v>
      </c>
      <c r="K16" s="19">
        <v>0.13054102092638101</v>
      </c>
      <c r="L16" s="19">
        <v>0.105451312271393</v>
      </c>
      <c r="M16" s="19"/>
      <c r="N16" s="19">
        <v>9.9295039770329593E-2</v>
      </c>
      <c r="O16" s="19">
        <v>0.12802061949799801</v>
      </c>
      <c r="P16" s="19">
        <v>0.10379020251939799</v>
      </c>
      <c r="Q16" s="19">
        <v>0.155853878115806</v>
      </c>
      <c r="R16" s="19"/>
      <c r="S16" s="19">
        <v>0.10990232032235001</v>
      </c>
      <c r="T16" s="19">
        <v>0.11599632591652401</v>
      </c>
      <c r="U16" s="19">
        <v>9.1873314024339403E-2</v>
      </c>
      <c r="V16" s="19">
        <v>0.13231636472352601</v>
      </c>
      <c r="W16" s="19">
        <v>0.113264939707849</v>
      </c>
      <c r="X16" s="19">
        <v>0.113972861931114</v>
      </c>
      <c r="Y16" s="19">
        <v>0.12815885966722401</v>
      </c>
      <c r="Z16" s="19">
        <v>0.10818494625423999</v>
      </c>
      <c r="AA16" s="19">
        <v>0.13540180441844801</v>
      </c>
      <c r="AB16" s="19">
        <v>0.118463530337134</v>
      </c>
      <c r="AC16" s="19">
        <v>0.12213391011508</v>
      </c>
      <c r="AD16" s="19">
        <v>0.24970794732200599</v>
      </c>
      <c r="AE16" s="19"/>
      <c r="AF16" s="19">
        <v>6.6755702790151403E-2</v>
      </c>
      <c r="AG16" s="19">
        <v>0.23578361933668601</v>
      </c>
      <c r="AH16" s="19">
        <v>0.14717792533597199</v>
      </c>
      <c r="AI16" s="19">
        <v>0.11697094514798401</v>
      </c>
      <c r="AJ16" s="19">
        <v>0.14191339786118301</v>
      </c>
      <c r="AK16" s="19">
        <v>0.177281900173131</v>
      </c>
      <c r="AL16" s="19">
        <v>9.5257434432970703E-2</v>
      </c>
      <c r="AM16" s="19">
        <v>0.101610913252137</v>
      </c>
      <c r="AN16" s="19">
        <v>6.9559644569569895E-2</v>
      </c>
      <c r="AO16" s="19">
        <v>0.10654460555655799</v>
      </c>
      <c r="AP16" s="19">
        <v>0.104669565934285</v>
      </c>
      <c r="AQ16" s="19">
        <v>0.13922546390495399</v>
      </c>
      <c r="AR16" s="19">
        <v>5.3794367972727103E-2</v>
      </c>
      <c r="AS16" s="19">
        <v>0.15850297918790399</v>
      </c>
      <c r="AT16" s="19">
        <v>0.12807810345940199</v>
      </c>
      <c r="AU16" s="19">
        <v>1.7669418914747E-2</v>
      </c>
      <c r="AV16" s="19"/>
      <c r="AW16" s="19">
        <v>0.12678870873422499</v>
      </c>
      <c r="AX16" s="19">
        <v>0.14039314200755501</v>
      </c>
      <c r="AY16" s="19">
        <v>0.112200214984984</v>
      </c>
      <c r="AZ16" s="19">
        <v>8.8551322741153293E-2</v>
      </c>
      <c r="BA16" s="19">
        <v>0.173502518541747</v>
      </c>
      <c r="BB16" s="19"/>
      <c r="BC16" s="19">
        <v>6.8140736214748698E-2</v>
      </c>
      <c r="BD16" s="19">
        <v>0.118960444390127</v>
      </c>
      <c r="BE16" s="19">
        <v>0.11759595314065401</v>
      </c>
      <c r="BF16" s="19">
        <v>0.171737328732712</v>
      </c>
      <c r="BG16" s="19">
        <v>0.15031862282271199</v>
      </c>
      <c r="BH16" s="19"/>
      <c r="BI16" s="19">
        <v>0.115100356924136</v>
      </c>
      <c r="BJ16" s="19"/>
      <c r="BK16" s="19">
        <v>0.14737639394583199</v>
      </c>
      <c r="BL16" s="19">
        <v>0.10764732395299401</v>
      </c>
      <c r="BM16" s="19">
        <v>0.11829831470965101</v>
      </c>
      <c r="BN16" s="19">
        <v>0.17075537997187301</v>
      </c>
      <c r="BO16" s="19"/>
      <c r="BP16" s="19">
        <v>7.4141230010933701E-2</v>
      </c>
      <c r="BQ16" s="19">
        <v>8.4607496307418401E-2</v>
      </c>
      <c r="BR16" s="19">
        <v>7.4500215960308799E-2</v>
      </c>
      <c r="BS16" s="19">
        <v>7.86868582887148E-2</v>
      </c>
      <c r="BT16" s="19">
        <v>5.8310808844185401E-2</v>
      </c>
      <c r="BU16" s="19"/>
      <c r="BV16" s="19">
        <v>5.9811737580898E-2</v>
      </c>
      <c r="BW16" s="19">
        <v>7.4891766856487102E-2</v>
      </c>
      <c r="BX16" s="19">
        <v>6.2703257980056701E-2</v>
      </c>
      <c r="BY16" s="19">
        <v>5.9698613514528202E-2</v>
      </c>
      <c r="BZ16" s="19">
        <v>4.1198203985432003E-2</v>
      </c>
      <c r="CA16" s="19"/>
      <c r="CB16" s="19">
        <v>6.3257743324299107E-2</v>
      </c>
      <c r="CC16" s="19">
        <v>0.155848208206121</v>
      </c>
      <c r="CD16" s="19"/>
      <c r="CE16" s="19">
        <v>7.3210041193584999E-2</v>
      </c>
      <c r="CF16" s="19"/>
      <c r="CG16" s="19">
        <v>2.8631594389088699E-2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0.34406026244735799</v>
      </c>
      <c r="D9" s="17">
        <v>0.368529109522099</v>
      </c>
      <c r="E9" s="17">
        <v>0.321215631671736</v>
      </c>
      <c r="F9" s="17"/>
      <c r="G9" s="17">
        <v>0.27795828825959901</v>
      </c>
      <c r="H9" s="17">
        <v>0.31833903807816</v>
      </c>
      <c r="I9" s="17">
        <v>0.33909496102871201</v>
      </c>
      <c r="J9" s="17">
        <v>0.36160161412487601</v>
      </c>
      <c r="K9" s="17">
        <v>0.37708779310669199</v>
      </c>
      <c r="L9" s="17">
        <v>0.37645626509765501</v>
      </c>
      <c r="M9" s="17"/>
      <c r="N9" s="17">
        <v>0.45404256640898799</v>
      </c>
      <c r="O9" s="17">
        <v>0.362637623105657</v>
      </c>
      <c r="P9" s="17">
        <v>0.28529871597621098</v>
      </c>
      <c r="Q9" s="17">
        <v>0.26042156207835498</v>
      </c>
      <c r="R9" s="17"/>
      <c r="S9" s="17">
        <v>0.45453789630227598</v>
      </c>
      <c r="T9" s="17">
        <v>0.34643013792608801</v>
      </c>
      <c r="U9" s="17">
        <v>0.37401325742770902</v>
      </c>
      <c r="V9" s="17">
        <v>0.28106954156212399</v>
      </c>
      <c r="W9" s="17">
        <v>0.398817833509852</v>
      </c>
      <c r="X9" s="17">
        <v>0.32910991412934798</v>
      </c>
      <c r="Y9" s="17">
        <v>0.35251846574259499</v>
      </c>
      <c r="Z9" s="17">
        <v>0.30568424600972499</v>
      </c>
      <c r="AA9" s="17">
        <v>0.33597675518334602</v>
      </c>
      <c r="AB9" s="17">
        <v>0.27572291221969603</v>
      </c>
      <c r="AC9" s="17">
        <v>0.33207884566772999</v>
      </c>
      <c r="AD9" s="17">
        <v>0.12838378251951699</v>
      </c>
      <c r="AE9" s="17"/>
      <c r="AF9" s="17">
        <v>0.18476216505611001</v>
      </c>
      <c r="AG9" s="17">
        <v>0.311462603085844</v>
      </c>
      <c r="AH9" s="17">
        <v>0.26165916097564301</v>
      </c>
      <c r="AI9" s="17">
        <v>0.240594921662585</v>
      </c>
      <c r="AJ9" s="17">
        <v>0.34583805877463802</v>
      </c>
      <c r="AK9" s="17">
        <v>0.29689966722998301</v>
      </c>
      <c r="AL9" s="17">
        <v>0.33092798109001298</v>
      </c>
      <c r="AM9" s="17">
        <v>0.31211093154590602</v>
      </c>
      <c r="AN9" s="17">
        <v>0.35058567365272297</v>
      </c>
      <c r="AO9" s="17">
        <v>0.42864124585077201</v>
      </c>
      <c r="AP9" s="17">
        <v>0.34477517802041902</v>
      </c>
      <c r="AQ9" s="17">
        <v>0.42544636493737498</v>
      </c>
      <c r="AR9" s="17">
        <v>0.39540748799838799</v>
      </c>
      <c r="AS9" s="17">
        <v>0.47445275509729601</v>
      </c>
      <c r="AT9" s="17">
        <v>0.35165490482303402</v>
      </c>
      <c r="AU9" s="17">
        <v>0.49391705877305198</v>
      </c>
      <c r="AV9" s="17"/>
      <c r="AW9" s="17">
        <v>0.27766211798239199</v>
      </c>
      <c r="AX9" s="17">
        <v>0.32832176717617401</v>
      </c>
      <c r="AY9" s="17">
        <v>0.397995329945876</v>
      </c>
      <c r="AZ9" s="17">
        <v>0.40420358635021503</v>
      </c>
      <c r="BA9" s="17">
        <v>0.55890182018112</v>
      </c>
      <c r="BB9" s="17"/>
      <c r="BC9" s="17">
        <v>0.46164028733991602</v>
      </c>
      <c r="BD9" s="17">
        <v>0.38117194850216002</v>
      </c>
      <c r="BE9" s="17">
        <v>0.320494672672748</v>
      </c>
      <c r="BF9" s="17">
        <v>0.25271468612764397</v>
      </c>
      <c r="BG9" s="17">
        <v>0.22133132474756501</v>
      </c>
      <c r="BH9" s="17"/>
      <c r="BI9" s="17">
        <v>0.34665451072370701</v>
      </c>
      <c r="BJ9" s="17"/>
      <c r="BK9" s="17">
        <v>0.29753622291911902</v>
      </c>
      <c r="BL9" s="17">
        <v>0.397839965702172</v>
      </c>
      <c r="BM9" s="17">
        <v>0.33867414662212603</v>
      </c>
      <c r="BN9" s="17">
        <v>0.16581540743062001</v>
      </c>
      <c r="BO9" s="17"/>
      <c r="BP9" s="17">
        <v>0.28562374859481798</v>
      </c>
      <c r="BQ9" s="17">
        <v>0.54106943971154497</v>
      </c>
      <c r="BR9" s="17">
        <v>0.32584734783017</v>
      </c>
      <c r="BS9" s="17">
        <v>0.18357045116621101</v>
      </c>
      <c r="BT9" s="17">
        <v>0.16550481240880499</v>
      </c>
      <c r="BU9" s="17"/>
      <c r="BV9" s="17">
        <v>0.25007578065313202</v>
      </c>
      <c r="BW9" s="17">
        <v>0.77722664414109099</v>
      </c>
      <c r="BX9" s="17">
        <v>0.26792172533221298</v>
      </c>
      <c r="BY9" s="17">
        <v>0.195569205139006</v>
      </c>
      <c r="BZ9" s="17">
        <v>0.166470593418519</v>
      </c>
      <c r="CA9" s="17"/>
      <c r="CB9" s="17">
        <v>0.28840141148355503</v>
      </c>
      <c r="CC9" s="17">
        <v>0.37665906924694298</v>
      </c>
      <c r="CD9" s="17"/>
      <c r="CE9" s="17">
        <v>0.78759677510436898</v>
      </c>
      <c r="CF9" s="17"/>
      <c r="CG9" s="17">
        <v>0.442447791273126</v>
      </c>
    </row>
    <row r="10" spans="2:85" x14ac:dyDescent="0.35">
      <c r="B10" s="18" t="s">
        <v>75</v>
      </c>
      <c r="C10" s="17">
        <v>0.125655005965635</v>
      </c>
      <c r="D10" s="17">
        <v>0.121600084030153</v>
      </c>
      <c r="E10" s="17">
        <v>0.12998248372981799</v>
      </c>
      <c r="F10" s="17"/>
      <c r="G10" s="17">
        <v>5.4521523717297203E-2</v>
      </c>
      <c r="H10" s="17">
        <v>0.13240779811761</v>
      </c>
      <c r="I10" s="17">
        <v>0.118161386411073</v>
      </c>
      <c r="J10" s="17">
        <v>0.15307641353060999</v>
      </c>
      <c r="K10" s="17">
        <v>8.0445982281068695E-2</v>
      </c>
      <c r="L10" s="17">
        <v>0.181440850845007</v>
      </c>
      <c r="M10" s="17"/>
      <c r="N10" s="17">
        <v>0.13823677823159899</v>
      </c>
      <c r="O10" s="17">
        <v>0.122930496390094</v>
      </c>
      <c r="P10" s="17">
        <v>0.135080560433431</v>
      </c>
      <c r="Q10" s="17">
        <v>0.106183348423006</v>
      </c>
      <c r="R10" s="17"/>
      <c r="S10" s="17">
        <v>0.112638773892015</v>
      </c>
      <c r="T10" s="17">
        <v>0.19798482895146399</v>
      </c>
      <c r="U10" s="17">
        <v>9.4216497814817904E-2</v>
      </c>
      <c r="V10" s="17">
        <v>0.16214595741500301</v>
      </c>
      <c r="W10" s="17">
        <v>0.107974301782159</v>
      </c>
      <c r="X10" s="17">
        <v>0.135923252704029</v>
      </c>
      <c r="Y10" s="17">
        <v>9.2034638923756698E-2</v>
      </c>
      <c r="Z10" s="17">
        <v>0.116674019430533</v>
      </c>
      <c r="AA10" s="17">
        <v>0.108509714344296</v>
      </c>
      <c r="AB10" s="17">
        <v>8.5483280724106103E-2</v>
      </c>
      <c r="AC10" s="17">
        <v>0.113878863392103</v>
      </c>
      <c r="AD10" s="17">
        <v>0.16251257340768299</v>
      </c>
      <c r="AE10" s="17"/>
      <c r="AF10" s="17">
        <v>0.16364550373602799</v>
      </c>
      <c r="AG10" s="17">
        <v>4.9468301851272801E-2</v>
      </c>
      <c r="AH10" s="17">
        <v>0.12450101587780101</v>
      </c>
      <c r="AI10" s="17">
        <v>8.7256081360867405E-2</v>
      </c>
      <c r="AJ10" s="17">
        <v>0.112493412566412</v>
      </c>
      <c r="AK10" s="17">
        <v>0.116264071604814</v>
      </c>
      <c r="AL10" s="17">
        <v>0.118678413275366</v>
      </c>
      <c r="AM10" s="17">
        <v>0.13835479360807601</v>
      </c>
      <c r="AN10" s="17">
        <v>0.12495495504597499</v>
      </c>
      <c r="AO10" s="17">
        <v>0.147735485397507</v>
      </c>
      <c r="AP10" s="17">
        <v>0.137564023975003</v>
      </c>
      <c r="AQ10" s="17">
        <v>8.1647758184024505E-2</v>
      </c>
      <c r="AR10" s="17">
        <v>0.142666642746856</v>
      </c>
      <c r="AS10" s="17">
        <v>0.156667586862098</v>
      </c>
      <c r="AT10" s="17">
        <v>0.161022250281252</v>
      </c>
      <c r="AU10" s="17">
        <v>0.17882747039079799</v>
      </c>
      <c r="AV10" s="17"/>
      <c r="AW10" s="17">
        <v>0.13857149847320999</v>
      </c>
      <c r="AX10" s="17">
        <v>0.11463385978862101</v>
      </c>
      <c r="AY10" s="17">
        <v>0.11121666316617</v>
      </c>
      <c r="AZ10" s="17">
        <v>0.14323092005559801</v>
      </c>
      <c r="BA10" s="17">
        <v>0.11562901805996099</v>
      </c>
      <c r="BB10" s="17"/>
      <c r="BC10" s="17">
        <v>9.4203515014355005E-2</v>
      </c>
      <c r="BD10" s="17">
        <v>0.14976664257598099</v>
      </c>
      <c r="BE10" s="17">
        <v>0.12991899393619499</v>
      </c>
      <c r="BF10" s="17">
        <v>9.4523697810558499E-2</v>
      </c>
      <c r="BG10" s="17">
        <v>5.6782401226760003E-2</v>
      </c>
      <c r="BH10" s="17"/>
      <c r="BI10" s="17">
        <v>0.13555916757643599</v>
      </c>
      <c r="BJ10" s="17"/>
      <c r="BK10" s="17">
        <v>0.127790232066644</v>
      </c>
      <c r="BL10" s="17">
        <v>0.127868705496929</v>
      </c>
      <c r="BM10" s="17">
        <v>0.124607841870075</v>
      </c>
      <c r="BN10" s="17">
        <v>0.105116983430186</v>
      </c>
      <c r="BO10" s="17"/>
      <c r="BP10" s="17">
        <v>0.41412450860856098</v>
      </c>
      <c r="BQ10" s="17">
        <v>5.6804197025507798E-2</v>
      </c>
      <c r="BR10" s="17">
        <v>5.67828150893206E-2</v>
      </c>
      <c r="BS10" s="17">
        <v>8.8015323008002397E-2</v>
      </c>
      <c r="BT10" s="17">
        <v>5.5993967824760398E-2</v>
      </c>
      <c r="BU10" s="17"/>
      <c r="BV10" s="17">
        <v>0.53063420934453698</v>
      </c>
      <c r="BW10" s="17">
        <v>1.8264732263836899E-2</v>
      </c>
      <c r="BX10" s="17">
        <v>5.1899350460422197E-2</v>
      </c>
      <c r="BY10" s="17">
        <v>9.43844643708181E-2</v>
      </c>
      <c r="BZ10" s="17">
        <v>5.1249996865800403E-2</v>
      </c>
      <c r="CA10" s="17"/>
      <c r="CB10" s="17">
        <v>0.138301605206894</v>
      </c>
      <c r="CC10" s="17">
        <v>0.118248025077623</v>
      </c>
      <c r="CD10" s="17"/>
      <c r="CE10" s="17">
        <v>1.8572394021320701E-2</v>
      </c>
      <c r="CF10" s="17"/>
      <c r="CG10" s="17">
        <v>7.59087272624797E-2</v>
      </c>
    </row>
    <row r="11" spans="2:85" x14ac:dyDescent="0.35">
      <c r="B11" s="18" t="s">
        <v>77</v>
      </c>
      <c r="C11" s="17">
        <v>8.0962629028115199E-2</v>
      </c>
      <c r="D11" s="17">
        <v>8.3711603319276906E-2</v>
      </c>
      <c r="E11" s="17">
        <v>7.8521596596170695E-2</v>
      </c>
      <c r="F11" s="17"/>
      <c r="G11" s="17">
        <v>5.8938080391540297E-2</v>
      </c>
      <c r="H11" s="17">
        <v>8.1685694608735399E-2</v>
      </c>
      <c r="I11" s="17">
        <v>7.9699719647817205E-2</v>
      </c>
      <c r="J11" s="17">
        <v>6.7610488703594304E-2</v>
      </c>
      <c r="K11" s="17">
        <v>0.110579024652443</v>
      </c>
      <c r="L11" s="17">
        <v>8.7011123563982301E-2</v>
      </c>
      <c r="M11" s="17"/>
      <c r="N11" s="17">
        <v>8.8585833039794698E-2</v>
      </c>
      <c r="O11" s="17">
        <v>9.1431433941688706E-2</v>
      </c>
      <c r="P11" s="17">
        <v>7.1378941385808095E-2</v>
      </c>
      <c r="Q11" s="17">
        <v>7.0923357742840004E-2</v>
      </c>
      <c r="R11" s="17"/>
      <c r="S11" s="17">
        <v>8.0896461605083E-2</v>
      </c>
      <c r="T11" s="17">
        <v>8.53283771049691E-2</v>
      </c>
      <c r="U11" s="17">
        <v>9.6698120533086407E-2</v>
      </c>
      <c r="V11" s="17">
        <v>6.6978022752969102E-2</v>
      </c>
      <c r="W11" s="17">
        <v>4.0042235316270797E-2</v>
      </c>
      <c r="X11" s="17">
        <v>9.8963544361449204E-2</v>
      </c>
      <c r="Y11" s="17">
        <v>9.9475892918514303E-2</v>
      </c>
      <c r="Z11" s="17">
        <v>5.2746352306979501E-2</v>
      </c>
      <c r="AA11" s="17">
        <v>7.9058177333914195E-2</v>
      </c>
      <c r="AB11" s="17">
        <v>0.10146524444492799</v>
      </c>
      <c r="AC11" s="17">
        <v>2.63940517935023E-2</v>
      </c>
      <c r="AD11" s="17">
        <v>0.12813419274072499</v>
      </c>
      <c r="AE11" s="17"/>
      <c r="AF11" s="17">
        <v>9.9779586723838104E-2</v>
      </c>
      <c r="AG11" s="17">
        <v>7.1588916300861297E-2</v>
      </c>
      <c r="AH11" s="17">
        <v>0.10030533560395501</v>
      </c>
      <c r="AI11" s="17">
        <v>5.54463125530738E-2</v>
      </c>
      <c r="AJ11" s="17">
        <v>5.2953540332479503E-2</v>
      </c>
      <c r="AK11" s="17">
        <v>6.9158696776666501E-2</v>
      </c>
      <c r="AL11" s="17">
        <v>7.0460315738084006E-2</v>
      </c>
      <c r="AM11" s="17">
        <v>0.120334892016654</v>
      </c>
      <c r="AN11" s="17">
        <v>8.4954238531417994E-2</v>
      </c>
      <c r="AO11" s="17">
        <v>6.0339471220942902E-2</v>
      </c>
      <c r="AP11" s="17">
        <v>8.2075598729757407E-2</v>
      </c>
      <c r="AQ11" s="17">
        <v>6.6494824247461906E-2</v>
      </c>
      <c r="AR11" s="17">
        <v>7.6129334526498504E-2</v>
      </c>
      <c r="AS11" s="17">
        <v>9.9111853746025699E-2</v>
      </c>
      <c r="AT11" s="17">
        <v>9.7192872166628697E-2</v>
      </c>
      <c r="AU11" s="17">
        <v>0.12261570456962299</v>
      </c>
      <c r="AV11" s="17"/>
      <c r="AW11" s="17">
        <v>6.5498048736703798E-2</v>
      </c>
      <c r="AX11" s="17">
        <v>7.2547264479926293E-2</v>
      </c>
      <c r="AY11" s="17">
        <v>0.10412734105805101</v>
      </c>
      <c r="AZ11" s="17">
        <v>7.9721483972341703E-2</v>
      </c>
      <c r="BA11" s="17">
        <v>0.114627615303391</v>
      </c>
      <c r="BB11" s="17"/>
      <c r="BC11" s="17">
        <v>8.9027311402602005E-2</v>
      </c>
      <c r="BD11" s="17">
        <v>8.9087600998219899E-2</v>
      </c>
      <c r="BE11" s="17">
        <v>6.2050327755721703E-2</v>
      </c>
      <c r="BF11" s="17">
        <v>8.2436697907736903E-2</v>
      </c>
      <c r="BG11" s="17">
        <v>0.16871798203764801</v>
      </c>
      <c r="BH11" s="17"/>
      <c r="BI11" s="17">
        <v>8.0300177843057305E-2</v>
      </c>
      <c r="BJ11" s="17"/>
      <c r="BK11" s="17">
        <v>9.1002988762105497E-2</v>
      </c>
      <c r="BL11" s="17">
        <v>6.1032221660567203E-2</v>
      </c>
      <c r="BM11" s="17">
        <v>9.0779665737078297E-2</v>
      </c>
      <c r="BN11" s="17">
        <v>1.9309710279510901E-2</v>
      </c>
      <c r="BO11" s="17"/>
      <c r="BP11" s="17">
        <v>4.9747204896592297E-2</v>
      </c>
      <c r="BQ11" s="17">
        <v>7.4341031573333993E-2</v>
      </c>
      <c r="BR11" s="17">
        <v>0.33217344912660202</v>
      </c>
      <c r="BS11" s="17">
        <v>2.38665703571843E-2</v>
      </c>
      <c r="BT11" s="17">
        <v>8.1090626002940203E-2</v>
      </c>
      <c r="BU11" s="17"/>
      <c r="BV11" s="17">
        <v>5.0416347522538298E-2</v>
      </c>
      <c r="BW11" s="17">
        <v>3.2960970617997701E-2</v>
      </c>
      <c r="BX11" s="17">
        <v>0.46752983447134799</v>
      </c>
      <c r="BY11" s="17">
        <v>2.57507559185986E-2</v>
      </c>
      <c r="BZ11" s="17">
        <v>5.58879993835995E-2</v>
      </c>
      <c r="CA11" s="17"/>
      <c r="CB11" s="17">
        <v>5.1406995893979103E-2</v>
      </c>
      <c r="CC11" s="17">
        <v>9.8273054193120796E-2</v>
      </c>
      <c r="CD11" s="17"/>
      <c r="CE11" s="17">
        <v>3.0477839550923799E-2</v>
      </c>
      <c r="CF11" s="17"/>
      <c r="CG11" s="17">
        <v>6.1368741066568998E-2</v>
      </c>
    </row>
    <row r="12" spans="2:85" x14ac:dyDescent="0.35">
      <c r="B12" s="18" t="s">
        <v>79</v>
      </c>
      <c r="C12" s="17">
        <v>0.125364115239948</v>
      </c>
      <c r="D12" s="17">
        <v>0.118250076417723</v>
      </c>
      <c r="E12" s="17">
        <v>0.13129586667561199</v>
      </c>
      <c r="F12" s="17"/>
      <c r="G12" s="17">
        <v>0.280313241035062</v>
      </c>
      <c r="H12" s="17">
        <v>0.15478539146645101</v>
      </c>
      <c r="I12" s="17">
        <v>0.13269366237393501</v>
      </c>
      <c r="J12" s="17">
        <v>7.0519612168091994E-2</v>
      </c>
      <c r="K12" s="17">
        <v>9.10387610689532E-2</v>
      </c>
      <c r="L12" s="17">
        <v>6.02950046251014E-2</v>
      </c>
      <c r="M12" s="17"/>
      <c r="N12" s="17">
        <v>9.7423028659984104E-2</v>
      </c>
      <c r="O12" s="17">
        <v>0.13089163962199499</v>
      </c>
      <c r="P12" s="17">
        <v>0.14054231265546399</v>
      </c>
      <c r="Q12" s="17">
        <v>0.13743796258524399</v>
      </c>
      <c r="R12" s="17"/>
      <c r="S12" s="17">
        <v>0.14116847634912799</v>
      </c>
      <c r="T12" s="17">
        <v>9.4280003114074598E-2</v>
      </c>
      <c r="U12" s="17">
        <v>0.12544318474458199</v>
      </c>
      <c r="V12" s="17">
        <v>0.12852315453912899</v>
      </c>
      <c r="W12" s="17">
        <v>0.12602734125338499</v>
      </c>
      <c r="X12" s="17">
        <v>0.126150049494996</v>
      </c>
      <c r="Y12" s="17">
        <v>0.141119334008244</v>
      </c>
      <c r="Z12" s="17">
        <v>5.5455009150099002E-2</v>
      </c>
      <c r="AA12" s="17">
        <v>0.12814538379597301</v>
      </c>
      <c r="AB12" s="17">
        <v>0.13025941691521001</v>
      </c>
      <c r="AC12" s="17">
        <v>0.15178193683185701</v>
      </c>
      <c r="AD12" s="17">
        <v>0.15506527962133099</v>
      </c>
      <c r="AE12" s="17"/>
      <c r="AF12" s="17">
        <v>0.24281400081611501</v>
      </c>
      <c r="AG12" s="17">
        <v>9.8156617052201994E-2</v>
      </c>
      <c r="AH12" s="17">
        <v>0.12087014157456701</v>
      </c>
      <c r="AI12" s="17">
        <v>0.182374907076189</v>
      </c>
      <c r="AJ12" s="17">
        <v>0.157899352012044</v>
      </c>
      <c r="AK12" s="17">
        <v>0.13040808063731099</v>
      </c>
      <c r="AL12" s="17">
        <v>0.111673386113323</v>
      </c>
      <c r="AM12" s="17">
        <v>0.123837411863866</v>
      </c>
      <c r="AN12" s="17">
        <v>0.149394687747155</v>
      </c>
      <c r="AO12" s="17">
        <v>0.145250821510024</v>
      </c>
      <c r="AP12" s="17">
        <v>0.10112443181873799</v>
      </c>
      <c r="AQ12" s="17">
        <v>8.4221347492445295E-2</v>
      </c>
      <c r="AR12" s="17">
        <v>0.20475168387262099</v>
      </c>
      <c r="AS12" s="17">
        <v>7.48996734184975E-2</v>
      </c>
      <c r="AT12" s="17">
        <v>6.4214603254017497E-2</v>
      </c>
      <c r="AU12" s="17">
        <v>6.6397748653132596E-2</v>
      </c>
      <c r="AV12" s="17"/>
      <c r="AW12" s="17">
        <v>0.119181863476234</v>
      </c>
      <c r="AX12" s="17">
        <v>0.14097794434866101</v>
      </c>
      <c r="AY12" s="17">
        <v>0.135970855857727</v>
      </c>
      <c r="AZ12" s="17">
        <v>0.126990083606867</v>
      </c>
      <c r="BA12" s="17">
        <v>3.6025705760801802E-2</v>
      </c>
      <c r="BB12" s="17"/>
      <c r="BC12" s="17">
        <v>0.14726133175776601</v>
      </c>
      <c r="BD12" s="17">
        <v>0.10003935169155299</v>
      </c>
      <c r="BE12" s="17">
        <v>0.12606660454038801</v>
      </c>
      <c r="BF12" s="17">
        <v>0.161794775608887</v>
      </c>
      <c r="BG12" s="17">
        <v>0.16065782906468701</v>
      </c>
      <c r="BH12" s="17"/>
      <c r="BI12" s="17">
        <v>0.119302389725238</v>
      </c>
      <c r="BJ12" s="17"/>
      <c r="BK12" s="17">
        <v>0.14655707302036799</v>
      </c>
      <c r="BL12" s="17">
        <v>0.103206103306626</v>
      </c>
      <c r="BM12" s="17">
        <v>0.122928765999003</v>
      </c>
      <c r="BN12" s="17">
        <v>0.29314345153150001</v>
      </c>
      <c r="BO12" s="17"/>
      <c r="BP12" s="17">
        <v>2.7725039087428401E-2</v>
      </c>
      <c r="BQ12" s="17">
        <v>0.11723375048892801</v>
      </c>
      <c r="BR12" s="17">
        <v>0.100339576335063</v>
      </c>
      <c r="BS12" s="17">
        <v>5.2448464836704498E-2</v>
      </c>
      <c r="BT12" s="17">
        <v>0.543305646224303</v>
      </c>
      <c r="BU12" s="17"/>
      <c r="BV12" s="17">
        <v>4.4261534609608202E-2</v>
      </c>
      <c r="BW12" s="17">
        <v>5.8323807054291701E-2</v>
      </c>
      <c r="BX12" s="17">
        <v>7.0416696434096607E-2</v>
      </c>
      <c r="BY12" s="17">
        <v>4.7939562840484E-2</v>
      </c>
      <c r="BZ12" s="17">
        <v>0.63425378351086403</v>
      </c>
      <c r="CA12" s="17"/>
      <c r="CB12" s="17">
        <v>6.7386302740435694E-2</v>
      </c>
      <c r="CC12" s="17">
        <v>0.159321113553896</v>
      </c>
      <c r="CD12" s="17"/>
      <c r="CE12" s="17">
        <v>5.5180765541508303E-2</v>
      </c>
      <c r="CF12" s="17"/>
      <c r="CG12" s="17">
        <v>4.4426212187752098E-2</v>
      </c>
    </row>
    <row r="13" spans="2:85" x14ac:dyDescent="0.35">
      <c r="B13" s="18" t="s">
        <v>78</v>
      </c>
      <c r="C13" s="17">
        <v>0.15468111141354099</v>
      </c>
      <c r="D13" s="17">
        <v>0.17689676629849499</v>
      </c>
      <c r="E13" s="17">
        <v>0.13347245558245499</v>
      </c>
      <c r="F13" s="17"/>
      <c r="G13" s="17">
        <v>0.12211523659475799</v>
      </c>
      <c r="H13" s="17">
        <v>0.13676464842029901</v>
      </c>
      <c r="I13" s="17">
        <v>0.18834790676291699</v>
      </c>
      <c r="J13" s="17">
        <v>0.17125552238546801</v>
      </c>
      <c r="K13" s="17">
        <v>0.15790618017147401</v>
      </c>
      <c r="L13" s="17">
        <v>0.147875209490787</v>
      </c>
      <c r="M13" s="17"/>
      <c r="N13" s="17">
        <v>9.8272814026797203E-2</v>
      </c>
      <c r="O13" s="17">
        <v>0.12711826098880599</v>
      </c>
      <c r="P13" s="17">
        <v>0.20846515744258601</v>
      </c>
      <c r="Q13" s="17">
        <v>0.19491413588627099</v>
      </c>
      <c r="R13" s="17"/>
      <c r="S13" s="17">
        <v>0.10193034974371</v>
      </c>
      <c r="T13" s="17">
        <v>0.139228674397057</v>
      </c>
      <c r="U13" s="17">
        <v>0.18800658575837501</v>
      </c>
      <c r="V13" s="17">
        <v>0.17499688597395699</v>
      </c>
      <c r="W13" s="17">
        <v>0.21410219881013201</v>
      </c>
      <c r="X13" s="17">
        <v>0.12890440203248499</v>
      </c>
      <c r="Y13" s="17">
        <v>0.174463414516803</v>
      </c>
      <c r="Z13" s="17">
        <v>0.26486887130285802</v>
      </c>
      <c r="AA13" s="17">
        <v>0.20084145990308899</v>
      </c>
      <c r="AB13" s="17">
        <v>9.4540158536034202E-2</v>
      </c>
      <c r="AC13" s="17">
        <v>0.128054954496402</v>
      </c>
      <c r="AD13" s="17">
        <v>0.113453154244744</v>
      </c>
      <c r="AE13" s="17"/>
      <c r="AF13" s="17">
        <v>3.40819239015724E-2</v>
      </c>
      <c r="AG13" s="17">
        <v>0.196891460815315</v>
      </c>
      <c r="AH13" s="17">
        <v>0.16371589162252001</v>
      </c>
      <c r="AI13" s="17">
        <v>0.219816474957097</v>
      </c>
      <c r="AJ13" s="17">
        <v>0.18670939984211901</v>
      </c>
      <c r="AK13" s="17">
        <v>0.17762430561312301</v>
      </c>
      <c r="AL13" s="17">
        <v>0.185141027447323</v>
      </c>
      <c r="AM13" s="17">
        <v>0.173872242096587</v>
      </c>
      <c r="AN13" s="17">
        <v>0.121598030784449</v>
      </c>
      <c r="AO13" s="17">
        <v>0.13469667827096901</v>
      </c>
      <c r="AP13" s="17">
        <v>0.132345772644199</v>
      </c>
      <c r="AQ13" s="17">
        <v>0.18865693172779699</v>
      </c>
      <c r="AR13" s="17">
        <v>0.13014532441333801</v>
      </c>
      <c r="AS13" s="17">
        <v>4.2311603841719302E-2</v>
      </c>
      <c r="AT13" s="17">
        <v>9.5760416878289401E-2</v>
      </c>
      <c r="AU13" s="17">
        <v>0.10985384048668401</v>
      </c>
      <c r="AV13" s="17"/>
      <c r="AW13" s="17">
        <v>0.19870421052998899</v>
      </c>
      <c r="AX13" s="17">
        <v>0.15888390616006801</v>
      </c>
      <c r="AY13" s="17">
        <v>0.10310815930349899</v>
      </c>
      <c r="AZ13" s="17">
        <v>0.10789799039844</v>
      </c>
      <c r="BA13" s="17">
        <v>0.111048787696232</v>
      </c>
      <c r="BB13" s="17"/>
      <c r="BC13" s="17">
        <v>9.6780189156895305E-2</v>
      </c>
      <c r="BD13" s="17">
        <v>0.14678432273483999</v>
      </c>
      <c r="BE13" s="17">
        <v>0.171534768666527</v>
      </c>
      <c r="BF13" s="17">
        <v>0.16473709637617401</v>
      </c>
      <c r="BG13" s="17">
        <v>0.197700230641387</v>
      </c>
      <c r="BH13" s="17"/>
      <c r="BI13" s="17">
        <v>0.151792969384235</v>
      </c>
      <c r="BJ13" s="17"/>
      <c r="BK13" s="17">
        <v>0.112368351703237</v>
      </c>
      <c r="BL13" s="17">
        <v>0.16186702204423301</v>
      </c>
      <c r="BM13" s="17">
        <v>0.167471994575109</v>
      </c>
      <c r="BN13" s="17">
        <v>0.102077165511789</v>
      </c>
      <c r="BO13" s="17"/>
      <c r="BP13" s="17">
        <v>0.122090528422862</v>
      </c>
      <c r="BQ13" s="17">
        <v>9.9476234637789596E-2</v>
      </c>
      <c r="BR13" s="17">
        <v>4.7401572692154101E-2</v>
      </c>
      <c r="BS13" s="17">
        <v>0.54432629279753397</v>
      </c>
      <c r="BT13" s="17">
        <v>4.3430003748878801E-2</v>
      </c>
      <c r="BU13" s="17"/>
      <c r="BV13" s="17">
        <v>4.3256003443233701E-2</v>
      </c>
      <c r="BW13" s="17">
        <v>2.9720505177784701E-2</v>
      </c>
      <c r="BX13" s="17">
        <v>2.2605608758930699E-2</v>
      </c>
      <c r="BY13" s="17">
        <v>0.55069426014897505</v>
      </c>
      <c r="BZ13" s="17">
        <v>9.3575179301539704E-3</v>
      </c>
      <c r="CA13" s="17"/>
      <c r="CB13" s="17">
        <v>0.36132567057051801</v>
      </c>
      <c r="CC13" s="17">
        <v>3.3651554685455103E-2</v>
      </c>
      <c r="CD13" s="17"/>
      <c r="CE13" s="17">
        <v>3.1557722792086497E-2</v>
      </c>
      <c r="CF13" s="17"/>
      <c r="CG13" s="17">
        <v>0.29828251076871098</v>
      </c>
    </row>
    <row r="14" spans="2:85" x14ac:dyDescent="0.35">
      <c r="B14" s="18" t="s">
        <v>231</v>
      </c>
      <c r="C14" s="17">
        <v>2.6052156489997699E-2</v>
      </c>
      <c r="D14" s="17">
        <v>2.9169446201697799E-2</v>
      </c>
      <c r="E14" s="17">
        <v>2.2070751776052298E-2</v>
      </c>
      <c r="F14" s="17"/>
      <c r="G14" s="17">
        <v>3.4039845957983303E-2</v>
      </c>
      <c r="H14" s="17">
        <v>2.8545865051472399E-2</v>
      </c>
      <c r="I14" s="17">
        <v>2.49218533152782E-2</v>
      </c>
      <c r="J14" s="17">
        <v>2.1137657565551499E-2</v>
      </c>
      <c r="K14" s="17">
        <v>1.86160424933858E-2</v>
      </c>
      <c r="L14" s="17">
        <v>2.86212964907285E-2</v>
      </c>
      <c r="M14" s="17"/>
      <c r="N14" s="17">
        <v>2.1196177389973501E-2</v>
      </c>
      <c r="O14" s="17">
        <v>2.0568420094568701E-2</v>
      </c>
      <c r="P14" s="17">
        <v>2.1027404706664001E-2</v>
      </c>
      <c r="Q14" s="17">
        <v>3.9716561064091598E-2</v>
      </c>
      <c r="R14" s="17"/>
      <c r="S14" s="17">
        <v>1.7289908612083099E-2</v>
      </c>
      <c r="T14" s="17">
        <v>9.8478392606070296E-3</v>
      </c>
      <c r="U14" s="17">
        <v>0</v>
      </c>
      <c r="V14" s="17">
        <v>3.78178626220841E-2</v>
      </c>
      <c r="W14" s="17">
        <v>0</v>
      </c>
      <c r="X14" s="17">
        <v>4.7671692748166199E-3</v>
      </c>
      <c r="Y14" s="17">
        <v>0</v>
      </c>
      <c r="Z14" s="17">
        <v>1.2983370069195499E-2</v>
      </c>
      <c r="AA14" s="17">
        <v>0</v>
      </c>
      <c r="AB14" s="17">
        <v>0.19241924155286</v>
      </c>
      <c r="AC14" s="17">
        <v>1.2387516639545199E-2</v>
      </c>
      <c r="AD14" s="17">
        <v>0</v>
      </c>
      <c r="AE14" s="17"/>
      <c r="AF14" s="17">
        <v>4.8487907899237299E-2</v>
      </c>
      <c r="AG14" s="17">
        <v>2.5050400730092001E-2</v>
      </c>
      <c r="AH14" s="17">
        <v>2.5786889651019301E-2</v>
      </c>
      <c r="AI14" s="17">
        <v>8.3225732602554003E-2</v>
      </c>
      <c r="AJ14" s="17">
        <v>2.4952958487650698E-2</v>
      </c>
      <c r="AK14" s="17">
        <v>2.3393080632648399E-2</v>
      </c>
      <c r="AL14" s="17">
        <v>6.3971163482974599E-3</v>
      </c>
      <c r="AM14" s="17">
        <v>1.38413120636557E-2</v>
      </c>
      <c r="AN14" s="17">
        <v>4.3149844392581099E-2</v>
      </c>
      <c r="AO14" s="17">
        <v>0</v>
      </c>
      <c r="AP14" s="17">
        <v>2.4141914736665399E-2</v>
      </c>
      <c r="AQ14" s="17">
        <v>3.1766643985782703E-2</v>
      </c>
      <c r="AR14" s="17">
        <v>8.6902389978313396E-3</v>
      </c>
      <c r="AS14" s="17">
        <v>0</v>
      </c>
      <c r="AT14" s="17">
        <v>0.108229746651404</v>
      </c>
      <c r="AU14" s="17">
        <v>7.1805838818164497E-3</v>
      </c>
      <c r="AV14" s="17"/>
      <c r="AW14" s="17">
        <v>2.47738864938284E-2</v>
      </c>
      <c r="AX14" s="17">
        <v>3.1973950114901097E-2</v>
      </c>
      <c r="AY14" s="17">
        <v>2.5996854845272501E-2</v>
      </c>
      <c r="AZ14" s="17">
        <v>1.88956224430477E-2</v>
      </c>
      <c r="BA14" s="17">
        <v>0</v>
      </c>
      <c r="BB14" s="17"/>
      <c r="BC14" s="17">
        <v>2.8850421456586301E-2</v>
      </c>
      <c r="BD14" s="17">
        <v>2.40306187193042E-2</v>
      </c>
      <c r="BE14" s="17">
        <v>2.8150532941321301E-2</v>
      </c>
      <c r="BF14" s="17">
        <v>2.1201549951229599E-2</v>
      </c>
      <c r="BG14" s="17">
        <v>3.6722148829898403E-2</v>
      </c>
      <c r="BH14" s="17"/>
      <c r="BI14" s="17">
        <v>2.8586702922928399E-2</v>
      </c>
      <c r="BJ14" s="17"/>
      <c r="BK14" s="17">
        <v>3.8597510529696601E-2</v>
      </c>
      <c r="BL14" s="17">
        <v>2.7130928694785401E-2</v>
      </c>
      <c r="BM14" s="17">
        <v>2.22955215919436E-2</v>
      </c>
      <c r="BN14" s="17">
        <v>0</v>
      </c>
      <c r="BO14" s="17"/>
      <c r="BP14" s="17">
        <v>1.8454819763309802E-2</v>
      </c>
      <c r="BQ14" s="17">
        <v>1.86479958330453E-2</v>
      </c>
      <c r="BR14" s="17">
        <v>2.86037713577302E-2</v>
      </c>
      <c r="BS14" s="17">
        <v>1.1966684668550999E-2</v>
      </c>
      <c r="BT14" s="17">
        <v>2.1125758883826101E-2</v>
      </c>
      <c r="BU14" s="17"/>
      <c r="BV14" s="17">
        <v>1.0750126372198601E-2</v>
      </c>
      <c r="BW14" s="17">
        <v>1.42238733391481E-2</v>
      </c>
      <c r="BX14" s="17">
        <v>1.11883204768138E-2</v>
      </c>
      <c r="BY14" s="17">
        <v>1.7172934825386399E-2</v>
      </c>
      <c r="BZ14" s="17">
        <v>9.3218276151164799E-3</v>
      </c>
      <c r="CA14" s="17"/>
      <c r="CB14" s="17">
        <v>2.21603410569923E-2</v>
      </c>
      <c r="CC14" s="17">
        <v>2.8331552079437699E-2</v>
      </c>
      <c r="CD14" s="17"/>
      <c r="CE14" s="17">
        <v>1.30131100387872E-2</v>
      </c>
      <c r="CF14" s="17"/>
      <c r="CG14" s="17">
        <v>3.7131102847118298E-2</v>
      </c>
    </row>
    <row r="15" spans="2:85" x14ac:dyDescent="0.35">
      <c r="B15" s="18" t="s">
        <v>232</v>
      </c>
      <c r="C15" s="17">
        <v>1.816987327867E-2</v>
      </c>
      <c r="D15" s="17">
        <v>2.3858866428516399E-2</v>
      </c>
      <c r="E15" s="17">
        <v>1.2106438156764101E-2</v>
      </c>
      <c r="F15" s="17"/>
      <c r="G15" s="17">
        <v>5.5130449503120599E-2</v>
      </c>
      <c r="H15" s="17">
        <v>2.0746372987606499E-2</v>
      </c>
      <c r="I15" s="17">
        <v>1.8052203006887198E-2</v>
      </c>
      <c r="J15" s="17">
        <v>8.0448302164547805E-3</v>
      </c>
      <c r="K15" s="17">
        <v>5.6507828511097704E-3</v>
      </c>
      <c r="L15" s="17">
        <v>8.2738029877824602E-3</v>
      </c>
      <c r="M15" s="17"/>
      <c r="N15" s="17">
        <v>1.33327483343372E-2</v>
      </c>
      <c r="O15" s="17">
        <v>1.5607461425063999E-2</v>
      </c>
      <c r="P15" s="17">
        <v>2.36185793467245E-2</v>
      </c>
      <c r="Q15" s="17">
        <v>2.1409374192640999E-2</v>
      </c>
      <c r="R15" s="17"/>
      <c r="S15" s="17">
        <v>1.46796385827478E-2</v>
      </c>
      <c r="T15" s="17">
        <v>0</v>
      </c>
      <c r="U15" s="17">
        <v>4.9949431772590902E-3</v>
      </c>
      <c r="V15" s="17">
        <v>4.2897902482319603E-2</v>
      </c>
      <c r="W15" s="17">
        <v>1.3935706484020099E-2</v>
      </c>
      <c r="X15" s="17">
        <v>2.75600876808192E-2</v>
      </c>
      <c r="Y15" s="17">
        <v>5.5512455252457902E-3</v>
      </c>
      <c r="Z15" s="17">
        <v>9.0023014819231705E-3</v>
      </c>
      <c r="AA15" s="17">
        <v>4.0165820102055902E-3</v>
      </c>
      <c r="AB15" s="17">
        <v>1.3033728576113301E-2</v>
      </c>
      <c r="AC15" s="17">
        <v>8.2723282651324004E-2</v>
      </c>
      <c r="AD15" s="17">
        <v>6.1885227911648799E-2</v>
      </c>
      <c r="AE15" s="17"/>
      <c r="AF15" s="17">
        <v>7.3562234927905507E-2</v>
      </c>
      <c r="AG15" s="17">
        <v>1.90399176960038E-2</v>
      </c>
      <c r="AH15" s="17">
        <v>3.7584217711924901E-3</v>
      </c>
      <c r="AI15" s="17">
        <v>1.0556959923863201E-2</v>
      </c>
      <c r="AJ15" s="17">
        <v>0</v>
      </c>
      <c r="AK15" s="17">
        <v>1.9239946673247299E-2</v>
      </c>
      <c r="AL15" s="17">
        <v>5.10338577685817E-2</v>
      </c>
      <c r="AM15" s="17">
        <v>1.2191233550670101E-2</v>
      </c>
      <c r="AN15" s="17">
        <v>2.9979591967549801E-2</v>
      </c>
      <c r="AO15" s="17">
        <v>7.50355329840241E-3</v>
      </c>
      <c r="AP15" s="17">
        <v>3.3204634108935198E-2</v>
      </c>
      <c r="AQ15" s="17">
        <v>1.4915361215155701E-2</v>
      </c>
      <c r="AR15" s="17">
        <v>8.4316443813108998E-3</v>
      </c>
      <c r="AS15" s="17">
        <v>2.7478658351386201E-2</v>
      </c>
      <c r="AT15" s="17">
        <v>2.6873320916690899E-2</v>
      </c>
      <c r="AU15" s="17">
        <v>0</v>
      </c>
      <c r="AV15" s="17"/>
      <c r="AW15" s="17">
        <v>1.5287713019059001E-2</v>
      </c>
      <c r="AX15" s="17">
        <v>5.2963612194390601E-3</v>
      </c>
      <c r="AY15" s="17">
        <v>1.55818148069987E-2</v>
      </c>
      <c r="AZ15" s="17">
        <v>5.10525541041831E-2</v>
      </c>
      <c r="BA15" s="17">
        <v>4.7627873581719299E-2</v>
      </c>
      <c r="BB15" s="17"/>
      <c r="BC15" s="17">
        <v>4.1669613200099799E-2</v>
      </c>
      <c r="BD15" s="17">
        <v>1.2945229547898399E-2</v>
      </c>
      <c r="BE15" s="17">
        <v>1.5968653239077299E-2</v>
      </c>
      <c r="BF15" s="17">
        <v>1.33556707667067E-2</v>
      </c>
      <c r="BG15" s="17">
        <v>4.3396255296802799E-2</v>
      </c>
      <c r="BH15" s="17"/>
      <c r="BI15" s="17">
        <v>1.82721924975837E-2</v>
      </c>
      <c r="BJ15" s="17"/>
      <c r="BK15" s="17">
        <v>4.3342084201705898E-2</v>
      </c>
      <c r="BL15" s="17">
        <v>5.87754801861859E-3</v>
      </c>
      <c r="BM15" s="17">
        <v>1.6089919463803001E-2</v>
      </c>
      <c r="BN15" s="17">
        <v>1.98091359520512E-2</v>
      </c>
      <c r="BO15" s="17"/>
      <c r="BP15" s="17">
        <v>1.0601648835649201E-2</v>
      </c>
      <c r="BQ15" s="17">
        <v>1.30795570262488E-2</v>
      </c>
      <c r="BR15" s="17">
        <v>2.79521099683765E-2</v>
      </c>
      <c r="BS15" s="17">
        <v>3.09189348199728E-2</v>
      </c>
      <c r="BT15" s="17">
        <v>2.5531762302934899E-2</v>
      </c>
      <c r="BU15" s="17"/>
      <c r="BV15" s="17">
        <v>1.2238743626369101E-2</v>
      </c>
      <c r="BW15" s="17">
        <v>1.6092703117556902E-2</v>
      </c>
      <c r="BX15" s="17">
        <v>1.9897463343648801E-2</v>
      </c>
      <c r="BY15" s="17">
        <v>7.2726459443461398E-3</v>
      </c>
      <c r="BZ15" s="17">
        <v>2.8309797462800702E-2</v>
      </c>
      <c r="CA15" s="17"/>
      <c r="CB15" s="17">
        <v>1.11123203656206E-2</v>
      </c>
      <c r="CC15" s="17">
        <v>2.23034081955149E-2</v>
      </c>
      <c r="CD15" s="17"/>
      <c r="CE15" s="17">
        <v>1.1824368218629399E-2</v>
      </c>
      <c r="CF15" s="17"/>
      <c r="CG15" s="17">
        <v>9.9504634642713797E-3</v>
      </c>
    </row>
    <row r="16" spans="2:85" x14ac:dyDescent="0.35">
      <c r="B16" s="18" t="s">
        <v>233</v>
      </c>
      <c r="C16" s="19">
        <v>0.12505484613673601</v>
      </c>
      <c r="D16" s="19">
        <v>7.7984047782038296E-2</v>
      </c>
      <c r="E16" s="19">
        <v>0.171334775811392</v>
      </c>
      <c r="F16" s="19"/>
      <c r="G16" s="19">
        <v>0.11698333454064</v>
      </c>
      <c r="H16" s="19">
        <v>0.126725191269666</v>
      </c>
      <c r="I16" s="19">
        <v>9.9028307453380204E-2</v>
      </c>
      <c r="J16" s="19">
        <v>0.14675386130535401</v>
      </c>
      <c r="K16" s="19">
        <v>0.158675433374874</v>
      </c>
      <c r="L16" s="19">
        <v>0.11002644689895701</v>
      </c>
      <c r="M16" s="19"/>
      <c r="N16" s="19">
        <v>8.8910053908526299E-2</v>
      </c>
      <c r="O16" s="19">
        <v>0.128814664432126</v>
      </c>
      <c r="P16" s="19">
        <v>0.114588328053111</v>
      </c>
      <c r="Q16" s="19">
        <v>0.16899369802755099</v>
      </c>
      <c r="R16" s="19"/>
      <c r="S16" s="19">
        <v>7.6858494912957404E-2</v>
      </c>
      <c r="T16" s="19">
        <v>0.12690013924574001</v>
      </c>
      <c r="U16" s="19">
        <v>0.116627410544171</v>
      </c>
      <c r="V16" s="19">
        <v>0.105570672652414</v>
      </c>
      <c r="W16" s="19">
        <v>9.9100382844180698E-2</v>
      </c>
      <c r="X16" s="19">
        <v>0.148621580322057</v>
      </c>
      <c r="Y16" s="19">
        <v>0.134837008364842</v>
      </c>
      <c r="Z16" s="19">
        <v>0.18258583024868599</v>
      </c>
      <c r="AA16" s="19">
        <v>0.14345192742917601</v>
      </c>
      <c r="AB16" s="19">
        <v>0.107076017031053</v>
      </c>
      <c r="AC16" s="19">
        <v>0.15270054852753601</v>
      </c>
      <c r="AD16" s="19">
        <v>0.25056578955435099</v>
      </c>
      <c r="AE16" s="19"/>
      <c r="AF16" s="19">
        <v>0.15286667693919401</v>
      </c>
      <c r="AG16" s="19">
        <v>0.228341782468409</v>
      </c>
      <c r="AH16" s="19">
        <v>0.199403142923302</v>
      </c>
      <c r="AI16" s="19">
        <v>0.120728609863771</v>
      </c>
      <c r="AJ16" s="19">
        <v>0.119153277984656</v>
      </c>
      <c r="AK16" s="19">
        <v>0.167012150832206</v>
      </c>
      <c r="AL16" s="19">
        <v>0.12568790221901199</v>
      </c>
      <c r="AM16" s="19">
        <v>0.105457183254585</v>
      </c>
      <c r="AN16" s="19">
        <v>9.5382977878149006E-2</v>
      </c>
      <c r="AO16" s="19">
        <v>7.5832744451382605E-2</v>
      </c>
      <c r="AP16" s="19">
        <v>0.14476844596628299</v>
      </c>
      <c r="AQ16" s="19">
        <v>0.10685076820995799</v>
      </c>
      <c r="AR16" s="19">
        <v>3.3777643063157198E-2</v>
      </c>
      <c r="AS16" s="19">
        <v>0.12507786868297699</v>
      </c>
      <c r="AT16" s="19">
        <v>9.5051885028682406E-2</v>
      </c>
      <c r="AU16" s="19">
        <v>2.1207593244893401E-2</v>
      </c>
      <c r="AV16" s="19"/>
      <c r="AW16" s="19">
        <v>0.16032066128858399</v>
      </c>
      <c r="AX16" s="19">
        <v>0.14736494671221001</v>
      </c>
      <c r="AY16" s="19">
        <v>0.106002981016406</v>
      </c>
      <c r="AZ16" s="19">
        <v>6.8007759069307394E-2</v>
      </c>
      <c r="BA16" s="19">
        <v>1.6139179416774799E-2</v>
      </c>
      <c r="BB16" s="19"/>
      <c r="BC16" s="19">
        <v>4.0567330671779998E-2</v>
      </c>
      <c r="BD16" s="19">
        <v>9.6174285230042705E-2</v>
      </c>
      <c r="BE16" s="19">
        <v>0.14581544624802201</v>
      </c>
      <c r="BF16" s="19">
        <v>0.20923582545106301</v>
      </c>
      <c r="BG16" s="19">
        <v>0.114691828155251</v>
      </c>
      <c r="BH16" s="19"/>
      <c r="BI16" s="19">
        <v>0.11953188932681399</v>
      </c>
      <c r="BJ16" s="19"/>
      <c r="BK16" s="19">
        <v>0.14280553679712399</v>
      </c>
      <c r="BL16" s="19">
        <v>0.115177505076069</v>
      </c>
      <c r="BM16" s="19">
        <v>0.117152144140863</v>
      </c>
      <c r="BN16" s="19">
        <v>0.29472814586434298</v>
      </c>
      <c r="BO16" s="19"/>
      <c r="BP16" s="19">
        <v>7.1632501790778694E-2</v>
      </c>
      <c r="BQ16" s="19">
        <v>7.9347793703601302E-2</v>
      </c>
      <c r="BR16" s="19">
        <v>8.0899357600583297E-2</v>
      </c>
      <c r="BS16" s="19">
        <v>6.4887278345839905E-2</v>
      </c>
      <c r="BT16" s="19">
        <v>6.4017422603552102E-2</v>
      </c>
      <c r="BU16" s="19"/>
      <c r="BV16" s="19">
        <v>5.8367254428383197E-2</v>
      </c>
      <c r="BW16" s="19">
        <v>5.3186764288293401E-2</v>
      </c>
      <c r="BX16" s="19">
        <v>8.8541000722526297E-2</v>
      </c>
      <c r="BY16" s="19">
        <v>6.1216170812385798E-2</v>
      </c>
      <c r="BZ16" s="19">
        <v>4.51484838131457E-2</v>
      </c>
      <c r="CA16" s="19"/>
      <c r="CB16" s="19">
        <v>5.9905352682004802E-2</v>
      </c>
      <c r="CC16" s="19">
        <v>0.16321222296801</v>
      </c>
      <c r="CD16" s="19"/>
      <c r="CE16" s="19">
        <v>5.17770247323747E-2</v>
      </c>
      <c r="CF16" s="19"/>
      <c r="CG16" s="19">
        <v>3.0484451129972601E-2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0.234980265966485</v>
      </c>
      <c r="D9" s="17">
        <v>0.27396716671051402</v>
      </c>
      <c r="E9" s="17">
        <v>0.19765241245319901</v>
      </c>
      <c r="F9" s="17"/>
      <c r="G9" s="17">
        <v>0.23413844242107701</v>
      </c>
      <c r="H9" s="17">
        <v>0.27562149821863702</v>
      </c>
      <c r="I9" s="17">
        <v>0.292206351230545</v>
      </c>
      <c r="J9" s="17">
        <v>0.22420155569598099</v>
      </c>
      <c r="K9" s="17">
        <v>0.19497345386041601</v>
      </c>
      <c r="L9" s="17">
        <v>0.19159738897285</v>
      </c>
      <c r="M9" s="17"/>
      <c r="N9" s="17">
        <v>0.28691858350459898</v>
      </c>
      <c r="O9" s="17">
        <v>0.23015760793322301</v>
      </c>
      <c r="P9" s="17">
        <v>0.20976409815010399</v>
      </c>
      <c r="Q9" s="17">
        <v>0.20797251718606199</v>
      </c>
      <c r="R9" s="17"/>
      <c r="S9" s="17">
        <v>0.34824312406695002</v>
      </c>
      <c r="T9" s="17">
        <v>0.17139939042410801</v>
      </c>
      <c r="U9" s="17">
        <v>0.18912630020719101</v>
      </c>
      <c r="V9" s="17">
        <v>0.19180998949957101</v>
      </c>
      <c r="W9" s="17">
        <v>0.23137879852606799</v>
      </c>
      <c r="X9" s="17">
        <v>0.23459654254195</v>
      </c>
      <c r="Y9" s="17">
        <v>0.25313376255200398</v>
      </c>
      <c r="Z9" s="17">
        <v>0.16651253395927401</v>
      </c>
      <c r="AA9" s="17">
        <v>0.247890004016286</v>
      </c>
      <c r="AB9" s="17">
        <v>0.222934479821702</v>
      </c>
      <c r="AC9" s="17">
        <v>0.30052116301099102</v>
      </c>
      <c r="AD9" s="17">
        <v>0.16572735739320801</v>
      </c>
      <c r="AE9" s="17"/>
      <c r="AF9" s="17">
        <v>0.22933787405863301</v>
      </c>
      <c r="AG9" s="17">
        <v>0.25090084108725202</v>
      </c>
      <c r="AH9" s="17">
        <v>0.21152058077674801</v>
      </c>
      <c r="AI9" s="17">
        <v>0.17654513401244601</v>
      </c>
      <c r="AJ9" s="17">
        <v>0.270271752180681</v>
      </c>
      <c r="AK9" s="17">
        <v>0.199183033267395</v>
      </c>
      <c r="AL9" s="17">
        <v>0.22734532508268299</v>
      </c>
      <c r="AM9" s="17">
        <v>0.172842628499567</v>
      </c>
      <c r="AN9" s="17">
        <v>0.19428856842110601</v>
      </c>
      <c r="AO9" s="17">
        <v>0.198768938671634</v>
      </c>
      <c r="AP9" s="17">
        <v>0.24000735006888399</v>
      </c>
      <c r="AQ9" s="17">
        <v>0.23895501912103601</v>
      </c>
      <c r="AR9" s="17">
        <v>0.31566698858122899</v>
      </c>
      <c r="AS9" s="17">
        <v>0.22723828204437799</v>
      </c>
      <c r="AT9" s="17">
        <v>0.32345647929967603</v>
      </c>
      <c r="AU9" s="17">
        <v>0.39435995080032898</v>
      </c>
      <c r="AV9" s="17"/>
      <c r="AW9" s="17">
        <v>0.19605910273257901</v>
      </c>
      <c r="AX9" s="17">
        <v>0.214176261352406</v>
      </c>
      <c r="AY9" s="17">
        <v>0.27626474221506703</v>
      </c>
      <c r="AZ9" s="17">
        <v>0.29993203792898598</v>
      </c>
      <c r="BA9" s="17">
        <v>0.38870846016974597</v>
      </c>
      <c r="BB9" s="17"/>
      <c r="BC9" s="17">
        <v>0.319556131077946</v>
      </c>
      <c r="BD9" s="17">
        <v>0.26620210644064501</v>
      </c>
      <c r="BE9" s="17">
        <v>0.214812665238277</v>
      </c>
      <c r="BF9" s="17">
        <v>0.16209926924538701</v>
      </c>
      <c r="BG9" s="17">
        <v>0.16451538985853001</v>
      </c>
      <c r="BH9" s="17"/>
      <c r="BI9" s="17">
        <v>0.23273074845484501</v>
      </c>
      <c r="BJ9" s="17"/>
      <c r="BK9" s="17">
        <v>0.225359276340377</v>
      </c>
      <c r="BL9" s="17">
        <v>0.21852336024442201</v>
      </c>
      <c r="BM9" s="17">
        <v>0.25042678934180701</v>
      </c>
      <c r="BN9" s="17">
        <v>0.15464702496313701</v>
      </c>
      <c r="BO9" s="17"/>
      <c r="BP9" s="17">
        <v>0.10890120712648101</v>
      </c>
      <c r="BQ9" s="17">
        <v>0.449151274491431</v>
      </c>
      <c r="BR9" s="17">
        <v>0.14140986221139801</v>
      </c>
      <c r="BS9" s="17">
        <v>6.0497496424218797E-2</v>
      </c>
      <c r="BT9" s="17">
        <v>0.10272338003320999</v>
      </c>
      <c r="BU9" s="17"/>
      <c r="BV9" s="17">
        <v>8.4874994231233805E-2</v>
      </c>
      <c r="BW9" s="17">
        <v>0.68841142169582803</v>
      </c>
      <c r="BX9" s="17">
        <v>9.3220299617346805E-2</v>
      </c>
      <c r="BY9" s="17">
        <v>8.0968296642992196E-2</v>
      </c>
      <c r="BZ9" s="17">
        <v>0.11003438238975299</v>
      </c>
      <c r="CA9" s="17"/>
      <c r="CB9" s="17">
        <v>0.17689373687693</v>
      </c>
      <c r="CC9" s="17">
        <v>0.26900093845001</v>
      </c>
      <c r="CD9" s="17"/>
      <c r="CE9" s="17">
        <v>0.71757213597227398</v>
      </c>
      <c r="CF9" s="17"/>
      <c r="CG9" s="17">
        <v>0.36060799614723099</v>
      </c>
    </row>
    <row r="10" spans="2:85" x14ac:dyDescent="0.35">
      <c r="B10" s="18" t="s">
        <v>75</v>
      </c>
      <c r="C10" s="17">
        <v>0.13316339955592499</v>
      </c>
      <c r="D10" s="17">
        <v>0.128267718157345</v>
      </c>
      <c r="E10" s="17">
        <v>0.13776442172124001</v>
      </c>
      <c r="F10" s="17"/>
      <c r="G10" s="17">
        <v>6.2771421955635495E-2</v>
      </c>
      <c r="H10" s="17">
        <v>0.13612432271358499</v>
      </c>
      <c r="I10" s="17">
        <v>0.114290471628867</v>
      </c>
      <c r="J10" s="17">
        <v>0.14480208545804099</v>
      </c>
      <c r="K10" s="17">
        <v>9.7782076568601203E-2</v>
      </c>
      <c r="L10" s="17">
        <v>0.207018821525422</v>
      </c>
      <c r="M10" s="17"/>
      <c r="N10" s="17">
        <v>0.15859800725394799</v>
      </c>
      <c r="O10" s="17">
        <v>0.157285012456364</v>
      </c>
      <c r="P10" s="17">
        <v>0.13395609814347301</v>
      </c>
      <c r="Q10" s="17">
        <v>7.9547692694995994E-2</v>
      </c>
      <c r="R10" s="17"/>
      <c r="S10" s="17">
        <v>0.122495486324446</v>
      </c>
      <c r="T10" s="17">
        <v>0.23044653779147001</v>
      </c>
      <c r="U10" s="17">
        <v>0.123491661666413</v>
      </c>
      <c r="V10" s="17">
        <v>0.15977597808145799</v>
      </c>
      <c r="W10" s="17">
        <v>0.15287687268988401</v>
      </c>
      <c r="X10" s="17">
        <v>0.10875180757917</v>
      </c>
      <c r="Y10" s="17">
        <v>8.5274368482180299E-2</v>
      </c>
      <c r="Z10" s="17">
        <v>0.15160535473949099</v>
      </c>
      <c r="AA10" s="17">
        <v>0.111570621444548</v>
      </c>
      <c r="AB10" s="17">
        <v>7.1590887310001003E-2</v>
      </c>
      <c r="AC10" s="17">
        <v>9.3501546483431494E-2</v>
      </c>
      <c r="AD10" s="17">
        <v>0.167942430721358</v>
      </c>
      <c r="AE10" s="17"/>
      <c r="AF10" s="17">
        <v>0.109175305008513</v>
      </c>
      <c r="AG10" s="17">
        <v>3.5741653105937299E-2</v>
      </c>
      <c r="AH10" s="17">
        <v>0.14551786073593001</v>
      </c>
      <c r="AI10" s="17">
        <v>9.3227789125170296E-2</v>
      </c>
      <c r="AJ10" s="17">
        <v>9.8511626030517094E-2</v>
      </c>
      <c r="AK10" s="17">
        <v>0.126264706838569</v>
      </c>
      <c r="AL10" s="17">
        <v>0.122676990247318</v>
      </c>
      <c r="AM10" s="17">
        <v>0.17671238052077101</v>
      </c>
      <c r="AN10" s="17">
        <v>0.11698510890607899</v>
      </c>
      <c r="AO10" s="17">
        <v>0.20284760796605</v>
      </c>
      <c r="AP10" s="17">
        <v>0.113581239716307</v>
      </c>
      <c r="AQ10" s="17">
        <v>0.14990681241790599</v>
      </c>
      <c r="AR10" s="17">
        <v>0.130979268920699</v>
      </c>
      <c r="AS10" s="17">
        <v>9.0854501057112902E-2</v>
      </c>
      <c r="AT10" s="17">
        <v>0.20555082583946799</v>
      </c>
      <c r="AU10" s="17">
        <v>0.20222455843781501</v>
      </c>
      <c r="AV10" s="17"/>
      <c r="AW10" s="17">
        <v>0.12858805650772001</v>
      </c>
      <c r="AX10" s="17">
        <v>0.111869045055809</v>
      </c>
      <c r="AY10" s="17">
        <v>0.12936826648359701</v>
      </c>
      <c r="AZ10" s="17">
        <v>0.16801422431663801</v>
      </c>
      <c r="BA10" s="17">
        <v>0.121162792113073</v>
      </c>
      <c r="BB10" s="17"/>
      <c r="BC10" s="17">
        <v>0.13367049650429599</v>
      </c>
      <c r="BD10" s="17">
        <v>0.171307475861391</v>
      </c>
      <c r="BE10" s="17">
        <v>0.12687456896237101</v>
      </c>
      <c r="BF10" s="17">
        <v>7.5368920070111506E-2</v>
      </c>
      <c r="BG10" s="17">
        <v>4.2044330724386098E-2</v>
      </c>
      <c r="BH10" s="17"/>
      <c r="BI10" s="17">
        <v>0.141560211781493</v>
      </c>
      <c r="BJ10" s="17"/>
      <c r="BK10" s="17">
        <v>0.11212268448394</v>
      </c>
      <c r="BL10" s="17">
        <v>0.15400121001345701</v>
      </c>
      <c r="BM10" s="17">
        <v>0.13001636222893101</v>
      </c>
      <c r="BN10" s="17">
        <v>0.11376695065796399</v>
      </c>
      <c r="BO10" s="17"/>
      <c r="BP10" s="17">
        <v>0.44528670034895801</v>
      </c>
      <c r="BQ10" s="17">
        <v>7.2100539500101299E-2</v>
      </c>
      <c r="BR10" s="17">
        <v>7.3660813833364994E-2</v>
      </c>
      <c r="BS10" s="17">
        <v>5.7969835645903599E-2</v>
      </c>
      <c r="BT10" s="17">
        <v>8.4633103174348703E-2</v>
      </c>
      <c r="BU10" s="17"/>
      <c r="BV10" s="17">
        <v>0.58589181879598695</v>
      </c>
      <c r="BW10" s="17">
        <v>5.2546394389104599E-2</v>
      </c>
      <c r="BX10" s="17">
        <v>9.0577615770212797E-2</v>
      </c>
      <c r="BY10" s="17">
        <v>6.3064953138004601E-2</v>
      </c>
      <c r="BZ10" s="17">
        <v>5.34121869901805E-2</v>
      </c>
      <c r="CA10" s="17"/>
      <c r="CB10" s="17">
        <v>0.112744717117472</v>
      </c>
      <c r="CC10" s="17">
        <v>0.14512240827398301</v>
      </c>
      <c r="CD10" s="17"/>
      <c r="CE10" s="17">
        <v>4.75405849046708E-2</v>
      </c>
      <c r="CF10" s="17"/>
      <c r="CG10" s="17">
        <v>5.1834077385493303E-2</v>
      </c>
    </row>
    <row r="11" spans="2:85" x14ac:dyDescent="0.35">
      <c r="B11" s="18" t="s">
        <v>77</v>
      </c>
      <c r="C11" s="17">
        <v>9.1688751682683006E-2</v>
      </c>
      <c r="D11" s="17">
        <v>0.100469174565672</v>
      </c>
      <c r="E11" s="17">
        <v>8.3396937156282797E-2</v>
      </c>
      <c r="F11" s="17"/>
      <c r="G11" s="17">
        <v>7.2777810247118102E-2</v>
      </c>
      <c r="H11" s="17">
        <v>9.2942111197957505E-2</v>
      </c>
      <c r="I11" s="17">
        <v>6.51682149724849E-2</v>
      </c>
      <c r="J11" s="17">
        <v>8.4989306099492096E-2</v>
      </c>
      <c r="K11" s="17">
        <v>0.12042066161717099</v>
      </c>
      <c r="L11" s="17">
        <v>0.110939208133727</v>
      </c>
      <c r="M11" s="17"/>
      <c r="N11" s="17">
        <v>9.6668458910861704E-2</v>
      </c>
      <c r="O11" s="17">
        <v>8.6032636567612397E-2</v>
      </c>
      <c r="P11" s="17">
        <v>8.4689676531136293E-2</v>
      </c>
      <c r="Q11" s="17">
        <v>9.9085723742746101E-2</v>
      </c>
      <c r="R11" s="17"/>
      <c r="S11" s="17">
        <v>0.10443967317948399</v>
      </c>
      <c r="T11" s="17">
        <v>0.112141123780261</v>
      </c>
      <c r="U11" s="17">
        <v>0.10942692534467301</v>
      </c>
      <c r="V11" s="17">
        <v>5.8299109496153301E-2</v>
      </c>
      <c r="W11" s="17">
        <v>8.3404695165661499E-2</v>
      </c>
      <c r="X11" s="17">
        <v>8.4683305601823897E-2</v>
      </c>
      <c r="Y11" s="17">
        <v>0.103878712205935</v>
      </c>
      <c r="Z11" s="17">
        <v>9.1297099462825798E-2</v>
      </c>
      <c r="AA11" s="17">
        <v>7.7466514844975798E-2</v>
      </c>
      <c r="AB11" s="17">
        <v>0.11069764274777701</v>
      </c>
      <c r="AC11" s="17">
        <v>4.4361104849702397E-2</v>
      </c>
      <c r="AD11" s="17">
        <v>7.8426672741606904E-2</v>
      </c>
      <c r="AE11" s="17"/>
      <c r="AF11" s="17">
        <v>9.2628338543733202E-2</v>
      </c>
      <c r="AG11" s="17">
        <v>0.109993978245913</v>
      </c>
      <c r="AH11" s="17">
        <v>9.4889952996421001E-2</v>
      </c>
      <c r="AI11" s="17">
        <v>8.1940515996796998E-2</v>
      </c>
      <c r="AJ11" s="17">
        <v>9.9163424439977998E-2</v>
      </c>
      <c r="AK11" s="17">
        <v>7.8686178553380406E-2</v>
      </c>
      <c r="AL11" s="17">
        <v>7.4793767772273007E-2</v>
      </c>
      <c r="AM11" s="17">
        <v>0.1166334807934</v>
      </c>
      <c r="AN11" s="17">
        <v>0.122969822540632</v>
      </c>
      <c r="AO11" s="17">
        <v>9.1416130850562702E-2</v>
      </c>
      <c r="AP11" s="17">
        <v>0.10985587250384</v>
      </c>
      <c r="AQ11" s="17">
        <v>6.0720632280473898E-2</v>
      </c>
      <c r="AR11" s="17">
        <v>9.34206784978346E-2</v>
      </c>
      <c r="AS11" s="17">
        <v>9.9804992681515797E-2</v>
      </c>
      <c r="AT11" s="17">
        <v>7.3010433729253907E-2</v>
      </c>
      <c r="AU11" s="17">
        <v>9.11546244959371E-2</v>
      </c>
      <c r="AV11" s="17"/>
      <c r="AW11" s="17">
        <v>8.8837234112924504E-2</v>
      </c>
      <c r="AX11" s="17">
        <v>9.0844480889291396E-2</v>
      </c>
      <c r="AY11" s="17">
        <v>9.8811848749168305E-2</v>
      </c>
      <c r="AZ11" s="17">
        <v>8.8001219979178605E-2</v>
      </c>
      <c r="BA11" s="17">
        <v>7.6636011184286104E-2</v>
      </c>
      <c r="BB11" s="17"/>
      <c r="BC11" s="17">
        <v>9.4761248500027706E-2</v>
      </c>
      <c r="BD11" s="17">
        <v>9.61653280114525E-2</v>
      </c>
      <c r="BE11" s="17">
        <v>8.4176692997928501E-2</v>
      </c>
      <c r="BF11" s="17">
        <v>8.6029428850966594E-2</v>
      </c>
      <c r="BG11" s="17">
        <v>0.14063404614024499</v>
      </c>
      <c r="BH11" s="17"/>
      <c r="BI11" s="17">
        <v>8.9668548626449601E-2</v>
      </c>
      <c r="BJ11" s="17"/>
      <c r="BK11" s="17">
        <v>0.115028082795847</v>
      </c>
      <c r="BL11" s="17">
        <v>7.56983942844945E-2</v>
      </c>
      <c r="BM11" s="17">
        <v>9.6131149631967505E-2</v>
      </c>
      <c r="BN11" s="17">
        <v>0</v>
      </c>
      <c r="BO11" s="17"/>
      <c r="BP11" s="17">
        <v>6.8104237317096195E-2</v>
      </c>
      <c r="BQ11" s="17">
        <v>8.2662576986749697E-2</v>
      </c>
      <c r="BR11" s="17">
        <v>0.38853987822964098</v>
      </c>
      <c r="BS11" s="17">
        <v>2.0077059895505001E-2</v>
      </c>
      <c r="BT11" s="17">
        <v>3.9733077032454898E-2</v>
      </c>
      <c r="BU11" s="17"/>
      <c r="BV11" s="17">
        <v>7.7080908987719299E-2</v>
      </c>
      <c r="BW11" s="17">
        <v>4.7110849916012998E-2</v>
      </c>
      <c r="BX11" s="17">
        <v>0.487447667972427</v>
      </c>
      <c r="BY11" s="17">
        <v>3.59019284805209E-2</v>
      </c>
      <c r="BZ11" s="17">
        <v>4.5577306436401697E-2</v>
      </c>
      <c r="CA11" s="17"/>
      <c r="CB11" s="17">
        <v>6.4145463486182899E-2</v>
      </c>
      <c r="CC11" s="17">
        <v>0.107820567467506</v>
      </c>
      <c r="CD11" s="17"/>
      <c r="CE11" s="17">
        <v>3.8504319958376797E-2</v>
      </c>
      <c r="CF11" s="17"/>
      <c r="CG11" s="17">
        <v>6.4562561333064206E-2</v>
      </c>
    </row>
    <row r="12" spans="2:85" x14ac:dyDescent="0.35">
      <c r="B12" s="18" t="s">
        <v>79</v>
      </c>
      <c r="C12" s="17">
        <v>0.14222958530400501</v>
      </c>
      <c r="D12" s="17">
        <v>0.12783018676837801</v>
      </c>
      <c r="E12" s="17">
        <v>0.15531690649191199</v>
      </c>
      <c r="F12" s="17"/>
      <c r="G12" s="17">
        <v>0.31616262246726001</v>
      </c>
      <c r="H12" s="17">
        <v>0.15284374670565901</v>
      </c>
      <c r="I12" s="17">
        <v>0.135370257331069</v>
      </c>
      <c r="J12" s="17">
        <v>0.112351327620619</v>
      </c>
      <c r="K12" s="17">
        <v>0.10561507512011201</v>
      </c>
      <c r="L12" s="17">
        <v>7.2628234056941202E-2</v>
      </c>
      <c r="M12" s="17"/>
      <c r="N12" s="17">
        <v>0.121076711914131</v>
      </c>
      <c r="O12" s="17">
        <v>0.133036408433272</v>
      </c>
      <c r="P12" s="17">
        <v>0.18907975490614201</v>
      </c>
      <c r="Q12" s="17">
        <v>0.133146992572057</v>
      </c>
      <c r="R12" s="17"/>
      <c r="S12" s="17">
        <v>0.13729291445691599</v>
      </c>
      <c r="T12" s="17">
        <v>0.110548410899938</v>
      </c>
      <c r="U12" s="17">
        <v>0.17930155619542201</v>
      </c>
      <c r="V12" s="17">
        <v>0.197763847290503</v>
      </c>
      <c r="W12" s="17">
        <v>0.110110408645426</v>
      </c>
      <c r="X12" s="17">
        <v>0.12657694454989701</v>
      </c>
      <c r="Y12" s="17">
        <v>0.17652080538050599</v>
      </c>
      <c r="Z12" s="17">
        <v>0.10276602022525901</v>
      </c>
      <c r="AA12" s="17">
        <v>0.14434546621078401</v>
      </c>
      <c r="AB12" s="17">
        <v>0.132498864506256</v>
      </c>
      <c r="AC12" s="17">
        <v>0.180619706814167</v>
      </c>
      <c r="AD12" s="17">
        <v>7.8090904911069597E-2</v>
      </c>
      <c r="AE12" s="17"/>
      <c r="AF12" s="17">
        <v>0.37290138859172201</v>
      </c>
      <c r="AG12" s="17">
        <v>0.12699631267671899</v>
      </c>
      <c r="AH12" s="17">
        <v>0.11977636452730001</v>
      </c>
      <c r="AI12" s="17">
        <v>0.14397920987246501</v>
      </c>
      <c r="AJ12" s="17">
        <v>0.148509681853631</v>
      </c>
      <c r="AK12" s="17">
        <v>0.16566248340894499</v>
      </c>
      <c r="AL12" s="17">
        <v>0.104495726541896</v>
      </c>
      <c r="AM12" s="17">
        <v>0.147367936172103</v>
      </c>
      <c r="AN12" s="17">
        <v>0.20230715169043401</v>
      </c>
      <c r="AO12" s="17">
        <v>0.17331613053254799</v>
      </c>
      <c r="AP12" s="17">
        <v>0.11950931673870201</v>
      </c>
      <c r="AQ12" s="17">
        <v>0.120538049735353</v>
      </c>
      <c r="AR12" s="17">
        <v>0.210786177120173</v>
      </c>
      <c r="AS12" s="17">
        <v>0.18701262206580599</v>
      </c>
      <c r="AT12" s="17">
        <v>5.5783303080078603E-2</v>
      </c>
      <c r="AU12" s="17">
        <v>0.105966201295821</v>
      </c>
      <c r="AV12" s="17"/>
      <c r="AW12" s="17">
        <v>0.15287697842494399</v>
      </c>
      <c r="AX12" s="17">
        <v>0.130412530731052</v>
      </c>
      <c r="AY12" s="17">
        <v>0.164639361073844</v>
      </c>
      <c r="AZ12" s="17">
        <v>0.160647313543444</v>
      </c>
      <c r="BA12" s="17">
        <v>4.69407431419833E-2</v>
      </c>
      <c r="BB12" s="17"/>
      <c r="BC12" s="17">
        <v>0.15367283863560199</v>
      </c>
      <c r="BD12" s="17">
        <v>0.107882384966178</v>
      </c>
      <c r="BE12" s="17">
        <v>0.15022470127624199</v>
      </c>
      <c r="BF12" s="17">
        <v>0.174164120907771</v>
      </c>
      <c r="BG12" s="17">
        <v>0.24748505822543099</v>
      </c>
      <c r="BH12" s="17"/>
      <c r="BI12" s="17">
        <v>0.13973236896858299</v>
      </c>
      <c r="BJ12" s="17"/>
      <c r="BK12" s="17">
        <v>0.161802464705882</v>
      </c>
      <c r="BL12" s="17">
        <v>0.14540331281355401</v>
      </c>
      <c r="BM12" s="17">
        <v>0.133517003434443</v>
      </c>
      <c r="BN12" s="17">
        <v>0.150488542966525</v>
      </c>
      <c r="BO12" s="17"/>
      <c r="BP12" s="17">
        <v>5.8961033433681698E-2</v>
      </c>
      <c r="BQ12" s="17">
        <v>0.13913234732275401</v>
      </c>
      <c r="BR12" s="17">
        <v>0.14925032685227901</v>
      </c>
      <c r="BS12" s="17">
        <v>7.30717899243052E-2</v>
      </c>
      <c r="BT12" s="17">
        <v>0.54224521401300796</v>
      </c>
      <c r="BU12" s="17"/>
      <c r="BV12" s="17">
        <v>7.4440073292872402E-2</v>
      </c>
      <c r="BW12" s="17">
        <v>7.8941535824469805E-2</v>
      </c>
      <c r="BX12" s="17">
        <v>0.115035334486709</v>
      </c>
      <c r="BY12" s="17">
        <v>6.2622435133131399E-2</v>
      </c>
      <c r="BZ12" s="17">
        <v>0.61812050263124596</v>
      </c>
      <c r="CA12" s="17"/>
      <c r="CB12" s="17">
        <v>7.9975079755028794E-2</v>
      </c>
      <c r="CC12" s="17">
        <v>0.17869139800140699</v>
      </c>
      <c r="CD12" s="17"/>
      <c r="CE12" s="17">
        <v>6.8989986549776394E-2</v>
      </c>
      <c r="CF12" s="17"/>
      <c r="CG12" s="17">
        <v>7.80307860644813E-2</v>
      </c>
    </row>
    <row r="13" spans="2:85" x14ac:dyDescent="0.35">
      <c r="B13" s="18" t="s">
        <v>78</v>
      </c>
      <c r="C13" s="17">
        <v>0.180701814659808</v>
      </c>
      <c r="D13" s="17">
        <v>0.20814083283801901</v>
      </c>
      <c r="E13" s="17">
        <v>0.15447587464034501</v>
      </c>
      <c r="F13" s="17"/>
      <c r="G13" s="17">
        <v>0.103020173390206</v>
      </c>
      <c r="H13" s="17">
        <v>0.144208833075985</v>
      </c>
      <c r="I13" s="17">
        <v>0.20335100706829301</v>
      </c>
      <c r="J13" s="17">
        <v>0.18188950439875101</v>
      </c>
      <c r="K13" s="17">
        <v>0.22212047788783501</v>
      </c>
      <c r="L13" s="17">
        <v>0.21477372654917901</v>
      </c>
      <c r="M13" s="17"/>
      <c r="N13" s="17">
        <v>0.138448615744693</v>
      </c>
      <c r="O13" s="17">
        <v>0.16834060694939301</v>
      </c>
      <c r="P13" s="17">
        <v>0.22575867593905499</v>
      </c>
      <c r="Q13" s="17">
        <v>0.199073164572073</v>
      </c>
      <c r="R13" s="17"/>
      <c r="S13" s="17">
        <v>0.11754763530485</v>
      </c>
      <c r="T13" s="17">
        <v>0.17805091052474201</v>
      </c>
      <c r="U13" s="17">
        <v>0.23124354726566801</v>
      </c>
      <c r="V13" s="17">
        <v>0.24422566249308</v>
      </c>
      <c r="W13" s="17">
        <v>0.22837167753718701</v>
      </c>
      <c r="X13" s="17">
        <v>0.17990390747530099</v>
      </c>
      <c r="Y13" s="17">
        <v>0.190113953701113</v>
      </c>
      <c r="Z13" s="17">
        <v>0.212788169990065</v>
      </c>
      <c r="AA13" s="17">
        <v>0.21981394991894199</v>
      </c>
      <c r="AB13" s="17">
        <v>0.13472206140141901</v>
      </c>
      <c r="AC13" s="17">
        <v>0.101142460212734</v>
      </c>
      <c r="AD13" s="17">
        <v>0.11270271790134399</v>
      </c>
      <c r="AE13" s="17"/>
      <c r="AF13" s="17">
        <v>5.5639156079342202E-2</v>
      </c>
      <c r="AG13" s="17">
        <v>0.111884648203425</v>
      </c>
      <c r="AH13" s="17">
        <v>0.15872321569439199</v>
      </c>
      <c r="AI13" s="17">
        <v>0.20392787739632001</v>
      </c>
      <c r="AJ13" s="17">
        <v>0.19870244046820901</v>
      </c>
      <c r="AK13" s="17">
        <v>0.211770590522457</v>
      </c>
      <c r="AL13" s="17">
        <v>0.25928137887741698</v>
      </c>
      <c r="AM13" s="17">
        <v>0.19297147833995601</v>
      </c>
      <c r="AN13" s="17">
        <v>0.19112310899930601</v>
      </c>
      <c r="AO13" s="17">
        <v>0.16544150169234101</v>
      </c>
      <c r="AP13" s="17">
        <v>0.18990826527381699</v>
      </c>
      <c r="AQ13" s="17">
        <v>0.24644700635411099</v>
      </c>
      <c r="AR13" s="17">
        <v>0.1155465218896</v>
      </c>
      <c r="AS13" s="17">
        <v>0.16987640528398301</v>
      </c>
      <c r="AT13" s="17">
        <v>0.13153109491908599</v>
      </c>
      <c r="AU13" s="17">
        <v>0.105488392495953</v>
      </c>
      <c r="AV13" s="17"/>
      <c r="AW13" s="17">
        <v>0.22396908536493801</v>
      </c>
      <c r="AX13" s="17">
        <v>0.188528267051319</v>
      </c>
      <c r="AY13" s="17">
        <v>0.11834437819703</v>
      </c>
      <c r="AZ13" s="17">
        <v>0.15229290834449399</v>
      </c>
      <c r="BA13" s="17">
        <v>0.27727535197304598</v>
      </c>
      <c r="BB13" s="17"/>
      <c r="BC13" s="17">
        <v>0.14489977670187401</v>
      </c>
      <c r="BD13" s="17">
        <v>0.16204701109824801</v>
      </c>
      <c r="BE13" s="17">
        <v>0.200020075748885</v>
      </c>
      <c r="BF13" s="17">
        <v>0.19189650333403499</v>
      </c>
      <c r="BG13" s="17">
        <v>0.23585138470712999</v>
      </c>
      <c r="BH13" s="17"/>
      <c r="BI13" s="17">
        <v>0.18635971722966499</v>
      </c>
      <c r="BJ13" s="17"/>
      <c r="BK13" s="17">
        <v>0.148025111988421</v>
      </c>
      <c r="BL13" s="17">
        <v>0.18109865501098801</v>
      </c>
      <c r="BM13" s="17">
        <v>0.19485896408331799</v>
      </c>
      <c r="BN13" s="17">
        <v>0.103754664372227</v>
      </c>
      <c r="BO13" s="17"/>
      <c r="BP13" s="17">
        <v>0.16579326749753201</v>
      </c>
      <c r="BQ13" s="17">
        <v>0.108792089226799</v>
      </c>
      <c r="BR13" s="17">
        <v>7.3341845691330995E-2</v>
      </c>
      <c r="BS13" s="17">
        <v>0.65405658729068505</v>
      </c>
      <c r="BT13" s="17">
        <v>4.4675045317384199E-2</v>
      </c>
      <c r="BU13" s="17"/>
      <c r="BV13" s="17">
        <v>6.7533789635672303E-2</v>
      </c>
      <c r="BW13" s="17">
        <v>3.63925842254001E-2</v>
      </c>
      <c r="BX13" s="17">
        <v>2.9388255838075601E-2</v>
      </c>
      <c r="BY13" s="17">
        <v>0.62693928636660501</v>
      </c>
      <c r="BZ13" s="17">
        <v>2.36771860393995E-2</v>
      </c>
      <c r="CA13" s="17"/>
      <c r="CB13" s="17">
        <v>0.42988382685912002</v>
      </c>
      <c r="CC13" s="17">
        <v>3.4758516640596301E-2</v>
      </c>
      <c r="CD13" s="17"/>
      <c r="CE13" s="17">
        <v>3.41926174481735E-2</v>
      </c>
      <c r="CF13" s="17"/>
      <c r="CG13" s="17">
        <v>0.333662414276512</v>
      </c>
    </row>
    <row r="14" spans="2:85" x14ac:dyDescent="0.35">
      <c r="B14" s="18" t="s">
        <v>231</v>
      </c>
      <c r="C14" s="17">
        <v>3.22264517477827E-2</v>
      </c>
      <c r="D14" s="17">
        <v>2.98886151107692E-2</v>
      </c>
      <c r="E14" s="17">
        <v>3.4602158084670799E-2</v>
      </c>
      <c r="F14" s="17"/>
      <c r="G14" s="17">
        <v>2.6712833377983702E-2</v>
      </c>
      <c r="H14" s="17">
        <v>3.4061247075401098E-2</v>
      </c>
      <c r="I14" s="17">
        <v>3.7552967109489598E-2</v>
      </c>
      <c r="J14" s="17">
        <v>4.03047648511696E-2</v>
      </c>
      <c r="K14" s="17">
        <v>2.1717554143099099E-2</v>
      </c>
      <c r="L14" s="17">
        <v>3.05442412805247E-2</v>
      </c>
      <c r="M14" s="17"/>
      <c r="N14" s="17">
        <v>3.7511954608898203E-2</v>
      </c>
      <c r="O14" s="17">
        <v>3.1760269732443197E-2</v>
      </c>
      <c r="P14" s="17">
        <v>2.30105172771609E-2</v>
      </c>
      <c r="Q14" s="17">
        <v>3.2109982369432702E-2</v>
      </c>
      <c r="R14" s="17"/>
      <c r="S14" s="17">
        <v>2.7996974025571698E-2</v>
      </c>
      <c r="T14" s="17">
        <v>2.4823948530601901E-2</v>
      </c>
      <c r="U14" s="17">
        <v>5.0863129317189502E-3</v>
      </c>
      <c r="V14" s="17">
        <v>0</v>
      </c>
      <c r="W14" s="17">
        <v>1.03154063966562E-2</v>
      </c>
      <c r="X14" s="17">
        <v>9.4189812273294902E-3</v>
      </c>
      <c r="Y14" s="17">
        <v>1.66025601044794E-2</v>
      </c>
      <c r="Z14" s="17">
        <v>1.2827234192222601E-2</v>
      </c>
      <c r="AA14" s="17">
        <v>2.2599219110628899E-2</v>
      </c>
      <c r="AB14" s="17">
        <v>0.19224634873060301</v>
      </c>
      <c r="AC14" s="17">
        <v>1.2324424002907199E-2</v>
      </c>
      <c r="AD14" s="17">
        <v>2.6222596622603699E-2</v>
      </c>
      <c r="AE14" s="17"/>
      <c r="AF14" s="17">
        <v>0</v>
      </c>
      <c r="AG14" s="17">
        <v>0</v>
      </c>
      <c r="AH14" s="17">
        <v>4.4352911512872802E-2</v>
      </c>
      <c r="AI14" s="17">
        <v>0.109236084208492</v>
      </c>
      <c r="AJ14" s="17">
        <v>1.2279857660415901E-2</v>
      </c>
      <c r="AK14" s="17">
        <v>2.70299712295606E-2</v>
      </c>
      <c r="AL14" s="17">
        <v>4.0294483111637303E-2</v>
      </c>
      <c r="AM14" s="17">
        <v>2.8695589578436001E-2</v>
      </c>
      <c r="AN14" s="17">
        <v>1.33682069199907E-2</v>
      </c>
      <c r="AO14" s="17">
        <v>9.2597821487463393E-3</v>
      </c>
      <c r="AP14" s="17">
        <v>4.3790080777387302E-2</v>
      </c>
      <c r="AQ14" s="17">
        <v>3.94664327275722E-2</v>
      </c>
      <c r="AR14" s="17">
        <v>1.52421423650295E-2</v>
      </c>
      <c r="AS14" s="17">
        <v>2.0082650843044801E-2</v>
      </c>
      <c r="AT14" s="17">
        <v>1.8811877655257402E-2</v>
      </c>
      <c r="AU14" s="17">
        <v>3.2872004818072002E-2</v>
      </c>
      <c r="AV14" s="17"/>
      <c r="AW14" s="17">
        <v>1.96782985692175E-2</v>
      </c>
      <c r="AX14" s="17">
        <v>4.11453303681392E-2</v>
      </c>
      <c r="AY14" s="17">
        <v>2.9534774111039198E-2</v>
      </c>
      <c r="AZ14" s="17">
        <v>1.52504449304559E-2</v>
      </c>
      <c r="BA14" s="17">
        <v>1.5216239221852199E-2</v>
      </c>
      <c r="BB14" s="17"/>
      <c r="BC14" s="17">
        <v>2.9565198955085099E-2</v>
      </c>
      <c r="BD14" s="17">
        <v>3.0172269726727E-2</v>
      </c>
      <c r="BE14" s="17">
        <v>3.1926718519532701E-2</v>
      </c>
      <c r="BF14" s="17">
        <v>3.8778987292522799E-2</v>
      </c>
      <c r="BG14" s="17">
        <v>3.7713051448724E-2</v>
      </c>
      <c r="BH14" s="17"/>
      <c r="BI14" s="17">
        <v>3.2713997819597301E-2</v>
      </c>
      <c r="BJ14" s="17"/>
      <c r="BK14" s="17">
        <v>3.1067411177940402E-2</v>
      </c>
      <c r="BL14" s="17">
        <v>2.7280497501270699E-2</v>
      </c>
      <c r="BM14" s="17">
        <v>3.4251248721592999E-2</v>
      </c>
      <c r="BN14" s="17">
        <v>5.6319032144409302E-2</v>
      </c>
      <c r="BO14" s="17"/>
      <c r="BP14" s="17">
        <v>7.4477872498355698E-3</v>
      </c>
      <c r="BQ14" s="17">
        <v>2.5506753152637798E-2</v>
      </c>
      <c r="BR14" s="17">
        <v>2.4074305686578E-2</v>
      </c>
      <c r="BS14" s="17">
        <v>4.1116349121057601E-3</v>
      </c>
      <c r="BT14" s="17">
        <v>3.5069473466168899E-2</v>
      </c>
      <c r="BU14" s="17"/>
      <c r="BV14" s="17">
        <v>1.5032901297052601E-2</v>
      </c>
      <c r="BW14" s="17">
        <v>1.94296217723306E-2</v>
      </c>
      <c r="BX14" s="17">
        <v>2.65932718153069E-2</v>
      </c>
      <c r="BY14" s="17">
        <v>6.7299374923359898E-3</v>
      </c>
      <c r="BZ14" s="17">
        <v>3.0371779060853098E-2</v>
      </c>
      <c r="CA14" s="17"/>
      <c r="CB14" s="17">
        <v>1.49277380997085E-2</v>
      </c>
      <c r="CC14" s="17">
        <v>4.2358127381216901E-2</v>
      </c>
      <c r="CD14" s="17"/>
      <c r="CE14" s="17">
        <v>1.8938670504277999E-2</v>
      </c>
      <c r="CF14" s="17"/>
      <c r="CG14" s="17">
        <v>2.7398317404202101E-2</v>
      </c>
    </row>
    <row r="15" spans="2:85" x14ac:dyDescent="0.35">
      <c r="B15" s="18" t="s">
        <v>232</v>
      </c>
      <c r="C15" s="17">
        <v>1.8336233333154001E-2</v>
      </c>
      <c r="D15" s="17">
        <v>1.8570841017742298E-2</v>
      </c>
      <c r="E15" s="17">
        <v>1.8161792315479899E-2</v>
      </c>
      <c r="F15" s="17"/>
      <c r="G15" s="17">
        <v>4.6822908535318397E-2</v>
      </c>
      <c r="H15" s="17">
        <v>3.0990446260147402E-2</v>
      </c>
      <c r="I15" s="17">
        <v>1.0512736497498801E-2</v>
      </c>
      <c r="J15" s="17">
        <v>1.00260306456798E-2</v>
      </c>
      <c r="K15" s="17">
        <v>9.4783219816069499E-3</v>
      </c>
      <c r="L15" s="17">
        <v>8.19823085923462E-3</v>
      </c>
      <c r="M15" s="17"/>
      <c r="N15" s="17">
        <v>1.8057303341009901E-2</v>
      </c>
      <c r="O15" s="17">
        <v>1.23063632688975E-2</v>
      </c>
      <c r="P15" s="17">
        <v>1.3031749332315001E-2</v>
      </c>
      <c r="Q15" s="17">
        <v>2.97231783788998E-2</v>
      </c>
      <c r="R15" s="17"/>
      <c r="S15" s="17">
        <v>1.7804044519391E-2</v>
      </c>
      <c r="T15" s="17">
        <v>7.98282988858353E-3</v>
      </c>
      <c r="U15" s="17">
        <v>3.8272261208198198E-3</v>
      </c>
      <c r="V15" s="17">
        <v>5.5817565557952104E-3</v>
      </c>
      <c r="W15" s="17">
        <v>1.89888681223307E-2</v>
      </c>
      <c r="X15" s="17">
        <v>2.69274499612366E-2</v>
      </c>
      <c r="Y15" s="17">
        <v>0</v>
      </c>
      <c r="Z15" s="17">
        <v>6.1905427730584502E-2</v>
      </c>
      <c r="AA15" s="17">
        <v>3.8888419870612102E-3</v>
      </c>
      <c r="AB15" s="17">
        <v>1.6294398423583899E-2</v>
      </c>
      <c r="AC15" s="17">
        <v>8.8821942190010703E-2</v>
      </c>
      <c r="AD15" s="17">
        <v>4.8107235300019799E-2</v>
      </c>
      <c r="AE15" s="17"/>
      <c r="AF15" s="17">
        <v>3.6497963243795999E-2</v>
      </c>
      <c r="AG15" s="17">
        <v>5.0566443275398998E-2</v>
      </c>
      <c r="AH15" s="17">
        <v>5.8004578804710704E-3</v>
      </c>
      <c r="AI15" s="17">
        <v>6.15897111561848E-2</v>
      </c>
      <c r="AJ15" s="17">
        <v>1.53522553066971E-2</v>
      </c>
      <c r="AK15" s="17">
        <v>1.32220999611157E-2</v>
      </c>
      <c r="AL15" s="17">
        <v>1.49594893009078E-2</v>
      </c>
      <c r="AM15" s="17">
        <v>1.42374724347108E-2</v>
      </c>
      <c r="AN15" s="17">
        <v>3.4497547798193799E-2</v>
      </c>
      <c r="AO15" s="17">
        <v>0</v>
      </c>
      <c r="AP15" s="17">
        <v>2.12837721614355E-2</v>
      </c>
      <c r="AQ15" s="17">
        <v>0</v>
      </c>
      <c r="AR15" s="17">
        <v>1.8611318260464901E-2</v>
      </c>
      <c r="AS15" s="17">
        <v>2.06242042976338E-2</v>
      </c>
      <c r="AT15" s="17">
        <v>1.28039248950886E-2</v>
      </c>
      <c r="AU15" s="17">
        <v>1.00930994715484E-2</v>
      </c>
      <c r="AV15" s="17"/>
      <c r="AW15" s="17">
        <v>9.7690056323603298E-3</v>
      </c>
      <c r="AX15" s="17">
        <v>2.1849710009291999E-2</v>
      </c>
      <c r="AY15" s="17">
        <v>2.4462880050916801E-2</v>
      </c>
      <c r="AZ15" s="17">
        <v>1.44012200456937E-2</v>
      </c>
      <c r="BA15" s="17">
        <v>1.50332512270195E-2</v>
      </c>
      <c r="BB15" s="17"/>
      <c r="BC15" s="17">
        <v>6.0077377486849798E-2</v>
      </c>
      <c r="BD15" s="17">
        <v>1.74198492149381E-2</v>
      </c>
      <c r="BE15" s="17">
        <v>1.1420229871552201E-2</v>
      </c>
      <c r="BF15" s="17">
        <v>1.12734197365032E-2</v>
      </c>
      <c r="BG15" s="17">
        <v>0</v>
      </c>
      <c r="BH15" s="17"/>
      <c r="BI15" s="17">
        <v>1.70017971862849E-2</v>
      </c>
      <c r="BJ15" s="17"/>
      <c r="BK15" s="17">
        <v>2.3131093656057498E-2</v>
      </c>
      <c r="BL15" s="17">
        <v>1.97048691525256E-2</v>
      </c>
      <c r="BM15" s="17">
        <v>1.33655804059925E-2</v>
      </c>
      <c r="BN15" s="17">
        <v>8.0334902631287702E-2</v>
      </c>
      <c r="BO15" s="17"/>
      <c r="BP15" s="17">
        <v>6.2057116889996699E-3</v>
      </c>
      <c r="BQ15" s="17">
        <v>1.0836255682141799E-2</v>
      </c>
      <c r="BR15" s="17">
        <v>2.6430838218135601E-2</v>
      </c>
      <c r="BS15" s="17">
        <v>3.4882822523359697E-2</v>
      </c>
      <c r="BT15" s="17">
        <v>7.1507770818733205E-2</v>
      </c>
      <c r="BU15" s="17"/>
      <c r="BV15" s="17">
        <v>7.3163985289943804E-3</v>
      </c>
      <c r="BW15" s="17">
        <v>9.9121084258645391E-3</v>
      </c>
      <c r="BX15" s="17">
        <v>1.3662392771367901E-2</v>
      </c>
      <c r="BY15" s="17">
        <v>1.4185353686545299E-2</v>
      </c>
      <c r="BZ15" s="17">
        <v>5.4421994137083499E-2</v>
      </c>
      <c r="CA15" s="17"/>
      <c r="CB15" s="17">
        <v>1.7239155082021101E-2</v>
      </c>
      <c r="CC15" s="17">
        <v>1.89787805890426E-2</v>
      </c>
      <c r="CD15" s="17"/>
      <c r="CE15" s="17">
        <v>9.0137741436760906E-3</v>
      </c>
      <c r="CF15" s="17"/>
      <c r="CG15" s="17">
        <v>0</v>
      </c>
    </row>
    <row r="16" spans="2:85" x14ac:dyDescent="0.35">
      <c r="B16" s="18" t="s">
        <v>233</v>
      </c>
      <c r="C16" s="19">
        <v>0.166673497750157</v>
      </c>
      <c r="D16" s="19">
        <v>0.112865464831561</v>
      </c>
      <c r="E16" s="19">
        <v>0.21862949713686899</v>
      </c>
      <c r="F16" s="19"/>
      <c r="G16" s="19">
        <v>0.137593787605401</v>
      </c>
      <c r="H16" s="19">
        <v>0.13320779475262901</v>
      </c>
      <c r="I16" s="19">
        <v>0.14154799416175301</v>
      </c>
      <c r="J16" s="19">
        <v>0.201435425230267</v>
      </c>
      <c r="K16" s="19">
        <v>0.22789237882115901</v>
      </c>
      <c r="L16" s="19">
        <v>0.164300148622122</v>
      </c>
      <c r="M16" s="19"/>
      <c r="N16" s="19">
        <v>0.14272036472186</v>
      </c>
      <c r="O16" s="19">
        <v>0.18108109465879499</v>
      </c>
      <c r="P16" s="19">
        <v>0.12070942972061501</v>
      </c>
      <c r="Q16" s="19">
        <v>0.219340748483735</v>
      </c>
      <c r="R16" s="19"/>
      <c r="S16" s="19">
        <v>0.124180148122391</v>
      </c>
      <c r="T16" s="19">
        <v>0.164606848160296</v>
      </c>
      <c r="U16" s="19">
        <v>0.15849647026809399</v>
      </c>
      <c r="V16" s="19">
        <v>0.14254365658344001</v>
      </c>
      <c r="W16" s="19">
        <v>0.16455327291678701</v>
      </c>
      <c r="X16" s="19">
        <v>0.22914106106329199</v>
      </c>
      <c r="Y16" s="19">
        <v>0.17447583757378199</v>
      </c>
      <c r="Z16" s="19">
        <v>0.200298159700279</v>
      </c>
      <c r="AA16" s="19">
        <v>0.172425382466774</v>
      </c>
      <c r="AB16" s="19">
        <v>0.119015317058658</v>
      </c>
      <c r="AC16" s="19">
        <v>0.17870765243605599</v>
      </c>
      <c r="AD16" s="19">
        <v>0.32278008440879002</v>
      </c>
      <c r="AE16" s="19"/>
      <c r="AF16" s="19">
        <v>0.103819974474261</v>
      </c>
      <c r="AG16" s="19">
        <v>0.31391612340535302</v>
      </c>
      <c r="AH16" s="19">
        <v>0.21941865587586501</v>
      </c>
      <c r="AI16" s="19">
        <v>0.12955367823212499</v>
      </c>
      <c r="AJ16" s="19">
        <v>0.15720896205987001</v>
      </c>
      <c r="AK16" s="19">
        <v>0.178180936218579</v>
      </c>
      <c r="AL16" s="19">
        <v>0.15615283906586699</v>
      </c>
      <c r="AM16" s="19">
        <v>0.150539033661056</v>
      </c>
      <c r="AN16" s="19">
        <v>0.124460484724257</v>
      </c>
      <c r="AO16" s="19">
        <v>0.15894990813811699</v>
      </c>
      <c r="AP16" s="19">
        <v>0.16206410275962699</v>
      </c>
      <c r="AQ16" s="19">
        <v>0.14396604736354801</v>
      </c>
      <c r="AR16" s="19">
        <v>9.9746904364969705E-2</v>
      </c>
      <c r="AS16" s="19">
        <v>0.184506341726525</v>
      </c>
      <c r="AT16" s="19">
        <v>0.179052060582091</v>
      </c>
      <c r="AU16" s="19">
        <v>5.7841168184523797E-2</v>
      </c>
      <c r="AV16" s="19"/>
      <c r="AW16" s="19">
        <v>0.180222238655316</v>
      </c>
      <c r="AX16" s="19">
        <v>0.20117437454269099</v>
      </c>
      <c r="AY16" s="19">
        <v>0.158573749119337</v>
      </c>
      <c r="AZ16" s="19">
        <v>0.10146063091111</v>
      </c>
      <c r="BA16" s="19">
        <v>5.9027150968993997E-2</v>
      </c>
      <c r="BB16" s="19"/>
      <c r="BC16" s="19">
        <v>6.3796932138319704E-2</v>
      </c>
      <c r="BD16" s="19">
        <v>0.14880357468041999</v>
      </c>
      <c r="BE16" s="19">
        <v>0.180544347385211</v>
      </c>
      <c r="BF16" s="19">
        <v>0.26038935056270401</v>
      </c>
      <c r="BG16" s="19">
        <v>0.131756738895553</v>
      </c>
      <c r="BH16" s="19"/>
      <c r="BI16" s="19">
        <v>0.160232609933082</v>
      </c>
      <c r="BJ16" s="19"/>
      <c r="BK16" s="19">
        <v>0.18346387485153501</v>
      </c>
      <c r="BL16" s="19">
        <v>0.17828970097928901</v>
      </c>
      <c r="BM16" s="19">
        <v>0.14743290215194799</v>
      </c>
      <c r="BN16" s="19">
        <v>0.34068888226444999</v>
      </c>
      <c r="BO16" s="19"/>
      <c r="BP16" s="19">
        <v>0.13930005533741599</v>
      </c>
      <c r="BQ16" s="19">
        <v>0.111818163637385</v>
      </c>
      <c r="BR16" s="19">
        <v>0.123292129277273</v>
      </c>
      <c r="BS16" s="19">
        <v>9.5332773383916394E-2</v>
      </c>
      <c r="BT16" s="19">
        <v>7.9412936144691901E-2</v>
      </c>
      <c r="BU16" s="19"/>
      <c r="BV16" s="19">
        <v>8.7829115230467894E-2</v>
      </c>
      <c r="BW16" s="19">
        <v>6.7255483750989595E-2</v>
      </c>
      <c r="BX16" s="19">
        <v>0.144075161728554</v>
      </c>
      <c r="BY16" s="19">
        <v>0.109587809059865</v>
      </c>
      <c r="BZ16" s="19">
        <v>6.43846623150824E-2</v>
      </c>
      <c r="CA16" s="19"/>
      <c r="CB16" s="19">
        <v>0.104190282723537</v>
      </c>
      <c r="CC16" s="19">
        <v>0.203269263196238</v>
      </c>
      <c r="CD16" s="19"/>
      <c r="CE16" s="19">
        <v>6.5247910518773794E-2</v>
      </c>
      <c r="CF16" s="19"/>
      <c r="CG16" s="19">
        <v>8.3903847389016906E-2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0.24695911783500701</v>
      </c>
      <c r="D9" s="17">
        <v>0.28062328329317698</v>
      </c>
      <c r="E9" s="17">
        <v>0.21485815643825101</v>
      </c>
      <c r="F9" s="17"/>
      <c r="G9" s="17">
        <v>0.259780707468593</v>
      </c>
      <c r="H9" s="17">
        <v>0.291937322216267</v>
      </c>
      <c r="I9" s="17">
        <v>0.27676775489802702</v>
      </c>
      <c r="J9" s="17">
        <v>0.24071752758977799</v>
      </c>
      <c r="K9" s="17">
        <v>0.21486197185842301</v>
      </c>
      <c r="L9" s="17">
        <v>0.20426730389324599</v>
      </c>
      <c r="M9" s="17"/>
      <c r="N9" s="17">
        <v>0.32069631624168699</v>
      </c>
      <c r="O9" s="17">
        <v>0.22306637244899</v>
      </c>
      <c r="P9" s="17">
        <v>0.232218275711497</v>
      </c>
      <c r="Q9" s="17">
        <v>0.20711901276861999</v>
      </c>
      <c r="R9" s="17"/>
      <c r="S9" s="17">
        <v>0.34407678230864902</v>
      </c>
      <c r="T9" s="17">
        <v>0.200820981861772</v>
      </c>
      <c r="U9" s="17">
        <v>0.249926382951075</v>
      </c>
      <c r="V9" s="17">
        <v>0.198925229510694</v>
      </c>
      <c r="W9" s="17">
        <v>0.29581247114801201</v>
      </c>
      <c r="X9" s="17">
        <v>0.23473181717958</v>
      </c>
      <c r="Y9" s="17">
        <v>0.26345243090527998</v>
      </c>
      <c r="Z9" s="17">
        <v>0.277207789821039</v>
      </c>
      <c r="AA9" s="17">
        <v>0.22652385180656001</v>
      </c>
      <c r="AB9" s="17">
        <v>0.193934986268194</v>
      </c>
      <c r="AC9" s="17">
        <v>0.24221911289383299</v>
      </c>
      <c r="AD9" s="17">
        <v>0.21135599520762399</v>
      </c>
      <c r="AE9" s="17"/>
      <c r="AF9" s="17">
        <v>7.4500844277406705E-2</v>
      </c>
      <c r="AG9" s="17">
        <v>0.28077422629508603</v>
      </c>
      <c r="AH9" s="17">
        <v>0.18825585586435101</v>
      </c>
      <c r="AI9" s="17">
        <v>0.17534511686357199</v>
      </c>
      <c r="AJ9" s="17">
        <v>0.30565797798099698</v>
      </c>
      <c r="AK9" s="17">
        <v>0.18392283406392201</v>
      </c>
      <c r="AL9" s="17">
        <v>0.218317231654792</v>
      </c>
      <c r="AM9" s="17">
        <v>0.186259769183614</v>
      </c>
      <c r="AN9" s="17">
        <v>0.21883965228397101</v>
      </c>
      <c r="AO9" s="17">
        <v>0.30780730361973402</v>
      </c>
      <c r="AP9" s="17">
        <v>0.29488612134581299</v>
      </c>
      <c r="AQ9" s="17">
        <v>0.31688242453406201</v>
      </c>
      <c r="AR9" s="17">
        <v>0.33277169942990698</v>
      </c>
      <c r="AS9" s="17">
        <v>0.259614334298366</v>
      </c>
      <c r="AT9" s="17">
        <v>0.27153384490332999</v>
      </c>
      <c r="AU9" s="17">
        <v>0.33091814527359698</v>
      </c>
      <c r="AV9" s="17"/>
      <c r="AW9" s="17">
        <v>0.21220344795444801</v>
      </c>
      <c r="AX9" s="17">
        <v>0.23778650920525601</v>
      </c>
      <c r="AY9" s="17">
        <v>0.27871710945002098</v>
      </c>
      <c r="AZ9" s="17">
        <v>0.304265789527845</v>
      </c>
      <c r="BA9" s="17">
        <v>0.41402494408811202</v>
      </c>
      <c r="BB9" s="17"/>
      <c r="BC9" s="17">
        <v>0.346688626649307</v>
      </c>
      <c r="BD9" s="17">
        <v>0.27767579218459998</v>
      </c>
      <c r="BE9" s="17">
        <v>0.215575372585741</v>
      </c>
      <c r="BF9" s="17">
        <v>0.195847241747302</v>
      </c>
      <c r="BG9" s="17">
        <v>0.161642285839629</v>
      </c>
      <c r="BH9" s="17"/>
      <c r="BI9" s="17">
        <v>0.24829182361656499</v>
      </c>
      <c r="BJ9" s="17"/>
      <c r="BK9" s="17">
        <v>0.21265240823784401</v>
      </c>
      <c r="BL9" s="17">
        <v>0.247824132273122</v>
      </c>
      <c r="BM9" s="17">
        <v>0.25873735462160302</v>
      </c>
      <c r="BN9" s="17">
        <v>0.23388481930140001</v>
      </c>
      <c r="BO9" s="17"/>
      <c r="BP9" s="17">
        <v>0.15832563472741401</v>
      </c>
      <c r="BQ9" s="17">
        <v>0.44290959121205098</v>
      </c>
      <c r="BR9" s="17">
        <v>0.14988770256800099</v>
      </c>
      <c r="BS9" s="17">
        <v>0.123395300352811</v>
      </c>
      <c r="BT9" s="17">
        <v>0.101316946406681</v>
      </c>
      <c r="BU9" s="17"/>
      <c r="BV9" s="17">
        <v>0.128584117138027</v>
      </c>
      <c r="BW9" s="17">
        <v>0.68058249321395903</v>
      </c>
      <c r="BX9" s="17">
        <v>9.7424430333304904E-2</v>
      </c>
      <c r="BY9" s="17">
        <v>0.121874646471471</v>
      </c>
      <c r="BZ9" s="17">
        <v>0.132917467556015</v>
      </c>
      <c r="CA9" s="17"/>
      <c r="CB9" s="17">
        <v>0.20276709796947501</v>
      </c>
      <c r="CC9" s="17">
        <v>0.27284192160716503</v>
      </c>
      <c r="CD9" s="17"/>
      <c r="CE9" s="17">
        <v>0.70257690404732898</v>
      </c>
      <c r="CF9" s="17"/>
      <c r="CG9" s="17">
        <v>0.30141133797430197</v>
      </c>
    </row>
    <row r="10" spans="2:85" x14ac:dyDescent="0.35">
      <c r="B10" s="18" t="s">
        <v>75</v>
      </c>
      <c r="C10" s="17">
        <v>0.13181613719277099</v>
      </c>
      <c r="D10" s="17">
        <v>0.129682524530504</v>
      </c>
      <c r="E10" s="17">
        <v>0.13428799513444201</v>
      </c>
      <c r="F10" s="17"/>
      <c r="G10" s="17">
        <v>6.6111662916532005E-2</v>
      </c>
      <c r="H10" s="17">
        <v>0.12638441033964201</v>
      </c>
      <c r="I10" s="17">
        <v>0.120943732311301</v>
      </c>
      <c r="J10" s="17">
        <v>0.16004129090671301</v>
      </c>
      <c r="K10" s="17">
        <v>9.1666408968214194E-2</v>
      </c>
      <c r="L10" s="17">
        <v>0.192606259093559</v>
      </c>
      <c r="M10" s="17"/>
      <c r="N10" s="17">
        <v>0.167587866522597</v>
      </c>
      <c r="O10" s="17">
        <v>0.14576888097308399</v>
      </c>
      <c r="P10" s="17">
        <v>0.105356318436663</v>
      </c>
      <c r="Q10" s="17">
        <v>9.8322610485512094E-2</v>
      </c>
      <c r="R10" s="17"/>
      <c r="S10" s="17">
        <v>0.12795694020208001</v>
      </c>
      <c r="T10" s="17">
        <v>0.18719828357281901</v>
      </c>
      <c r="U10" s="17">
        <v>0.107116225242905</v>
      </c>
      <c r="V10" s="17">
        <v>0.15229941060317601</v>
      </c>
      <c r="W10" s="17">
        <v>0.15917096173081199</v>
      </c>
      <c r="X10" s="17">
        <v>9.5428928465885896E-2</v>
      </c>
      <c r="Y10" s="17">
        <v>0.122526738080317</v>
      </c>
      <c r="Z10" s="17">
        <v>0.115765971720872</v>
      </c>
      <c r="AA10" s="17">
        <v>0.13818548136619299</v>
      </c>
      <c r="AB10" s="17">
        <v>0.113573183655635</v>
      </c>
      <c r="AC10" s="17">
        <v>9.0378328334423094E-2</v>
      </c>
      <c r="AD10" s="17">
        <v>0.105768577619144</v>
      </c>
      <c r="AE10" s="17"/>
      <c r="AF10" s="17">
        <v>0.11662864625346001</v>
      </c>
      <c r="AG10" s="17">
        <v>7.8877530052135506E-2</v>
      </c>
      <c r="AH10" s="17">
        <v>0.150164712184779</v>
      </c>
      <c r="AI10" s="17">
        <v>9.6695657233714594E-2</v>
      </c>
      <c r="AJ10" s="17">
        <v>8.7537935428720001E-2</v>
      </c>
      <c r="AK10" s="17">
        <v>0.117414617164063</v>
      </c>
      <c r="AL10" s="17">
        <v>0.135074676475884</v>
      </c>
      <c r="AM10" s="17">
        <v>0.16986573516574199</v>
      </c>
      <c r="AN10" s="17">
        <v>0.13518654785189199</v>
      </c>
      <c r="AO10" s="17">
        <v>0.186033578291109</v>
      </c>
      <c r="AP10" s="17">
        <v>0.110493578982246</v>
      </c>
      <c r="AQ10" s="17">
        <v>0.12433344683797699</v>
      </c>
      <c r="AR10" s="17">
        <v>0.14679166893365</v>
      </c>
      <c r="AS10" s="17">
        <v>0.115693106878243</v>
      </c>
      <c r="AT10" s="17">
        <v>0.16292323557438801</v>
      </c>
      <c r="AU10" s="17">
        <v>0.192793526817189</v>
      </c>
      <c r="AV10" s="17"/>
      <c r="AW10" s="17">
        <v>0.12505338321629</v>
      </c>
      <c r="AX10" s="17">
        <v>0.118177232462467</v>
      </c>
      <c r="AY10" s="17">
        <v>0.121391493682816</v>
      </c>
      <c r="AZ10" s="17">
        <v>0.186389716244592</v>
      </c>
      <c r="BA10" s="17">
        <v>9.62297973213012E-2</v>
      </c>
      <c r="BB10" s="17"/>
      <c r="BC10" s="17">
        <v>0.14655810920391399</v>
      </c>
      <c r="BD10" s="17">
        <v>0.15003354320036899</v>
      </c>
      <c r="BE10" s="17">
        <v>0.13265737861751301</v>
      </c>
      <c r="BF10" s="17">
        <v>0.104085283765433</v>
      </c>
      <c r="BG10" s="17">
        <v>0</v>
      </c>
      <c r="BH10" s="17"/>
      <c r="BI10" s="17">
        <v>0.14022921808394401</v>
      </c>
      <c r="BJ10" s="17"/>
      <c r="BK10" s="17">
        <v>0.123443363739778</v>
      </c>
      <c r="BL10" s="17">
        <v>0.13335304001876</v>
      </c>
      <c r="BM10" s="17">
        <v>0.13176287708811901</v>
      </c>
      <c r="BN10" s="17">
        <v>0.18143956995992599</v>
      </c>
      <c r="BO10" s="17"/>
      <c r="BP10" s="17">
        <v>0.42760804862605301</v>
      </c>
      <c r="BQ10" s="17">
        <v>6.8388931089082602E-2</v>
      </c>
      <c r="BR10" s="17">
        <v>5.7818778031699297E-2</v>
      </c>
      <c r="BS10" s="17">
        <v>7.2419582512181793E-2</v>
      </c>
      <c r="BT10" s="17">
        <v>6.2602510799986105E-2</v>
      </c>
      <c r="BU10" s="17"/>
      <c r="BV10" s="17">
        <v>0.56294499120017205</v>
      </c>
      <c r="BW10" s="17">
        <v>3.5608998521510303E-2</v>
      </c>
      <c r="BX10" s="17">
        <v>7.9678046813993902E-2</v>
      </c>
      <c r="BY10" s="17">
        <v>7.2912389519959903E-2</v>
      </c>
      <c r="BZ10" s="17">
        <v>4.2893093163754101E-2</v>
      </c>
      <c r="CA10" s="17"/>
      <c r="CB10" s="17">
        <v>0.135077310770992</v>
      </c>
      <c r="CC10" s="17">
        <v>0.129906101940958</v>
      </c>
      <c r="CD10" s="17"/>
      <c r="CE10" s="17">
        <v>3.3300683362635197E-2</v>
      </c>
      <c r="CF10" s="17"/>
      <c r="CG10" s="17">
        <v>0.103364676604925</v>
      </c>
    </row>
    <row r="11" spans="2:85" x14ac:dyDescent="0.35">
      <c r="B11" s="18" t="s">
        <v>77</v>
      </c>
      <c r="C11" s="17">
        <v>7.4272429819708899E-2</v>
      </c>
      <c r="D11" s="17">
        <v>8.7421674900401397E-2</v>
      </c>
      <c r="E11" s="17">
        <v>6.1667968474363503E-2</v>
      </c>
      <c r="F11" s="17"/>
      <c r="G11" s="17">
        <v>5.3758024310478603E-2</v>
      </c>
      <c r="H11" s="17">
        <v>6.1446621469634602E-2</v>
      </c>
      <c r="I11" s="17">
        <v>6.4797422675854296E-2</v>
      </c>
      <c r="J11" s="17">
        <v>7.8912030931734697E-2</v>
      </c>
      <c r="K11" s="17">
        <v>0.10878666947721601</v>
      </c>
      <c r="L11" s="17">
        <v>7.9100906207305505E-2</v>
      </c>
      <c r="M11" s="17"/>
      <c r="N11" s="17">
        <v>6.9610419539272397E-2</v>
      </c>
      <c r="O11" s="17">
        <v>8.4507861336051898E-2</v>
      </c>
      <c r="P11" s="17">
        <v>7.5267868974222094E-2</v>
      </c>
      <c r="Q11" s="17">
        <v>6.8380745128169801E-2</v>
      </c>
      <c r="R11" s="17"/>
      <c r="S11" s="17">
        <v>8.3389803501709797E-2</v>
      </c>
      <c r="T11" s="17">
        <v>9.6811104327077097E-2</v>
      </c>
      <c r="U11" s="17">
        <v>0.106381716330776</v>
      </c>
      <c r="V11" s="17">
        <v>5.7583866958906403E-2</v>
      </c>
      <c r="W11" s="17">
        <v>5.8809029057706803E-2</v>
      </c>
      <c r="X11" s="17">
        <v>5.9299578520231197E-2</v>
      </c>
      <c r="Y11" s="17">
        <v>8.6355177459917401E-2</v>
      </c>
      <c r="Z11" s="17">
        <v>6.9203080750695603E-2</v>
      </c>
      <c r="AA11" s="17">
        <v>6.0159640811232998E-2</v>
      </c>
      <c r="AB11" s="17">
        <v>7.7907526327819707E-2</v>
      </c>
      <c r="AC11" s="17">
        <v>1.8108268753856498E-2</v>
      </c>
      <c r="AD11" s="17">
        <v>8.8346237832588395E-2</v>
      </c>
      <c r="AE11" s="17"/>
      <c r="AF11" s="17">
        <v>0.12823554021247499</v>
      </c>
      <c r="AG11" s="17">
        <v>6.4408627448529002E-2</v>
      </c>
      <c r="AH11" s="17">
        <v>9.7451292449326904E-2</v>
      </c>
      <c r="AI11" s="17">
        <v>4.8654699940925E-2</v>
      </c>
      <c r="AJ11" s="17">
        <v>5.0632647021564003E-2</v>
      </c>
      <c r="AK11" s="17">
        <v>6.9138755546406E-2</v>
      </c>
      <c r="AL11" s="17">
        <v>6.7130607047295704E-2</v>
      </c>
      <c r="AM11" s="17">
        <v>9.1044641996955805E-2</v>
      </c>
      <c r="AN11" s="17">
        <v>9.9704867016149196E-2</v>
      </c>
      <c r="AO11" s="17">
        <v>6.9189779741816906E-2</v>
      </c>
      <c r="AP11" s="17">
        <v>6.3110139288711994E-2</v>
      </c>
      <c r="AQ11" s="17">
        <v>7.4863016296260201E-2</v>
      </c>
      <c r="AR11" s="17">
        <v>7.6973590098822403E-2</v>
      </c>
      <c r="AS11" s="17">
        <v>6.7663647560736201E-2</v>
      </c>
      <c r="AT11" s="17">
        <v>5.57220476794573E-2</v>
      </c>
      <c r="AU11" s="17">
        <v>0.131362103394321</v>
      </c>
      <c r="AV11" s="17"/>
      <c r="AW11" s="17">
        <v>7.4562110503409398E-2</v>
      </c>
      <c r="AX11" s="17">
        <v>6.2130449246339099E-2</v>
      </c>
      <c r="AY11" s="17">
        <v>7.0347941710865405E-2</v>
      </c>
      <c r="AZ11" s="17">
        <v>7.2460531587062199E-2</v>
      </c>
      <c r="BA11" s="17">
        <v>9.6109535521115105E-2</v>
      </c>
      <c r="BB11" s="17"/>
      <c r="BC11" s="17">
        <v>4.9099996673119699E-2</v>
      </c>
      <c r="BD11" s="17">
        <v>8.6568672225126403E-2</v>
      </c>
      <c r="BE11" s="17">
        <v>6.2552790814036099E-2</v>
      </c>
      <c r="BF11" s="17">
        <v>8.4973379871016705E-2</v>
      </c>
      <c r="BG11" s="17">
        <v>0.105668502069499</v>
      </c>
      <c r="BH11" s="17"/>
      <c r="BI11" s="17">
        <v>7.0287463587187099E-2</v>
      </c>
      <c r="BJ11" s="17"/>
      <c r="BK11" s="17">
        <v>9.3341032048244704E-2</v>
      </c>
      <c r="BL11" s="17">
        <v>6.8709573218198594E-2</v>
      </c>
      <c r="BM11" s="17">
        <v>7.3867500175786499E-2</v>
      </c>
      <c r="BN11" s="17">
        <v>0</v>
      </c>
      <c r="BO11" s="17"/>
      <c r="BP11" s="17">
        <v>4.2792248057986898E-2</v>
      </c>
      <c r="BQ11" s="17">
        <v>6.9236854840190501E-2</v>
      </c>
      <c r="BR11" s="17">
        <v>0.39132635403871302</v>
      </c>
      <c r="BS11" s="17">
        <v>2.9620770980925901E-2</v>
      </c>
      <c r="BT11" s="17">
        <v>2.0791330462187799E-2</v>
      </c>
      <c r="BU11" s="17"/>
      <c r="BV11" s="17">
        <v>3.9157828987415703E-2</v>
      </c>
      <c r="BW11" s="17">
        <v>2.65558688442743E-2</v>
      </c>
      <c r="BX11" s="17">
        <v>0.46774142690425902</v>
      </c>
      <c r="BY11" s="17">
        <v>2.93478824711964E-2</v>
      </c>
      <c r="BZ11" s="17">
        <v>1.6737797529328899E-2</v>
      </c>
      <c r="CA11" s="17"/>
      <c r="CB11" s="17">
        <v>4.3259017140532798E-2</v>
      </c>
      <c r="CC11" s="17">
        <v>9.2436661215390306E-2</v>
      </c>
      <c r="CD11" s="17"/>
      <c r="CE11" s="17">
        <v>2.4619821036653701E-2</v>
      </c>
      <c r="CF11" s="17"/>
      <c r="CG11" s="17">
        <v>3.06429238270545E-2</v>
      </c>
    </row>
    <row r="12" spans="2:85" x14ac:dyDescent="0.35">
      <c r="B12" s="18" t="s">
        <v>79</v>
      </c>
      <c r="C12" s="17">
        <v>0.183290298526395</v>
      </c>
      <c r="D12" s="17">
        <v>0.15711812018170701</v>
      </c>
      <c r="E12" s="17">
        <v>0.20798161018299399</v>
      </c>
      <c r="F12" s="17"/>
      <c r="G12" s="17">
        <v>0.28413983765870399</v>
      </c>
      <c r="H12" s="17">
        <v>0.181988833978005</v>
      </c>
      <c r="I12" s="17">
        <v>0.17734224867520701</v>
      </c>
      <c r="J12" s="17">
        <v>0.14998175312322601</v>
      </c>
      <c r="K12" s="17">
        <v>0.17669584002878</v>
      </c>
      <c r="L12" s="17">
        <v>0.153776091668723</v>
      </c>
      <c r="M12" s="17"/>
      <c r="N12" s="17">
        <v>0.15610974205963801</v>
      </c>
      <c r="O12" s="17">
        <v>0.194441745654621</v>
      </c>
      <c r="P12" s="17">
        <v>0.207953873039468</v>
      </c>
      <c r="Q12" s="17">
        <v>0.17941188394271801</v>
      </c>
      <c r="R12" s="17"/>
      <c r="S12" s="17">
        <v>0.18701361130428101</v>
      </c>
      <c r="T12" s="17">
        <v>0.18079643665335399</v>
      </c>
      <c r="U12" s="17">
        <v>0.195294598324287</v>
      </c>
      <c r="V12" s="17">
        <v>0.21445023491307399</v>
      </c>
      <c r="W12" s="17">
        <v>0.15621841384572299</v>
      </c>
      <c r="X12" s="17">
        <v>0.17988794662524099</v>
      </c>
      <c r="Y12" s="17">
        <v>0.16814318085685501</v>
      </c>
      <c r="Z12" s="17">
        <v>0.131104508560975</v>
      </c>
      <c r="AA12" s="17">
        <v>0.19676060989451499</v>
      </c>
      <c r="AB12" s="17">
        <v>0.196464918213965</v>
      </c>
      <c r="AC12" s="17">
        <v>0.20797470801434501</v>
      </c>
      <c r="AD12" s="17">
        <v>0.10410268487303299</v>
      </c>
      <c r="AE12" s="17"/>
      <c r="AF12" s="17">
        <v>0.27464615534555598</v>
      </c>
      <c r="AG12" s="17">
        <v>0.15456353416506599</v>
      </c>
      <c r="AH12" s="17">
        <v>0.193350361469148</v>
      </c>
      <c r="AI12" s="17">
        <v>0.16968937788297001</v>
      </c>
      <c r="AJ12" s="17">
        <v>0.202082447228315</v>
      </c>
      <c r="AK12" s="17">
        <v>0.21307099987217801</v>
      </c>
      <c r="AL12" s="17">
        <v>0.183201212336976</v>
      </c>
      <c r="AM12" s="17">
        <v>0.17790196934712901</v>
      </c>
      <c r="AN12" s="17">
        <v>0.22998809429456199</v>
      </c>
      <c r="AO12" s="17">
        <v>0.141406729748321</v>
      </c>
      <c r="AP12" s="17">
        <v>0.164158705574763</v>
      </c>
      <c r="AQ12" s="17">
        <v>0.122630480976678</v>
      </c>
      <c r="AR12" s="17">
        <v>0.24766169710555999</v>
      </c>
      <c r="AS12" s="17">
        <v>0.19513386086923301</v>
      </c>
      <c r="AT12" s="17">
        <v>0.17089153766425699</v>
      </c>
      <c r="AU12" s="17">
        <v>0.16153339963184701</v>
      </c>
      <c r="AV12" s="17"/>
      <c r="AW12" s="17">
        <v>0.190584954947872</v>
      </c>
      <c r="AX12" s="17">
        <v>0.15837185767839901</v>
      </c>
      <c r="AY12" s="17">
        <v>0.21801603923414201</v>
      </c>
      <c r="AZ12" s="17">
        <v>0.198708455070782</v>
      </c>
      <c r="BA12" s="17">
        <v>0.110860518269995</v>
      </c>
      <c r="BB12" s="17"/>
      <c r="BC12" s="17">
        <v>0.17280558570744001</v>
      </c>
      <c r="BD12" s="17">
        <v>0.16971722977357301</v>
      </c>
      <c r="BE12" s="17">
        <v>0.18597500037767201</v>
      </c>
      <c r="BF12" s="17">
        <v>0.18339690162088801</v>
      </c>
      <c r="BG12" s="17">
        <v>0.33266238579627799</v>
      </c>
      <c r="BH12" s="17"/>
      <c r="BI12" s="17">
        <v>0.17972136252043899</v>
      </c>
      <c r="BJ12" s="17"/>
      <c r="BK12" s="17">
        <v>0.18047336238491499</v>
      </c>
      <c r="BL12" s="17">
        <v>0.19487376500276499</v>
      </c>
      <c r="BM12" s="17">
        <v>0.179078973691533</v>
      </c>
      <c r="BN12" s="17">
        <v>0.15908908577765399</v>
      </c>
      <c r="BO12" s="17"/>
      <c r="BP12" s="17">
        <v>0.104215469189361</v>
      </c>
      <c r="BQ12" s="17">
        <v>0.18151624917887901</v>
      </c>
      <c r="BR12" s="17">
        <v>0.176553714297916</v>
      </c>
      <c r="BS12" s="17">
        <v>0.10426366471755399</v>
      </c>
      <c r="BT12" s="17">
        <v>0.58350022601979401</v>
      </c>
      <c r="BU12" s="17"/>
      <c r="BV12" s="17">
        <v>0.102395678823488</v>
      </c>
      <c r="BW12" s="17">
        <v>0.11822787269097</v>
      </c>
      <c r="BX12" s="17">
        <v>0.19362007613745999</v>
      </c>
      <c r="BY12" s="17">
        <v>0.11172775912965401</v>
      </c>
      <c r="BZ12" s="17">
        <v>0.64271779956109998</v>
      </c>
      <c r="CA12" s="17"/>
      <c r="CB12" s="17">
        <v>0.12507799722312399</v>
      </c>
      <c r="CC12" s="17">
        <v>0.21738463447987499</v>
      </c>
      <c r="CD12" s="17"/>
      <c r="CE12" s="17">
        <v>0.10887015866899601</v>
      </c>
      <c r="CF12" s="17"/>
      <c r="CG12" s="17">
        <v>0.14060307796579599</v>
      </c>
    </row>
    <row r="13" spans="2:85" x14ac:dyDescent="0.35">
      <c r="B13" s="18" t="s">
        <v>78</v>
      </c>
      <c r="C13" s="17">
        <v>0.158496308409696</v>
      </c>
      <c r="D13" s="17">
        <v>0.18202658701899699</v>
      </c>
      <c r="E13" s="17">
        <v>0.13601678820733501</v>
      </c>
      <c r="F13" s="17"/>
      <c r="G13" s="17">
        <v>0.12712159034739601</v>
      </c>
      <c r="H13" s="17">
        <v>0.14370161277085899</v>
      </c>
      <c r="I13" s="17">
        <v>0.19662458771623101</v>
      </c>
      <c r="J13" s="17">
        <v>0.15208183168291001</v>
      </c>
      <c r="K13" s="17">
        <v>0.176500783991444</v>
      </c>
      <c r="L13" s="17">
        <v>0.15351542363373299</v>
      </c>
      <c r="M13" s="17"/>
      <c r="N13" s="17">
        <v>0.117352317468375</v>
      </c>
      <c r="O13" s="17">
        <v>0.13698593227456099</v>
      </c>
      <c r="P13" s="17">
        <v>0.21073683390387499</v>
      </c>
      <c r="Q13" s="17">
        <v>0.17868558031282999</v>
      </c>
      <c r="R13" s="17"/>
      <c r="S13" s="17">
        <v>0.13158455054584001</v>
      </c>
      <c r="T13" s="17">
        <v>0.13970408092676201</v>
      </c>
      <c r="U13" s="17">
        <v>0.18817338392549099</v>
      </c>
      <c r="V13" s="17">
        <v>0.231846184964797</v>
      </c>
      <c r="W13" s="17">
        <v>0.17668493392481399</v>
      </c>
      <c r="X13" s="17">
        <v>0.12237639639541401</v>
      </c>
      <c r="Y13" s="17">
        <v>0.15094338189738499</v>
      </c>
      <c r="Z13" s="17">
        <v>0.18697187693189399</v>
      </c>
      <c r="AA13" s="17">
        <v>0.20238501965327299</v>
      </c>
      <c r="AB13" s="17">
        <v>0.110105229157883</v>
      </c>
      <c r="AC13" s="17">
        <v>0.118780018108937</v>
      </c>
      <c r="AD13" s="17">
        <v>0.165385095793848</v>
      </c>
      <c r="AE13" s="17"/>
      <c r="AF13" s="17">
        <v>0.14419127870842999</v>
      </c>
      <c r="AG13" s="17">
        <v>0.118399323139717</v>
      </c>
      <c r="AH13" s="17">
        <v>0.132967058471783</v>
      </c>
      <c r="AI13" s="17">
        <v>0.209013639124106</v>
      </c>
      <c r="AJ13" s="17">
        <v>0.153156045654914</v>
      </c>
      <c r="AK13" s="17">
        <v>0.16321703541193799</v>
      </c>
      <c r="AL13" s="17">
        <v>0.21328832909012799</v>
      </c>
      <c r="AM13" s="17">
        <v>0.21800836172725599</v>
      </c>
      <c r="AN13" s="17">
        <v>0.156802763758982</v>
      </c>
      <c r="AO13" s="17">
        <v>9.07535241390586E-2</v>
      </c>
      <c r="AP13" s="17">
        <v>0.16400949135920501</v>
      </c>
      <c r="AQ13" s="17">
        <v>0.186313939813432</v>
      </c>
      <c r="AR13" s="17">
        <v>0.10542334934336001</v>
      </c>
      <c r="AS13" s="17">
        <v>0.173995967177349</v>
      </c>
      <c r="AT13" s="17">
        <v>0.18649176318735999</v>
      </c>
      <c r="AU13" s="17">
        <v>0.108391577097893</v>
      </c>
      <c r="AV13" s="17"/>
      <c r="AW13" s="17">
        <v>0.19094501761501501</v>
      </c>
      <c r="AX13" s="17">
        <v>0.17046435169671201</v>
      </c>
      <c r="AY13" s="17">
        <v>0.11895241826752501</v>
      </c>
      <c r="AZ13" s="17">
        <v>0.104587651105428</v>
      </c>
      <c r="BA13" s="17">
        <v>0.17335367780446401</v>
      </c>
      <c r="BB13" s="17"/>
      <c r="BC13" s="17">
        <v>0.124626754565078</v>
      </c>
      <c r="BD13" s="17">
        <v>0.14106055603033599</v>
      </c>
      <c r="BE13" s="17">
        <v>0.18937315394031301</v>
      </c>
      <c r="BF13" s="17">
        <v>0.14016140205899</v>
      </c>
      <c r="BG13" s="17">
        <v>0.195649900102629</v>
      </c>
      <c r="BH13" s="17"/>
      <c r="BI13" s="17">
        <v>0.16439043585968299</v>
      </c>
      <c r="BJ13" s="17"/>
      <c r="BK13" s="17">
        <v>0.155149097950147</v>
      </c>
      <c r="BL13" s="17">
        <v>0.13976385662211099</v>
      </c>
      <c r="BM13" s="17">
        <v>0.17273442375582099</v>
      </c>
      <c r="BN13" s="17">
        <v>8.4971768246157903E-2</v>
      </c>
      <c r="BO13" s="17"/>
      <c r="BP13" s="17">
        <v>0.13157918559373</v>
      </c>
      <c r="BQ13" s="17">
        <v>0.10357596134939299</v>
      </c>
      <c r="BR13" s="17">
        <v>5.6469846283132202E-2</v>
      </c>
      <c r="BS13" s="17">
        <v>0.52025324585128996</v>
      </c>
      <c r="BT13" s="17">
        <v>0.10475200116302801</v>
      </c>
      <c r="BU13" s="17"/>
      <c r="BV13" s="17">
        <v>5.2667131217332998E-2</v>
      </c>
      <c r="BW13" s="17">
        <v>4.3637151499205898E-2</v>
      </c>
      <c r="BX13" s="17">
        <v>1.8087587543886199E-2</v>
      </c>
      <c r="BY13" s="17">
        <v>0.53904740159605002</v>
      </c>
      <c r="BZ13" s="17">
        <v>4.9002001622088703E-2</v>
      </c>
      <c r="CA13" s="17"/>
      <c r="CB13" s="17">
        <v>0.370217591451867</v>
      </c>
      <c r="CC13" s="17">
        <v>3.4493367606255203E-2</v>
      </c>
      <c r="CD13" s="17"/>
      <c r="CE13" s="17">
        <v>4.5156597717871803E-2</v>
      </c>
      <c r="CF13" s="17"/>
      <c r="CG13" s="17">
        <v>0.33254426058063802</v>
      </c>
    </row>
    <row r="14" spans="2:85" x14ac:dyDescent="0.35">
      <c r="B14" s="18" t="s">
        <v>231</v>
      </c>
      <c r="C14" s="17">
        <v>2.97370272662719E-2</v>
      </c>
      <c r="D14" s="17">
        <v>2.5586694077108799E-2</v>
      </c>
      <c r="E14" s="17">
        <v>3.3304383594606198E-2</v>
      </c>
      <c r="F14" s="17"/>
      <c r="G14" s="17">
        <v>5.9503490834510703E-2</v>
      </c>
      <c r="H14" s="17">
        <v>2.1644164828530901E-2</v>
      </c>
      <c r="I14" s="17">
        <v>2.93005079865616E-2</v>
      </c>
      <c r="J14" s="17">
        <v>2.45033463449305E-2</v>
      </c>
      <c r="K14" s="17">
        <v>1.2111098633632E-2</v>
      </c>
      <c r="L14" s="17">
        <v>3.2991376282475698E-2</v>
      </c>
      <c r="M14" s="17"/>
      <c r="N14" s="17">
        <v>2.14233865177943E-2</v>
      </c>
      <c r="O14" s="17">
        <v>3.0159963647010402E-2</v>
      </c>
      <c r="P14" s="17">
        <v>3.8209783416412998E-2</v>
      </c>
      <c r="Q14" s="17">
        <v>3.10577762446657E-2</v>
      </c>
      <c r="R14" s="17"/>
      <c r="S14" s="17">
        <v>7.6196975620238501E-3</v>
      </c>
      <c r="T14" s="17">
        <v>1.37957837317224E-2</v>
      </c>
      <c r="U14" s="17">
        <v>9.17766128557276E-3</v>
      </c>
      <c r="V14" s="17">
        <v>7.2801232282641501E-3</v>
      </c>
      <c r="W14" s="17">
        <v>1.3935706484020099E-2</v>
      </c>
      <c r="X14" s="17">
        <v>4.2422605777454998E-2</v>
      </c>
      <c r="Y14" s="17">
        <v>1.04121272896683E-2</v>
      </c>
      <c r="Z14" s="17">
        <v>2.5875111496604201E-2</v>
      </c>
      <c r="AA14" s="17">
        <v>7.8845220589972998E-3</v>
      </c>
      <c r="AB14" s="17">
        <v>0.187080004025661</v>
      </c>
      <c r="AC14" s="17">
        <v>2.13113838540504E-2</v>
      </c>
      <c r="AD14" s="17">
        <v>0</v>
      </c>
      <c r="AE14" s="17"/>
      <c r="AF14" s="17">
        <v>0</v>
      </c>
      <c r="AG14" s="17">
        <v>0</v>
      </c>
      <c r="AH14" s="17">
        <v>3.7593625010864599E-2</v>
      </c>
      <c r="AI14" s="17">
        <v>0.10567910950576501</v>
      </c>
      <c r="AJ14" s="17">
        <v>2.1501208258513801E-2</v>
      </c>
      <c r="AK14" s="17">
        <v>3.8650768593324197E-2</v>
      </c>
      <c r="AL14" s="17">
        <v>1.6524949889271501E-2</v>
      </c>
      <c r="AM14" s="17">
        <v>1.1049297671435299E-2</v>
      </c>
      <c r="AN14" s="17">
        <v>1.6106087228667298E-2</v>
      </c>
      <c r="AO14" s="17">
        <v>2.75887645591745E-2</v>
      </c>
      <c r="AP14" s="17">
        <v>4.4849997347409E-2</v>
      </c>
      <c r="AQ14" s="17">
        <v>3.1208228105519101E-2</v>
      </c>
      <c r="AR14" s="17">
        <v>9.1091094247925906E-3</v>
      </c>
      <c r="AS14" s="17">
        <v>0</v>
      </c>
      <c r="AT14" s="17">
        <v>5.0283670224012297E-2</v>
      </c>
      <c r="AU14" s="17">
        <v>1.8009416016686101E-2</v>
      </c>
      <c r="AV14" s="17"/>
      <c r="AW14" s="17">
        <v>2.1674843550399302E-2</v>
      </c>
      <c r="AX14" s="17">
        <v>3.8394504253739997E-2</v>
      </c>
      <c r="AY14" s="17">
        <v>2.6763736052917798E-2</v>
      </c>
      <c r="AZ14" s="17">
        <v>2.6819904637410501E-2</v>
      </c>
      <c r="BA14" s="17">
        <v>1.50332512270195E-2</v>
      </c>
      <c r="BB14" s="17"/>
      <c r="BC14" s="17">
        <v>5.0248227593263098E-2</v>
      </c>
      <c r="BD14" s="17">
        <v>2.7003694027078001E-2</v>
      </c>
      <c r="BE14" s="17">
        <v>2.7606518466712301E-2</v>
      </c>
      <c r="BF14" s="17">
        <v>2.7798446619479101E-2</v>
      </c>
      <c r="BG14" s="17">
        <v>2.4663947108227401E-2</v>
      </c>
      <c r="BH14" s="17"/>
      <c r="BI14" s="17">
        <v>2.9876518518347401E-2</v>
      </c>
      <c r="BJ14" s="17"/>
      <c r="BK14" s="17">
        <v>3.9988140316114501E-2</v>
      </c>
      <c r="BL14" s="17">
        <v>2.08817573256205E-2</v>
      </c>
      <c r="BM14" s="17">
        <v>3.03078917054499E-2</v>
      </c>
      <c r="BN14" s="17">
        <v>4.55994918220652E-2</v>
      </c>
      <c r="BO14" s="17"/>
      <c r="BP14" s="17">
        <v>9.1475408158569801E-3</v>
      </c>
      <c r="BQ14" s="17">
        <v>2.1845123943747699E-2</v>
      </c>
      <c r="BR14" s="17">
        <v>2.6900437097361299E-2</v>
      </c>
      <c r="BS14" s="17">
        <v>2.7049153721212998E-2</v>
      </c>
      <c r="BT14" s="17">
        <v>0</v>
      </c>
      <c r="BU14" s="17"/>
      <c r="BV14" s="17">
        <v>2.81983931574241E-2</v>
      </c>
      <c r="BW14" s="17">
        <v>1.9910242017030799E-2</v>
      </c>
      <c r="BX14" s="17">
        <v>1.09173619127032E-2</v>
      </c>
      <c r="BY14" s="17">
        <v>8.2551436556151797E-3</v>
      </c>
      <c r="BZ14" s="17">
        <v>1.68063297124291E-2</v>
      </c>
      <c r="CA14" s="17"/>
      <c r="CB14" s="17">
        <v>2.0622409468084399E-2</v>
      </c>
      <c r="CC14" s="17">
        <v>3.5075363568765901E-2</v>
      </c>
      <c r="CD14" s="17"/>
      <c r="CE14" s="17">
        <v>1.5996469557590699E-2</v>
      </c>
      <c r="CF14" s="17"/>
      <c r="CG14" s="17">
        <v>1.9333414546927701E-2</v>
      </c>
    </row>
    <row r="15" spans="2:85" x14ac:dyDescent="0.35">
      <c r="B15" s="18" t="s">
        <v>232</v>
      </c>
      <c r="C15" s="17">
        <v>1.4615023873321699E-2</v>
      </c>
      <c r="D15" s="17">
        <v>1.23554766964795E-2</v>
      </c>
      <c r="E15" s="17">
        <v>1.6862145904004502E-2</v>
      </c>
      <c r="F15" s="17"/>
      <c r="G15" s="17">
        <v>2.5242169920652899E-2</v>
      </c>
      <c r="H15" s="17">
        <v>2.9883320573465499E-2</v>
      </c>
      <c r="I15" s="17">
        <v>9.4650008025487092E-3</v>
      </c>
      <c r="J15" s="17">
        <v>8.9491146040925305E-3</v>
      </c>
      <c r="K15" s="17">
        <v>5.7636148513806598E-3</v>
      </c>
      <c r="L15" s="17">
        <v>9.8729156756706803E-3</v>
      </c>
      <c r="M15" s="17"/>
      <c r="N15" s="17">
        <v>5.8231936917566996E-3</v>
      </c>
      <c r="O15" s="17">
        <v>2.1376137123201602E-2</v>
      </c>
      <c r="P15" s="17">
        <v>1.30529820913065E-2</v>
      </c>
      <c r="Q15" s="17">
        <v>1.85701596486967E-2</v>
      </c>
      <c r="R15" s="17"/>
      <c r="S15" s="17">
        <v>1.12205287415558E-2</v>
      </c>
      <c r="T15" s="17">
        <v>8.0659016023358603E-3</v>
      </c>
      <c r="U15" s="17">
        <v>4.9930385854238804E-3</v>
      </c>
      <c r="V15" s="17">
        <v>0</v>
      </c>
      <c r="W15" s="17">
        <v>5.3707023434857899E-3</v>
      </c>
      <c r="X15" s="17">
        <v>2.8955517361574999E-2</v>
      </c>
      <c r="Y15" s="17">
        <v>7.5146990107444996E-3</v>
      </c>
      <c r="Z15" s="17">
        <v>0</v>
      </c>
      <c r="AA15" s="17">
        <v>5.4617251540770304E-3</v>
      </c>
      <c r="AB15" s="17">
        <v>1.5500954376921301E-2</v>
      </c>
      <c r="AC15" s="17">
        <v>7.5430385726430196E-2</v>
      </c>
      <c r="AD15" s="17">
        <v>7.4987643422634004E-2</v>
      </c>
      <c r="AE15" s="17"/>
      <c r="AF15" s="17">
        <v>7.3562234927905507E-2</v>
      </c>
      <c r="AG15" s="17">
        <v>3.9594093463833399E-2</v>
      </c>
      <c r="AH15" s="17">
        <v>5.8004578804710704E-3</v>
      </c>
      <c r="AI15" s="17">
        <v>2.91019892008277E-2</v>
      </c>
      <c r="AJ15" s="17">
        <v>7.18152612261187E-3</v>
      </c>
      <c r="AK15" s="17">
        <v>1.34231124025534E-2</v>
      </c>
      <c r="AL15" s="17">
        <v>2.7821924526858301E-2</v>
      </c>
      <c r="AM15" s="17">
        <v>1.19619332853339E-2</v>
      </c>
      <c r="AN15" s="17">
        <v>6.6266197746915603E-3</v>
      </c>
      <c r="AO15" s="17">
        <v>0</v>
      </c>
      <c r="AP15" s="17">
        <v>5.1051272092610097E-3</v>
      </c>
      <c r="AQ15" s="17">
        <v>1.08084005473289E-2</v>
      </c>
      <c r="AR15" s="17">
        <v>0</v>
      </c>
      <c r="AS15" s="17">
        <v>1.90716003997401E-2</v>
      </c>
      <c r="AT15" s="17">
        <v>0</v>
      </c>
      <c r="AU15" s="17">
        <v>5.0351638941287498E-3</v>
      </c>
      <c r="AV15" s="17"/>
      <c r="AW15" s="17">
        <v>5.4876305079347302E-3</v>
      </c>
      <c r="AX15" s="17">
        <v>2.1084653152295199E-2</v>
      </c>
      <c r="AY15" s="17">
        <v>1.8825223294026101E-2</v>
      </c>
      <c r="AZ15" s="17">
        <v>9.7365153544288E-3</v>
      </c>
      <c r="BA15" s="17">
        <v>1.50906213253227E-2</v>
      </c>
      <c r="BB15" s="17"/>
      <c r="BC15" s="17">
        <v>3.6981736755372502E-2</v>
      </c>
      <c r="BD15" s="17">
        <v>9.4248750586350804E-3</v>
      </c>
      <c r="BE15" s="17">
        <v>1.2230565976643E-2</v>
      </c>
      <c r="BF15" s="17">
        <v>1.59703284787477E-2</v>
      </c>
      <c r="BG15" s="17">
        <v>1.8402343812763199E-2</v>
      </c>
      <c r="BH15" s="17"/>
      <c r="BI15" s="17">
        <v>1.33741506090555E-2</v>
      </c>
      <c r="BJ15" s="17"/>
      <c r="BK15" s="17">
        <v>6.9028599954335003E-3</v>
      </c>
      <c r="BL15" s="17">
        <v>2.33817129484791E-2</v>
      </c>
      <c r="BM15" s="17">
        <v>1.23413641199833E-2</v>
      </c>
      <c r="BN15" s="17">
        <v>1.98091359520512E-2</v>
      </c>
      <c r="BO15" s="17"/>
      <c r="BP15" s="17">
        <v>0</v>
      </c>
      <c r="BQ15" s="17">
        <v>1.42580046076971E-2</v>
      </c>
      <c r="BR15" s="17">
        <v>0</v>
      </c>
      <c r="BS15" s="17">
        <v>8.1348425110030903E-3</v>
      </c>
      <c r="BT15" s="17">
        <v>2.35975184189572E-2</v>
      </c>
      <c r="BU15" s="17"/>
      <c r="BV15" s="17">
        <v>0</v>
      </c>
      <c r="BW15" s="17">
        <v>9.3248323175381901E-3</v>
      </c>
      <c r="BX15" s="17">
        <v>1.09987346272605E-2</v>
      </c>
      <c r="BY15" s="17">
        <v>3.7447544288466399E-3</v>
      </c>
      <c r="BZ15" s="17">
        <v>3.1518078781979597E-2</v>
      </c>
      <c r="CA15" s="17"/>
      <c r="CB15" s="17">
        <v>1.01714647856822E-2</v>
      </c>
      <c r="CC15" s="17">
        <v>1.7217569949860401E-2</v>
      </c>
      <c r="CD15" s="17"/>
      <c r="CE15" s="17">
        <v>1.0614200520318799E-2</v>
      </c>
      <c r="CF15" s="17"/>
      <c r="CG15" s="17">
        <v>1.52862100222081E-2</v>
      </c>
    </row>
    <row r="16" spans="2:85" x14ac:dyDescent="0.35">
      <c r="B16" s="18" t="s">
        <v>233</v>
      </c>
      <c r="C16" s="19">
        <v>0.16081365707682799</v>
      </c>
      <c r="D16" s="19">
        <v>0.12518563930162499</v>
      </c>
      <c r="E16" s="19">
        <v>0.19502095206400399</v>
      </c>
      <c r="F16" s="19"/>
      <c r="G16" s="19">
        <v>0.124342516543132</v>
      </c>
      <c r="H16" s="19">
        <v>0.14301371382359601</v>
      </c>
      <c r="I16" s="19">
        <v>0.12475874493427</v>
      </c>
      <c r="J16" s="19">
        <v>0.184813104816614</v>
      </c>
      <c r="K16" s="19">
        <v>0.21361361219090999</v>
      </c>
      <c r="L16" s="19">
        <v>0.17386972354528801</v>
      </c>
      <c r="M16" s="19"/>
      <c r="N16" s="19">
        <v>0.14139675795887999</v>
      </c>
      <c r="O16" s="19">
        <v>0.16369310654248101</v>
      </c>
      <c r="P16" s="19">
        <v>0.117204064426555</v>
      </c>
      <c r="Q16" s="19">
        <v>0.21845223146878801</v>
      </c>
      <c r="R16" s="19"/>
      <c r="S16" s="19">
        <v>0.10713808583386</v>
      </c>
      <c r="T16" s="19">
        <v>0.17280742732415699</v>
      </c>
      <c r="U16" s="19">
        <v>0.13893699335446899</v>
      </c>
      <c r="V16" s="19">
        <v>0.13761494982108899</v>
      </c>
      <c r="W16" s="19">
        <v>0.13399778146542701</v>
      </c>
      <c r="X16" s="19">
        <v>0.236897209674618</v>
      </c>
      <c r="Y16" s="19">
        <v>0.190652264499833</v>
      </c>
      <c r="Z16" s="19">
        <v>0.193871660717919</v>
      </c>
      <c r="AA16" s="19">
        <v>0.16263914925515199</v>
      </c>
      <c r="AB16" s="19">
        <v>0.10543319797392101</v>
      </c>
      <c r="AC16" s="19">
        <v>0.225797794314125</v>
      </c>
      <c r="AD16" s="19">
        <v>0.25005376525112899</v>
      </c>
      <c r="AE16" s="19"/>
      <c r="AF16" s="19">
        <v>0.18823530027476601</v>
      </c>
      <c r="AG16" s="19">
        <v>0.26338266543563299</v>
      </c>
      <c r="AH16" s="19">
        <v>0.194416636669276</v>
      </c>
      <c r="AI16" s="19">
        <v>0.16582041024812</v>
      </c>
      <c r="AJ16" s="19">
        <v>0.17225021230436399</v>
      </c>
      <c r="AK16" s="19">
        <v>0.20116187694561499</v>
      </c>
      <c r="AL16" s="19">
        <v>0.138641068978795</v>
      </c>
      <c r="AM16" s="19">
        <v>0.13390829162253401</v>
      </c>
      <c r="AN16" s="19">
        <v>0.13674536779108501</v>
      </c>
      <c r="AO16" s="19">
        <v>0.17722031990078499</v>
      </c>
      <c r="AP16" s="19">
        <v>0.153386838892592</v>
      </c>
      <c r="AQ16" s="19">
        <v>0.13296006288874301</v>
      </c>
      <c r="AR16" s="19">
        <v>8.12688856639074E-2</v>
      </c>
      <c r="AS16" s="19">
        <v>0.168827482816332</v>
      </c>
      <c r="AT16" s="19">
        <v>0.10215390076719499</v>
      </c>
      <c r="AU16" s="19">
        <v>5.1956667874336997E-2</v>
      </c>
      <c r="AV16" s="19"/>
      <c r="AW16" s="19">
        <v>0.17948861170463101</v>
      </c>
      <c r="AX16" s="19">
        <v>0.193590442304792</v>
      </c>
      <c r="AY16" s="19">
        <v>0.146986038307687</v>
      </c>
      <c r="AZ16" s="19">
        <v>9.7031436472451105E-2</v>
      </c>
      <c r="BA16" s="19">
        <v>7.9297654442670604E-2</v>
      </c>
      <c r="BB16" s="19"/>
      <c r="BC16" s="19">
        <v>7.2990962852506405E-2</v>
      </c>
      <c r="BD16" s="19">
        <v>0.13851563750028201</v>
      </c>
      <c r="BE16" s="19">
        <v>0.17402921922136999</v>
      </c>
      <c r="BF16" s="19">
        <v>0.24776701583814301</v>
      </c>
      <c r="BG16" s="19">
        <v>0.161310635270976</v>
      </c>
      <c r="BH16" s="19"/>
      <c r="BI16" s="19">
        <v>0.15382902720477801</v>
      </c>
      <c r="BJ16" s="19"/>
      <c r="BK16" s="19">
        <v>0.18804973532752201</v>
      </c>
      <c r="BL16" s="19">
        <v>0.17121216259094299</v>
      </c>
      <c r="BM16" s="19">
        <v>0.14116961484170401</v>
      </c>
      <c r="BN16" s="19">
        <v>0.27520612894074598</v>
      </c>
      <c r="BO16" s="19"/>
      <c r="BP16" s="19">
        <v>0.126331872989598</v>
      </c>
      <c r="BQ16" s="19">
        <v>9.8269283778958799E-2</v>
      </c>
      <c r="BR16" s="19">
        <v>0.14104316768317801</v>
      </c>
      <c r="BS16" s="19">
        <v>0.114863439353021</v>
      </c>
      <c r="BT16" s="19">
        <v>0.10343946672936601</v>
      </c>
      <c r="BU16" s="19"/>
      <c r="BV16" s="19">
        <v>8.6051859476139497E-2</v>
      </c>
      <c r="BW16" s="19">
        <v>6.6152540895511203E-2</v>
      </c>
      <c r="BX16" s="19">
        <v>0.121532335727132</v>
      </c>
      <c r="BY16" s="19">
        <v>0.113090022727207</v>
      </c>
      <c r="BZ16" s="19">
        <v>6.7407432073305004E-2</v>
      </c>
      <c r="CA16" s="19"/>
      <c r="CB16" s="19">
        <v>9.2807111190242E-2</v>
      </c>
      <c r="CC16" s="19">
        <v>0.20064437963173101</v>
      </c>
      <c r="CD16" s="19"/>
      <c r="CE16" s="19">
        <v>5.8865165088604801E-2</v>
      </c>
      <c r="CF16" s="19"/>
      <c r="CG16" s="19">
        <v>5.6814098478149798E-2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0.20298635342358001</v>
      </c>
      <c r="D9" s="17">
        <v>0.22470896734495599</v>
      </c>
      <c r="E9" s="17">
        <v>0.18240182035093</v>
      </c>
      <c r="F9" s="17"/>
      <c r="G9" s="17">
        <v>0.21025674653929799</v>
      </c>
      <c r="H9" s="17">
        <v>0.275146848391982</v>
      </c>
      <c r="I9" s="17">
        <v>0.22721675243431799</v>
      </c>
      <c r="J9" s="17">
        <v>0.197021388855009</v>
      </c>
      <c r="K9" s="17">
        <v>0.148052033144877</v>
      </c>
      <c r="L9" s="17">
        <v>0.16148858219199999</v>
      </c>
      <c r="M9" s="17"/>
      <c r="N9" s="17">
        <v>0.264082965701398</v>
      </c>
      <c r="O9" s="17">
        <v>0.17812963628758</v>
      </c>
      <c r="P9" s="17">
        <v>0.18078354970255001</v>
      </c>
      <c r="Q9" s="17">
        <v>0.18401535608687</v>
      </c>
      <c r="R9" s="17"/>
      <c r="S9" s="17">
        <v>0.32463907108866602</v>
      </c>
      <c r="T9" s="17">
        <v>0.16366299811141399</v>
      </c>
      <c r="U9" s="17">
        <v>0.159588866415414</v>
      </c>
      <c r="V9" s="17">
        <v>0.15449979850244799</v>
      </c>
      <c r="W9" s="17">
        <v>0.209539677596665</v>
      </c>
      <c r="X9" s="17">
        <v>0.20673245025071299</v>
      </c>
      <c r="Y9" s="17">
        <v>0.16706867361445099</v>
      </c>
      <c r="Z9" s="17">
        <v>0.17069197134487701</v>
      </c>
      <c r="AA9" s="17">
        <v>0.20389154739298501</v>
      </c>
      <c r="AB9" s="17">
        <v>0.197889127254328</v>
      </c>
      <c r="AC9" s="17">
        <v>0.239305105547827</v>
      </c>
      <c r="AD9" s="17">
        <v>0.13043810358398</v>
      </c>
      <c r="AE9" s="17"/>
      <c r="AF9" s="17">
        <v>0.14194020047559</v>
      </c>
      <c r="AG9" s="17">
        <v>0.18403509488165701</v>
      </c>
      <c r="AH9" s="17">
        <v>0.203059058828545</v>
      </c>
      <c r="AI9" s="17">
        <v>0.15461626948999699</v>
      </c>
      <c r="AJ9" s="17">
        <v>0.21982974205228001</v>
      </c>
      <c r="AK9" s="17">
        <v>0.20040221985396101</v>
      </c>
      <c r="AL9" s="17">
        <v>0.159421464469955</v>
      </c>
      <c r="AM9" s="17">
        <v>0.16688958560226599</v>
      </c>
      <c r="AN9" s="17">
        <v>0.190885434115591</v>
      </c>
      <c r="AO9" s="17">
        <v>0.16166371259390599</v>
      </c>
      <c r="AP9" s="17">
        <v>0.205577275657918</v>
      </c>
      <c r="AQ9" s="17">
        <v>0.23437767649014801</v>
      </c>
      <c r="AR9" s="17">
        <v>0.28465607985768698</v>
      </c>
      <c r="AS9" s="17">
        <v>0.14902226785514999</v>
      </c>
      <c r="AT9" s="17">
        <v>0.40920780935544798</v>
      </c>
      <c r="AU9" s="17">
        <v>0.28456356783466802</v>
      </c>
      <c r="AV9" s="17"/>
      <c r="AW9" s="17">
        <v>0.14959335914841099</v>
      </c>
      <c r="AX9" s="17">
        <v>0.18888440845253501</v>
      </c>
      <c r="AY9" s="17">
        <v>0.24990685956665901</v>
      </c>
      <c r="AZ9" s="17">
        <v>0.27616164490487899</v>
      </c>
      <c r="BA9" s="17">
        <v>0.30788816982967199</v>
      </c>
      <c r="BB9" s="17"/>
      <c r="BC9" s="17">
        <v>0.34127893197204301</v>
      </c>
      <c r="BD9" s="17">
        <v>0.21055504240737899</v>
      </c>
      <c r="BE9" s="17">
        <v>0.189501583875408</v>
      </c>
      <c r="BF9" s="17">
        <v>0.12986353650926599</v>
      </c>
      <c r="BG9" s="17">
        <v>0.14070764357957499</v>
      </c>
      <c r="BH9" s="17"/>
      <c r="BI9" s="17">
        <v>0.205032230608167</v>
      </c>
      <c r="BJ9" s="17"/>
      <c r="BK9" s="17">
        <v>0.17906878357633699</v>
      </c>
      <c r="BL9" s="17">
        <v>0.18738503164557499</v>
      </c>
      <c r="BM9" s="17">
        <v>0.224782290596578</v>
      </c>
      <c r="BN9" s="17">
        <v>7.6619580200564405E-2</v>
      </c>
      <c r="BO9" s="17"/>
      <c r="BP9" s="17">
        <v>6.6335621824617899E-2</v>
      </c>
      <c r="BQ9" s="17">
        <v>0.41195084135638599</v>
      </c>
      <c r="BR9" s="17">
        <v>9.2015471818823302E-2</v>
      </c>
      <c r="BS9" s="17">
        <v>3.3243516214318897E-2</v>
      </c>
      <c r="BT9" s="17">
        <v>0.104804077150374</v>
      </c>
      <c r="BU9" s="17"/>
      <c r="BV9" s="17">
        <v>7.3923341724470099E-2</v>
      </c>
      <c r="BW9" s="17">
        <v>0.66220525051196799</v>
      </c>
      <c r="BX9" s="17">
        <v>0.10675801239157</v>
      </c>
      <c r="BY9" s="17">
        <v>3.4559522436779302E-2</v>
      </c>
      <c r="BZ9" s="17">
        <v>8.7105700644601602E-2</v>
      </c>
      <c r="CA9" s="17"/>
      <c r="CB9" s="17">
        <v>0.14383363687342399</v>
      </c>
      <c r="CC9" s="17">
        <v>0.23763148075010601</v>
      </c>
      <c r="CD9" s="17"/>
      <c r="CE9" s="17">
        <v>0.68182526770043705</v>
      </c>
      <c r="CF9" s="17"/>
      <c r="CG9" s="17">
        <v>0.28912790311685799</v>
      </c>
    </row>
    <row r="10" spans="2:85" x14ac:dyDescent="0.35">
      <c r="B10" s="18" t="s">
        <v>75</v>
      </c>
      <c r="C10" s="17">
        <v>0.187222476928494</v>
      </c>
      <c r="D10" s="17">
        <v>0.20542207227975101</v>
      </c>
      <c r="E10" s="17">
        <v>0.17002726517019201</v>
      </c>
      <c r="F10" s="17"/>
      <c r="G10" s="17">
        <v>0.12557367382844301</v>
      </c>
      <c r="H10" s="17">
        <v>0.130676142189181</v>
      </c>
      <c r="I10" s="17">
        <v>0.17462896883758799</v>
      </c>
      <c r="J10" s="17">
        <v>0.20567060247264099</v>
      </c>
      <c r="K10" s="17">
        <v>0.18989173665063799</v>
      </c>
      <c r="L10" s="17">
        <v>0.26752135905438801</v>
      </c>
      <c r="M10" s="17"/>
      <c r="N10" s="17">
        <v>0.25238192133933501</v>
      </c>
      <c r="O10" s="17">
        <v>0.209567836071961</v>
      </c>
      <c r="P10" s="17">
        <v>0.13824956509441999</v>
      </c>
      <c r="Q10" s="17">
        <v>0.13351667058255201</v>
      </c>
      <c r="R10" s="17"/>
      <c r="S10" s="17">
        <v>0.19247272714584701</v>
      </c>
      <c r="T10" s="17">
        <v>0.25774579991610203</v>
      </c>
      <c r="U10" s="17">
        <v>0.16329462764988401</v>
      </c>
      <c r="V10" s="17">
        <v>0.17105977732416699</v>
      </c>
      <c r="W10" s="17">
        <v>0.25448279714886801</v>
      </c>
      <c r="X10" s="17">
        <v>0.14997510883694701</v>
      </c>
      <c r="Y10" s="17">
        <v>0.20538985961395601</v>
      </c>
      <c r="Z10" s="17">
        <v>0.196307794356092</v>
      </c>
      <c r="AA10" s="17">
        <v>0.15640586002747101</v>
      </c>
      <c r="AB10" s="17">
        <v>0.11011526875413399</v>
      </c>
      <c r="AC10" s="17">
        <v>0.212026422803333</v>
      </c>
      <c r="AD10" s="17">
        <v>0.16747033361077701</v>
      </c>
      <c r="AE10" s="17"/>
      <c r="AF10" s="17">
        <v>0.11662864625346001</v>
      </c>
      <c r="AG10" s="17">
        <v>0.112161368016774</v>
      </c>
      <c r="AH10" s="17">
        <v>0.16178553885626701</v>
      </c>
      <c r="AI10" s="17">
        <v>0.14980921281946</v>
      </c>
      <c r="AJ10" s="17">
        <v>0.14424893033705899</v>
      </c>
      <c r="AK10" s="17">
        <v>0.16564895376519301</v>
      </c>
      <c r="AL10" s="17">
        <v>0.19278662675523101</v>
      </c>
      <c r="AM10" s="17">
        <v>0.17951153516747501</v>
      </c>
      <c r="AN10" s="17">
        <v>0.225669213032406</v>
      </c>
      <c r="AO10" s="17">
        <v>0.229505870338201</v>
      </c>
      <c r="AP10" s="17">
        <v>0.215753361326259</v>
      </c>
      <c r="AQ10" s="17">
        <v>0.24054863729390299</v>
      </c>
      <c r="AR10" s="17">
        <v>0.22045119370607499</v>
      </c>
      <c r="AS10" s="17">
        <v>0.24813319793170799</v>
      </c>
      <c r="AT10" s="17">
        <v>0.19150166089985099</v>
      </c>
      <c r="AU10" s="17">
        <v>0.23927088875604799</v>
      </c>
      <c r="AV10" s="17"/>
      <c r="AW10" s="17">
        <v>0.18763062755399901</v>
      </c>
      <c r="AX10" s="17">
        <v>0.16153913763449601</v>
      </c>
      <c r="AY10" s="17">
        <v>0.175401440017694</v>
      </c>
      <c r="AZ10" s="17">
        <v>0.25870756069887102</v>
      </c>
      <c r="BA10" s="17">
        <v>0.215482764238177</v>
      </c>
      <c r="BB10" s="17"/>
      <c r="BC10" s="17">
        <v>0.18032815906021901</v>
      </c>
      <c r="BD10" s="17">
        <v>0.22804464378634801</v>
      </c>
      <c r="BE10" s="17">
        <v>0.183581570974929</v>
      </c>
      <c r="BF10" s="17">
        <v>0.12525784440927001</v>
      </c>
      <c r="BG10" s="17">
        <v>8.0313326919123199E-2</v>
      </c>
      <c r="BH10" s="17"/>
      <c r="BI10" s="17">
        <v>0.19196756020756101</v>
      </c>
      <c r="BJ10" s="17"/>
      <c r="BK10" s="17">
        <v>0.19056869910405899</v>
      </c>
      <c r="BL10" s="17">
        <v>0.20416493629650601</v>
      </c>
      <c r="BM10" s="17">
        <v>0.17350254023167999</v>
      </c>
      <c r="BN10" s="17">
        <v>0.27117983077077101</v>
      </c>
      <c r="BO10" s="17"/>
      <c r="BP10" s="17">
        <v>0.55413444050168903</v>
      </c>
      <c r="BQ10" s="17">
        <v>0.127732350797823</v>
      </c>
      <c r="BR10" s="17">
        <v>0.126736598910002</v>
      </c>
      <c r="BS10" s="17">
        <v>6.1977116163458003E-2</v>
      </c>
      <c r="BT10" s="17">
        <v>8.0800436171616599E-2</v>
      </c>
      <c r="BU10" s="17"/>
      <c r="BV10" s="17">
        <v>0.69502171177181304</v>
      </c>
      <c r="BW10" s="17">
        <v>9.1819427771057394E-2</v>
      </c>
      <c r="BX10" s="17">
        <v>0.11646746493275301</v>
      </c>
      <c r="BY10" s="17">
        <v>9.5727979733760807E-2</v>
      </c>
      <c r="BZ10" s="17">
        <v>0.105461901967161</v>
      </c>
      <c r="CA10" s="17"/>
      <c r="CB10" s="17">
        <v>0.157781286156008</v>
      </c>
      <c r="CC10" s="17">
        <v>0.20446587439938599</v>
      </c>
      <c r="CD10" s="17"/>
      <c r="CE10" s="17">
        <v>8.2323645053474795E-2</v>
      </c>
      <c r="CF10" s="17"/>
      <c r="CG10" s="17">
        <v>0.112140352226718</v>
      </c>
    </row>
    <row r="11" spans="2:85" x14ac:dyDescent="0.35">
      <c r="B11" s="18" t="s">
        <v>77</v>
      </c>
      <c r="C11" s="17">
        <v>8.7637846015164098E-2</v>
      </c>
      <c r="D11" s="17">
        <v>9.0959190930492803E-2</v>
      </c>
      <c r="E11" s="17">
        <v>8.3640055876384997E-2</v>
      </c>
      <c r="F11" s="17"/>
      <c r="G11" s="17">
        <v>8.5113070042753203E-2</v>
      </c>
      <c r="H11" s="17">
        <v>8.3487029833240994E-2</v>
      </c>
      <c r="I11" s="17">
        <v>8.3230065407609799E-2</v>
      </c>
      <c r="J11" s="17">
        <v>9.1212360769544504E-2</v>
      </c>
      <c r="K11" s="17">
        <v>9.3909030411320205E-2</v>
      </c>
      <c r="L11" s="17">
        <v>8.9159220715274198E-2</v>
      </c>
      <c r="M11" s="17"/>
      <c r="N11" s="17">
        <v>7.2729486077275293E-2</v>
      </c>
      <c r="O11" s="17">
        <v>0.113442171148826</v>
      </c>
      <c r="P11" s="17">
        <v>8.0717808854391795E-2</v>
      </c>
      <c r="Q11" s="17">
        <v>8.3693112078676399E-2</v>
      </c>
      <c r="R11" s="17"/>
      <c r="S11" s="17">
        <v>8.8497085410212895E-2</v>
      </c>
      <c r="T11" s="17">
        <v>8.3327577449204202E-2</v>
      </c>
      <c r="U11" s="17">
        <v>0.11983053170098</v>
      </c>
      <c r="V11" s="17">
        <v>7.1261544810128599E-2</v>
      </c>
      <c r="W11" s="17">
        <v>3.5194929877076002E-2</v>
      </c>
      <c r="X11" s="17">
        <v>9.1674741288171893E-2</v>
      </c>
      <c r="Y11" s="17">
        <v>0.133568764391364</v>
      </c>
      <c r="Z11" s="17">
        <v>0.14986299725259999</v>
      </c>
      <c r="AA11" s="17">
        <v>8.3890150657408E-2</v>
      </c>
      <c r="AB11" s="17">
        <v>9.9021967552867907E-2</v>
      </c>
      <c r="AC11" s="17">
        <v>2.6184783136102899E-2</v>
      </c>
      <c r="AD11" s="17">
        <v>5.2394981352977203E-2</v>
      </c>
      <c r="AE11" s="17"/>
      <c r="AF11" s="17">
        <v>0.17873931269277499</v>
      </c>
      <c r="AG11" s="17">
        <v>9.3719282642256402E-2</v>
      </c>
      <c r="AH11" s="17">
        <v>0.13010097390970399</v>
      </c>
      <c r="AI11" s="17">
        <v>4.5862591223521099E-2</v>
      </c>
      <c r="AJ11" s="17">
        <v>6.8285213993678595E-2</v>
      </c>
      <c r="AK11" s="17">
        <v>5.8681661181791397E-2</v>
      </c>
      <c r="AL11" s="17">
        <v>7.6887425829942097E-2</v>
      </c>
      <c r="AM11" s="17">
        <v>0.107664584409004</v>
      </c>
      <c r="AN11" s="17">
        <v>0.116490659703477</v>
      </c>
      <c r="AO11" s="17">
        <v>8.8886917650227701E-2</v>
      </c>
      <c r="AP11" s="17">
        <v>0.115593927549193</v>
      </c>
      <c r="AQ11" s="17">
        <v>5.3057095518836403E-2</v>
      </c>
      <c r="AR11" s="17">
        <v>6.82325277069325E-2</v>
      </c>
      <c r="AS11" s="17">
        <v>5.5912486177967603E-2</v>
      </c>
      <c r="AT11" s="17">
        <v>5.5042232849273301E-2</v>
      </c>
      <c r="AU11" s="17">
        <v>0.12741903566306201</v>
      </c>
      <c r="AV11" s="17"/>
      <c r="AW11" s="17">
        <v>8.3973968119923706E-2</v>
      </c>
      <c r="AX11" s="17">
        <v>8.6402487626323202E-2</v>
      </c>
      <c r="AY11" s="17">
        <v>0.112249417731162</v>
      </c>
      <c r="AZ11" s="17">
        <v>5.8255477108449499E-2</v>
      </c>
      <c r="BA11" s="17">
        <v>6.7753430877677295E-2</v>
      </c>
      <c r="BB11" s="17"/>
      <c r="BC11" s="17">
        <v>9.4776568279238305E-2</v>
      </c>
      <c r="BD11" s="17">
        <v>8.5336783521645504E-2</v>
      </c>
      <c r="BE11" s="17">
        <v>7.8701117874198895E-2</v>
      </c>
      <c r="BF11" s="17">
        <v>9.9103303727777703E-2</v>
      </c>
      <c r="BG11" s="17">
        <v>0.13752887305209999</v>
      </c>
      <c r="BH11" s="17"/>
      <c r="BI11" s="17">
        <v>9.0325742615106799E-2</v>
      </c>
      <c r="BJ11" s="17"/>
      <c r="BK11" s="17">
        <v>9.0253162707385898E-2</v>
      </c>
      <c r="BL11" s="17">
        <v>7.9819259944149498E-2</v>
      </c>
      <c r="BM11" s="17">
        <v>9.1830988824363205E-2</v>
      </c>
      <c r="BN11" s="17">
        <v>6.6046126295051202E-2</v>
      </c>
      <c r="BO11" s="17"/>
      <c r="BP11" s="17">
        <v>5.0708828166178603E-2</v>
      </c>
      <c r="BQ11" s="17">
        <v>7.6839712390365994E-2</v>
      </c>
      <c r="BR11" s="17">
        <v>0.42125128591557398</v>
      </c>
      <c r="BS11" s="17">
        <v>3.8595734522378203E-2</v>
      </c>
      <c r="BT11" s="17">
        <v>4.0301460158874099E-2</v>
      </c>
      <c r="BU11" s="17"/>
      <c r="BV11" s="17">
        <v>5.0480183055997503E-2</v>
      </c>
      <c r="BW11" s="17">
        <v>4.7986953828031101E-2</v>
      </c>
      <c r="BX11" s="17">
        <v>0.50367960800323397</v>
      </c>
      <c r="BY11" s="17">
        <v>2.9391448263592398E-2</v>
      </c>
      <c r="BZ11" s="17">
        <v>3.7608356328611099E-2</v>
      </c>
      <c r="CA11" s="17"/>
      <c r="CB11" s="17">
        <v>5.35382275016048E-2</v>
      </c>
      <c r="CC11" s="17">
        <v>0.107609635885314</v>
      </c>
      <c r="CD11" s="17"/>
      <c r="CE11" s="17">
        <v>4.3978287923931998E-2</v>
      </c>
      <c r="CF11" s="17"/>
      <c r="CG11" s="17">
        <v>3.7251379914750797E-2</v>
      </c>
    </row>
    <row r="12" spans="2:85" x14ac:dyDescent="0.35">
      <c r="B12" s="18" t="s">
        <v>79</v>
      </c>
      <c r="C12" s="17">
        <v>0.118206832878023</v>
      </c>
      <c r="D12" s="17">
        <v>0.108424954113352</v>
      </c>
      <c r="E12" s="17">
        <v>0.12671935609799401</v>
      </c>
      <c r="F12" s="17"/>
      <c r="G12" s="17">
        <v>0.27446353232923798</v>
      </c>
      <c r="H12" s="17">
        <v>0.14134875721243001</v>
      </c>
      <c r="I12" s="17">
        <v>0.11036359508688599</v>
      </c>
      <c r="J12" s="17">
        <v>7.3200907557710707E-2</v>
      </c>
      <c r="K12" s="17">
        <v>8.7255134869484094E-2</v>
      </c>
      <c r="L12" s="17">
        <v>5.9441372393555597E-2</v>
      </c>
      <c r="M12" s="17"/>
      <c r="N12" s="17">
        <v>9.3704656730492497E-2</v>
      </c>
      <c r="O12" s="17">
        <v>0.106323310325852</v>
      </c>
      <c r="P12" s="17">
        <v>0.17566016792018099</v>
      </c>
      <c r="Q12" s="17">
        <v>0.10741476639754</v>
      </c>
      <c r="R12" s="17"/>
      <c r="S12" s="17">
        <v>0.13409321440691799</v>
      </c>
      <c r="T12" s="17">
        <v>0.12892153992989999</v>
      </c>
      <c r="U12" s="17">
        <v>0.117928176484854</v>
      </c>
      <c r="V12" s="17">
        <v>0.12877038685724801</v>
      </c>
      <c r="W12" s="17">
        <v>9.3802088066488903E-2</v>
      </c>
      <c r="X12" s="17">
        <v>0.11262621272776301</v>
      </c>
      <c r="Y12" s="17">
        <v>0.115304942318293</v>
      </c>
      <c r="Z12" s="17">
        <v>0</v>
      </c>
      <c r="AA12" s="17">
        <v>0.11585060715107801</v>
      </c>
      <c r="AB12" s="17">
        <v>0.13751364432339899</v>
      </c>
      <c r="AC12" s="17">
        <v>0.159242345102693</v>
      </c>
      <c r="AD12" s="17">
        <v>8.7453976525731197E-2</v>
      </c>
      <c r="AE12" s="17"/>
      <c r="AF12" s="17">
        <v>0.331366123445203</v>
      </c>
      <c r="AG12" s="17">
        <v>0.120099450349394</v>
      </c>
      <c r="AH12" s="17">
        <v>0.11519539139999201</v>
      </c>
      <c r="AI12" s="17">
        <v>0.119468440982736</v>
      </c>
      <c r="AJ12" s="17">
        <v>0.11597284349428801</v>
      </c>
      <c r="AK12" s="17">
        <v>0.16746039668840601</v>
      </c>
      <c r="AL12" s="17">
        <v>0.102184761033682</v>
      </c>
      <c r="AM12" s="17">
        <v>0.12426376341562501</v>
      </c>
      <c r="AN12" s="17">
        <v>0.14306027272469199</v>
      </c>
      <c r="AO12" s="17">
        <v>0.117157007152025</v>
      </c>
      <c r="AP12" s="17">
        <v>7.3860211019210406E-2</v>
      </c>
      <c r="AQ12" s="17">
        <v>6.1746709884215503E-2</v>
      </c>
      <c r="AR12" s="17">
        <v>0.16387093217129201</v>
      </c>
      <c r="AS12" s="17">
        <v>8.0612174961885399E-2</v>
      </c>
      <c r="AT12" s="17">
        <v>3.5106849576410103E-2</v>
      </c>
      <c r="AU12" s="17">
        <v>0.102076809086166</v>
      </c>
      <c r="AV12" s="17"/>
      <c r="AW12" s="17">
        <v>0.132874926162664</v>
      </c>
      <c r="AX12" s="17">
        <v>0.111970295663606</v>
      </c>
      <c r="AY12" s="17">
        <v>0.13004173282453499</v>
      </c>
      <c r="AZ12" s="17">
        <v>0.11398270244886601</v>
      </c>
      <c r="BA12" s="17">
        <v>3.85165814970687E-2</v>
      </c>
      <c r="BB12" s="17"/>
      <c r="BC12" s="17">
        <v>0.12653003474479199</v>
      </c>
      <c r="BD12" s="17">
        <v>0.10919003437790301</v>
      </c>
      <c r="BE12" s="17">
        <v>0.108120991483837</v>
      </c>
      <c r="BF12" s="17">
        <v>0.14124940112201601</v>
      </c>
      <c r="BG12" s="17">
        <v>0.198683366771887</v>
      </c>
      <c r="BH12" s="17"/>
      <c r="BI12" s="17">
        <v>0.11498866964674501</v>
      </c>
      <c r="BJ12" s="17"/>
      <c r="BK12" s="17">
        <v>0.115838321543158</v>
      </c>
      <c r="BL12" s="17">
        <v>0.12802303158645001</v>
      </c>
      <c r="BM12" s="17">
        <v>0.11048215725194099</v>
      </c>
      <c r="BN12" s="17">
        <v>0.19643675142296199</v>
      </c>
      <c r="BO12" s="17"/>
      <c r="BP12" s="17">
        <v>2.66126004173711E-2</v>
      </c>
      <c r="BQ12" s="17">
        <v>0.11424468696225901</v>
      </c>
      <c r="BR12" s="17">
        <v>9.8421276096310698E-2</v>
      </c>
      <c r="BS12" s="17">
        <v>3.86477683313418E-2</v>
      </c>
      <c r="BT12" s="17">
        <v>0.54182690840063996</v>
      </c>
      <c r="BU12" s="17"/>
      <c r="BV12" s="17">
        <v>3.6712434553780399E-2</v>
      </c>
      <c r="BW12" s="17">
        <v>7.13790676934314E-2</v>
      </c>
      <c r="BX12" s="17">
        <v>8.0216996752034198E-2</v>
      </c>
      <c r="BY12" s="17">
        <v>3.2739032028193199E-2</v>
      </c>
      <c r="BZ12" s="17">
        <v>0.59676205637315305</v>
      </c>
      <c r="CA12" s="17"/>
      <c r="CB12" s="17">
        <v>5.4185161191101401E-2</v>
      </c>
      <c r="CC12" s="17">
        <v>0.15570365629728</v>
      </c>
      <c r="CD12" s="17"/>
      <c r="CE12" s="17">
        <v>6.8891522420028897E-2</v>
      </c>
      <c r="CF12" s="17"/>
      <c r="CG12" s="17">
        <v>6.8450296752800496E-2</v>
      </c>
    </row>
    <row r="13" spans="2:85" x14ac:dyDescent="0.35">
      <c r="B13" s="18" t="s">
        <v>78</v>
      </c>
      <c r="C13" s="17">
        <v>0.21246087573588299</v>
      </c>
      <c r="D13" s="17">
        <v>0.23211106873423901</v>
      </c>
      <c r="E13" s="17">
        <v>0.193356981345676</v>
      </c>
      <c r="F13" s="17"/>
      <c r="G13" s="17">
        <v>0.13650403699036701</v>
      </c>
      <c r="H13" s="17">
        <v>0.184966032212005</v>
      </c>
      <c r="I13" s="17">
        <v>0.24759481762733301</v>
      </c>
      <c r="J13" s="17">
        <v>0.210342241567884</v>
      </c>
      <c r="K13" s="17">
        <v>0.26079433537059898</v>
      </c>
      <c r="L13" s="17">
        <v>0.22598936448402801</v>
      </c>
      <c r="M13" s="17"/>
      <c r="N13" s="17">
        <v>0.157457419711269</v>
      </c>
      <c r="O13" s="17">
        <v>0.19831507206975801</v>
      </c>
      <c r="P13" s="17">
        <v>0.26917458419419199</v>
      </c>
      <c r="Q13" s="17">
        <v>0.23645453009137701</v>
      </c>
      <c r="R13" s="17"/>
      <c r="S13" s="17">
        <v>0.14832710681724301</v>
      </c>
      <c r="T13" s="17">
        <v>0.18655615913585799</v>
      </c>
      <c r="U13" s="17">
        <v>0.25133109584038599</v>
      </c>
      <c r="V13" s="17">
        <v>0.29119289590196501</v>
      </c>
      <c r="W13" s="17">
        <v>0.27646566501622</v>
      </c>
      <c r="X13" s="17">
        <v>0.216289531069987</v>
      </c>
      <c r="Y13" s="17">
        <v>0.208489244869976</v>
      </c>
      <c r="Z13" s="17">
        <v>0.34068439371361697</v>
      </c>
      <c r="AA13" s="17">
        <v>0.24647530915773599</v>
      </c>
      <c r="AB13" s="17">
        <v>0.17007653683202101</v>
      </c>
      <c r="AC13" s="17">
        <v>0.124848047219518</v>
      </c>
      <c r="AD13" s="17">
        <v>0.112532723768208</v>
      </c>
      <c r="AE13" s="17"/>
      <c r="AF13" s="17">
        <v>5.5639156079342202E-2</v>
      </c>
      <c r="AG13" s="17">
        <v>0.196069802127149</v>
      </c>
      <c r="AH13" s="17">
        <v>0.16194648344964199</v>
      </c>
      <c r="AI13" s="17">
        <v>0.27046663650402503</v>
      </c>
      <c r="AJ13" s="17">
        <v>0.23855625789268201</v>
      </c>
      <c r="AK13" s="17">
        <v>0.22574170103428701</v>
      </c>
      <c r="AL13" s="17">
        <v>0.27267113522131903</v>
      </c>
      <c r="AM13" s="17">
        <v>0.26083213111227099</v>
      </c>
      <c r="AN13" s="17">
        <v>0.171319686835429</v>
      </c>
      <c r="AO13" s="17">
        <v>0.21576524996541099</v>
      </c>
      <c r="AP13" s="17">
        <v>0.23152520459752701</v>
      </c>
      <c r="AQ13" s="17">
        <v>0.23615221191376801</v>
      </c>
      <c r="AR13" s="17">
        <v>0.15407790068387001</v>
      </c>
      <c r="AS13" s="17">
        <v>0.25877503410802699</v>
      </c>
      <c r="AT13" s="17">
        <v>0.15012400654660699</v>
      </c>
      <c r="AU13" s="17">
        <v>0.16122451970800999</v>
      </c>
      <c r="AV13" s="17"/>
      <c r="AW13" s="17">
        <v>0.24373311819334401</v>
      </c>
      <c r="AX13" s="17">
        <v>0.24611660885768699</v>
      </c>
      <c r="AY13" s="17">
        <v>0.141987724264212</v>
      </c>
      <c r="AZ13" s="17">
        <v>0.176720357163452</v>
      </c>
      <c r="BA13" s="17">
        <v>0.25164271139292799</v>
      </c>
      <c r="BB13" s="17"/>
      <c r="BC13" s="17">
        <v>0.15882540622933899</v>
      </c>
      <c r="BD13" s="17">
        <v>0.18732462772227201</v>
      </c>
      <c r="BE13" s="17">
        <v>0.252731414492814</v>
      </c>
      <c r="BF13" s="17">
        <v>0.20596898567455399</v>
      </c>
      <c r="BG13" s="17">
        <v>0.241614388912367</v>
      </c>
      <c r="BH13" s="17"/>
      <c r="BI13" s="17">
        <v>0.212367205486929</v>
      </c>
      <c r="BJ13" s="17"/>
      <c r="BK13" s="17">
        <v>0.181286990373353</v>
      </c>
      <c r="BL13" s="17">
        <v>0.20164009341348199</v>
      </c>
      <c r="BM13" s="17">
        <v>0.23326292414571601</v>
      </c>
      <c r="BN13" s="17">
        <v>0.107812607471127</v>
      </c>
      <c r="BO13" s="17"/>
      <c r="BP13" s="17">
        <v>0.18547167191910599</v>
      </c>
      <c r="BQ13" s="17">
        <v>0.13889080793201</v>
      </c>
      <c r="BR13" s="17">
        <v>8.0499985254062406E-2</v>
      </c>
      <c r="BS13" s="17">
        <v>0.72987150560874003</v>
      </c>
      <c r="BT13" s="17">
        <v>9.52491015757439E-2</v>
      </c>
      <c r="BU13" s="17"/>
      <c r="BV13" s="17">
        <v>8.3161686012175703E-2</v>
      </c>
      <c r="BW13" s="17">
        <v>3.8834868407911803E-2</v>
      </c>
      <c r="BX13" s="17">
        <v>5.2000757306887802E-2</v>
      </c>
      <c r="BY13" s="17">
        <v>0.70506760171804395</v>
      </c>
      <c r="BZ13" s="17">
        <v>5.84396066973163E-2</v>
      </c>
      <c r="CA13" s="17"/>
      <c r="CB13" s="17">
        <v>0.49240821341223201</v>
      </c>
      <c r="CC13" s="17">
        <v>4.8498648400208302E-2</v>
      </c>
      <c r="CD13" s="17"/>
      <c r="CE13" s="17">
        <v>3.8969117004197702E-2</v>
      </c>
      <c r="CF13" s="17"/>
      <c r="CG13" s="17">
        <v>0.41014222014305202</v>
      </c>
    </row>
    <row r="14" spans="2:85" x14ac:dyDescent="0.35">
      <c r="B14" s="18" t="s">
        <v>231</v>
      </c>
      <c r="C14" s="17">
        <v>2.3539731882571399E-2</v>
      </c>
      <c r="D14" s="17">
        <v>1.8255890241353899E-2</v>
      </c>
      <c r="E14" s="17">
        <v>2.8762974289901599E-2</v>
      </c>
      <c r="F14" s="17"/>
      <c r="G14" s="17">
        <v>3.44538103885597E-2</v>
      </c>
      <c r="H14" s="17">
        <v>1.82769268279733E-2</v>
      </c>
      <c r="I14" s="17">
        <v>2.3749375370449698E-2</v>
      </c>
      <c r="J14" s="17">
        <v>2.5868218006260799E-2</v>
      </c>
      <c r="K14" s="17">
        <v>1.7507588232824702E-2</v>
      </c>
      <c r="L14" s="17">
        <v>2.2559056071003201E-2</v>
      </c>
      <c r="M14" s="17"/>
      <c r="N14" s="17">
        <v>2.3745542665709399E-2</v>
      </c>
      <c r="O14" s="17">
        <v>1.54058911152763E-2</v>
      </c>
      <c r="P14" s="17">
        <v>2.6211600321013901E-2</v>
      </c>
      <c r="Q14" s="17">
        <v>2.96137242640005E-2</v>
      </c>
      <c r="R14" s="17"/>
      <c r="S14" s="17">
        <v>1.23731448457463E-2</v>
      </c>
      <c r="T14" s="17">
        <v>3.3164493740050799E-3</v>
      </c>
      <c r="U14" s="17">
        <v>2.2102761483790801E-2</v>
      </c>
      <c r="V14" s="17">
        <v>7.2689546899069304E-3</v>
      </c>
      <c r="W14" s="17">
        <v>5.7036035588894198E-3</v>
      </c>
      <c r="X14" s="17">
        <v>2.5590088636967E-2</v>
      </c>
      <c r="Y14" s="17">
        <v>1.04121272896683E-2</v>
      </c>
      <c r="Z14" s="17">
        <v>9.0023014819231705E-3</v>
      </c>
      <c r="AA14" s="17">
        <v>8.0466539315504296E-3</v>
      </c>
      <c r="AB14" s="17">
        <v>0.13204288638474701</v>
      </c>
      <c r="AC14" s="17">
        <v>0</v>
      </c>
      <c r="AD14" s="17">
        <v>7.5081399887736905E-2</v>
      </c>
      <c r="AE14" s="17"/>
      <c r="AF14" s="17">
        <v>0</v>
      </c>
      <c r="AG14" s="17">
        <v>3.3754330897498901E-2</v>
      </c>
      <c r="AH14" s="17">
        <v>2.5786889651019301E-2</v>
      </c>
      <c r="AI14" s="17">
        <v>6.3181481613640594E-2</v>
      </c>
      <c r="AJ14" s="17">
        <v>1.9899841796723699E-2</v>
      </c>
      <c r="AK14" s="17">
        <v>8.6943625603999406E-3</v>
      </c>
      <c r="AL14" s="17">
        <v>2.8165746718662801E-2</v>
      </c>
      <c r="AM14" s="17">
        <v>1.1049297671435299E-2</v>
      </c>
      <c r="AN14" s="17">
        <v>1.2544160340842899E-2</v>
      </c>
      <c r="AO14" s="17">
        <v>2.7549301082921699E-2</v>
      </c>
      <c r="AP14" s="17">
        <v>2.96931262702127E-2</v>
      </c>
      <c r="AQ14" s="17">
        <v>3.1766643985782703E-2</v>
      </c>
      <c r="AR14" s="17">
        <v>8.7035603946643003E-3</v>
      </c>
      <c r="AS14" s="17">
        <v>1.90716003997401E-2</v>
      </c>
      <c r="AT14" s="17">
        <v>3.1294699032421901E-2</v>
      </c>
      <c r="AU14" s="17">
        <v>1.8540491443304701E-2</v>
      </c>
      <c r="AV14" s="17"/>
      <c r="AW14" s="17">
        <v>1.21555791160889E-2</v>
      </c>
      <c r="AX14" s="17">
        <v>2.18034506477566E-2</v>
      </c>
      <c r="AY14" s="17">
        <v>2.2806525342505098E-2</v>
      </c>
      <c r="AZ14" s="17">
        <v>2.5861073298048199E-2</v>
      </c>
      <c r="BA14" s="17">
        <v>1.9847329592099401E-2</v>
      </c>
      <c r="BB14" s="17"/>
      <c r="BC14" s="17">
        <v>1.84512285610362E-2</v>
      </c>
      <c r="BD14" s="17">
        <v>2.72128191008424E-2</v>
      </c>
      <c r="BE14" s="17">
        <v>1.7934118505615701E-2</v>
      </c>
      <c r="BF14" s="17">
        <v>2.5161796178786E-2</v>
      </c>
      <c r="BG14" s="17">
        <v>5.4964924893505601E-2</v>
      </c>
      <c r="BH14" s="17"/>
      <c r="BI14" s="17">
        <v>2.3482871741940001E-2</v>
      </c>
      <c r="BJ14" s="17"/>
      <c r="BK14" s="17">
        <v>3.11097854841298E-2</v>
      </c>
      <c r="BL14" s="17">
        <v>2.91878187464528E-2</v>
      </c>
      <c r="BM14" s="17">
        <v>1.89318745121888E-2</v>
      </c>
      <c r="BN14" s="17">
        <v>0</v>
      </c>
      <c r="BO14" s="17"/>
      <c r="BP14" s="17">
        <v>3.8566649293681901E-3</v>
      </c>
      <c r="BQ14" s="17">
        <v>2.17425851472706E-2</v>
      </c>
      <c r="BR14" s="17">
        <v>5.6872333219053304E-3</v>
      </c>
      <c r="BS14" s="17">
        <v>2.1341133092911399E-2</v>
      </c>
      <c r="BT14" s="17">
        <v>3.4780245914137801E-2</v>
      </c>
      <c r="BU14" s="17"/>
      <c r="BV14" s="17">
        <v>7.5228928616446001E-3</v>
      </c>
      <c r="BW14" s="17">
        <v>1.51856910401174E-2</v>
      </c>
      <c r="BX14" s="17">
        <v>1.39913098451761E-2</v>
      </c>
      <c r="BY14" s="17">
        <v>6.0416860879488003E-3</v>
      </c>
      <c r="BZ14" s="17">
        <v>3.6872847170296298E-2</v>
      </c>
      <c r="CA14" s="17"/>
      <c r="CB14" s="17">
        <v>1.86964017911385E-2</v>
      </c>
      <c r="CC14" s="17">
        <v>2.6376419654295599E-2</v>
      </c>
      <c r="CD14" s="17"/>
      <c r="CE14" s="17">
        <v>1.0642006324080499E-2</v>
      </c>
      <c r="CF14" s="17"/>
      <c r="CG14" s="17">
        <v>2.9987442488507099E-2</v>
      </c>
    </row>
    <row r="15" spans="2:85" x14ac:dyDescent="0.35">
      <c r="B15" s="18" t="s">
        <v>232</v>
      </c>
      <c r="C15" s="17">
        <v>1.0236161114963E-2</v>
      </c>
      <c r="D15" s="17">
        <v>6.3028217865066403E-3</v>
      </c>
      <c r="E15" s="17">
        <v>1.4102779997286499E-2</v>
      </c>
      <c r="F15" s="17"/>
      <c r="G15" s="17">
        <v>1.05904257337649E-2</v>
      </c>
      <c r="H15" s="17">
        <v>1.7664789618767999E-2</v>
      </c>
      <c r="I15" s="17">
        <v>4.6180352846702096E-3</v>
      </c>
      <c r="J15" s="17">
        <v>1.0668124307150801E-2</v>
      </c>
      <c r="K15" s="17">
        <v>5.8714786903553504E-3</v>
      </c>
      <c r="L15" s="17">
        <v>1.109875523606E-2</v>
      </c>
      <c r="M15" s="17"/>
      <c r="N15" s="17">
        <v>6.4455824515689004E-3</v>
      </c>
      <c r="O15" s="17">
        <v>1.50047820600838E-2</v>
      </c>
      <c r="P15" s="17">
        <v>2.0348840335336002E-3</v>
      </c>
      <c r="Q15" s="17">
        <v>1.6669633409080498E-2</v>
      </c>
      <c r="R15" s="17"/>
      <c r="S15" s="17">
        <v>0</v>
      </c>
      <c r="T15" s="17">
        <v>1.0318429719380399E-2</v>
      </c>
      <c r="U15" s="17">
        <v>4.8887638896803398E-3</v>
      </c>
      <c r="V15" s="17">
        <v>0</v>
      </c>
      <c r="W15" s="17">
        <v>0</v>
      </c>
      <c r="X15" s="17">
        <v>1.4242315281931799E-2</v>
      </c>
      <c r="Y15" s="17">
        <v>5.5512455252457902E-3</v>
      </c>
      <c r="Z15" s="17">
        <v>0</v>
      </c>
      <c r="AA15" s="17">
        <v>4.0165820102055902E-3</v>
      </c>
      <c r="AB15" s="17">
        <v>3.1586417796160497E-2</v>
      </c>
      <c r="AC15" s="17">
        <v>5.3982872338188E-2</v>
      </c>
      <c r="AD15" s="17">
        <v>2.6222596622603699E-2</v>
      </c>
      <c r="AE15" s="17"/>
      <c r="AF15" s="17">
        <v>7.3562234927905507E-2</v>
      </c>
      <c r="AG15" s="17">
        <v>0</v>
      </c>
      <c r="AH15" s="17">
        <v>0</v>
      </c>
      <c r="AI15" s="17">
        <v>4.3624573550580498E-2</v>
      </c>
      <c r="AJ15" s="17">
        <v>0</v>
      </c>
      <c r="AK15" s="17">
        <v>8.0612774883585796E-3</v>
      </c>
      <c r="AL15" s="17">
        <v>2.3727800887157299E-2</v>
      </c>
      <c r="AM15" s="17">
        <v>6.3002794210055696E-3</v>
      </c>
      <c r="AN15" s="17">
        <v>1.38735047388824E-2</v>
      </c>
      <c r="AO15" s="17">
        <v>1.8083312034877799E-2</v>
      </c>
      <c r="AP15" s="17">
        <v>5.1051272092610097E-3</v>
      </c>
      <c r="AQ15" s="17">
        <v>1.47651368415449E-2</v>
      </c>
      <c r="AR15" s="17">
        <v>0</v>
      </c>
      <c r="AS15" s="17">
        <v>0</v>
      </c>
      <c r="AT15" s="17">
        <v>0</v>
      </c>
      <c r="AU15" s="17">
        <v>0</v>
      </c>
      <c r="AV15" s="17"/>
      <c r="AW15" s="17">
        <v>1.3102384427770499E-2</v>
      </c>
      <c r="AX15" s="17">
        <v>5.2963612194390601E-3</v>
      </c>
      <c r="AY15" s="17">
        <v>1.6872666568468302E-2</v>
      </c>
      <c r="AZ15" s="17">
        <v>4.3934278837262902E-3</v>
      </c>
      <c r="BA15" s="17">
        <v>2.1043294304499801E-2</v>
      </c>
      <c r="BB15" s="17"/>
      <c r="BC15" s="17">
        <v>1.77087050899403E-2</v>
      </c>
      <c r="BD15" s="17">
        <v>5.4227569536570699E-3</v>
      </c>
      <c r="BE15" s="17">
        <v>1.0587647842368699E-2</v>
      </c>
      <c r="BF15" s="17">
        <v>1.49402245496106E-2</v>
      </c>
      <c r="BG15" s="17">
        <v>1.3505263206873799E-2</v>
      </c>
      <c r="BH15" s="17"/>
      <c r="BI15" s="17">
        <v>9.9779443443678301E-3</v>
      </c>
      <c r="BJ15" s="17"/>
      <c r="BK15" s="17">
        <v>2.2570389287555202E-2</v>
      </c>
      <c r="BL15" s="17">
        <v>1.6328945423204799E-3</v>
      </c>
      <c r="BM15" s="17">
        <v>1.02268361486277E-2</v>
      </c>
      <c r="BN15" s="17">
        <v>1.98091359520512E-2</v>
      </c>
      <c r="BO15" s="17"/>
      <c r="BP15" s="17">
        <v>0</v>
      </c>
      <c r="BQ15" s="17">
        <v>3.79623868043928E-3</v>
      </c>
      <c r="BR15" s="17">
        <v>3.8537446380615403E-2</v>
      </c>
      <c r="BS15" s="17">
        <v>7.1960221758357304E-3</v>
      </c>
      <c r="BT15" s="17">
        <v>2.15562635700439E-2</v>
      </c>
      <c r="BU15" s="17"/>
      <c r="BV15" s="17">
        <v>0</v>
      </c>
      <c r="BW15" s="17">
        <v>2.1318750547080199E-3</v>
      </c>
      <c r="BX15" s="17">
        <v>4.4917927806460501E-3</v>
      </c>
      <c r="BY15" s="17">
        <v>9.4686684956673296E-3</v>
      </c>
      <c r="BZ15" s="17">
        <v>1.3821424133675301E-2</v>
      </c>
      <c r="CA15" s="17"/>
      <c r="CB15" s="17">
        <v>5.8942329252389498E-3</v>
      </c>
      <c r="CC15" s="17">
        <v>1.2779183037685301E-2</v>
      </c>
      <c r="CD15" s="17"/>
      <c r="CE15" s="17">
        <v>2.4266548227765399E-3</v>
      </c>
      <c r="CF15" s="17"/>
      <c r="CG15" s="17">
        <v>4.7779094839288903E-3</v>
      </c>
    </row>
    <row r="16" spans="2:85" x14ac:dyDescent="0.35">
      <c r="B16" s="18" t="s">
        <v>233</v>
      </c>
      <c r="C16" s="19">
        <v>0.157709722021322</v>
      </c>
      <c r="D16" s="19">
        <v>0.11381503456934799</v>
      </c>
      <c r="E16" s="19">
        <v>0.200988766871635</v>
      </c>
      <c r="F16" s="19"/>
      <c r="G16" s="19">
        <v>0.123044704147576</v>
      </c>
      <c r="H16" s="19">
        <v>0.14843347371442001</v>
      </c>
      <c r="I16" s="19">
        <v>0.128598389951145</v>
      </c>
      <c r="J16" s="19">
        <v>0.18601615646379799</v>
      </c>
      <c r="K16" s="19">
        <v>0.19671866262990201</v>
      </c>
      <c r="L16" s="19">
        <v>0.16274228985369099</v>
      </c>
      <c r="M16" s="19"/>
      <c r="N16" s="19">
        <v>0.12945242532295201</v>
      </c>
      <c r="O16" s="19">
        <v>0.16381130092066301</v>
      </c>
      <c r="P16" s="19">
        <v>0.127167839879717</v>
      </c>
      <c r="Q16" s="19">
        <v>0.20862220708990301</v>
      </c>
      <c r="R16" s="19"/>
      <c r="S16" s="19">
        <v>9.9597650285366005E-2</v>
      </c>
      <c r="T16" s="19">
        <v>0.166151046364136</v>
      </c>
      <c r="U16" s="19">
        <v>0.16103517653501101</v>
      </c>
      <c r="V16" s="19">
        <v>0.175946641914137</v>
      </c>
      <c r="W16" s="19">
        <v>0.124811238735794</v>
      </c>
      <c r="X16" s="19">
        <v>0.182869551907518</v>
      </c>
      <c r="Y16" s="19">
        <v>0.15421514237704601</v>
      </c>
      <c r="Z16" s="19">
        <v>0.133450541850891</v>
      </c>
      <c r="AA16" s="19">
        <v>0.18142328967156601</v>
      </c>
      <c r="AB16" s="19">
        <v>0.121754151102343</v>
      </c>
      <c r="AC16" s="19">
        <v>0.184410423852338</v>
      </c>
      <c r="AD16" s="19">
        <v>0.348405884647986</v>
      </c>
      <c r="AE16" s="19"/>
      <c r="AF16" s="19">
        <v>0.102124326125724</v>
      </c>
      <c r="AG16" s="19">
        <v>0.26016067108527102</v>
      </c>
      <c r="AH16" s="19">
        <v>0.20212566390483</v>
      </c>
      <c r="AI16" s="19">
        <v>0.15297079381604001</v>
      </c>
      <c r="AJ16" s="19">
        <v>0.193207170433289</v>
      </c>
      <c r="AK16" s="19">
        <v>0.16530942742760399</v>
      </c>
      <c r="AL16" s="19">
        <v>0.144155039084052</v>
      </c>
      <c r="AM16" s="19">
        <v>0.14348882320091799</v>
      </c>
      <c r="AN16" s="19">
        <v>0.126157068508679</v>
      </c>
      <c r="AO16" s="19">
        <v>0.141388629182429</v>
      </c>
      <c r="AP16" s="19">
        <v>0.122891766370418</v>
      </c>
      <c r="AQ16" s="19">
        <v>0.12758588807180099</v>
      </c>
      <c r="AR16" s="19">
        <v>0.100007805479479</v>
      </c>
      <c r="AS16" s="19">
        <v>0.18847323856552201</v>
      </c>
      <c r="AT16" s="19">
        <v>0.12772274173998899</v>
      </c>
      <c r="AU16" s="19">
        <v>6.6904687508739999E-2</v>
      </c>
      <c r="AV16" s="19"/>
      <c r="AW16" s="19">
        <v>0.1769360372778</v>
      </c>
      <c r="AX16" s="19">
        <v>0.17798724989815801</v>
      </c>
      <c r="AY16" s="19">
        <v>0.150733633684765</v>
      </c>
      <c r="AZ16" s="19">
        <v>8.59177564937086E-2</v>
      </c>
      <c r="BA16" s="19">
        <v>7.7825718267878596E-2</v>
      </c>
      <c r="BB16" s="19"/>
      <c r="BC16" s="19">
        <v>6.2100966063391001E-2</v>
      </c>
      <c r="BD16" s="19">
        <v>0.14691329212995299</v>
      </c>
      <c r="BE16" s="19">
        <v>0.158841554950828</v>
      </c>
      <c r="BF16" s="19">
        <v>0.25845490782871899</v>
      </c>
      <c r="BG16" s="19">
        <v>0.13268221266456801</v>
      </c>
      <c r="BH16" s="19"/>
      <c r="BI16" s="19">
        <v>0.15185777534918299</v>
      </c>
      <c r="BJ16" s="19"/>
      <c r="BK16" s="19">
        <v>0.18930386792402301</v>
      </c>
      <c r="BL16" s="19">
        <v>0.16814693382506399</v>
      </c>
      <c r="BM16" s="19">
        <v>0.13698038828890499</v>
      </c>
      <c r="BN16" s="19">
        <v>0.26209596788747302</v>
      </c>
      <c r="BO16" s="19"/>
      <c r="BP16" s="19">
        <v>0.11288017224166901</v>
      </c>
      <c r="BQ16" s="19">
        <v>0.104802776733447</v>
      </c>
      <c r="BR16" s="19">
        <v>0.13685070230270699</v>
      </c>
      <c r="BS16" s="19">
        <v>6.9127203891015898E-2</v>
      </c>
      <c r="BT16" s="19">
        <v>8.0681507058569801E-2</v>
      </c>
      <c r="BU16" s="19"/>
      <c r="BV16" s="19">
        <v>5.3177750020118597E-2</v>
      </c>
      <c r="BW16" s="19">
        <v>7.0456865692774498E-2</v>
      </c>
      <c r="BX16" s="19">
        <v>0.12239405798769901</v>
      </c>
      <c r="BY16" s="19">
        <v>8.7004061236014299E-2</v>
      </c>
      <c r="BZ16" s="19">
        <v>6.3928106685185102E-2</v>
      </c>
      <c r="CA16" s="19"/>
      <c r="CB16" s="19">
        <v>7.3662840149252506E-2</v>
      </c>
      <c r="CC16" s="19">
        <v>0.20693510157572501</v>
      </c>
      <c r="CD16" s="19"/>
      <c r="CE16" s="19">
        <v>7.0943498751072101E-2</v>
      </c>
      <c r="CF16" s="19"/>
      <c r="CG16" s="19">
        <v>4.8122495873384602E-2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0.18513132185587</v>
      </c>
      <c r="D9" s="17">
        <v>0.21233530004454901</v>
      </c>
      <c r="E9" s="17">
        <v>0.15914775676369899</v>
      </c>
      <c r="F9" s="17"/>
      <c r="G9" s="17">
        <v>0.22203036897199699</v>
      </c>
      <c r="H9" s="17">
        <v>0.254683371639572</v>
      </c>
      <c r="I9" s="17">
        <v>0.19835473230300499</v>
      </c>
      <c r="J9" s="17">
        <v>0.17694972278194901</v>
      </c>
      <c r="K9" s="17">
        <v>0.143719442744078</v>
      </c>
      <c r="L9" s="17">
        <v>0.12778213537851399</v>
      </c>
      <c r="M9" s="17"/>
      <c r="N9" s="17">
        <v>0.243412039113449</v>
      </c>
      <c r="O9" s="17">
        <v>0.17376658722344501</v>
      </c>
      <c r="P9" s="17">
        <v>0.15243212248087601</v>
      </c>
      <c r="Q9" s="17">
        <v>0.16426381726024999</v>
      </c>
      <c r="R9" s="17"/>
      <c r="S9" s="17">
        <v>0.28229863976650399</v>
      </c>
      <c r="T9" s="17">
        <v>0.133288782831608</v>
      </c>
      <c r="U9" s="17">
        <v>0.15646089872656299</v>
      </c>
      <c r="V9" s="17">
        <v>0.10877676427198001</v>
      </c>
      <c r="W9" s="17">
        <v>0.176572675167746</v>
      </c>
      <c r="X9" s="17">
        <v>0.24086798034050499</v>
      </c>
      <c r="Y9" s="17">
        <v>0.17552296788843</v>
      </c>
      <c r="Z9" s="17">
        <v>0.18668697625804501</v>
      </c>
      <c r="AA9" s="17">
        <v>0.196419153186181</v>
      </c>
      <c r="AB9" s="17">
        <v>0.18582634204019699</v>
      </c>
      <c r="AC9" s="17">
        <v>0.179671507084951</v>
      </c>
      <c r="AD9" s="17">
        <v>0.103758116288713</v>
      </c>
      <c r="AE9" s="17"/>
      <c r="AF9" s="17">
        <v>0.22749238005893699</v>
      </c>
      <c r="AG9" s="17">
        <v>0.12308369172884601</v>
      </c>
      <c r="AH9" s="17">
        <v>0.15852661649531</v>
      </c>
      <c r="AI9" s="17">
        <v>0.102220563521299</v>
      </c>
      <c r="AJ9" s="17">
        <v>0.208332873554186</v>
      </c>
      <c r="AK9" s="17">
        <v>0.157193387828195</v>
      </c>
      <c r="AL9" s="17">
        <v>0.16178358008654201</v>
      </c>
      <c r="AM9" s="17">
        <v>0.15439113599059401</v>
      </c>
      <c r="AN9" s="17">
        <v>0.17708722987140499</v>
      </c>
      <c r="AO9" s="17">
        <v>0.21223924019126</v>
      </c>
      <c r="AP9" s="17">
        <v>0.17486424604346101</v>
      </c>
      <c r="AQ9" s="17">
        <v>0.203285393410748</v>
      </c>
      <c r="AR9" s="17">
        <v>0.28914905998033302</v>
      </c>
      <c r="AS9" s="17">
        <v>0.189244247865611</v>
      </c>
      <c r="AT9" s="17">
        <v>0.19886976172057899</v>
      </c>
      <c r="AU9" s="17">
        <v>0.32226035277335102</v>
      </c>
      <c r="AV9" s="17"/>
      <c r="AW9" s="17">
        <v>0.139388871824598</v>
      </c>
      <c r="AX9" s="17">
        <v>0.161900500151058</v>
      </c>
      <c r="AY9" s="17">
        <v>0.230974372348274</v>
      </c>
      <c r="AZ9" s="17">
        <v>0.25972821548151098</v>
      </c>
      <c r="BA9" s="17">
        <v>0.37632183949322601</v>
      </c>
      <c r="BB9" s="17"/>
      <c r="BC9" s="17">
        <v>0.33134336114393498</v>
      </c>
      <c r="BD9" s="17">
        <v>0.213649081292556</v>
      </c>
      <c r="BE9" s="17">
        <v>0.14354330484104599</v>
      </c>
      <c r="BF9" s="17">
        <v>0.138344520749968</v>
      </c>
      <c r="BG9" s="17">
        <v>6.6631514311063997E-2</v>
      </c>
      <c r="BH9" s="17"/>
      <c r="BI9" s="17">
        <v>0.18752881084827999</v>
      </c>
      <c r="BJ9" s="17"/>
      <c r="BK9" s="17">
        <v>0.18624014367279201</v>
      </c>
      <c r="BL9" s="17">
        <v>0.173236873125556</v>
      </c>
      <c r="BM9" s="17">
        <v>0.196369838299981</v>
      </c>
      <c r="BN9" s="17">
        <v>5.9922628992399203E-2</v>
      </c>
      <c r="BO9" s="17"/>
      <c r="BP9" s="17">
        <v>6.0110748151983202E-2</v>
      </c>
      <c r="BQ9" s="17">
        <v>0.373227577028656</v>
      </c>
      <c r="BR9" s="17">
        <v>8.2298794805817699E-2</v>
      </c>
      <c r="BS9" s="17">
        <v>5.2730603104851698E-2</v>
      </c>
      <c r="BT9" s="17">
        <v>6.5481367377231703E-2</v>
      </c>
      <c r="BU9" s="17"/>
      <c r="BV9" s="17">
        <v>5.5232945883950398E-2</v>
      </c>
      <c r="BW9" s="17">
        <v>0.60823916344068596</v>
      </c>
      <c r="BX9" s="17">
        <v>9.3724515247778403E-2</v>
      </c>
      <c r="BY9" s="17">
        <v>4.87572301404871E-2</v>
      </c>
      <c r="BZ9" s="17">
        <v>8.10887069397635E-2</v>
      </c>
      <c r="CA9" s="17"/>
      <c r="CB9" s="17">
        <v>0.14003851671628401</v>
      </c>
      <c r="CC9" s="17">
        <v>0.211541706140531</v>
      </c>
      <c r="CD9" s="17"/>
      <c r="CE9" s="17">
        <v>0.62072466224717004</v>
      </c>
      <c r="CF9" s="17"/>
      <c r="CG9" s="17">
        <v>0.31407936161574102</v>
      </c>
    </row>
    <row r="10" spans="2:85" x14ac:dyDescent="0.35">
      <c r="B10" s="18" t="s">
        <v>75</v>
      </c>
      <c r="C10" s="17">
        <v>0.15564922237345999</v>
      </c>
      <c r="D10" s="17">
        <v>0.159728925020479</v>
      </c>
      <c r="E10" s="17">
        <v>0.15213178899659099</v>
      </c>
      <c r="F10" s="17"/>
      <c r="G10" s="17">
        <v>5.3546838610131098E-2</v>
      </c>
      <c r="H10" s="17">
        <v>0.136655258961844</v>
      </c>
      <c r="I10" s="17">
        <v>0.17432447020399799</v>
      </c>
      <c r="J10" s="17">
        <v>0.17472394464576299</v>
      </c>
      <c r="K10" s="17">
        <v>0.136405177053218</v>
      </c>
      <c r="L10" s="17">
        <v>0.22103507564518801</v>
      </c>
      <c r="M10" s="17"/>
      <c r="N10" s="17">
        <v>0.19624464927150201</v>
      </c>
      <c r="O10" s="17">
        <v>0.18265733651892799</v>
      </c>
      <c r="P10" s="17">
        <v>0.131533022095183</v>
      </c>
      <c r="Q10" s="17">
        <v>0.104757587066149</v>
      </c>
      <c r="R10" s="17"/>
      <c r="S10" s="17">
        <v>0.18257445220122401</v>
      </c>
      <c r="T10" s="17">
        <v>0.227188184652096</v>
      </c>
      <c r="U10" s="17">
        <v>8.1698974889491405E-2</v>
      </c>
      <c r="V10" s="17">
        <v>0.18078447687527099</v>
      </c>
      <c r="W10" s="17">
        <v>0.17071306473488701</v>
      </c>
      <c r="X10" s="17">
        <v>0.14086727488531001</v>
      </c>
      <c r="Y10" s="17">
        <v>0.17061826406612099</v>
      </c>
      <c r="Z10" s="17">
        <v>0.10075991007942101</v>
      </c>
      <c r="AA10" s="17">
        <v>0.11461354679383901</v>
      </c>
      <c r="AB10" s="17">
        <v>0.103726662862606</v>
      </c>
      <c r="AC10" s="17">
        <v>0.178572051453707</v>
      </c>
      <c r="AD10" s="17">
        <v>0.15262070276940601</v>
      </c>
      <c r="AE10" s="17"/>
      <c r="AF10" s="17">
        <v>7.5093381106940596E-2</v>
      </c>
      <c r="AG10" s="17">
        <v>9.2946790365441206E-2</v>
      </c>
      <c r="AH10" s="17">
        <v>0.13695032113404401</v>
      </c>
      <c r="AI10" s="17">
        <v>7.3002337941051307E-2</v>
      </c>
      <c r="AJ10" s="17">
        <v>0.121275575019289</v>
      </c>
      <c r="AK10" s="17">
        <v>0.14999135950925799</v>
      </c>
      <c r="AL10" s="17">
        <v>0.17496680877038401</v>
      </c>
      <c r="AM10" s="17">
        <v>0.17935862354215801</v>
      </c>
      <c r="AN10" s="17">
        <v>0.195760810632262</v>
      </c>
      <c r="AO10" s="17">
        <v>0.153624535019692</v>
      </c>
      <c r="AP10" s="17">
        <v>0.14934151110454899</v>
      </c>
      <c r="AQ10" s="17">
        <v>0.14074225831597401</v>
      </c>
      <c r="AR10" s="17">
        <v>0.193306312104123</v>
      </c>
      <c r="AS10" s="17">
        <v>0.209558999401948</v>
      </c>
      <c r="AT10" s="17">
        <v>0.27478787447371</v>
      </c>
      <c r="AU10" s="17">
        <v>0.201050052751305</v>
      </c>
      <c r="AV10" s="17"/>
      <c r="AW10" s="17">
        <v>0.153498331538168</v>
      </c>
      <c r="AX10" s="17">
        <v>0.12836145749050301</v>
      </c>
      <c r="AY10" s="17">
        <v>0.15454288102014599</v>
      </c>
      <c r="AZ10" s="17">
        <v>0.20882491589934199</v>
      </c>
      <c r="BA10" s="17">
        <v>8.1013558099449004E-2</v>
      </c>
      <c r="BB10" s="17"/>
      <c r="BC10" s="17">
        <v>0.12913764045615</v>
      </c>
      <c r="BD10" s="17">
        <v>0.18371002626739999</v>
      </c>
      <c r="BE10" s="17">
        <v>0.170205609669039</v>
      </c>
      <c r="BF10" s="17">
        <v>9.6121787614802903E-2</v>
      </c>
      <c r="BG10" s="17">
        <v>3.8792387742071499E-2</v>
      </c>
      <c r="BH10" s="17"/>
      <c r="BI10" s="17">
        <v>0.162554011866059</v>
      </c>
      <c r="BJ10" s="17"/>
      <c r="BK10" s="17">
        <v>0.155047038555921</v>
      </c>
      <c r="BL10" s="17">
        <v>0.16057312704450299</v>
      </c>
      <c r="BM10" s="17">
        <v>0.155207493684242</v>
      </c>
      <c r="BN10" s="17">
        <v>0.108448908290132</v>
      </c>
      <c r="BO10" s="17"/>
      <c r="BP10" s="17">
        <v>0.46730410920411197</v>
      </c>
      <c r="BQ10" s="17">
        <v>9.3082596882792204E-2</v>
      </c>
      <c r="BR10" s="17">
        <v>0.12503632087883901</v>
      </c>
      <c r="BS10" s="17">
        <v>7.8727204430065895E-2</v>
      </c>
      <c r="BT10" s="17">
        <v>6.7098874870571104E-2</v>
      </c>
      <c r="BU10" s="17"/>
      <c r="BV10" s="17">
        <v>0.6105555987961</v>
      </c>
      <c r="BW10" s="17">
        <v>5.5361581355783701E-2</v>
      </c>
      <c r="BX10" s="17">
        <v>0.10354633704237901</v>
      </c>
      <c r="BY10" s="17">
        <v>7.6003558914800706E-2</v>
      </c>
      <c r="BZ10" s="17">
        <v>5.27272122005071E-2</v>
      </c>
      <c r="CA10" s="17"/>
      <c r="CB10" s="17">
        <v>0.14906784508607801</v>
      </c>
      <c r="CC10" s="17">
        <v>0.159503866207306</v>
      </c>
      <c r="CD10" s="17"/>
      <c r="CE10" s="17">
        <v>5.42560871751607E-2</v>
      </c>
      <c r="CF10" s="17"/>
      <c r="CG10" s="17">
        <v>9.5646260215479506E-2</v>
      </c>
    </row>
    <row r="11" spans="2:85" x14ac:dyDescent="0.35">
      <c r="B11" s="18" t="s">
        <v>77</v>
      </c>
      <c r="C11" s="17">
        <v>7.7707491655591196E-2</v>
      </c>
      <c r="D11" s="17">
        <v>8.0665823337317699E-2</v>
      </c>
      <c r="E11" s="17">
        <v>7.5052615659068705E-2</v>
      </c>
      <c r="F11" s="17"/>
      <c r="G11" s="17">
        <v>7.8171973509583603E-2</v>
      </c>
      <c r="H11" s="17">
        <v>6.5860373288154306E-2</v>
      </c>
      <c r="I11" s="17">
        <v>8.0140645472969896E-2</v>
      </c>
      <c r="J11" s="17">
        <v>7.4985587052599501E-2</v>
      </c>
      <c r="K11" s="17">
        <v>9.0192376619726997E-2</v>
      </c>
      <c r="L11" s="17">
        <v>7.8899369069343903E-2</v>
      </c>
      <c r="M11" s="17"/>
      <c r="N11" s="17">
        <v>8.3406001346876701E-2</v>
      </c>
      <c r="O11" s="17">
        <v>7.8967975208771801E-2</v>
      </c>
      <c r="P11" s="17">
        <v>6.3432862937169196E-2</v>
      </c>
      <c r="Q11" s="17">
        <v>8.2027244128023799E-2</v>
      </c>
      <c r="R11" s="17"/>
      <c r="S11" s="17">
        <v>8.2369783855075804E-2</v>
      </c>
      <c r="T11" s="17">
        <v>0.103163180017618</v>
      </c>
      <c r="U11" s="17">
        <v>0.104997059590485</v>
      </c>
      <c r="V11" s="17">
        <v>4.4855751253612498E-2</v>
      </c>
      <c r="W11" s="17">
        <v>5.90759379613073E-2</v>
      </c>
      <c r="X11" s="17">
        <v>6.6171777912497703E-2</v>
      </c>
      <c r="Y11" s="17">
        <v>8.8352945417884396E-2</v>
      </c>
      <c r="Z11" s="17">
        <v>0.103502276971586</v>
      </c>
      <c r="AA11" s="17">
        <v>6.9145670441075405E-2</v>
      </c>
      <c r="AB11" s="17">
        <v>7.6285954853704402E-2</v>
      </c>
      <c r="AC11" s="17">
        <v>3.7736563311960201E-2</v>
      </c>
      <c r="AD11" s="17">
        <v>8.8859392499365794E-2</v>
      </c>
      <c r="AE11" s="17"/>
      <c r="AF11" s="17">
        <v>4.4140430644495902E-2</v>
      </c>
      <c r="AG11" s="17">
        <v>7.9614788658318794E-2</v>
      </c>
      <c r="AH11" s="17">
        <v>9.3941576509816799E-2</v>
      </c>
      <c r="AI11" s="17">
        <v>6.4042716051457005E-2</v>
      </c>
      <c r="AJ11" s="17">
        <v>7.4831393351789899E-2</v>
      </c>
      <c r="AK11" s="17">
        <v>7.1948741767115201E-2</v>
      </c>
      <c r="AL11" s="17">
        <v>6.8327495674870495E-2</v>
      </c>
      <c r="AM11" s="17">
        <v>0.111877681554556</v>
      </c>
      <c r="AN11" s="17">
        <v>0.113085828336821</v>
      </c>
      <c r="AO11" s="17">
        <v>5.6921722436634702E-2</v>
      </c>
      <c r="AP11" s="17">
        <v>7.7208529518971905E-2</v>
      </c>
      <c r="AQ11" s="17">
        <v>6.1577075317672397E-2</v>
      </c>
      <c r="AR11" s="17">
        <v>6.5313458117996007E-2</v>
      </c>
      <c r="AS11" s="17">
        <v>5.7679019920649298E-2</v>
      </c>
      <c r="AT11" s="17">
        <v>5.5847838856628002E-2</v>
      </c>
      <c r="AU11" s="17">
        <v>9.7107044048853203E-2</v>
      </c>
      <c r="AV11" s="17"/>
      <c r="AW11" s="17">
        <v>7.4935638356280407E-2</v>
      </c>
      <c r="AX11" s="17">
        <v>7.0021256265884693E-2</v>
      </c>
      <c r="AY11" s="17">
        <v>9.2118485323473803E-2</v>
      </c>
      <c r="AZ11" s="17">
        <v>8.0704160153530199E-2</v>
      </c>
      <c r="BA11" s="17">
        <v>7.6636011184286104E-2</v>
      </c>
      <c r="BB11" s="17"/>
      <c r="BC11" s="17">
        <v>9.1483843805791706E-2</v>
      </c>
      <c r="BD11" s="17">
        <v>7.7532688392353694E-2</v>
      </c>
      <c r="BE11" s="17">
        <v>7.1478139718891706E-2</v>
      </c>
      <c r="BF11" s="17">
        <v>6.5125401478505596E-2</v>
      </c>
      <c r="BG11" s="17">
        <v>0.157940561093279</v>
      </c>
      <c r="BH11" s="17"/>
      <c r="BI11" s="17">
        <v>7.4249913639044707E-2</v>
      </c>
      <c r="BJ11" s="17"/>
      <c r="BK11" s="17">
        <v>7.2472377014435901E-2</v>
      </c>
      <c r="BL11" s="17">
        <v>6.2826126560832404E-2</v>
      </c>
      <c r="BM11" s="17">
        <v>8.7356582129934801E-2</v>
      </c>
      <c r="BN11" s="17">
        <v>7.9732556450487102E-2</v>
      </c>
      <c r="BO11" s="17"/>
      <c r="BP11" s="17">
        <v>5.2190564648570401E-2</v>
      </c>
      <c r="BQ11" s="17">
        <v>6.2699030393890007E-2</v>
      </c>
      <c r="BR11" s="17">
        <v>0.35685591920752002</v>
      </c>
      <c r="BS11" s="17">
        <v>2.5197003823458099E-2</v>
      </c>
      <c r="BT11" s="17">
        <v>9.2367922513818604E-2</v>
      </c>
      <c r="BU11" s="17"/>
      <c r="BV11" s="17">
        <v>2.1840605535079102E-2</v>
      </c>
      <c r="BW11" s="17">
        <v>4.4909971876097902E-2</v>
      </c>
      <c r="BX11" s="17">
        <v>0.42181440587469399</v>
      </c>
      <c r="BY11" s="17">
        <v>1.44046712395911E-2</v>
      </c>
      <c r="BZ11" s="17">
        <v>8.8153059304165907E-2</v>
      </c>
      <c r="CA11" s="17"/>
      <c r="CB11" s="17">
        <v>4.24494402872801E-2</v>
      </c>
      <c r="CC11" s="17">
        <v>9.8357763531180101E-2</v>
      </c>
      <c r="CD11" s="17"/>
      <c r="CE11" s="17">
        <v>3.2293078906589702E-2</v>
      </c>
      <c r="CF11" s="17"/>
      <c r="CG11" s="17">
        <v>3.3399916369344897E-2</v>
      </c>
    </row>
    <row r="12" spans="2:85" x14ac:dyDescent="0.35">
      <c r="B12" s="18" t="s">
        <v>79</v>
      </c>
      <c r="C12" s="17">
        <v>0.14320809565876699</v>
      </c>
      <c r="D12" s="17">
        <v>0.14240987958180401</v>
      </c>
      <c r="E12" s="17">
        <v>0.14144577742221801</v>
      </c>
      <c r="F12" s="17"/>
      <c r="G12" s="17">
        <v>0.301604197916848</v>
      </c>
      <c r="H12" s="17">
        <v>0.17662521082891</v>
      </c>
      <c r="I12" s="17">
        <v>0.126177746756724</v>
      </c>
      <c r="J12" s="17">
        <v>0.10038434134211</v>
      </c>
      <c r="K12" s="17">
        <v>9.4312982660418695E-2</v>
      </c>
      <c r="L12" s="17">
        <v>9.2382342477350304E-2</v>
      </c>
      <c r="M12" s="17"/>
      <c r="N12" s="17">
        <v>0.12370859723315</v>
      </c>
      <c r="O12" s="17">
        <v>0.113609899312362</v>
      </c>
      <c r="P12" s="17">
        <v>0.205269023447571</v>
      </c>
      <c r="Q12" s="17">
        <v>0.14158172646981801</v>
      </c>
      <c r="R12" s="17"/>
      <c r="S12" s="17">
        <v>0.13481978599980099</v>
      </c>
      <c r="T12" s="17">
        <v>0.13060686319878101</v>
      </c>
      <c r="U12" s="17">
        <v>0.14722702155060399</v>
      </c>
      <c r="V12" s="17">
        <v>0.18898940063966399</v>
      </c>
      <c r="W12" s="17">
        <v>0.117601039698029</v>
      </c>
      <c r="X12" s="17">
        <v>0.163881832687677</v>
      </c>
      <c r="Y12" s="17">
        <v>0.149835016424227</v>
      </c>
      <c r="Z12" s="17">
        <v>5.0399453786907203E-2</v>
      </c>
      <c r="AA12" s="17">
        <v>0.15729192470236</v>
      </c>
      <c r="AB12" s="17">
        <v>0.125126818863942</v>
      </c>
      <c r="AC12" s="17">
        <v>0.22913108302149099</v>
      </c>
      <c r="AD12" s="17">
        <v>5.23059942240418E-2</v>
      </c>
      <c r="AE12" s="17"/>
      <c r="AF12" s="17">
        <v>0.331366123445203</v>
      </c>
      <c r="AG12" s="17">
        <v>0.145729596192508</v>
      </c>
      <c r="AH12" s="17">
        <v>0.130322318212241</v>
      </c>
      <c r="AI12" s="17">
        <v>0.12171120360872301</v>
      </c>
      <c r="AJ12" s="17">
        <v>0.210056872040602</v>
      </c>
      <c r="AK12" s="17">
        <v>0.13793735831284301</v>
      </c>
      <c r="AL12" s="17">
        <v>0.162592647878643</v>
      </c>
      <c r="AM12" s="17">
        <v>8.91503851303862E-2</v>
      </c>
      <c r="AN12" s="17">
        <v>0.14938041511216699</v>
      </c>
      <c r="AO12" s="17">
        <v>0.17748152991312499</v>
      </c>
      <c r="AP12" s="17">
        <v>0.13277142057392199</v>
      </c>
      <c r="AQ12" s="17">
        <v>0.12496751826956699</v>
      </c>
      <c r="AR12" s="17">
        <v>0.20035672464482299</v>
      </c>
      <c r="AS12" s="17">
        <v>0.12522511985163701</v>
      </c>
      <c r="AT12" s="17">
        <v>8.64257140431932E-2</v>
      </c>
      <c r="AU12" s="17">
        <v>0.106928873204315</v>
      </c>
      <c r="AV12" s="17"/>
      <c r="AW12" s="17">
        <v>0.15846388056757599</v>
      </c>
      <c r="AX12" s="17">
        <v>0.131613142303182</v>
      </c>
      <c r="AY12" s="17">
        <v>0.15145871953330001</v>
      </c>
      <c r="AZ12" s="17">
        <v>0.13730495271599799</v>
      </c>
      <c r="BA12" s="17">
        <v>0.111543401574336</v>
      </c>
      <c r="BB12" s="17"/>
      <c r="BC12" s="17">
        <v>0.17704010056067301</v>
      </c>
      <c r="BD12" s="17">
        <v>0.11839656968239801</v>
      </c>
      <c r="BE12" s="17">
        <v>0.14213363642499999</v>
      </c>
      <c r="BF12" s="17">
        <v>0.16637573466156899</v>
      </c>
      <c r="BG12" s="17">
        <v>0.21146572967684801</v>
      </c>
      <c r="BH12" s="17"/>
      <c r="BI12" s="17">
        <v>0.14240555806515201</v>
      </c>
      <c r="BJ12" s="17"/>
      <c r="BK12" s="17">
        <v>0.16126803361219999</v>
      </c>
      <c r="BL12" s="17">
        <v>0.13748869447562501</v>
      </c>
      <c r="BM12" s="17">
        <v>0.136340784749621</v>
      </c>
      <c r="BN12" s="17">
        <v>0.23287911629545899</v>
      </c>
      <c r="BO12" s="17"/>
      <c r="BP12" s="17">
        <v>6.2183246793222402E-2</v>
      </c>
      <c r="BQ12" s="17">
        <v>0.13905661027544999</v>
      </c>
      <c r="BR12" s="17">
        <v>0.14596745278477499</v>
      </c>
      <c r="BS12" s="17">
        <v>5.80684166455687E-2</v>
      </c>
      <c r="BT12" s="17">
        <v>0.52874860495381903</v>
      </c>
      <c r="BU12" s="17"/>
      <c r="BV12" s="17">
        <v>0.100823125853647</v>
      </c>
      <c r="BW12" s="17">
        <v>9.1114667343885306E-2</v>
      </c>
      <c r="BX12" s="17">
        <v>0.12881657373775901</v>
      </c>
      <c r="BY12" s="17">
        <v>5.3867181764579997E-2</v>
      </c>
      <c r="BZ12" s="17">
        <v>0.57688043275066803</v>
      </c>
      <c r="CA12" s="17"/>
      <c r="CB12" s="17">
        <v>9.0683364228708097E-2</v>
      </c>
      <c r="CC12" s="17">
        <v>0.17397128143136101</v>
      </c>
      <c r="CD12" s="17"/>
      <c r="CE12" s="17">
        <v>8.4909466533536399E-2</v>
      </c>
      <c r="CF12" s="17"/>
      <c r="CG12" s="17">
        <v>8.0514446427316005E-2</v>
      </c>
    </row>
    <row r="13" spans="2:85" x14ac:dyDescent="0.35">
      <c r="B13" s="18" t="s">
        <v>78</v>
      </c>
      <c r="C13" s="17">
        <v>0.21497080237737601</v>
      </c>
      <c r="D13" s="17">
        <v>0.24114731869543299</v>
      </c>
      <c r="E13" s="17">
        <v>0.19007783068515999</v>
      </c>
      <c r="F13" s="17"/>
      <c r="G13" s="17">
        <v>0.138281073915034</v>
      </c>
      <c r="H13" s="17">
        <v>0.16466754068502901</v>
      </c>
      <c r="I13" s="17">
        <v>0.219370305973593</v>
      </c>
      <c r="J13" s="17">
        <v>0.21683781426980001</v>
      </c>
      <c r="K13" s="17">
        <v>0.28542029760742199</v>
      </c>
      <c r="L13" s="17">
        <v>0.254425787956853</v>
      </c>
      <c r="M13" s="17"/>
      <c r="N13" s="17">
        <v>0.15846467441127199</v>
      </c>
      <c r="O13" s="17">
        <v>0.21268736680120001</v>
      </c>
      <c r="P13" s="17">
        <v>0.25279955645806501</v>
      </c>
      <c r="Q13" s="17">
        <v>0.24488931888157001</v>
      </c>
      <c r="R13" s="17"/>
      <c r="S13" s="17">
        <v>0.14608514858250701</v>
      </c>
      <c r="T13" s="17">
        <v>0.18779748270591101</v>
      </c>
      <c r="U13" s="17">
        <v>0.29787198701523898</v>
      </c>
      <c r="V13" s="17">
        <v>0.27326250152141202</v>
      </c>
      <c r="W13" s="17">
        <v>0.28786798468789998</v>
      </c>
      <c r="X13" s="17">
        <v>0.175353497157407</v>
      </c>
      <c r="Y13" s="17">
        <v>0.20307380619995899</v>
      </c>
      <c r="Z13" s="17">
        <v>0.32586631451279602</v>
      </c>
      <c r="AA13" s="17">
        <v>0.239149528793144</v>
      </c>
      <c r="AB13" s="17">
        <v>0.20009083316939999</v>
      </c>
      <c r="AC13" s="17">
        <v>0.123146934706692</v>
      </c>
      <c r="AD13" s="17">
        <v>0.20070575458943599</v>
      </c>
      <c r="AE13" s="17"/>
      <c r="AF13" s="17">
        <v>4.1535265146519097E-2</v>
      </c>
      <c r="AG13" s="17">
        <v>0.20698537700571701</v>
      </c>
      <c r="AH13" s="17">
        <v>0.19517849446279001</v>
      </c>
      <c r="AI13" s="17">
        <v>0.36186160166421</v>
      </c>
      <c r="AJ13" s="17">
        <v>0.20672910572572101</v>
      </c>
      <c r="AK13" s="17">
        <v>0.249610665396337</v>
      </c>
      <c r="AL13" s="17">
        <v>0.27761792319983702</v>
      </c>
      <c r="AM13" s="17">
        <v>0.24261242007647399</v>
      </c>
      <c r="AN13" s="17">
        <v>0.163641826246546</v>
      </c>
      <c r="AO13" s="17">
        <v>0.18560748667310201</v>
      </c>
      <c r="AP13" s="17">
        <v>0.21522462212101201</v>
      </c>
      <c r="AQ13" s="17">
        <v>0.240407749347126</v>
      </c>
      <c r="AR13" s="17">
        <v>0.126263644911003</v>
      </c>
      <c r="AS13" s="17">
        <v>0.16534802658252001</v>
      </c>
      <c r="AT13" s="17">
        <v>0.19869227585846699</v>
      </c>
      <c r="AU13" s="17">
        <v>0.167987853239254</v>
      </c>
      <c r="AV13" s="17"/>
      <c r="AW13" s="17">
        <v>0.256815279893923</v>
      </c>
      <c r="AX13" s="17">
        <v>0.24213543517335201</v>
      </c>
      <c r="AY13" s="17">
        <v>0.13962145414912</v>
      </c>
      <c r="AZ13" s="17">
        <v>0.170174862613724</v>
      </c>
      <c r="BA13" s="17">
        <v>0.22048259018242999</v>
      </c>
      <c r="BB13" s="17"/>
      <c r="BC13" s="17">
        <v>0.129980383518879</v>
      </c>
      <c r="BD13" s="17">
        <v>0.196055328244641</v>
      </c>
      <c r="BE13" s="17">
        <v>0.24870491674161399</v>
      </c>
      <c r="BF13" s="17">
        <v>0.22950901242513</v>
      </c>
      <c r="BG13" s="17">
        <v>0.25901661815350702</v>
      </c>
      <c r="BH13" s="17"/>
      <c r="BI13" s="17">
        <v>0.216629354522578</v>
      </c>
      <c r="BJ13" s="17"/>
      <c r="BK13" s="17">
        <v>0.181602842905317</v>
      </c>
      <c r="BL13" s="17">
        <v>0.22513738035091599</v>
      </c>
      <c r="BM13" s="17">
        <v>0.22310045803026299</v>
      </c>
      <c r="BN13" s="17">
        <v>0.16285861534205201</v>
      </c>
      <c r="BO13" s="17"/>
      <c r="BP13" s="17">
        <v>0.20905243335978799</v>
      </c>
      <c r="BQ13" s="17">
        <v>0.14898889773035101</v>
      </c>
      <c r="BR13" s="17">
        <v>9.0678289375823604E-2</v>
      </c>
      <c r="BS13" s="17">
        <v>0.68179411367670795</v>
      </c>
      <c r="BT13" s="17">
        <v>8.6693160965531396E-2</v>
      </c>
      <c r="BU13" s="17"/>
      <c r="BV13" s="17">
        <v>9.7234442657641307E-2</v>
      </c>
      <c r="BW13" s="17">
        <v>7.3135354839490893E-2</v>
      </c>
      <c r="BX13" s="17">
        <v>5.5535624973030898E-2</v>
      </c>
      <c r="BY13" s="17">
        <v>0.67620273524028296</v>
      </c>
      <c r="BZ13" s="17">
        <v>4.95469245595433E-2</v>
      </c>
      <c r="CA13" s="17"/>
      <c r="CB13" s="17">
        <v>0.45514875507860397</v>
      </c>
      <c r="CC13" s="17">
        <v>7.4301087820763306E-2</v>
      </c>
      <c r="CD13" s="17"/>
      <c r="CE13" s="17">
        <v>7.8733592411282499E-2</v>
      </c>
      <c r="CF13" s="17"/>
      <c r="CG13" s="17">
        <v>0.38166118175829</v>
      </c>
    </row>
    <row r="14" spans="2:85" x14ac:dyDescent="0.35">
      <c r="B14" s="18" t="s">
        <v>231</v>
      </c>
      <c r="C14" s="17">
        <v>2.87966535632285E-2</v>
      </c>
      <c r="D14" s="17">
        <v>2.4350820354560199E-2</v>
      </c>
      <c r="E14" s="17">
        <v>3.3218159347185403E-2</v>
      </c>
      <c r="F14" s="17"/>
      <c r="G14" s="17">
        <v>2.0969288045790499E-2</v>
      </c>
      <c r="H14" s="17">
        <v>3.5713094369336902E-2</v>
      </c>
      <c r="I14" s="17">
        <v>3.6373304617685398E-2</v>
      </c>
      <c r="J14" s="17">
        <v>3.31643057738681E-2</v>
      </c>
      <c r="K14" s="17">
        <v>1.9044408578353898E-2</v>
      </c>
      <c r="L14" s="17">
        <v>2.5199023279508102E-2</v>
      </c>
      <c r="M14" s="17"/>
      <c r="N14" s="17">
        <v>1.94391888085809E-2</v>
      </c>
      <c r="O14" s="17">
        <v>2.32707840900057E-2</v>
      </c>
      <c r="P14" s="17">
        <v>3.3486527525360299E-2</v>
      </c>
      <c r="Q14" s="17">
        <v>4.0752903892229402E-2</v>
      </c>
      <c r="R14" s="17"/>
      <c r="S14" s="17">
        <v>3.3335622741852103E-2</v>
      </c>
      <c r="T14" s="17">
        <v>3.3916146341913902E-3</v>
      </c>
      <c r="U14" s="17">
        <v>2.2009470388199E-2</v>
      </c>
      <c r="V14" s="17">
        <v>5.3346001642435399E-3</v>
      </c>
      <c r="W14" s="17">
        <v>2.1216539817146201E-2</v>
      </c>
      <c r="X14" s="17">
        <v>4.7450854578052499E-3</v>
      </c>
      <c r="Y14" s="17">
        <v>2.6381731982071801E-2</v>
      </c>
      <c r="Z14" s="17">
        <v>1.1666770913781901E-2</v>
      </c>
      <c r="AA14" s="17">
        <v>7.9980624999121605E-3</v>
      </c>
      <c r="AB14" s="17">
        <v>0.178046880076832</v>
      </c>
      <c r="AC14" s="17">
        <v>0</v>
      </c>
      <c r="AD14" s="17">
        <v>0</v>
      </c>
      <c r="AE14" s="17"/>
      <c r="AF14" s="17">
        <v>0</v>
      </c>
      <c r="AG14" s="17">
        <v>3.8458221213662297E-2</v>
      </c>
      <c r="AH14" s="17">
        <v>3.8383817130456098E-2</v>
      </c>
      <c r="AI14" s="17">
        <v>8.8930316997711797E-2</v>
      </c>
      <c r="AJ14" s="17">
        <v>1.37584382251714E-2</v>
      </c>
      <c r="AK14" s="17">
        <v>3.67926807888573E-2</v>
      </c>
      <c r="AL14" s="17">
        <v>4.4694452076899701E-3</v>
      </c>
      <c r="AM14" s="17">
        <v>1.11893052630946E-2</v>
      </c>
      <c r="AN14" s="17">
        <v>1.44331937125104E-2</v>
      </c>
      <c r="AO14" s="17">
        <v>8.2279885848748902E-3</v>
      </c>
      <c r="AP14" s="17">
        <v>4.2812751725754501E-2</v>
      </c>
      <c r="AQ14" s="17">
        <v>4.9716417394637398E-2</v>
      </c>
      <c r="AR14" s="17">
        <v>2.44073439170257E-2</v>
      </c>
      <c r="AS14" s="17">
        <v>0</v>
      </c>
      <c r="AT14" s="17">
        <v>0</v>
      </c>
      <c r="AU14" s="17">
        <v>1.6593745556422401E-2</v>
      </c>
      <c r="AV14" s="17"/>
      <c r="AW14" s="17">
        <v>2.0344701986881399E-2</v>
      </c>
      <c r="AX14" s="17">
        <v>2.46986482781631E-2</v>
      </c>
      <c r="AY14" s="17">
        <v>3.5505347468012802E-2</v>
      </c>
      <c r="AZ14" s="17">
        <v>1.67137800891543E-2</v>
      </c>
      <c r="BA14" s="17">
        <v>0</v>
      </c>
      <c r="BB14" s="17"/>
      <c r="BC14" s="17">
        <v>2.7855494176092101E-2</v>
      </c>
      <c r="BD14" s="17">
        <v>2.4513784951524498E-2</v>
      </c>
      <c r="BE14" s="17">
        <v>2.3939270904787001E-2</v>
      </c>
      <c r="BF14" s="17">
        <v>4.9346508919301903E-2</v>
      </c>
      <c r="BG14" s="17">
        <v>4.1915820553008999E-2</v>
      </c>
      <c r="BH14" s="17"/>
      <c r="BI14" s="17">
        <v>2.6361233807042299E-2</v>
      </c>
      <c r="BJ14" s="17"/>
      <c r="BK14" s="17">
        <v>3.2592245803113699E-2</v>
      </c>
      <c r="BL14" s="17">
        <v>3.1751428046673302E-2</v>
      </c>
      <c r="BM14" s="17">
        <v>2.6025679306943598E-2</v>
      </c>
      <c r="BN14" s="17">
        <v>2.6392702050814499E-2</v>
      </c>
      <c r="BO14" s="17"/>
      <c r="BP14" s="17">
        <v>4.3355197960052404E-3</v>
      </c>
      <c r="BQ14" s="17">
        <v>2.63141871506022E-2</v>
      </c>
      <c r="BR14" s="17">
        <v>1.9933636726459598E-2</v>
      </c>
      <c r="BS14" s="17">
        <v>1.13364299552351E-2</v>
      </c>
      <c r="BT14" s="17">
        <v>4.5123053839969E-2</v>
      </c>
      <c r="BU14" s="17"/>
      <c r="BV14" s="17">
        <v>1.42271813275688E-2</v>
      </c>
      <c r="BW14" s="17">
        <v>2.2985173364144101E-2</v>
      </c>
      <c r="BX14" s="17">
        <v>1.5623699530505099E-2</v>
      </c>
      <c r="BY14" s="17">
        <v>1.3377679086185101E-2</v>
      </c>
      <c r="BZ14" s="17">
        <v>2.7845974903830801E-2</v>
      </c>
      <c r="CA14" s="17"/>
      <c r="CB14" s="17">
        <v>1.7523804435452098E-2</v>
      </c>
      <c r="CC14" s="17">
        <v>3.53990433796521E-2</v>
      </c>
      <c r="CD14" s="17"/>
      <c r="CE14" s="17">
        <v>2.6163391552088099E-2</v>
      </c>
      <c r="CF14" s="17"/>
      <c r="CG14" s="17">
        <v>1.7364143637562099E-2</v>
      </c>
    </row>
    <row r="15" spans="2:85" x14ac:dyDescent="0.35">
      <c r="B15" s="18" t="s">
        <v>232</v>
      </c>
      <c r="C15" s="17">
        <v>1.0200046415892601E-2</v>
      </c>
      <c r="D15" s="17">
        <v>8.29737759382922E-3</v>
      </c>
      <c r="E15" s="17">
        <v>1.20860052496491E-2</v>
      </c>
      <c r="F15" s="17"/>
      <c r="G15" s="17">
        <v>1.1056774761988899E-2</v>
      </c>
      <c r="H15" s="17">
        <v>2.1026987183586102E-2</v>
      </c>
      <c r="I15" s="17">
        <v>3.8891058367929898E-3</v>
      </c>
      <c r="J15" s="17">
        <v>1.17227039247336E-2</v>
      </c>
      <c r="K15" s="17">
        <v>8.8396647911104295E-3</v>
      </c>
      <c r="L15" s="17">
        <v>5.6303810466507799E-3</v>
      </c>
      <c r="M15" s="17"/>
      <c r="N15" s="17">
        <v>1.2388173343569901E-2</v>
      </c>
      <c r="O15" s="17">
        <v>1.56236772302736E-2</v>
      </c>
      <c r="P15" s="17">
        <v>3.50183639967264E-3</v>
      </c>
      <c r="Q15" s="17">
        <v>8.1723184726456392E-3</v>
      </c>
      <c r="R15" s="17"/>
      <c r="S15" s="17">
        <v>8.4823825266993197E-3</v>
      </c>
      <c r="T15" s="17">
        <v>8.1741116611438302E-3</v>
      </c>
      <c r="U15" s="17">
        <v>0</v>
      </c>
      <c r="V15" s="17">
        <v>1.27730844912962E-2</v>
      </c>
      <c r="W15" s="17">
        <v>1.01277946691166E-2</v>
      </c>
      <c r="X15" s="17">
        <v>1.3180092759913701E-2</v>
      </c>
      <c r="Y15" s="17">
        <v>5.1161197247104398E-3</v>
      </c>
      <c r="Z15" s="17">
        <v>0</v>
      </c>
      <c r="AA15" s="17">
        <v>8.0740547491335996E-3</v>
      </c>
      <c r="AB15" s="17">
        <v>0</v>
      </c>
      <c r="AC15" s="17">
        <v>7.2262538984884897E-2</v>
      </c>
      <c r="AD15" s="17">
        <v>0</v>
      </c>
      <c r="AE15" s="17"/>
      <c r="AF15" s="17">
        <v>9.2137119323138103E-2</v>
      </c>
      <c r="AG15" s="17">
        <v>1.9366533413065198E-2</v>
      </c>
      <c r="AH15" s="17">
        <v>5.8004578804710704E-3</v>
      </c>
      <c r="AI15" s="17">
        <v>6.5954577660838603E-3</v>
      </c>
      <c r="AJ15" s="17">
        <v>0</v>
      </c>
      <c r="AK15" s="17">
        <v>1.7454440621550299E-2</v>
      </c>
      <c r="AL15" s="17">
        <v>1.41826538868845E-2</v>
      </c>
      <c r="AM15" s="17">
        <v>1.6511818325548201E-2</v>
      </c>
      <c r="AN15" s="17">
        <v>2.0894207665885001E-2</v>
      </c>
      <c r="AO15" s="17">
        <v>0</v>
      </c>
      <c r="AP15" s="17">
        <v>9.9510742415367705E-3</v>
      </c>
      <c r="AQ15" s="17">
        <v>0</v>
      </c>
      <c r="AR15" s="17">
        <v>0</v>
      </c>
      <c r="AS15" s="17">
        <v>0</v>
      </c>
      <c r="AT15" s="17">
        <v>0</v>
      </c>
      <c r="AU15" s="17">
        <v>1.1233445037633299E-2</v>
      </c>
      <c r="AV15" s="17"/>
      <c r="AW15" s="17">
        <v>7.3144462548076199E-3</v>
      </c>
      <c r="AX15" s="17">
        <v>5.2188763012090498E-3</v>
      </c>
      <c r="AY15" s="17">
        <v>1.6256207378697599E-2</v>
      </c>
      <c r="AZ15" s="17">
        <v>1.1132081917107999E-2</v>
      </c>
      <c r="BA15" s="17">
        <v>5.1675106222062901E-2</v>
      </c>
      <c r="BB15" s="17"/>
      <c r="BC15" s="17">
        <v>6.7997318530854901E-3</v>
      </c>
      <c r="BD15" s="17">
        <v>7.62610309387899E-3</v>
      </c>
      <c r="BE15" s="17">
        <v>1.2372984209387001E-2</v>
      </c>
      <c r="BF15" s="17">
        <v>1.17081086977005E-2</v>
      </c>
      <c r="BG15" s="17">
        <v>1.8402343812763199E-2</v>
      </c>
      <c r="BH15" s="17"/>
      <c r="BI15" s="17">
        <v>7.4295373256630104E-3</v>
      </c>
      <c r="BJ15" s="17"/>
      <c r="BK15" s="17">
        <v>1.2717601478344401E-2</v>
      </c>
      <c r="BL15" s="17">
        <v>9.1872800306483596E-3</v>
      </c>
      <c r="BM15" s="17">
        <v>9.4793587170198396E-3</v>
      </c>
      <c r="BN15" s="17">
        <v>1.98091359520512E-2</v>
      </c>
      <c r="BO15" s="17"/>
      <c r="BP15" s="17">
        <v>2.9025964283076202E-3</v>
      </c>
      <c r="BQ15" s="17">
        <v>1.3462596883325699E-2</v>
      </c>
      <c r="BR15" s="17">
        <v>4.3282449924615602E-3</v>
      </c>
      <c r="BS15" s="17">
        <v>8.9692535755363997E-3</v>
      </c>
      <c r="BT15" s="17">
        <v>1.7287591869029902E-2</v>
      </c>
      <c r="BU15" s="17"/>
      <c r="BV15" s="17">
        <v>3.4220977871044899E-3</v>
      </c>
      <c r="BW15" s="17">
        <v>1.27985749110069E-2</v>
      </c>
      <c r="BX15" s="17">
        <v>2.1321354066305399E-2</v>
      </c>
      <c r="BY15" s="17">
        <v>1.97980675189859E-3</v>
      </c>
      <c r="BZ15" s="17">
        <v>3.4115466768625999E-3</v>
      </c>
      <c r="CA15" s="17"/>
      <c r="CB15" s="17">
        <v>6.75159589978893E-3</v>
      </c>
      <c r="CC15" s="17">
        <v>1.22197678112463E-2</v>
      </c>
      <c r="CD15" s="17"/>
      <c r="CE15" s="17">
        <v>1.21227231467376E-2</v>
      </c>
      <c r="CF15" s="17"/>
      <c r="CG15" s="17">
        <v>0</v>
      </c>
    </row>
    <row r="16" spans="2:85" x14ac:dyDescent="0.35">
      <c r="B16" s="18" t="s">
        <v>233</v>
      </c>
      <c r="C16" s="19">
        <v>0.18433636609981399</v>
      </c>
      <c r="D16" s="19">
        <v>0.13106455537202799</v>
      </c>
      <c r="E16" s="19">
        <v>0.236840065876428</v>
      </c>
      <c r="F16" s="19"/>
      <c r="G16" s="19">
        <v>0.174339484268627</v>
      </c>
      <c r="H16" s="19">
        <v>0.14476816304356599</v>
      </c>
      <c r="I16" s="19">
        <v>0.161369688835233</v>
      </c>
      <c r="J16" s="19">
        <v>0.21123158020917701</v>
      </c>
      <c r="K16" s="19">
        <v>0.22206564994567099</v>
      </c>
      <c r="L16" s="19">
        <v>0.19464588514659301</v>
      </c>
      <c r="M16" s="19"/>
      <c r="N16" s="19">
        <v>0.16293667647160001</v>
      </c>
      <c r="O16" s="19">
        <v>0.19941637361501299</v>
      </c>
      <c r="P16" s="19">
        <v>0.157545048656104</v>
      </c>
      <c r="Q16" s="19">
        <v>0.21355508382931401</v>
      </c>
      <c r="R16" s="19"/>
      <c r="S16" s="19">
        <v>0.13003418432633701</v>
      </c>
      <c r="T16" s="19">
        <v>0.20638978029864999</v>
      </c>
      <c r="U16" s="19">
        <v>0.18973458783941799</v>
      </c>
      <c r="V16" s="19">
        <v>0.18522342078251999</v>
      </c>
      <c r="W16" s="19">
        <v>0.156824963263867</v>
      </c>
      <c r="X16" s="19">
        <v>0.19493245879888499</v>
      </c>
      <c r="Y16" s="19">
        <v>0.18109914829659701</v>
      </c>
      <c r="Z16" s="19">
        <v>0.22111829747746301</v>
      </c>
      <c r="AA16" s="19">
        <v>0.20730805883435399</v>
      </c>
      <c r="AB16" s="19">
        <v>0.13089650813331899</v>
      </c>
      <c r="AC16" s="19">
        <v>0.17947932143631401</v>
      </c>
      <c r="AD16" s="19">
        <v>0.40175003962903799</v>
      </c>
      <c r="AE16" s="19"/>
      <c r="AF16" s="19">
        <v>0.18823530027476601</v>
      </c>
      <c r="AG16" s="19">
        <v>0.29381500142244199</v>
      </c>
      <c r="AH16" s="19">
        <v>0.24089639817487099</v>
      </c>
      <c r="AI16" s="19">
        <v>0.18163580244946401</v>
      </c>
      <c r="AJ16" s="19">
        <v>0.16501574208324099</v>
      </c>
      <c r="AK16" s="19">
        <v>0.17907136577584401</v>
      </c>
      <c r="AL16" s="19">
        <v>0.13605944529514899</v>
      </c>
      <c r="AM16" s="19">
        <v>0.19490863011718901</v>
      </c>
      <c r="AN16" s="19">
        <v>0.165716488422403</v>
      </c>
      <c r="AO16" s="19">
        <v>0.20589749718131201</v>
      </c>
      <c r="AP16" s="19">
        <v>0.19782584467079301</v>
      </c>
      <c r="AQ16" s="19">
        <v>0.17930358794427401</v>
      </c>
      <c r="AR16" s="19">
        <v>0.101203456324698</v>
      </c>
      <c r="AS16" s="19">
        <v>0.25294458637763501</v>
      </c>
      <c r="AT16" s="19">
        <v>0.18537653504742299</v>
      </c>
      <c r="AU16" s="19">
        <v>7.6838633388865193E-2</v>
      </c>
      <c r="AV16" s="19"/>
      <c r="AW16" s="19">
        <v>0.18923884957776599</v>
      </c>
      <c r="AX16" s="19">
        <v>0.236050684036648</v>
      </c>
      <c r="AY16" s="19">
        <v>0.17952253277897601</v>
      </c>
      <c r="AZ16" s="19">
        <v>0.115417031129632</v>
      </c>
      <c r="BA16" s="19">
        <v>8.2327493244210501E-2</v>
      </c>
      <c r="BB16" s="19"/>
      <c r="BC16" s="19">
        <v>0.106359444485394</v>
      </c>
      <c r="BD16" s="19">
        <v>0.17851641807524801</v>
      </c>
      <c r="BE16" s="19">
        <v>0.18762213749023501</v>
      </c>
      <c r="BF16" s="19">
        <v>0.24346892545302201</v>
      </c>
      <c r="BG16" s="19">
        <v>0.20583502465745801</v>
      </c>
      <c r="BH16" s="19"/>
      <c r="BI16" s="19">
        <v>0.182841579926181</v>
      </c>
      <c r="BJ16" s="19"/>
      <c r="BK16" s="19">
        <v>0.198059716957876</v>
      </c>
      <c r="BL16" s="19">
        <v>0.19979909036524501</v>
      </c>
      <c r="BM16" s="19">
        <v>0.166119805081995</v>
      </c>
      <c r="BN16" s="19">
        <v>0.30995633662660399</v>
      </c>
      <c r="BO16" s="19"/>
      <c r="BP16" s="19">
        <v>0.141920781618012</v>
      </c>
      <c r="BQ16" s="19">
        <v>0.143168503654933</v>
      </c>
      <c r="BR16" s="19">
        <v>0.174901341228304</v>
      </c>
      <c r="BS16" s="19">
        <v>8.3176974788576594E-2</v>
      </c>
      <c r="BT16" s="19">
        <v>9.7199423610029395E-2</v>
      </c>
      <c r="BU16" s="19"/>
      <c r="BV16" s="19">
        <v>9.6664002158908399E-2</v>
      </c>
      <c r="BW16" s="19">
        <v>9.1455512868905103E-2</v>
      </c>
      <c r="BX16" s="19">
        <v>0.15961748952754901</v>
      </c>
      <c r="BY16" s="19">
        <v>0.11540713686217401</v>
      </c>
      <c r="BZ16" s="19">
        <v>0.120346142664659</v>
      </c>
      <c r="CA16" s="19"/>
      <c r="CB16" s="19">
        <v>9.8336678267803998E-2</v>
      </c>
      <c r="CC16" s="19">
        <v>0.23470548367795999</v>
      </c>
      <c r="CD16" s="19"/>
      <c r="CE16" s="19">
        <v>9.07969980274351E-2</v>
      </c>
      <c r="CF16" s="19"/>
      <c r="CG16" s="19">
        <v>7.7334689976266205E-2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G21"/>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0.35993444260912899</v>
      </c>
      <c r="D9" s="17">
        <v>0.35574425207106197</v>
      </c>
      <c r="E9" s="17">
        <v>0.364070302162808</v>
      </c>
      <c r="F9" s="17"/>
      <c r="G9" s="17">
        <v>0.25579431542494402</v>
      </c>
      <c r="H9" s="17">
        <v>0.27500363254202498</v>
      </c>
      <c r="I9" s="17">
        <v>0.38079529224595698</v>
      </c>
      <c r="J9" s="17">
        <v>0.399482316699248</v>
      </c>
      <c r="K9" s="17">
        <v>0.427151931639902</v>
      </c>
      <c r="L9" s="17">
        <v>0.40392382320614501</v>
      </c>
      <c r="M9" s="17"/>
      <c r="N9" s="17">
        <v>0.3773875045858</v>
      </c>
      <c r="O9" s="17">
        <v>0.35540575203777103</v>
      </c>
      <c r="P9" s="17">
        <v>0.32849285089158098</v>
      </c>
      <c r="Q9" s="17">
        <v>0.37300212702440599</v>
      </c>
      <c r="R9" s="17"/>
      <c r="S9" s="17">
        <v>0.345981017234199</v>
      </c>
      <c r="T9" s="17">
        <v>0.397129359462423</v>
      </c>
      <c r="U9" s="17">
        <v>0.45046465158139198</v>
      </c>
      <c r="V9" s="17">
        <v>0.41819294514469302</v>
      </c>
      <c r="W9" s="17">
        <v>0.405339598492299</v>
      </c>
      <c r="X9" s="17">
        <v>0.38898471047169098</v>
      </c>
      <c r="Y9" s="17">
        <v>0.372970242534504</v>
      </c>
      <c r="Z9" s="17">
        <v>0.38514755469082401</v>
      </c>
      <c r="AA9" s="17">
        <v>0.304434612909042</v>
      </c>
      <c r="AB9" s="17">
        <v>0.26245262296156502</v>
      </c>
      <c r="AC9" s="17">
        <v>0.34774697457153098</v>
      </c>
      <c r="AD9" s="17">
        <v>0.10483596466090001</v>
      </c>
      <c r="AE9" s="17"/>
      <c r="AF9" s="17">
        <v>0.34631707362414499</v>
      </c>
      <c r="AG9" s="17">
        <v>0.32447822303660501</v>
      </c>
      <c r="AH9" s="17">
        <v>0.31874989351597699</v>
      </c>
      <c r="AI9" s="17">
        <v>0.38063651661286502</v>
      </c>
      <c r="AJ9" s="17">
        <v>0.37339717847155302</v>
      </c>
      <c r="AK9" s="17">
        <v>0.36163252591079198</v>
      </c>
      <c r="AL9" s="17">
        <v>0.38085274471392</v>
      </c>
      <c r="AM9" s="17">
        <v>0.33824194132741098</v>
      </c>
      <c r="AN9" s="17">
        <v>0.300273980892522</v>
      </c>
      <c r="AO9" s="17">
        <v>0.36000268558144499</v>
      </c>
      <c r="AP9" s="17">
        <v>0.38617376690680499</v>
      </c>
      <c r="AQ9" s="17">
        <v>0.44531059683854401</v>
      </c>
      <c r="AR9" s="17">
        <v>0.37460576639183302</v>
      </c>
      <c r="AS9" s="17">
        <v>0.45405622791094902</v>
      </c>
      <c r="AT9" s="17">
        <v>0.33464484175926501</v>
      </c>
      <c r="AU9" s="17">
        <v>0.329310347425809</v>
      </c>
      <c r="AV9" s="17"/>
      <c r="AW9" s="17">
        <v>0.39851262778032598</v>
      </c>
      <c r="AX9" s="17">
        <v>0.35715967202197202</v>
      </c>
      <c r="AY9" s="17">
        <v>0.34140998742626</v>
      </c>
      <c r="AZ9" s="17">
        <v>0.32602816143520102</v>
      </c>
      <c r="BA9" s="17">
        <v>0.34644345004434601</v>
      </c>
      <c r="BB9" s="17"/>
      <c r="BC9" s="17">
        <v>0.33174533916281601</v>
      </c>
      <c r="BD9" s="17">
        <v>0.34780341557741001</v>
      </c>
      <c r="BE9" s="17">
        <v>0.37892965996321298</v>
      </c>
      <c r="BF9" s="17">
        <v>0.376824411438614</v>
      </c>
      <c r="BG9" s="17">
        <v>0.29950104230012098</v>
      </c>
      <c r="BH9" s="17"/>
      <c r="BI9" s="17">
        <v>0.37714603508161798</v>
      </c>
      <c r="BJ9" s="17"/>
      <c r="BK9" s="17">
        <v>0.32083026871048897</v>
      </c>
      <c r="BL9" s="17">
        <v>0.36336444375472698</v>
      </c>
      <c r="BM9" s="17">
        <v>0.37580076945811303</v>
      </c>
      <c r="BN9" s="17">
        <v>0.25587783968316702</v>
      </c>
      <c r="BO9" s="17"/>
      <c r="BP9" s="17">
        <v>0.48669723678813598</v>
      </c>
      <c r="BQ9" s="17">
        <v>0.36225736995205299</v>
      </c>
      <c r="BR9" s="17">
        <v>0.30176291638215902</v>
      </c>
      <c r="BS9" s="17">
        <v>0.444017098312185</v>
      </c>
      <c r="BT9" s="17">
        <v>0.17001083122923499</v>
      </c>
      <c r="BU9" s="17"/>
      <c r="BV9" s="17">
        <v>0.496758738944162</v>
      </c>
      <c r="BW9" s="17">
        <v>0.38943662477736601</v>
      </c>
      <c r="BX9" s="17">
        <v>0.30273504774871401</v>
      </c>
      <c r="BY9" s="17">
        <v>0.473680538431904</v>
      </c>
      <c r="BZ9" s="17">
        <v>0.18550461454603701</v>
      </c>
      <c r="CA9" s="17"/>
      <c r="CB9" s="17">
        <v>0.46288122399389903</v>
      </c>
      <c r="CC9" s="17">
        <v>0.29963958960931197</v>
      </c>
      <c r="CD9" s="17"/>
      <c r="CE9" s="17">
        <v>0.40713736689954899</v>
      </c>
      <c r="CF9" s="17"/>
      <c r="CG9" s="17">
        <v>0.472502978494999</v>
      </c>
    </row>
    <row r="10" spans="2:85" x14ac:dyDescent="0.35">
      <c r="B10" s="18" t="s">
        <v>75</v>
      </c>
      <c r="C10" s="17">
        <v>0.194102408754391</v>
      </c>
      <c r="D10" s="17">
        <v>0.191572188734981</v>
      </c>
      <c r="E10" s="17">
        <v>0.19657706572766601</v>
      </c>
      <c r="F10" s="17"/>
      <c r="G10" s="17">
        <v>0.21471562556349399</v>
      </c>
      <c r="H10" s="17">
        <v>0.15593024936810901</v>
      </c>
      <c r="I10" s="17">
        <v>0.18633236611689799</v>
      </c>
      <c r="J10" s="17">
        <v>0.23448878967332701</v>
      </c>
      <c r="K10" s="17">
        <v>0.17176553935780101</v>
      </c>
      <c r="L10" s="17">
        <v>0.19992235641237999</v>
      </c>
      <c r="M10" s="17"/>
      <c r="N10" s="17">
        <v>0.20488933951709001</v>
      </c>
      <c r="O10" s="17">
        <v>0.196707393686609</v>
      </c>
      <c r="P10" s="17">
        <v>0.20956174937599101</v>
      </c>
      <c r="Q10" s="17">
        <v>0.16303286182064</v>
      </c>
      <c r="R10" s="17"/>
      <c r="S10" s="17">
        <v>0.207491022309649</v>
      </c>
      <c r="T10" s="17">
        <v>0.17898593483517</v>
      </c>
      <c r="U10" s="17">
        <v>0.15484906359373701</v>
      </c>
      <c r="V10" s="17">
        <v>0.16674316444138601</v>
      </c>
      <c r="W10" s="17">
        <v>0.168105250884303</v>
      </c>
      <c r="X10" s="17">
        <v>0.17142599275312201</v>
      </c>
      <c r="Y10" s="17">
        <v>0.16317180181240401</v>
      </c>
      <c r="Z10" s="17">
        <v>0.162116925898449</v>
      </c>
      <c r="AA10" s="17">
        <v>0.26844666406315298</v>
      </c>
      <c r="AB10" s="17">
        <v>0.26286309084217802</v>
      </c>
      <c r="AC10" s="17">
        <v>0.14957070113422999</v>
      </c>
      <c r="AD10" s="17">
        <v>0.230841199130011</v>
      </c>
      <c r="AE10" s="17"/>
      <c r="AF10" s="17">
        <v>0.18086122851192801</v>
      </c>
      <c r="AG10" s="17">
        <v>0.183819234534461</v>
      </c>
      <c r="AH10" s="17">
        <v>0.217710705870168</v>
      </c>
      <c r="AI10" s="17">
        <v>0.13054144992229</v>
      </c>
      <c r="AJ10" s="17">
        <v>0.17263023382014001</v>
      </c>
      <c r="AK10" s="17">
        <v>0.217210922051119</v>
      </c>
      <c r="AL10" s="17">
        <v>0.157603394088972</v>
      </c>
      <c r="AM10" s="17">
        <v>0.209722492098014</v>
      </c>
      <c r="AN10" s="17">
        <v>0.232505476481107</v>
      </c>
      <c r="AO10" s="17">
        <v>0.20061628157963199</v>
      </c>
      <c r="AP10" s="17">
        <v>0.20421756390041401</v>
      </c>
      <c r="AQ10" s="17">
        <v>0.154273821595588</v>
      </c>
      <c r="AR10" s="17">
        <v>0.23933416859405901</v>
      </c>
      <c r="AS10" s="17">
        <v>0.14834181587834999</v>
      </c>
      <c r="AT10" s="17">
        <v>0.30645676619745199</v>
      </c>
      <c r="AU10" s="17">
        <v>0.187948254453008</v>
      </c>
      <c r="AV10" s="17"/>
      <c r="AW10" s="17">
        <v>0.21067447657709101</v>
      </c>
      <c r="AX10" s="17">
        <v>0.19237647181679199</v>
      </c>
      <c r="AY10" s="17">
        <v>0.19298370413205099</v>
      </c>
      <c r="AZ10" s="17">
        <v>0.18945695958559</v>
      </c>
      <c r="BA10" s="17">
        <v>0.132825058086911</v>
      </c>
      <c r="BB10" s="17"/>
      <c r="BC10" s="17">
        <v>0.198741665232811</v>
      </c>
      <c r="BD10" s="17">
        <v>0.19068390618214201</v>
      </c>
      <c r="BE10" s="17">
        <v>0.18531310389457201</v>
      </c>
      <c r="BF10" s="17">
        <v>0.216013629456038</v>
      </c>
      <c r="BG10" s="17">
        <v>0.217153960449502</v>
      </c>
      <c r="BH10" s="17"/>
      <c r="BI10" s="17">
        <v>0.18739095361604099</v>
      </c>
      <c r="BJ10" s="17"/>
      <c r="BK10" s="17">
        <v>0.17553170954171499</v>
      </c>
      <c r="BL10" s="17">
        <v>0.21747946861225201</v>
      </c>
      <c r="BM10" s="17">
        <v>0.18576680538387699</v>
      </c>
      <c r="BN10" s="17">
        <v>0.24586054878330399</v>
      </c>
      <c r="BO10" s="17"/>
      <c r="BP10" s="17">
        <v>0.15741864095376501</v>
      </c>
      <c r="BQ10" s="17">
        <v>0.24121961469445199</v>
      </c>
      <c r="BR10" s="17">
        <v>0.14466368190262599</v>
      </c>
      <c r="BS10" s="17">
        <v>9.68718176718006E-2</v>
      </c>
      <c r="BT10" s="17">
        <v>0.21322228288938999</v>
      </c>
      <c r="BU10" s="17"/>
      <c r="BV10" s="17">
        <v>0.19827777689617199</v>
      </c>
      <c r="BW10" s="17">
        <v>0.296448128966675</v>
      </c>
      <c r="BX10" s="17">
        <v>0.22852684253158601</v>
      </c>
      <c r="BY10" s="17">
        <v>8.9858339645003796E-2</v>
      </c>
      <c r="BZ10" s="17">
        <v>0.24994294767654601</v>
      </c>
      <c r="CA10" s="17"/>
      <c r="CB10" s="17">
        <v>0.10904149453229101</v>
      </c>
      <c r="CC10" s="17">
        <v>0.24392169644909401</v>
      </c>
      <c r="CD10" s="17"/>
      <c r="CE10" s="17">
        <v>0.28846727373392</v>
      </c>
      <c r="CF10" s="17"/>
      <c r="CG10" s="17">
        <v>0.12796113328395001</v>
      </c>
    </row>
    <row r="11" spans="2:85" x14ac:dyDescent="0.35">
      <c r="B11" s="18" t="s">
        <v>77</v>
      </c>
      <c r="C11" s="17">
        <v>5.1961249704632999E-2</v>
      </c>
      <c r="D11" s="17">
        <v>5.1981933694431798E-2</v>
      </c>
      <c r="E11" s="17">
        <v>5.2095168361896503E-2</v>
      </c>
      <c r="F11" s="17"/>
      <c r="G11" s="17">
        <v>4.3097372260454403E-2</v>
      </c>
      <c r="H11" s="17">
        <v>9.7324654168986099E-2</v>
      </c>
      <c r="I11" s="17">
        <v>6.1989761833404197E-2</v>
      </c>
      <c r="J11" s="17">
        <v>3.6982845360638797E-2</v>
      </c>
      <c r="K11" s="17">
        <v>3.1759901777843498E-2</v>
      </c>
      <c r="L11" s="17">
        <v>3.8528828503264098E-2</v>
      </c>
      <c r="M11" s="17"/>
      <c r="N11" s="17">
        <v>5.8577359546979499E-2</v>
      </c>
      <c r="O11" s="17">
        <v>4.7498497033575601E-2</v>
      </c>
      <c r="P11" s="17">
        <v>4.8620314066006899E-2</v>
      </c>
      <c r="Q11" s="17">
        <v>5.2812827212426597E-2</v>
      </c>
      <c r="R11" s="17"/>
      <c r="S11" s="17">
        <v>8.1228572913951802E-2</v>
      </c>
      <c r="T11" s="17">
        <v>6.0634982581978698E-2</v>
      </c>
      <c r="U11" s="17">
        <v>4.5741562215056299E-2</v>
      </c>
      <c r="V11" s="17">
        <v>4.5372750600212397E-2</v>
      </c>
      <c r="W11" s="17">
        <v>4.1385973588951699E-2</v>
      </c>
      <c r="X11" s="17">
        <v>6.3941677154014095E-2</v>
      </c>
      <c r="Y11" s="17">
        <v>7.2367319321430507E-2</v>
      </c>
      <c r="Z11" s="17">
        <v>5.6644491903052298E-2</v>
      </c>
      <c r="AA11" s="17">
        <v>3.7375388970578002E-2</v>
      </c>
      <c r="AB11" s="17">
        <v>3.1389523569909698E-2</v>
      </c>
      <c r="AC11" s="17">
        <v>1.1003887036782799E-2</v>
      </c>
      <c r="AD11" s="17">
        <v>2.59991777190129E-2</v>
      </c>
      <c r="AE11" s="17"/>
      <c r="AF11" s="17">
        <v>7.8222354546068407E-2</v>
      </c>
      <c r="AG11" s="17">
        <v>5.7444488598565199E-2</v>
      </c>
      <c r="AH11" s="17">
        <v>3.8082054647051798E-2</v>
      </c>
      <c r="AI11" s="17">
        <v>5.2729804431631E-2</v>
      </c>
      <c r="AJ11" s="17">
        <v>3.7957614578733402E-2</v>
      </c>
      <c r="AK11" s="17">
        <v>4.91101430646066E-2</v>
      </c>
      <c r="AL11" s="17">
        <v>4.52884768396003E-2</v>
      </c>
      <c r="AM11" s="17">
        <v>8.0938966763473993E-2</v>
      </c>
      <c r="AN11" s="17">
        <v>5.1685202327177701E-2</v>
      </c>
      <c r="AO11" s="17">
        <v>3.94747431049099E-2</v>
      </c>
      <c r="AP11" s="17">
        <v>2.8923465317584201E-2</v>
      </c>
      <c r="AQ11" s="17">
        <v>4.6391455550422497E-2</v>
      </c>
      <c r="AR11" s="17">
        <v>5.4651517047941203E-2</v>
      </c>
      <c r="AS11" s="17">
        <v>2.0357258157160101E-2</v>
      </c>
      <c r="AT11" s="17">
        <v>7.2335872594238307E-2</v>
      </c>
      <c r="AU11" s="17">
        <v>9.6665770954942706E-2</v>
      </c>
      <c r="AV11" s="17"/>
      <c r="AW11" s="17">
        <v>4.5634911111015398E-2</v>
      </c>
      <c r="AX11" s="17">
        <v>6.3113256602129394E-2</v>
      </c>
      <c r="AY11" s="17">
        <v>5.9247746727446003E-2</v>
      </c>
      <c r="AZ11" s="17">
        <v>5.41259414831688E-2</v>
      </c>
      <c r="BA11" s="17">
        <v>7.6608111638027901E-2</v>
      </c>
      <c r="BB11" s="17"/>
      <c r="BC11" s="17">
        <v>9.3322197680089397E-2</v>
      </c>
      <c r="BD11" s="17">
        <v>5.4726699750406602E-2</v>
      </c>
      <c r="BE11" s="17">
        <v>4.1474832801713699E-2</v>
      </c>
      <c r="BF11" s="17">
        <v>4.0521360470645001E-2</v>
      </c>
      <c r="BG11" s="17">
        <v>5.3474700091823799E-2</v>
      </c>
      <c r="BH11" s="17"/>
      <c r="BI11" s="17">
        <v>5.1054465107448502E-2</v>
      </c>
      <c r="BJ11" s="17"/>
      <c r="BK11" s="17">
        <v>5.8384739443757702E-2</v>
      </c>
      <c r="BL11" s="17">
        <v>4.6743303758664E-2</v>
      </c>
      <c r="BM11" s="17">
        <v>5.2199977450539801E-2</v>
      </c>
      <c r="BN11" s="17">
        <v>6.0525766679236398E-2</v>
      </c>
      <c r="BO11" s="17"/>
      <c r="BP11" s="17">
        <v>3.99195834044321E-2</v>
      </c>
      <c r="BQ11" s="17">
        <v>3.9988149806774599E-2</v>
      </c>
      <c r="BR11" s="17">
        <v>0.19803192558302801</v>
      </c>
      <c r="BS11" s="17">
        <v>2.9321367167316099E-2</v>
      </c>
      <c r="BT11" s="17">
        <v>5.7048754423160701E-2</v>
      </c>
      <c r="BU11" s="17"/>
      <c r="BV11" s="17">
        <v>5.5432919829060401E-2</v>
      </c>
      <c r="BW11" s="17">
        <v>3.0874506740588701E-2</v>
      </c>
      <c r="BX11" s="17">
        <v>0.17524326813303401</v>
      </c>
      <c r="BY11" s="17">
        <v>3.06503880117323E-2</v>
      </c>
      <c r="BZ11" s="17">
        <v>4.2787950621521E-2</v>
      </c>
      <c r="CA11" s="17"/>
      <c r="CB11" s="17">
        <v>5.6867904326305299E-2</v>
      </c>
      <c r="CC11" s="17">
        <v>4.9087473417943103E-2</v>
      </c>
      <c r="CD11" s="17"/>
      <c r="CE11" s="17">
        <v>3.0409393658838001E-2</v>
      </c>
      <c r="CF11" s="17"/>
      <c r="CG11" s="17">
        <v>2.14095096343111E-2</v>
      </c>
    </row>
    <row r="12" spans="2:85" x14ac:dyDescent="0.35">
      <c r="B12" s="18" t="s">
        <v>79</v>
      </c>
      <c r="C12" s="17">
        <v>0.113176550374976</v>
      </c>
      <c r="D12" s="17">
        <v>0.126733666757081</v>
      </c>
      <c r="E12" s="17">
        <v>9.8911174436617594E-2</v>
      </c>
      <c r="F12" s="17"/>
      <c r="G12" s="17">
        <v>0.12873358836135301</v>
      </c>
      <c r="H12" s="17">
        <v>0.124758124322457</v>
      </c>
      <c r="I12" s="17">
        <v>9.53342346275389E-2</v>
      </c>
      <c r="J12" s="17">
        <v>0.10370968336998</v>
      </c>
      <c r="K12" s="17">
        <v>0.12053630616861501</v>
      </c>
      <c r="L12" s="17">
        <v>0.110694260605483</v>
      </c>
      <c r="M12" s="17"/>
      <c r="N12" s="17">
        <v>0.12679686743867599</v>
      </c>
      <c r="O12" s="17">
        <v>0.122861079353686</v>
      </c>
      <c r="P12" s="17">
        <v>0.110521747052437</v>
      </c>
      <c r="Q12" s="17">
        <v>9.16363371351573E-2</v>
      </c>
      <c r="R12" s="17"/>
      <c r="S12" s="17">
        <v>0.149473153217417</v>
      </c>
      <c r="T12" s="17">
        <v>0.108158020643931</v>
      </c>
      <c r="U12" s="17">
        <v>7.9045548198643706E-2</v>
      </c>
      <c r="V12" s="17">
        <v>0.12748191209818799</v>
      </c>
      <c r="W12" s="17">
        <v>7.0176313208976202E-2</v>
      </c>
      <c r="X12" s="17">
        <v>0.11626306983415401</v>
      </c>
      <c r="Y12" s="17">
        <v>0.10401604237902699</v>
      </c>
      <c r="Z12" s="17">
        <v>7.2820929766989895E-2</v>
      </c>
      <c r="AA12" s="17">
        <v>0.102942372065485</v>
      </c>
      <c r="AB12" s="17">
        <v>0.14053977302713</v>
      </c>
      <c r="AC12" s="17">
        <v>7.5143003024756794E-2</v>
      </c>
      <c r="AD12" s="17">
        <v>0.20122636361926399</v>
      </c>
      <c r="AE12" s="17"/>
      <c r="AF12" s="17">
        <v>0</v>
      </c>
      <c r="AG12" s="17">
        <v>0.11554026410521</v>
      </c>
      <c r="AH12" s="17">
        <v>5.3923172504300197E-2</v>
      </c>
      <c r="AI12" s="17">
        <v>8.6553256303795803E-2</v>
      </c>
      <c r="AJ12" s="17">
        <v>0.148736397930263</v>
      </c>
      <c r="AK12" s="17">
        <v>9.4998304236739994E-2</v>
      </c>
      <c r="AL12" s="17">
        <v>0.119290115725322</v>
      </c>
      <c r="AM12" s="17">
        <v>7.7304205855336899E-2</v>
      </c>
      <c r="AN12" s="17">
        <v>0.15056944338740699</v>
      </c>
      <c r="AO12" s="17">
        <v>0.14039514496384201</v>
      </c>
      <c r="AP12" s="17">
        <v>0.12300466196839301</v>
      </c>
      <c r="AQ12" s="17">
        <v>8.6595462083491503E-2</v>
      </c>
      <c r="AR12" s="17">
        <v>0.14979103327670601</v>
      </c>
      <c r="AS12" s="17">
        <v>7.7663386403094406E-2</v>
      </c>
      <c r="AT12" s="17">
        <v>7.3766556359407806E-2</v>
      </c>
      <c r="AU12" s="17">
        <v>0.21889124459685499</v>
      </c>
      <c r="AV12" s="17"/>
      <c r="AW12" s="17">
        <v>8.5863432703392598E-2</v>
      </c>
      <c r="AX12" s="17">
        <v>8.6293469629820804E-2</v>
      </c>
      <c r="AY12" s="17">
        <v>0.14241769362116199</v>
      </c>
      <c r="AZ12" s="17">
        <v>0.12469723155778301</v>
      </c>
      <c r="BA12" s="17">
        <v>0.14855405919664599</v>
      </c>
      <c r="BB12" s="17"/>
      <c r="BC12" s="17">
        <v>9.8619518295614106E-2</v>
      </c>
      <c r="BD12" s="17">
        <v>0.12948194144234099</v>
      </c>
      <c r="BE12" s="17">
        <v>0.125710083963778</v>
      </c>
      <c r="BF12" s="17">
        <v>5.7903230210051802E-2</v>
      </c>
      <c r="BG12" s="17">
        <v>8.7500984428623793E-2</v>
      </c>
      <c r="BH12" s="17"/>
      <c r="BI12" s="17">
        <v>0.113640783814726</v>
      </c>
      <c r="BJ12" s="17"/>
      <c r="BK12" s="17">
        <v>0.10364889731037601</v>
      </c>
      <c r="BL12" s="17">
        <v>0.128889530462442</v>
      </c>
      <c r="BM12" s="17">
        <v>0.105654688801802</v>
      </c>
      <c r="BN12" s="17">
        <v>0.169671046673706</v>
      </c>
      <c r="BO12" s="17"/>
      <c r="BP12" s="17">
        <v>0.160415548289982</v>
      </c>
      <c r="BQ12" s="17">
        <v>9.5906298823392494E-2</v>
      </c>
      <c r="BR12" s="17">
        <v>0.122854146480864</v>
      </c>
      <c r="BS12" s="17">
        <v>5.7829743390124901E-2</v>
      </c>
      <c r="BT12" s="17">
        <v>0.29897013925857602</v>
      </c>
      <c r="BU12" s="17"/>
      <c r="BV12" s="17">
        <v>0.117010151364192</v>
      </c>
      <c r="BW12" s="17">
        <v>7.7831763552305505E-2</v>
      </c>
      <c r="BX12" s="17">
        <v>0.13033827806992501</v>
      </c>
      <c r="BY12" s="17">
        <v>7.4258565972495805E-2</v>
      </c>
      <c r="BZ12" s="17">
        <v>0.25875752404755498</v>
      </c>
      <c r="CA12" s="17"/>
      <c r="CB12" s="17">
        <v>9.4562241727502896E-2</v>
      </c>
      <c r="CC12" s="17">
        <v>0.12407875623800201</v>
      </c>
      <c r="CD12" s="17"/>
      <c r="CE12" s="17">
        <v>6.7282570786716997E-2</v>
      </c>
      <c r="CF12" s="17"/>
      <c r="CG12" s="17">
        <v>8.9280055285298199E-2</v>
      </c>
    </row>
    <row r="13" spans="2:85" x14ac:dyDescent="0.35">
      <c r="B13" s="18" t="s">
        <v>78</v>
      </c>
      <c r="C13" s="17">
        <v>0.120343855726636</v>
      </c>
      <c r="D13" s="17">
        <v>0.143149051989889</v>
      </c>
      <c r="E13" s="17">
        <v>9.8458380733698198E-2</v>
      </c>
      <c r="F13" s="17"/>
      <c r="G13" s="17">
        <v>0.14731096253478801</v>
      </c>
      <c r="H13" s="17">
        <v>0.142001092687983</v>
      </c>
      <c r="I13" s="17">
        <v>0.128303388170426</v>
      </c>
      <c r="J13" s="17">
        <v>9.5200705656477702E-2</v>
      </c>
      <c r="K13" s="17">
        <v>0.112102484068418</v>
      </c>
      <c r="L13" s="17">
        <v>0.104342608776768</v>
      </c>
      <c r="M13" s="17"/>
      <c r="N13" s="17">
        <v>0.10155611172428999</v>
      </c>
      <c r="O13" s="17">
        <v>0.120119387331706</v>
      </c>
      <c r="P13" s="17">
        <v>0.15012382683232001</v>
      </c>
      <c r="Q13" s="17">
        <v>0.11562444265271</v>
      </c>
      <c r="R13" s="17"/>
      <c r="S13" s="17">
        <v>6.1261468083833301E-2</v>
      </c>
      <c r="T13" s="17">
        <v>0.115177866757961</v>
      </c>
      <c r="U13" s="17">
        <v>0.139018025451459</v>
      </c>
      <c r="V13" s="17">
        <v>0.12958053132596301</v>
      </c>
      <c r="W13" s="17">
        <v>0.16820386664647199</v>
      </c>
      <c r="X13" s="17">
        <v>8.6895847769487902E-2</v>
      </c>
      <c r="Y13" s="17">
        <v>0.14662993339719901</v>
      </c>
      <c r="Z13" s="17">
        <v>0.14548463426220701</v>
      </c>
      <c r="AA13" s="17">
        <v>0.15079144758327301</v>
      </c>
      <c r="AB13" s="17">
        <v>7.7475797042840605E-2</v>
      </c>
      <c r="AC13" s="17">
        <v>0.198638518791145</v>
      </c>
      <c r="AD13" s="17">
        <v>0.11305951562618199</v>
      </c>
      <c r="AE13" s="17"/>
      <c r="AF13" s="17">
        <v>0.20579349770056399</v>
      </c>
      <c r="AG13" s="17">
        <v>8.4003011500185396E-2</v>
      </c>
      <c r="AH13" s="17">
        <v>0.120447539784389</v>
      </c>
      <c r="AI13" s="17">
        <v>0.13623874516106099</v>
      </c>
      <c r="AJ13" s="17">
        <v>8.9743564128740794E-2</v>
      </c>
      <c r="AK13" s="17">
        <v>0.118939165661729</v>
      </c>
      <c r="AL13" s="17">
        <v>0.15370261116868</v>
      </c>
      <c r="AM13" s="17">
        <v>0.13531519206766099</v>
      </c>
      <c r="AN13" s="17">
        <v>0.117927518863036</v>
      </c>
      <c r="AO13" s="17">
        <v>0.129305792876237</v>
      </c>
      <c r="AP13" s="17">
        <v>0.12706243850912899</v>
      </c>
      <c r="AQ13" s="17">
        <v>0.13103802849710999</v>
      </c>
      <c r="AR13" s="17">
        <v>9.9847118994286305E-2</v>
      </c>
      <c r="AS13" s="17">
        <v>6.4904628172571699E-2</v>
      </c>
      <c r="AT13" s="17">
        <v>0.15156874590352601</v>
      </c>
      <c r="AU13" s="17">
        <v>0.101320447587281</v>
      </c>
      <c r="AV13" s="17"/>
      <c r="AW13" s="17">
        <v>8.7133640979747295E-2</v>
      </c>
      <c r="AX13" s="17">
        <v>0.13138053551617199</v>
      </c>
      <c r="AY13" s="17">
        <v>0.108845480237156</v>
      </c>
      <c r="AZ13" s="17">
        <v>0.15966430514508101</v>
      </c>
      <c r="BA13" s="17">
        <v>0.14500255625844899</v>
      </c>
      <c r="BB13" s="17"/>
      <c r="BC13" s="17">
        <v>0.14178070197857401</v>
      </c>
      <c r="BD13" s="17">
        <v>0.12893643051703901</v>
      </c>
      <c r="BE13" s="17">
        <v>0.11282840768840501</v>
      </c>
      <c r="BF13" s="17">
        <v>8.8057838074301495E-2</v>
      </c>
      <c r="BG13" s="17">
        <v>0.18138714551972701</v>
      </c>
      <c r="BH13" s="17"/>
      <c r="BI13" s="17">
        <v>0.119435977617982</v>
      </c>
      <c r="BJ13" s="17"/>
      <c r="BK13" s="17">
        <v>0.14142791880976599</v>
      </c>
      <c r="BL13" s="17">
        <v>9.6050234489889599E-2</v>
      </c>
      <c r="BM13" s="17">
        <v>0.12887956907225001</v>
      </c>
      <c r="BN13" s="17">
        <v>5.5095146416515299E-2</v>
      </c>
      <c r="BO13" s="17"/>
      <c r="BP13" s="17">
        <v>5.6634375993492303E-2</v>
      </c>
      <c r="BQ13" s="17">
        <v>0.13434944132715901</v>
      </c>
      <c r="BR13" s="17">
        <v>9.0374672580810306E-2</v>
      </c>
      <c r="BS13" s="17">
        <v>0.25485844962961501</v>
      </c>
      <c r="BT13" s="17">
        <v>0.15118421526829501</v>
      </c>
      <c r="BU13" s="17"/>
      <c r="BV13" s="17">
        <v>6.3823203708456705E-2</v>
      </c>
      <c r="BW13" s="17">
        <v>9.7976221311496803E-2</v>
      </c>
      <c r="BX13" s="17">
        <v>7.2040730301604794E-2</v>
      </c>
      <c r="BY13" s="17">
        <v>0.220244903376415</v>
      </c>
      <c r="BZ13" s="17">
        <v>0.17347653412953301</v>
      </c>
      <c r="CA13" s="17"/>
      <c r="CB13" s="17">
        <v>0.16143057037449199</v>
      </c>
      <c r="CC13" s="17">
        <v>9.6279796737955795E-2</v>
      </c>
      <c r="CD13" s="17"/>
      <c r="CE13" s="17">
        <v>0.10435609139462799</v>
      </c>
      <c r="CF13" s="17"/>
      <c r="CG13" s="17">
        <v>0.17654318352860601</v>
      </c>
    </row>
    <row r="14" spans="2:85" x14ac:dyDescent="0.35">
      <c r="B14" s="18" t="s">
        <v>231</v>
      </c>
      <c r="C14" s="17">
        <v>2.0991679259792201E-2</v>
      </c>
      <c r="D14" s="17">
        <v>1.8138991919548399E-2</v>
      </c>
      <c r="E14" s="17">
        <v>2.3836212680221899E-2</v>
      </c>
      <c r="F14" s="17"/>
      <c r="G14" s="17">
        <v>3.6681927977506697E-2</v>
      </c>
      <c r="H14" s="17">
        <v>2.7231675899921901E-2</v>
      </c>
      <c r="I14" s="17">
        <v>1.0830579259702501E-2</v>
      </c>
      <c r="J14" s="17">
        <v>2.48453507896657E-2</v>
      </c>
      <c r="K14" s="17">
        <v>7.24377110176006E-3</v>
      </c>
      <c r="L14" s="17">
        <v>1.9845848549530799E-2</v>
      </c>
      <c r="M14" s="17"/>
      <c r="N14" s="17">
        <v>1.16591591834038E-2</v>
      </c>
      <c r="O14" s="17">
        <v>1.7957627085951899E-2</v>
      </c>
      <c r="P14" s="17">
        <v>2.5935611103550599E-2</v>
      </c>
      <c r="Q14" s="17">
        <v>3.0043488614656499E-2</v>
      </c>
      <c r="R14" s="17"/>
      <c r="S14" s="17">
        <v>2.4798703776940101E-2</v>
      </c>
      <c r="T14" s="17">
        <v>1.01521908768524E-2</v>
      </c>
      <c r="U14" s="17">
        <v>4.9930385854238804E-3</v>
      </c>
      <c r="V14" s="17">
        <v>4.9164557754850001E-3</v>
      </c>
      <c r="W14" s="17">
        <v>2.3957698457663702E-2</v>
      </c>
      <c r="X14" s="17">
        <v>2.64986666058015E-2</v>
      </c>
      <c r="Y14" s="17">
        <v>0</v>
      </c>
      <c r="Z14" s="17">
        <v>0</v>
      </c>
      <c r="AA14" s="17">
        <v>7.9328248148499703E-3</v>
      </c>
      <c r="AB14" s="17">
        <v>8.7800619376271899E-2</v>
      </c>
      <c r="AC14" s="17">
        <v>2.10922483517152E-2</v>
      </c>
      <c r="AD14" s="17">
        <v>4.8107235300019799E-2</v>
      </c>
      <c r="AE14" s="17"/>
      <c r="AF14" s="17">
        <v>4.8487907899237299E-2</v>
      </c>
      <c r="AG14" s="17">
        <v>1.4423627055070901E-2</v>
      </c>
      <c r="AH14" s="17">
        <v>4.28058984978806E-2</v>
      </c>
      <c r="AI14" s="17">
        <v>5.2385952769602298E-2</v>
      </c>
      <c r="AJ14" s="17">
        <v>2.39808475399605E-2</v>
      </c>
      <c r="AK14" s="17">
        <v>1.0220921323789401E-2</v>
      </c>
      <c r="AL14" s="17">
        <v>2.0141985568031401E-2</v>
      </c>
      <c r="AM14" s="17">
        <v>2.85938419462143E-2</v>
      </c>
      <c r="AN14" s="17">
        <v>1.9335290947095501E-2</v>
      </c>
      <c r="AO14" s="17">
        <v>1.77360833574014E-2</v>
      </c>
      <c r="AP14" s="17">
        <v>2.73310752766102E-2</v>
      </c>
      <c r="AQ14" s="17">
        <v>5.6802102318493503E-3</v>
      </c>
      <c r="AR14" s="17">
        <v>8.9581361417347492E-3</v>
      </c>
      <c r="AS14" s="17">
        <v>4.0205808435364802E-2</v>
      </c>
      <c r="AT14" s="17">
        <v>0</v>
      </c>
      <c r="AU14" s="17">
        <v>0</v>
      </c>
      <c r="AV14" s="17"/>
      <c r="AW14" s="17">
        <v>2.76791145311845E-2</v>
      </c>
      <c r="AX14" s="17">
        <v>1.5192576161105699E-2</v>
      </c>
      <c r="AY14" s="17">
        <v>2.09286802880141E-2</v>
      </c>
      <c r="AZ14" s="17">
        <v>2.2415552346567901E-2</v>
      </c>
      <c r="BA14" s="17">
        <v>1.9324324418671601E-2</v>
      </c>
      <c r="BB14" s="17"/>
      <c r="BC14" s="17">
        <v>2.4352545777236799E-2</v>
      </c>
      <c r="BD14" s="17">
        <v>1.6576807709320698E-2</v>
      </c>
      <c r="BE14" s="17">
        <v>2.4056897886071599E-2</v>
      </c>
      <c r="BF14" s="17">
        <v>1.66922653347551E-2</v>
      </c>
      <c r="BG14" s="17">
        <v>4.2515960442577799E-2</v>
      </c>
      <c r="BH14" s="17"/>
      <c r="BI14" s="17">
        <v>1.9224681740754802E-2</v>
      </c>
      <c r="BJ14" s="17"/>
      <c r="BK14" s="17">
        <v>2.2321894027723201E-2</v>
      </c>
      <c r="BL14" s="17">
        <v>2.5581865013706299E-2</v>
      </c>
      <c r="BM14" s="17">
        <v>1.89682995264959E-2</v>
      </c>
      <c r="BN14" s="17">
        <v>0</v>
      </c>
      <c r="BO14" s="17"/>
      <c r="BP14" s="17">
        <v>2.4815192484892198E-3</v>
      </c>
      <c r="BQ14" s="17">
        <v>2.3608744656474601E-2</v>
      </c>
      <c r="BR14" s="17">
        <v>2.25504501308595E-2</v>
      </c>
      <c r="BS14" s="17">
        <v>3.4426091962501897E-2</v>
      </c>
      <c r="BT14" s="17">
        <v>4.2428985944987499E-3</v>
      </c>
      <c r="BU14" s="17"/>
      <c r="BV14" s="17">
        <v>8.9563879624313999E-3</v>
      </c>
      <c r="BW14" s="17">
        <v>2.6117012990736401E-2</v>
      </c>
      <c r="BX14" s="17">
        <v>1.5658666044793101E-2</v>
      </c>
      <c r="BY14" s="17">
        <v>1.7147467800992501E-2</v>
      </c>
      <c r="BZ14" s="17">
        <v>1.4711030393748501E-2</v>
      </c>
      <c r="CA14" s="17"/>
      <c r="CB14" s="17">
        <v>2.61146892844311E-2</v>
      </c>
      <c r="CC14" s="17">
        <v>1.7991185876733502E-2</v>
      </c>
      <c r="CD14" s="17"/>
      <c r="CE14" s="17">
        <v>2.3233848767777301E-2</v>
      </c>
      <c r="CF14" s="17"/>
      <c r="CG14" s="17">
        <v>4.6842282291994899E-2</v>
      </c>
    </row>
    <row r="15" spans="2:85" x14ac:dyDescent="0.35">
      <c r="B15" s="18" t="s">
        <v>232</v>
      </c>
      <c r="C15" s="17">
        <v>1.7718962904142301E-2</v>
      </c>
      <c r="D15" s="17">
        <v>2.0022076377756302E-2</v>
      </c>
      <c r="E15" s="17">
        <v>1.55252369120544E-2</v>
      </c>
      <c r="F15" s="17"/>
      <c r="G15" s="17">
        <v>3.4267943298884301E-2</v>
      </c>
      <c r="H15" s="17">
        <v>2.87773941846605E-2</v>
      </c>
      <c r="I15" s="17">
        <v>1.84897290625574E-2</v>
      </c>
      <c r="J15" s="17">
        <v>6.1638158541206002E-3</v>
      </c>
      <c r="K15" s="17">
        <v>9.5093346102250297E-3</v>
      </c>
      <c r="L15" s="17">
        <v>1.20184279413707E-2</v>
      </c>
      <c r="M15" s="17"/>
      <c r="N15" s="17">
        <v>2.24636605879012E-2</v>
      </c>
      <c r="O15" s="17">
        <v>1.9761852387523302E-2</v>
      </c>
      <c r="P15" s="17">
        <v>5.6409760528171498E-3</v>
      </c>
      <c r="Q15" s="17">
        <v>2.1240464475365602E-2</v>
      </c>
      <c r="R15" s="17"/>
      <c r="S15" s="17">
        <v>1.31939185954612E-2</v>
      </c>
      <c r="T15" s="17">
        <v>1.13850471961278E-2</v>
      </c>
      <c r="U15" s="17">
        <v>2.2413084601918602E-2</v>
      </c>
      <c r="V15" s="17">
        <v>5.4410588619099899E-3</v>
      </c>
      <c r="W15" s="17">
        <v>5.5953832087941901E-3</v>
      </c>
      <c r="X15" s="17">
        <v>1.88854499220125E-2</v>
      </c>
      <c r="Y15" s="17">
        <v>1.33624945083311E-2</v>
      </c>
      <c r="Z15" s="17">
        <v>5.2672133870084598E-2</v>
      </c>
      <c r="AA15" s="17">
        <v>7.8567571574343405E-3</v>
      </c>
      <c r="AB15" s="17">
        <v>3.1041145460104402E-2</v>
      </c>
      <c r="AC15" s="17">
        <v>4.7958408285924597E-2</v>
      </c>
      <c r="AD15" s="17">
        <v>2.6222596622603699E-2</v>
      </c>
      <c r="AE15" s="17"/>
      <c r="AF15" s="17">
        <v>7.3562234927905507E-2</v>
      </c>
      <c r="AG15" s="17">
        <v>0</v>
      </c>
      <c r="AH15" s="17">
        <v>5.9758729433063099E-3</v>
      </c>
      <c r="AI15" s="17">
        <v>7.4652983642350401E-2</v>
      </c>
      <c r="AJ15" s="17">
        <v>1.7903235283483698E-2</v>
      </c>
      <c r="AK15" s="17">
        <v>1.9273851500371499E-2</v>
      </c>
      <c r="AL15" s="17">
        <v>1.27341037040826E-2</v>
      </c>
      <c r="AM15" s="17">
        <v>0</v>
      </c>
      <c r="AN15" s="17">
        <v>2.7652546260731201E-2</v>
      </c>
      <c r="AO15" s="17">
        <v>3.3081179865579798E-2</v>
      </c>
      <c r="AP15" s="17">
        <v>5.1051272092610097E-3</v>
      </c>
      <c r="AQ15" s="17">
        <v>7.6997887417894501E-3</v>
      </c>
      <c r="AR15" s="17">
        <v>1.7723021905620001E-2</v>
      </c>
      <c r="AS15" s="17">
        <v>3.58106348976404E-2</v>
      </c>
      <c r="AT15" s="17">
        <v>0</v>
      </c>
      <c r="AU15" s="17">
        <v>1.01541555755204E-2</v>
      </c>
      <c r="AV15" s="17"/>
      <c r="AW15" s="17">
        <v>6.53686599953846E-3</v>
      </c>
      <c r="AX15" s="17">
        <v>9.1429206830510295E-3</v>
      </c>
      <c r="AY15" s="17">
        <v>3.33583320667524E-2</v>
      </c>
      <c r="AZ15" s="17">
        <v>2.6983787026433899E-2</v>
      </c>
      <c r="BA15" s="17">
        <v>1.5216239221852199E-2</v>
      </c>
      <c r="BB15" s="17"/>
      <c r="BC15" s="17">
        <v>4.23908778322694E-2</v>
      </c>
      <c r="BD15" s="17">
        <v>8.12875817136215E-3</v>
      </c>
      <c r="BE15" s="17">
        <v>1.5871930214744399E-2</v>
      </c>
      <c r="BF15" s="17">
        <v>2.3433038384784201E-2</v>
      </c>
      <c r="BG15" s="17">
        <v>3.6458359384754502E-2</v>
      </c>
      <c r="BH15" s="17"/>
      <c r="BI15" s="17">
        <v>1.78476445380812E-2</v>
      </c>
      <c r="BJ15" s="17"/>
      <c r="BK15" s="17">
        <v>1.97859911744666E-2</v>
      </c>
      <c r="BL15" s="17">
        <v>1.3139013432468699E-2</v>
      </c>
      <c r="BM15" s="17">
        <v>1.9373512263868801E-2</v>
      </c>
      <c r="BN15" s="17">
        <v>1.98091359520512E-2</v>
      </c>
      <c r="BO15" s="17"/>
      <c r="BP15" s="17">
        <v>1.5335123988091601E-2</v>
      </c>
      <c r="BQ15" s="17">
        <v>1.51937244117043E-2</v>
      </c>
      <c r="BR15" s="17">
        <v>3.2805063700164602E-2</v>
      </c>
      <c r="BS15" s="17">
        <v>1.12192865489971E-2</v>
      </c>
      <c r="BT15" s="17">
        <v>3.6664663801281999E-2</v>
      </c>
      <c r="BU15" s="17"/>
      <c r="BV15" s="17">
        <v>8.8385924740845001E-3</v>
      </c>
      <c r="BW15" s="17">
        <v>1.46827084042166E-2</v>
      </c>
      <c r="BX15" s="17">
        <v>4.4917927806460501E-3</v>
      </c>
      <c r="BY15" s="17">
        <v>1.97429489545312E-2</v>
      </c>
      <c r="BZ15" s="17">
        <v>2.2317379887697299E-2</v>
      </c>
      <c r="CA15" s="17"/>
      <c r="CB15" s="17">
        <v>1.27504355450614E-2</v>
      </c>
      <c r="CC15" s="17">
        <v>2.0628977405923201E-2</v>
      </c>
      <c r="CD15" s="17"/>
      <c r="CE15" s="17">
        <v>1.43586795775641E-2</v>
      </c>
      <c r="CF15" s="17"/>
      <c r="CG15" s="17">
        <v>4.5230415368535696E-3</v>
      </c>
    </row>
    <row r="16" spans="2:85" x14ac:dyDescent="0.35">
      <c r="B16" s="18" t="s">
        <v>233</v>
      </c>
      <c r="C16" s="19">
        <v>0.1217708506663</v>
      </c>
      <c r="D16" s="19">
        <v>9.2657838455251301E-2</v>
      </c>
      <c r="E16" s="19">
        <v>0.150526458985038</v>
      </c>
      <c r="F16" s="19"/>
      <c r="G16" s="19">
        <v>0.13939826457857599</v>
      </c>
      <c r="H16" s="19">
        <v>0.14897317682585701</v>
      </c>
      <c r="I16" s="19">
        <v>0.117924648683516</v>
      </c>
      <c r="J16" s="19">
        <v>9.9126492596542104E-2</v>
      </c>
      <c r="K16" s="19">
        <v>0.11993073127543501</v>
      </c>
      <c r="L16" s="19">
        <v>0.11072384600505999</v>
      </c>
      <c r="M16" s="19"/>
      <c r="N16" s="19">
        <v>9.6669997415858702E-2</v>
      </c>
      <c r="O16" s="19">
        <v>0.119688411083179</v>
      </c>
      <c r="P16" s="19">
        <v>0.121102924625296</v>
      </c>
      <c r="Q16" s="19">
        <v>0.15260745106463799</v>
      </c>
      <c r="R16" s="19"/>
      <c r="S16" s="19">
        <v>0.116572143868548</v>
      </c>
      <c r="T16" s="19">
        <v>0.118376597645556</v>
      </c>
      <c r="U16" s="19">
        <v>0.103475025772369</v>
      </c>
      <c r="V16" s="19">
        <v>0.102271181752163</v>
      </c>
      <c r="W16" s="19">
        <v>0.11723591551254001</v>
      </c>
      <c r="X16" s="19">
        <v>0.12710458548971701</v>
      </c>
      <c r="Y16" s="19">
        <v>0.127482166047104</v>
      </c>
      <c r="Z16" s="19">
        <v>0.125113329608394</v>
      </c>
      <c r="AA16" s="19">
        <v>0.12021993243618501</v>
      </c>
      <c r="AB16" s="19">
        <v>0.106437427720001</v>
      </c>
      <c r="AC16" s="19">
        <v>0.148846258803914</v>
      </c>
      <c r="AD16" s="19">
        <v>0.24970794732200599</v>
      </c>
      <c r="AE16" s="19"/>
      <c r="AF16" s="19">
        <v>6.6755702790151403E-2</v>
      </c>
      <c r="AG16" s="19">
        <v>0.220291151169902</v>
      </c>
      <c r="AH16" s="19">
        <v>0.20230486223692801</v>
      </c>
      <c r="AI16" s="19">
        <v>8.6261291156404504E-2</v>
      </c>
      <c r="AJ16" s="19">
        <v>0.13565092824712499</v>
      </c>
      <c r="AK16" s="19">
        <v>0.12861416625085201</v>
      </c>
      <c r="AL16" s="19">
        <v>0.110386568191391</v>
      </c>
      <c r="AM16" s="19">
        <v>0.12988335994188899</v>
      </c>
      <c r="AN16" s="19">
        <v>0.100050540840924</v>
      </c>
      <c r="AO16" s="19">
        <v>7.9388088670952997E-2</v>
      </c>
      <c r="AP16" s="19">
        <v>9.8181900911803302E-2</v>
      </c>
      <c r="AQ16" s="19">
        <v>0.123010636461205</v>
      </c>
      <c r="AR16" s="19">
        <v>5.5089237647819901E-2</v>
      </c>
      <c r="AS16" s="19">
        <v>0.15866024014486901</v>
      </c>
      <c r="AT16" s="19">
        <v>6.1227217186110697E-2</v>
      </c>
      <c r="AU16" s="19">
        <v>5.5709779406583497E-2</v>
      </c>
      <c r="AV16" s="19"/>
      <c r="AW16" s="19">
        <v>0.13796493031770499</v>
      </c>
      <c r="AX16" s="19">
        <v>0.145341097568957</v>
      </c>
      <c r="AY16" s="19">
        <v>0.100808375501158</v>
      </c>
      <c r="AZ16" s="19">
        <v>9.6628061420174896E-2</v>
      </c>
      <c r="BA16" s="19">
        <v>0.116026201135096</v>
      </c>
      <c r="BB16" s="19"/>
      <c r="BC16" s="19">
        <v>6.9047154040589698E-2</v>
      </c>
      <c r="BD16" s="19">
        <v>0.123662040649978</v>
      </c>
      <c r="BE16" s="19">
        <v>0.115815083587503</v>
      </c>
      <c r="BF16" s="19">
        <v>0.18055422663081</v>
      </c>
      <c r="BG16" s="19">
        <v>8.2007847382869606E-2</v>
      </c>
      <c r="BH16" s="19"/>
      <c r="BI16" s="19">
        <v>0.11425945848334799</v>
      </c>
      <c r="BJ16" s="19"/>
      <c r="BK16" s="19">
        <v>0.15806858098170801</v>
      </c>
      <c r="BL16" s="19">
        <v>0.10875214047585099</v>
      </c>
      <c r="BM16" s="19">
        <v>0.113356378043053</v>
      </c>
      <c r="BN16" s="19">
        <v>0.19316051581202101</v>
      </c>
      <c r="BO16" s="19"/>
      <c r="BP16" s="19">
        <v>8.1097971333612004E-2</v>
      </c>
      <c r="BQ16" s="19">
        <v>8.7476656327990399E-2</v>
      </c>
      <c r="BR16" s="19">
        <v>8.6957143239488902E-2</v>
      </c>
      <c r="BS16" s="19">
        <v>7.1456145317459294E-2</v>
      </c>
      <c r="BT16" s="19">
        <v>6.8656214535561796E-2</v>
      </c>
      <c r="BU16" s="19"/>
      <c r="BV16" s="19">
        <v>5.0902228821441999E-2</v>
      </c>
      <c r="BW16" s="19">
        <v>6.6633033256614696E-2</v>
      </c>
      <c r="BX16" s="19">
        <v>7.0965374389696703E-2</v>
      </c>
      <c r="BY16" s="19">
        <v>7.4416847806925202E-2</v>
      </c>
      <c r="BZ16" s="19">
        <v>5.2502018697362103E-2</v>
      </c>
      <c r="CA16" s="19"/>
      <c r="CB16" s="19">
        <v>7.6351440216017197E-2</v>
      </c>
      <c r="CC16" s="19">
        <v>0.148372524265037</v>
      </c>
      <c r="CD16" s="19"/>
      <c r="CE16" s="19">
        <v>6.4754775181006904E-2</v>
      </c>
      <c r="CF16" s="19"/>
      <c r="CG16" s="19">
        <v>6.09378159439872E-2</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0.20551599355858799</v>
      </c>
      <c r="D9" s="17">
        <v>0.244998141832139</v>
      </c>
      <c r="E9" s="17">
        <v>0.167617738464411</v>
      </c>
      <c r="F9" s="17"/>
      <c r="G9" s="17">
        <v>0.220390822542367</v>
      </c>
      <c r="H9" s="17">
        <v>0.254486134875897</v>
      </c>
      <c r="I9" s="17">
        <v>0.252848356313153</v>
      </c>
      <c r="J9" s="17">
        <v>0.21104639524034299</v>
      </c>
      <c r="K9" s="17">
        <v>0.155277909631167</v>
      </c>
      <c r="L9" s="17">
        <v>0.146578055199927</v>
      </c>
      <c r="M9" s="17"/>
      <c r="N9" s="17">
        <v>0.26858511495806298</v>
      </c>
      <c r="O9" s="17">
        <v>0.16609256461705199</v>
      </c>
      <c r="P9" s="17">
        <v>0.20072106701490899</v>
      </c>
      <c r="Q9" s="17">
        <v>0.184265371853256</v>
      </c>
      <c r="R9" s="17"/>
      <c r="S9" s="17">
        <v>0.35037957380057499</v>
      </c>
      <c r="T9" s="17">
        <v>0.17007309316826599</v>
      </c>
      <c r="U9" s="17">
        <v>0.158135893432271</v>
      </c>
      <c r="V9" s="17">
        <v>0.17789478314918999</v>
      </c>
      <c r="W9" s="17">
        <v>0.182084232822079</v>
      </c>
      <c r="X9" s="17">
        <v>0.227401398824219</v>
      </c>
      <c r="Y9" s="17">
        <v>0.19352108291551001</v>
      </c>
      <c r="Z9" s="17">
        <v>0.20694652437769701</v>
      </c>
      <c r="AA9" s="17">
        <v>0.18546700419689699</v>
      </c>
      <c r="AB9" s="17">
        <v>0.16130961232719401</v>
      </c>
      <c r="AC9" s="17">
        <v>0.229156091625703</v>
      </c>
      <c r="AD9" s="17">
        <v>7.8741771633345503E-2</v>
      </c>
      <c r="AE9" s="17"/>
      <c r="AF9" s="17">
        <v>0.17634631748336499</v>
      </c>
      <c r="AG9" s="17">
        <v>0.20368735408230301</v>
      </c>
      <c r="AH9" s="17">
        <v>0.153389169139377</v>
      </c>
      <c r="AI9" s="17">
        <v>0.159964243052516</v>
      </c>
      <c r="AJ9" s="17">
        <v>0.22018702798511799</v>
      </c>
      <c r="AK9" s="17">
        <v>0.173985443830142</v>
      </c>
      <c r="AL9" s="17">
        <v>0.18186017422863701</v>
      </c>
      <c r="AM9" s="17">
        <v>0.19373439374012499</v>
      </c>
      <c r="AN9" s="17">
        <v>0.17496921756584599</v>
      </c>
      <c r="AO9" s="17">
        <v>0.22072147110101401</v>
      </c>
      <c r="AP9" s="17">
        <v>0.20801871685943801</v>
      </c>
      <c r="AQ9" s="17">
        <v>0.228082305144027</v>
      </c>
      <c r="AR9" s="17">
        <v>0.27065830608261898</v>
      </c>
      <c r="AS9" s="17">
        <v>0.16680199939078599</v>
      </c>
      <c r="AT9" s="17">
        <v>0.29803107850688898</v>
      </c>
      <c r="AU9" s="17">
        <v>0.36752163152690998</v>
      </c>
      <c r="AV9" s="17"/>
      <c r="AW9" s="17">
        <v>0.18314830255850301</v>
      </c>
      <c r="AX9" s="17">
        <v>0.15427038842961099</v>
      </c>
      <c r="AY9" s="17">
        <v>0.245969526426185</v>
      </c>
      <c r="AZ9" s="17">
        <v>0.30196968613292302</v>
      </c>
      <c r="BA9" s="17">
        <v>0.41309490639351798</v>
      </c>
      <c r="BB9" s="17"/>
      <c r="BC9" s="17">
        <v>0.31984033169717702</v>
      </c>
      <c r="BD9" s="17">
        <v>0.243082154515117</v>
      </c>
      <c r="BE9" s="17">
        <v>0.15263014610862299</v>
      </c>
      <c r="BF9" s="17">
        <v>0.16410612722284901</v>
      </c>
      <c r="BG9" s="17">
        <v>0.19330485657681701</v>
      </c>
      <c r="BH9" s="17"/>
      <c r="BI9" s="17">
        <v>0.208582740767602</v>
      </c>
      <c r="BJ9" s="17"/>
      <c r="BK9" s="17">
        <v>0.230531702132905</v>
      </c>
      <c r="BL9" s="17">
        <v>0.19199762928756101</v>
      </c>
      <c r="BM9" s="17">
        <v>0.20944146615912199</v>
      </c>
      <c r="BN9" s="17">
        <v>8.1109257130006607E-2</v>
      </c>
      <c r="BO9" s="17"/>
      <c r="BP9" s="17">
        <v>3.4167126526780403E-2</v>
      </c>
      <c r="BQ9" s="17">
        <v>0.46768200846554497</v>
      </c>
      <c r="BR9" s="17">
        <v>0.10173454170051</v>
      </c>
      <c r="BS9" s="17">
        <v>3.01862636280626E-2</v>
      </c>
      <c r="BT9" s="17">
        <v>4.4846399437546598E-2</v>
      </c>
      <c r="BU9" s="17"/>
      <c r="BV9" s="17">
        <v>5.4636097378471499E-2</v>
      </c>
      <c r="BW9" s="17">
        <v>0.76984252865431901</v>
      </c>
      <c r="BX9" s="17">
        <v>0.10225955310774899</v>
      </c>
      <c r="BY9" s="17">
        <v>3.3685600893553401E-2</v>
      </c>
      <c r="BZ9" s="17">
        <v>5.3081607299138599E-2</v>
      </c>
      <c r="CA9" s="17"/>
      <c r="CB9" s="17">
        <v>0.140064827293195</v>
      </c>
      <c r="CC9" s="17">
        <v>0.24385005699946999</v>
      </c>
      <c r="CD9" s="17"/>
      <c r="CE9" s="17">
        <v>0.79138837779832505</v>
      </c>
      <c r="CF9" s="17"/>
      <c r="CG9" s="17">
        <v>0.356400544141665</v>
      </c>
    </row>
    <row r="10" spans="2:85" x14ac:dyDescent="0.35">
      <c r="B10" s="18" t="s">
        <v>75</v>
      </c>
      <c r="C10" s="17">
        <v>0.15313558653251</v>
      </c>
      <c r="D10" s="17">
        <v>0.15244867754877001</v>
      </c>
      <c r="E10" s="17">
        <v>0.15425966914370401</v>
      </c>
      <c r="F10" s="17"/>
      <c r="G10" s="17">
        <v>7.3904377112975594E-2</v>
      </c>
      <c r="H10" s="17">
        <v>0.13937533595544699</v>
      </c>
      <c r="I10" s="17">
        <v>0.13076626862353899</v>
      </c>
      <c r="J10" s="17">
        <v>0.142087944740974</v>
      </c>
      <c r="K10" s="17">
        <v>0.13743312684475201</v>
      </c>
      <c r="L10" s="17">
        <v>0.25453116708495299</v>
      </c>
      <c r="M10" s="17"/>
      <c r="N10" s="17">
        <v>0.19060789333387201</v>
      </c>
      <c r="O10" s="17">
        <v>0.19168094933841001</v>
      </c>
      <c r="P10" s="17">
        <v>0.108133459924975</v>
      </c>
      <c r="Q10" s="17">
        <v>0.111977688405781</v>
      </c>
      <c r="R10" s="17"/>
      <c r="S10" s="17">
        <v>0.14749355894202101</v>
      </c>
      <c r="T10" s="17">
        <v>0.245375277296497</v>
      </c>
      <c r="U10" s="17">
        <v>0.13289155192975</v>
      </c>
      <c r="V10" s="17">
        <v>0.15044553945868799</v>
      </c>
      <c r="W10" s="17">
        <v>0.20918137716504601</v>
      </c>
      <c r="X10" s="17">
        <v>0.125046395696437</v>
      </c>
      <c r="Y10" s="17">
        <v>0.13796187469943999</v>
      </c>
      <c r="Z10" s="17">
        <v>0.18744137996340299</v>
      </c>
      <c r="AA10" s="17">
        <v>0.119457669110673</v>
      </c>
      <c r="AB10" s="17">
        <v>0.112376012967022</v>
      </c>
      <c r="AC10" s="17">
        <v>0.11127512530504299</v>
      </c>
      <c r="AD10" s="17">
        <v>0.105768577619144</v>
      </c>
      <c r="AE10" s="17"/>
      <c r="AF10" s="17">
        <v>5.5639156079342202E-2</v>
      </c>
      <c r="AG10" s="17">
        <v>9.8487063619654494E-2</v>
      </c>
      <c r="AH10" s="17">
        <v>0.14983984039508799</v>
      </c>
      <c r="AI10" s="17">
        <v>0.13320126787103201</v>
      </c>
      <c r="AJ10" s="17">
        <v>0.11070750418761501</v>
      </c>
      <c r="AK10" s="17">
        <v>0.13342038996726599</v>
      </c>
      <c r="AL10" s="17">
        <v>0.142960356542428</v>
      </c>
      <c r="AM10" s="17">
        <v>0.198284551501828</v>
      </c>
      <c r="AN10" s="17">
        <v>0.16550000131387499</v>
      </c>
      <c r="AO10" s="17">
        <v>0.157518196259051</v>
      </c>
      <c r="AP10" s="17">
        <v>0.14799749092994499</v>
      </c>
      <c r="AQ10" s="17">
        <v>0.17611436872927799</v>
      </c>
      <c r="AR10" s="17">
        <v>0.16845966886039099</v>
      </c>
      <c r="AS10" s="17">
        <v>0.23727307483257401</v>
      </c>
      <c r="AT10" s="17">
        <v>0.236513577518252</v>
      </c>
      <c r="AU10" s="17">
        <v>0.19509960920296199</v>
      </c>
      <c r="AV10" s="17"/>
      <c r="AW10" s="17">
        <v>0.1562867524379</v>
      </c>
      <c r="AX10" s="17">
        <v>0.13323197877679099</v>
      </c>
      <c r="AY10" s="17">
        <v>0.15240962933397201</v>
      </c>
      <c r="AZ10" s="17">
        <v>0.20282221591018701</v>
      </c>
      <c r="BA10" s="17">
        <v>7.59004090350342E-2</v>
      </c>
      <c r="BB10" s="17"/>
      <c r="BC10" s="17">
        <v>0.17911546646396301</v>
      </c>
      <c r="BD10" s="17">
        <v>0.185644369040426</v>
      </c>
      <c r="BE10" s="17">
        <v>0.138490980486485</v>
      </c>
      <c r="BF10" s="17">
        <v>0.119999038611261</v>
      </c>
      <c r="BG10" s="17">
        <v>2.5030329002700299E-2</v>
      </c>
      <c r="BH10" s="17"/>
      <c r="BI10" s="17">
        <v>0.16255307053010301</v>
      </c>
      <c r="BJ10" s="17"/>
      <c r="BK10" s="17">
        <v>0.15431427059700101</v>
      </c>
      <c r="BL10" s="17">
        <v>0.16308070274561701</v>
      </c>
      <c r="BM10" s="17">
        <v>0.146684467863406</v>
      </c>
      <c r="BN10" s="17">
        <v>0.17065824513383701</v>
      </c>
      <c r="BO10" s="17"/>
      <c r="BP10" s="17">
        <v>0.60759769782804396</v>
      </c>
      <c r="BQ10" s="17">
        <v>6.1943696212455802E-2</v>
      </c>
      <c r="BR10" s="17">
        <v>7.4788700206447498E-2</v>
      </c>
      <c r="BS10" s="17">
        <v>4.3626109046051E-2</v>
      </c>
      <c r="BT10" s="17">
        <v>5.1350972683014799E-2</v>
      </c>
      <c r="BU10" s="17"/>
      <c r="BV10" s="17">
        <v>0.83528550256689005</v>
      </c>
      <c r="BW10" s="17">
        <v>1.49990989639291E-2</v>
      </c>
      <c r="BX10" s="17">
        <v>2.7104763183814901E-2</v>
      </c>
      <c r="BY10" s="17">
        <v>4.6329944113990697E-2</v>
      </c>
      <c r="BZ10" s="17">
        <v>2.1908734499743399E-2</v>
      </c>
      <c r="CA10" s="17"/>
      <c r="CB10" s="17">
        <v>0.148176191271888</v>
      </c>
      <c r="CC10" s="17">
        <v>0.15604025245974801</v>
      </c>
      <c r="CD10" s="17"/>
      <c r="CE10" s="17">
        <v>1.7073062400041202E-2</v>
      </c>
      <c r="CF10" s="17"/>
      <c r="CG10" s="17">
        <v>8.5333451503095098E-2</v>
      </c>
    </row>
    <row r="11" spans="2:85" x14ac:dyDescent="0.35">
      <c r="B11" s="18" t="s">
        <v>77</v>
      </c>
      <c r="C11" s="17">
        <v>8.5122253833524703E-2</v>
      </c>
      <c r="D11" s="17">
        <v>8.4062547935891699E-2</v>
      </c>
      <c r="E11" s="17">
        <v>8.6408237675147798E-2</v>
      </c>
      <c r="F11" s="17"/>
      <c r="G11" s="17">
        <v>5.6173537594985098E-2</v>
      </c>
      <c r="H11" s="17">
        <v>8.1244887126909193E-2</v>
      </c>
      <c r="I11" s="17">
        <v>7.7594116638859206E-2</v>
      </c>
      <c r="J11" s="17">
        <v>0.108211194601482</v>
      </c>
      <c r="K11" s="17">
        <v>9.5905664602230198E-2</v>
      </c>
      <c r="L11" s="17">
        <v>8.7600714234316299E-2</v>
      </c>
      <c r="M11" s="17"/>
      <c r="N11" s="17">
        <v>0.115962465255826</v>
      </c>
      <c r="O11" s="17">
        <v>8.8794843732667994E-2</v>
      </c>
      <c r="P11" s="17">
        <v>5.7170588434441498E-2</v>
      </c>
      <c r="Q11" s="17">
        <v>7.3273775584191903E-2</v>
      </c>
      <c r="R11" s="17"/>
      <c r="S11" s="17">
        <v>9.7035004825802906E-2</v>
      </c>
      <c r="T11" s="17">
        <v>9.0698018168832703E-2</v>
      </c>
      <c r="U11" s="17">
        <v>0.12761760884711501</v>
      </c>
      <c r="V11" s="17">
        <v>5.3160428994276997E-2</v>
      </c>
      <c r="W11" s="17">
        <v>7.3781476835706697E-2</v>
      </c>
      <c r="X11" s="17">
        <v>0.11431156333244</v>
      </c>
      <c r="Y11" s="17">
        <v>9.8099655331085903E-2</v>
      </c>
      <c r="Z11" s="17">
        <v>8.0251472181163103E-2</v>
      </c>
      <c r="AA11" s="17">
        <v>7.4874058616920897E-2</v>
      </c>
      <c r="AB11" s="17">
        <v>8.4290647381755901E-2</v>
      </c>
      <c r="AC11" s="17">
        <v>2.7095228604999699E-2</v>
      </c>
      <c r="AD11" s="17">
        <v>3.5662631289045101E-2</v>
      </c>
      <c r="AE11" s="17"/>
      <c r="AF11" s="17">
        <v>3.8206865406504399E-2</v>
      </c>
      <c r="AG11" s="17">
        <v>4.6652541871016598E-2</v>
      </c>
      <c r="AH11" s="17">
        <v>9.6914966600753993E-2</v>
      </c>
      <c r="AI11" s="17">
        <v>8.1446342725273194E-2</v>
      </c>
      <c r="AJ11" s="17">
        <v>6.1578372745997201E-2</v>
      </c>
      <c r="AK11" s="17">
        <v>6.3447384381832894E-2</v>
      </c>
      <c r="AL11" s="17">
        <v>6.1756266013370698E-2</v>
      </c>
      <c r="AM11" s="17">
        <v>0.11988062202609701</v>
      </c>
      <c r="AN11" s="17">
        <v>0.129133572210022</v>
      </c>
      <c r="AO11" s="17">
        <v>0.110355277560272</v>
      </c>
      <c r="AP11" s="17">
        <v>8.6564068133020797E-2</v>
      </c>
      <c r="AQ11" s="17">
        <v>6.8951744467514606E-2</v>
      </c>
      <c r="AR11" s="17">
        <v>9.5123341330373201E-2</v>
      </c>
      <c r="AS11" s="17">
        <v>0.10501552305881701</v>
      </c>
      <c r="AT11" s="17">
        <v>9.08632591020299E-2</v>
      </c>
      <c r="AU11" s="17">
        <v>0.117453658640681</v>
      </c>
      <c r="AV11" s="17"/>
      <c r="AW11" s="17">
        <v>6.1295557298118301E-2</v>
      </c>
      <c r="AX11" s="17">
        <v>7.0050378736241495E-2</v>
      </c>
      <c r="AY11" s="17">
        <v>0.123344073278604</v>
      </c>
      <c r="AZ11" s="17">
        <v>8.8878232033133803E-2</v>
      </c>
      <c r="BA11" s="17">
        <v>8.8954565666901894E-2</v>
      </c>
      <c r="BB11" s="17"/>
      <c r="BC11" s="17">
        <v>8.4063927680532002E-2</v>
      </c>
      <c r="BD11" s="17">
        <v>7.8880847248920999E-2</v>
      </c>
      <c r="BE11" s="17">
        <v>8.9026244342483005E-2</v>
      </c>
      <c r="BF11" s="17">
        <v>7.5990752205953305E-2</v>
      </c>
      <c r="BG11" s="17">
        <v>0.152208089353458</v>
      </c>
      <c r="BH11" s="17"/>
      <c r="BI11" s="17">
        <v>8.65356701811823E-2</v>
      </c>
      <c r="BJ11" s="17"/>
      <c r="BK11" s="17">
        <v>9.0672228891353998E-2</v>
      </c>
      <c r="BL11" s="17">
        <v>8.5221853521884897E-2</v>
      </c>
      <c r="BM11" s="17">
        <v>8.4681838596762204E-2</v>
      </c>
      <c r="BN11" s="17">
        <v>4.9331884531340402E-2</v>
      </c>
      <c r="BO11" s="17"/>
      <c r="BP11" s="17">
        <v>3.5564619625425203E-2</v>
      </c>
      <c r="BQ11" s="17">
        <v>7.1340589917179995E-2</v>
      </c>
      <c r="BR11" s="17">
        <v>0.567867822187472</v>
      </c>
      <c r="BS11" s="17">
        <v>1.1196266240473301E-2</v>
      </c>
      <c r="BT11" s="17">
        <v>1.5944237197669998E-2</v>
      </c>
      <c r="BU11" s="17"/>
      <c r="BV11" s="17">
        <v>1.9826506513053899E-2</v>
      </c>
      <c r="BW11" s="17">
        <v>2.4111896310628302E-2</v>
      </c>
      <c r="BX11" s="17">
        <v>0.68589764135394804</v>
      </c>
      <c r="BY11" s="17">
        <v>9.6124878133392808E-3</v>
      </c>
      <c r="BZ11" s="17">
        <v>3.4109618180920301E-2</v>
      </c>
      <c r="CA11" s="17"/>
      <c r="CB11" s="17">
        <v>3.6499035684941103E-2</v>
      </c>
      <c r="CC11" s="17">
        <v>0.113600364088272</v>
      </c>
      <c r="CD11" s="17"/>
      <c r="CE11" s="17">
        <v>1.9047288226126901E-2</v>
      </c>
      <c r="CF11" s="17"/>
      <c r="CG11" s="17">
        <v>3.3782515039811001E-2</v>
      </c>
    </row>
    <row r="12" spans="2:85" x14ac:dyDescent="0.35">
      <c r="B12" s="18" t="s">
        <v>79</v>
      </c>
      <c r="C12" s="17">
        <v>0.118784184443253</v>
      </c>
      <c r="D12" s="17">
        <v>0.109738340185541</v>
      </c>
      <c r="E12" s="17">
        <v>0.12795903150768101</v>
      </c>
      <c r="F12" s="17"/>
      <c r="G12" s="17">
        <v>0.28258944031821098</v>
      </c>
      <c r="H12" s="17">
        <v>0.16693626518544499</v>
      </c>
      <c r="I12" s="17">
        <v>0.11647337504687</v>
      </c>
      <c r="J12" s="17">
        <v>7.6072371170625805E-2</v>
      </c>
      <c r="K12" s="17">
        <v>6.2665810172891606E-2</v>
      </c>
      <c r="L12" s="17">
        <v>4.51896258096528E-2</v>
      </c>
      <c r="M12" s="17"/>
      <c r="N12" s="17">
        <v>0.10141526826392</v>
      </c>
      <c r="O12" s="17">
        <v>0.111627811296633</v>
      </c>
      <c r="P12" s="17">
        <v>0.159499209102443</v>
      </c>
      <c r="Q12" s="17">
        <v>0.110106293764877</v>
      </c>
      <c r="R12" s="17"/>
      <c r="S12" s="17">
        <v>0.112493298038009</v>
      </c>
      <c r="T12" s="17">
        <v>8.7485194450584905E-2</v>
      </c>
      <c r="U12" s="17">
        <v>0.132091095487784</v>
      </c>
      <c r="V12" s="17">
        <v>0.14338060317068399</v>
      </c>
      <c r="W12" s="17">
        <v>9.1338026766782099E-2</v>
      </c>
      <c r="X12" s="17">
        <v>0.11741344959468999</v>
      </c>
      <c r="Y12" s="17">
        <v>0.14517824113069</v>
      </c>
      <c r="Z12" s="17">
        <v>2.1829535674145702E-2</v>
      </c>
      <c r="AA12" s="17">
        <v>0.14085924706800099</v>
      </c>
      <c r="AB12" s="17">
        <v>0.107713993488603</v>
      </c>
      <c r="AC12" s="17">
        <v>0.14399521000141199</v>
      </c>
      <c r="AD12" s="17">
        <v>0.211868523763073</v>
      </c>
      <c r="AE12" s="17"/>
      <c r="AF12" s="17">
        <v>0.25537789934271499</v>
      </c>
      <c r="AG12" s="17">
        <v>8.5484858746656706E-2</v>
      </c>
      <c r="AH12" s="17">
        <v>8.07656335028136E-2</v>
      </c>
      <c r="AI12" s="17">
        <v>0.14336051053768001</v>
      </c>
      <c r="AJ12" s="17">
        <v>0.141673260649432</v>
      </c>
      <c r="AK12" s="17">
        <v>0.137473662961343</v>
      </c>
      <c r="AL12" s="17">
        <v>0.102211407279876</v>
      </c>
      <c r="AM12" s="17">
        <v>0.12058986801602201</v>
      </c>
      <c r="AN12" s="17">
        <v>0.12772893530006699</v>
      </c>
      <c r="AO12" s="17">
        <v>0.113817912738024</v>
      </c>
      <c r="AP12" s="17">
        <v>0.145879541874469</v>
      </c>
      <c r="AQ12" s="17">
        <v>9.2694417568257997E-2</v>
      </c>
      <c r="AR12" s="17">
        <v>0.160421845969795</v>
      </c>
      <c r="AS12" s="17">
        <v>7.8564492581147893E-2</v>
      </c>
      <c r="AT12" s="17">
        <v>0.12305017604332499</v>
      </c>
      <c r="AU12" s="17">
        <v>6.0300737556453703E-2</v>
      </c>
      <c r="AV12" s="17"/>
      <c r="AW12" s="17">
        <v>9.5274856955664095E-2</v>
      </c>
      <c r="AX12" s="17">
        <v>0.12038567954793999</v>
      </c>
      <c r="AY12" s="17">
        <v>0.14574429407154799</v>
      </c>
      <c r="AZ12" s="17">
        <v>0.13530227462188599</v>
      </c>
      <c r="BA12" s="17">
        <v>6.3372024248056505E-2</v>
      </c>
      <c r="BB12" s="17"/>
      <c r="BC12" s="17">
        <v>0.16229198499536601</v>
      </c>
      <c r="BD12" s="17">
        <v>0.101576756887683</v>
      </c>
      <c r="BE12" s="17">
        <v>0.115562486197599</v>
      </c>
      <c r="BF12" s="17">
        <v>0.141874341334461</v>
      </c>
      <c r="BG12" s="17">
        <v>9.8228930508269002E-2</v>
      </c>
      <c r="BH12" s="17"/>
      <c r="BI12" s="17">
        <v>0.115849088600485</v>
      </c>
      <c r="BJ12" s="17"/>
      <c r="BK12" s="17">
        <v>0.13040691955564801</v>
      </c>
      <c r="BL12" s="17">
        <v>0.115678109998734</v>
      </c>
      <c r="BM12" s="17">
        <v>0.115045673231053</v>
      </c>
      <c r="BN12" s="17">
        <v>0.152981411749818</v>
      </c>
      <c r="BO12" s="17"/>
      <c r="BP12" s="17">
        <v>1.69127042166019E-2</v>
      </c>
      <c r="BQ12" s="17">
        <v>0.11405395409781401</v>
      </c>
      <c r="BR12" s="17">
        <v>5.4527436000678602E-2</v>
      </c>
      <c r="BS12" s="17">
        <v>4.3697961273794599E-2</v>
      </c>
      <c r="BT12" s="17">
        <v>0.719192271007143</v>
      </c>
      <c r="BU12" s="17"/>
      <c r="BV12" s="17">
        <v>2.5305534029625699E-2</v>
      </c>
      <c r="BW12" s="17">
        <v>4.6737036708408099E-2</v>
      </c>
      <c r="BX12" s="17">
        <v>4.0457182705421597E-2</v>
      </c>
      <c r="BY12" s="17">
        <v>2.1912688122467501E-2</v>
      </c>
      <c r="BZ12" s="17">
        <v>0.75808471483919204</v>
      </c>
      <c r="CA12" s="17"/>
      <c r="CB12" s="17">
        <v>5.2258517629168201E-2</v>
      </c>
      <c r="CC12" s="17">
        <v>0.15774757161587499</v>
      </c>
      <c r="CD12" s="17"/>
      <c r="CE12" s="17">
        <v>4.4052081315723697E-2</v>
      </c>
      <c r="CF12" s="17"/>
      <c r="CG12" s="17">
        <v>4.99774137963344E-2</v>
      </c>
    </row>
    <row r="13" spans="2:85" x14ac:dyDescent="0.35">
      <c r="B13" s="18" t="s">
        <v>78</v>
      </c>
      <c r="C13" s="17">
        <v>0.200943771896578</v>
      </c>
      <c r="D13" s="17">
        <v>0.229380854750841</v>
      </c>
      <c r="E13" s="17">
        <v>0.173804427678971</v>
      </c>
      <c r="F13" s="17"/>
      <c r="G13" s="17">
        <v>9.3778304502840901E-2</v>
      </c>
      <c r="H13" s="17">
        <v>0.154613426286038</v>
      </c>
      <c r="I13" s="17">
        <v>0.20632391257889199</v>
      </c>
      <c r="J13" s="17">
        <v>0.20388628515840301</v>
      </c>
      <c r="K13" s="17">
        <v>0.29149861788953002</v>
      </c>
      <c r="L13" s="17">
        <v>0.24223905392269601</v>
      </c>
      <c r="M13" s="17"/>
      <c r="N13" s="17">
        <v>0.16197546410748601</v>
      </c>
      <c r="O13" s="17">
        <v>0.20167439311930399</v>
      </c>
      <c r="P13" s="17">
        <v>0.237522714013086</v>
      </c>
      <c r="Q13" s="17">
        <v>0.20651365229094901</v>
      </c>
      <c r="R13" s="17"/>
      <c r="S13" s="17">
        <v>0.12908957353744199</v>
      </c>
      <c r="T13" s="17">
        <v>0.205501742562087</v>
      </c>
      <c r="U13" s="17">
        <v>0.25389710492795298</v>
      </c>
      <c r="V13" s="17">
        <v>0.24222605182568999</v>
      </c>
      <c r="W13" s="17">
        <v>0.25771966166914201</v>
      </c>
      <c r="X13" s="17">
        <v>0.18950900444907601</v>
      </c>
      <c r="Y13" s="17">
        <v>0.20071388971589299</v>
      </c>
      <c r="Z13" s="17">
        <v>0.34818609748741403</v>
      </c>
      <c r="AA13" s="17">
        <v>0.223645892363279</v>
      </c>
      <c r="AB13" s="17">
        <v>0.174685072640718</v>
      </c>
      <c r="AC13" s="17">
        <v>0.12702581141507499</v>
      </c>
      <c r="AD13" s="17">
        <v>7.70400866122984E-2</v>
      </c>
      <c r="AE13" s="17"/>
      <c r="AF13" s="17">
        <v>0.115308296547391</v>
      </c>
      <c r="AG13" s="17">
        <v>0.16332305350241899</v>
      </c>
      <c r="AH13" s="17">
        <v>0.176944877341633</v>
      </c>
      <c r="AI13" s="17">
        <v>0.21528317118554099</v>
      </c>
      <c r="AJ13" s="17">
        <v>0.20716652286356299</v>
      </c>
      <c r="AK13" s="17">
        <v>0.23457129591817999</v>
      </c>
      <c r="AL13" s="17">
        <v>0.30191400908835703</v>
      </c>
      <c r="AM13" s="17">
        <v>0.20490548758094401</v>
      </c>
      <c r="AN13" s="17">
        <v>0.22917881628615699</v>
      </c>
      <c r="AO13" s="17">
        <v>0.18814016053617599</v>
      </c>
      <c r="AP13" s="17">
        <v>0.19784974588232801</v>
      </c>
      <c r="AQ13" s="17">
        <v>0.23694033495266201</v>
      </c>
      <c r="AR13" s="17">
        <v>0.143401226744822</v>
      </c>
      <c r="AS13" s="17">
        <v>0.140955107365486</v>
      </c>
      <c r="AT13" s="17">
        <v>4.8045992869684397E-2</v>
      </c>
      <c r="AU13" s="17">
        <v>0.149740043568409</v>
      </c>
      <c r="AV13" s="17"/>
      <c r="AW13" s="17">
        <v>0.23528103832474001</v>
      </c>
      <c r="AX13" s="17">
        <v>0.23602119716481801</v>
      </c>
      <c r="AY13" s="17">
        <v>0.13423987726403599</v>
      </c>
      <c r="AZ13" s="17">
        <v>0.13335427050028401</v>
      </c>
      <c r="BA13" s="17">
        <v>0.14616384127312501</v>
      </c>
      <c r="BB13" s="17"/>
      <c r="BC13" s="17">
        <v>0.12929220016259499</v>
      </c>
      <c r="BD13" s="17">
        <v>0.202301727854063</v>
      </c>
      <c r="BE13" s="17">
        <v>0.22835163263625499</v>
      </c>
      <c r="BF13" s="17">
        <v>0.184711287892797</v>
      </c>
      <c r="BG13" s="17">
        <v>0.18735959186746501</v>
      </c>
      <c r="BH13" s="17"/>
      <c r="BI13" s="17">
        <v>0.20670192549036701</v>
      </c>
      <c r="BJ13" s="17"/>
      <c r="BK13" s="17">
        <v>0.14093856755526199</v>
      </c>
      <c r="BL13" s="17">
        <v>0.20942015086247401</v>
      </c>
      <c r="BM13" s="17">
        <v>0.220271867607508</v>
      </c>
      <c r="BN13" s="17">
        <v>0.119845791077098</v>
      </c>
      <c r="BO13" s="17"/>
      <c r="BP13" s="17">
        <v>0.19374489957323901</v>
      </c>
      <c r="BQ13" s="17">
        <v>0.112195144960373</v>
      </c>
      <c r="BR13" s="17">
        <v>8.8022548930407896E-2</v>
      </c>
      <c r="BS13" s="17">
        <v>0.75212228752797505</v>
      </c>
      <c r="BT13" s="17">
        <v>5.5704439349483298E-2</v>
      </c>
      <c r="BU13" s="17"/>
      <c r="BV13" s="17">
        <v>1.54644500920426E-2</v>
      </c>
      <c r="BW13" s="17">
        <v>2.8299135213453099E-2</v>
      </c>
      <c r="BX13" s="17">
        <v>1.68546752376902E-2</v>
      </c>
      <c r="BY13" s="17">
        <v>0.79284006739912305</v>
      </c>
      <c r="BZ13" s="17">
        <v>2.7209132964872901E-2</v>
      </c>
      <c r="CA13" s="17"/>
      <c r="CB13" s="17">
        <v>0.50345162219089401</v>
      </c>
      <c r="CC13" s="17">
        <v>2.37680883109543E-2</v>
      </c>
      <c r="CD13" s="17"/>
      <c r="CE13" s="17">
        <v>2.11978910790643E-2</v>
      </c>
      <c r="CF13" s="17"/>
      <c r="CG13" s="17">
        <v>0.35491299733215997</v>
      </c>
    </row>
    <row r="14" spans="2:85" x14ac:dyDescent="0.35">
      <c r="B14" s="18" t="s">
        <v>231</v>
      </c>
      <c r="C14" s="17">
        <v>2.46799729408375E-2</v>
      </c>
      <c r="D14" s="17">
        <v>2.8865551442384198E-2</v>
      </c>
      <c r="E14" s="17">
        <v>2.0102153578227599E-2</v>
      </c>
      <c r="F14" s="17"/>
      <c r="G14" s="17">
        <v>2.95606814072439E-2</v>
      </c>
      <c r="H14" s="17">
        <v>2.5837168482050199E-2</v>
      </c>
      <c r="I14" s="17">
        <v>1.5553578450279999E-2</v>
      </c>
      <c r="J14" s="17">
        <v>2.55884858788471E-2</v>
      </c>
      <c r="K14" s="17">
        <v>1.86054416011226E-2</v>
      </c>
      <c r="L14" s="17">
        <v>3.1245770782675798E-2</v>
      </c>
      <c r="M14" s="17"/>
      <c r="N14" s="17">
        <v>1.6799833481108001E-2</v>
      </c>
      <c r="O14" s="17">
        <v>2.58584819825066E-2</v>
      </c>
      <c r="P14" s="17">
        <v>2.4713673719205399E-2</v>
      </c>
      <c r="Q14" s="17">
        <v>3.2132657252572597E-2</v>
      </c>
      <c r="R14" s="17"/>
      <c r="S14" s="17">
        <v>7.0984696570310498E-3</v>
      </c>
      <c r="T14" s="17">
        <v>7.8474595555248407E-3</v>
      </c>
      <c r="U14" s="17">
        <v>4.9351354222490103E-3</v>
      </c>
      <c r="V14" s="17">
        <v>4.1286571886864902E-2</v>
      </c>
      <c r="W14" s="17">
        <v>1.3865425016035399E-2</v>
      </c>
      <c r="X14" s="17">
        <v>1.2423084728021E-2</v>
      </c>
      <c r="Y14" s="17">
        <v>0</v>
      </c>
      <c r="Z14" s="17">
        <v>0</v>
      </c>
      <c r="AA14" s="17">
        <v>0</v>
      </c>
      <c r="AB14" s="17">
        <v>0.182340849095427</v>
      </c>
      <c r="AC14" s="17">
        <v>0</v>
      </c>
      <c r="AD14" s="17">
        <v>0</v>
      </c>
      <c r="AE14" s="17"/>
      <c r="AF14" s="17">
        <v>4.4140430644495902E-2</v>
      </c>
      <c r="AG14" s="17">
        <v>0</v>
      </c>
      <c r="AH14" s="17">
        <v>2.4596860243772601E-2</v>
      </c>
      <c r="AI14" s="17">
        <v>6.5159556798929194E-2</v>
      </c>
      <c r="AJ14" s="17">
        <v>2.8861761778067901E-2</v>
      </c>
      <c r="AK14" s="17">
        <v>2.0885824286948899E-2</v>
      </c>
      <c r="AL14" s="17">
        <v>1.48874048511874E-2</v>
      </c>
      <c r="AM14" s="17">
        <v>2.34238352375668E-2</v>
      </c>
      <c r="AN14" s="17">
        <v>0</v>
      </c>
      <c r="AO14" s="17">
        <v>2.12615254387973E-2</v>
      </c>
      <c r="AP14" s="17">
        <v>3.8166561655193998E-2</v>
      </c>
      <c r="AQ14" s="17">
        <v>4.2016628652847998E-2</v>
      </c>
      <c r="AR14" s="17">
        <v>0</v>
      </c>
      <c r="AS14" s="17">
        <v>0</v>
      </c>
      <c r="AT14" s="17">
        <v>9.0376921278628494E-2</v>
      </c>
      <c r="AU14" s="17">
        <v>7.6420950460115503E-3</v>
      </c>
      <c r="AV14" s="17"/>
      <c r="AW14" s="17">
        <v>2.42161992196093E-2</v>
      </c>
      <c r="AX14" s="17">
        <v>3.8584548331020201E-2</v>
      </c>
      <c r="AY14" s="17">
        <v>9.5302229884665808E-3</v>
      </c>
      <c r="AZ14" s="17">
        <v>1.30594295452425E-2</v>
      </c>
      <c r="BA14" s="17">
        <v>1.9324324418671601E-2</v>
      </c>
      <c r="BB14" s="17"/>
      <c r="BC14" s="17">
        <v>1.08920598212266E-2</v>
      </c>
      <c r="BD14" s="17">
        <v>2.66679382758492E-2</v>
      </c>
      <c r="BE14" s="17">
        <v>2.37294913987896E-2</v>
      </c>
      <c r="BF14" s="17">
        <v>3.5107853242196299E-2</v>
      </c>
      <c r="BG14" s="17">
        <v>1.30491043404966E-2</v>
      </c>
      <c r="BH14" s="17"/>
      <c r="BI14" s="17">
        <v>2.34778725643866E-2</v>
      </c>
      <c r="BJ14" s="17"/>
      <c r="BK14" s="17">
        <v>3.1564802139695099E-2</v>
      </c>
      <c r="BL14" s="17">
        <v>2.29678398266802E-2</v>
      </c>
      <c r="BM14" s="17">
        <v>2.3176495737917101E-2</v>
      </c>
      <c r="BN14" s="17">
        <v>2.6392702050814499E-2</v>
      </c>
      <c r="BO14" s="17"/>
      <c r="BP14" s="17">
        <v>5.2317137197554304E-3</v>
      </c>
      <c r="BQ14" s="17">
        <v>2.16144047992963E-2</v>
      </c>
      <c r="BR14" s="17">
        <v>0</v>
      </c>
      <c r="BS14" s="17">
        <v>1.37814999313521E-2</v>
      </c>
      <c r="BT14" s="17">
        <v>5.7125763581524196E-3</v>
      </c>
      <c r="BU14" s="17"/>
      <c r="BV14" s="17">
        <v>8.535374772795E-3</v>
      </c>
      <c r="BW14" s="17">
        <v>1.07831651966239E-2</v>
      </c>
      <c r="BX14" s="17">
        <v>2.15901729732473E-2</v>
      </c>
      <c r="BY14" s="17">
        <v>8.2490324218980008E-3</v>
      </c>
      <c r="BZ14" s="17">
        <v>4.1308968700659102E-3</v>
      </c>
      <c r="CA14" s="17"/>
      <c r="CB14" s="17">
        <v>1.42050138671593E-2</v>
      </c>
      <c r="CC14" s="17">
        <v>3.08150468987686E-2</v>
      </c>
      <c r="CD14" s="17"/>
      <c r="CE14" s="17">
        <v>1.2274180783435999E-2</v>
      </c>
      <c r="CF14" s="17"/>
      <c r="CG14" s="17">
        <v>3.5299166385061399E-2</v>
      </c>
    </row>
    <row r="15" spans="2:85" x14ac:dyDescent="0.35">
      <c r="B15" s="18" t="s">
        <v>232</v>
      </c>
      <c r="C15" s="17">
        <v>1.5824569239878999E-2</v>
      </c>
      <c r="D15" s="17">
        <v>1.8977393978464398E-2</v>
      </c>
      <c r="E15" s="17">
        <v>1.27964852479403E-2</v>
      </c>
      <c r="F15" s="17"/>
      <c r="G15" s="17">
        <v>5.7261170524804603E-2</v>
      </c>
      <c r="H15" s="17">
        <v>9.0325570358364502E-3</v>
      </c>
      <c r="I15" s="17">
        <v>7.6396515401568497E-3</v>
      </c>
      <c r="J15" s="17">
        <v>1.4580321816351501E-2</v>
      </c>
      <c r="K15" s="17">
        <v>1.20719484026111E-2</v>
      </c>
      <c r="L15" s="17">
        <v>4.0363399344744803E-3</v>
      </c>
      <c r="M15" s="17"/>
      <c r="N15" s="17">
        <v>1.45868315939769E-2</v>
      </c>
      <c r="O15" s="17">
        <v>1.29688427385742E-2</v>
      </c>
      <c r="P15" s="17">
        <v>1.7008608832770999E-2</v>
      </c>
      <c r="Q15" s="17">
        <v>1.9215923170984198E-2</v>
      </c>
      <c r="R15" s="17"/>
      <c r="S15" s="17">
        <v>2.9883613391742401E-3</v>
      </c>
      <c r="T15" s="17">
        <v>4.6769831879313597E-3</v>
      </c>
      <c r="U15" s="17">
        <v>1.7498568895135701E-2</v>
      </c>
      <c r="V15" s="17">
        <v>3.2876344131413902E-2</v>
      </c>
      <c r="W15" s="17">
        <v>0</v>
      </c>
      <c r="X15" s="17">
        <v>8.55118920596196E-3</v>
      </c>
      <c r="Y15" s="17">
        <v>5.9351948545231696E-3</v>
      </c>
      <c r="Z15" s="17">
        <v>1.3074851018039501E-2</v>
      </c>
      <c r="AA15" s="17">
        <v>1.1182901958745699E-2</v>
      </c>
      <c r="AB15" s="17">
        <v>1.2506434117112801E-2</v>
      </c>
      <c r="AC15" s="17">
        <v>8.9155515635105903E-2</v>
      </c>
      <c r="AD15" s="17">
        <v>6.2173853102214897E-2</v>
      </c>
      <c r="AE15" s="17"/>
      <c r="AF15" s="17">
        <v>0.12505008587288399</v>
      </c>
      <c r="AG15" s="17">
        <v>4.4543748412705503E-2</v>
      </c>
      <c r="AH15" s="17">
        <v>1.0517708273200701E-2</v>
      </c>
      <c r="AI15" s="17">
        <v>6.8253355489970302E-3</v>
      </c>
      <c r="AJ15" s="17">
        <v>7.0333442189376002E-3</v>
      </c>
      <c r="AK15" s="17">
        <v>2.41179447166474E-2</v>
      </c>
      <c r="AL15" s="17">
        <v>9.9791625792158608E-3</v>
      </c>
      <c r="AM15" s="17">
        <v>1.8275401965452499E-2</v>
      </c>
      <c r="AN15" s="17">
        <v>7.2468849641908802E-3</v>
      </c>
      <c r="AO15" s="17">
        <v>2.8599250207163002E-2</v>
      </c>
      <c r="AP15" s="17">
        <v>0</v>
      </c>
      <c r="AQ15" s="17">
        <v>0</v>
      </c>
      <c r="AR15" s="17">
        <v>2.3300385451092899E-2</v>
      </c>
      <c r="AS15" s="17">
        <v>1.90716003997401E-2</v>
      </c>
      <c r="AT15" s="17">
        <v>0</v>
      </c>
      <c r="AU15" s="17">
        <v>3.60969559871719E-2</v>
      </c>
      <c r="AV15" s="17"/>
      <c r="AW15" s="17">
        <v>5.3944894020503597E-3</v>
      </c>
      <c r="AX15" s="17">
        <v>2.7784493966485298E-2</v>
      </c>
      <c r="AY15" s="17">
        <v>8.2734843361186305E-3</v>
      </c>
      <c r="AZ15" s="17">
        <v>9.22823029775139E-3</v>
      </c>
      <c r="BA15" s="17">
        <v>0.11365807684508999</v>
      </c>
      <c r="BB15" s="17"/>
      <c r="BC15" s="17">
        <v>2.2693846198196699E-2</v>
      </c>
      <c r="BD15" s="17">
        <v>1.8980611382442201E-2</v>
      </c>
      <c r="BE15" s="17">
        <v>1.0911089760361601E-2</v>
      </c>
      <c r="BF15" s="17">
        <v>1.47382913987302E-2</v>
      </c>
      <c r="BG15" s="17">
        <v>1.8402343812763199E-2</v>
      </c>
      <c r="BH15" s="17"/>
      <c r="BI15" s="17">
        <v>1.74088795249423E-2</v>
      </c>
      <c r="BJ15" s="17"/>
      <c r="BK15" s="17">
        <v>1.40422718860671E-2</v>
      </c>
      <c r="BL15" s="17">
        <v>2.0272833292857399E-2</v>
      </c>
      <c r="BM15" s="17">
        <v>1.38880500797337E-2</v>
      </c>
      <c r="BN15" s="17">
        <v>1.98091359520512E-2</v>
      </c>
      <c r="BO15" s="17"/>
      <c r="BP15" s="17">
        <v>5.3683035310795497E-3</v>
      </c>
      <c r="BQ15" s="17">
        <v>1.8094881234560201E-2</v>
      </c>
      <c r="BR15" s="17">
        <v>0</v>
      </c>
      <c r="BS15" s="17">
        <v>1.99494520947682E-2</v>
      </c>
      <c r="BT15" s="17">
        <v>1.39422697849106E-2</v>
      </c>
      <c r="BU15" s="17"/>
      <c r="BV15" s="17">
        <v>1.0004780215160001E-2</v>
      </c>
      <c r="BW15" s="17">
        <v>2.1239243743493098E-2</v>
      </c>
      <c r="BX15" s="17">
        <v>5.8538891059963004E-3</v>
      </c>
      <c r="BY15" s="17">
        <v>1.53896879620907E-2</v>
      </c>
      <c r="BZ15" s="17">
        <v>3.4909168681851099E-3</v>
      </c>
      <c r="CA15" s="17"/>
      <c r="CB15" s="17">
        <v>1.49556171858857E-2</v>
      </c>
      <c r="CC15" s="17">
        <v>1.6333505368378201E-2</v>
      </c>
      <c r="CD15" s="17"/>
      <c r="CE15" s="17">
        <v>2.4176047816898399E-2</v>
      </c>
      <c r="CF15" s="17"/>
      <c r="CG15" s="17">
        <v>2.13877703368093E-2</v>
      </c>
    </row>
    <row r="16" spans="2:85" x14ac:dyDescent="0.35">
      <c r="B16" s="18" t="s">
        <v>233</v>
      </c>
      <c r="C16" s="17">
        <v>2.9141904860948399E-2</v>
      </c>
      <c r="D16" s="17">
        <v>2.27745645718949E-2</v>
      </c>
      <c r="E16" s="17">
        <v>3.5438518204509002E-2</v>
      </c>
      <c r="F16" s="17"/>
      <c r="G16" s="17">
        <v>2.96488542824331E-2</v>
      </c>
      <c r="H16" s="17">
        <v>1.96747811374797E-2</v>
      </c>
      <c r="I16" s="17">
        <v>2.5999049652870899E-2</v>
      </c>
      <c r="J16" s="17">
        <v>3.3857571416290602E-2</v>
      </c>
      <c r="K16" s="17">
        <v>5.5939699928620003E-2</v>
      </c>
      <c r="L16" s="17">
        <v>1.72652993397092E-2</v>
      </c>
      <c r="M16" s="17"/>
      <c r="N16" s="17">
        <v>8.1436126631389202E-3</v>
      </c>
      <c r="O16" s="17">
        <v>3.9974390710950998E-2</v>
      </c>
      <c r="P16" s="17">
        <v>3.5832665860094301E-2</v>
      </c>
      <c r="Q16" s="17">
        <v>3.48995407102193E-2</v>
      </c>
      <c r="R16" s="17"/>
      <c r="S16" s="17">
        <v>1.22337650300925E-2</v>
      </c>
      <c r="T16" s="17">
        <v>1.33244854181569E-2</v>
      </c>
      <c r="U16" s="17">
        <v>0</v>
      </c>
      <c r="V16" s="17">
        <v>3.0257166784303902E-2</v>
      </c>
      <c r="W16" s="17">
        <v>3.1394370743426402E-2</v>
      </c>
      <c r="X16" s="17">
        <v>4.2890323344693497E-2</v>
      </c>
      <c r="Y16" s="17">
        <v>4.8713429869064302E-2</v>
      </c>
      <c r="Z16" s="17">
        <v>2.5522054666826499E-2</v>
      </c>
      <c r="AA16" s="17">
        <v>1.85262472589043E-2</v>
      </c>
      <c r="AB16" s="17">
        <v>1.9415280241667301E-2</v>
      </c>
      <c r="AC16" s="17">
        <v>4.1677227667693703E-2</v>
      </c>
      <c r="AD16" s="17">
        <v>0.20475924177730001</v>
      </c>
      <c r="AE16" s="17"/>
      <c r="AF16" s="17">
        <v>8.6110974149042202E-2</v>
      </c>
      <c r="AG16" s="17">
        <v>6.1333309493176003E-2</v>
      </c>
      <c r="AH16" s="17">
        <v>3.8236082939468202E-2</v>
      </c>
      <c r="AI16" s="17">
        <v>9.5316044270560094E-3</v>
      </c>
      <c r="AJ16" s="17">
        <v>2.4638557944322501E-2</v>
      </c>
      <c r="AK16" s="17">
        <v>4.3220788214837699E-2</v>
      </c>
      <c r="AL16" s="17">
        <v>2.3078441357514499E-2</v>
      </c>
      <c r="AM16" s="17">
        <v>1.78146750784101E-2</v>
      </c>
      <c r="AN16" s="17">
        <v>5.4345232130049097E-2</v>
      </c>
      <c r="AO16" s="17">
        <v>2.2400658899609401E-2</v>
      </c>
      <c r="AP16" s="17">
        <v>3.3733781521220203E-2</v>
      </c>
      <c r="AQ16" s="17">
        <v>2.0783044436486899E-2</v>
      </c>
      <c r="AR16" s="17">
        <v>8.8094741282741997E-3</v>
      </c>
      <c r="AS16" s="17">
        <v>7.6958214403605799E-2</v>
      </c>
      <c r="AT16" s="17">
        <v>0</v>
      </c>
      <c r="AU16" s="17">
        <v>0</v>
      </c>
      <c r="AV16" s="17"/>
      <c r="AW16" s="17">
        <v>3.1360513923497202E-2</v>
      </c>
      <c r="AX16" s="17">
        <v>3.4252442168355698E-2</v>
      </c>
      <c r="AY16" s="17">
        <v>3.4674640473377302E-2</v>
      </c>
      <c r="AZ16" s="17">
        <v>1.7524963111428701E-2</v>
      </c>
      <c r="BA16" s="17">
        <v>0</v>
      </c>
      <c r="BB16" s="17"/>
      <c r="BC16" s="17">
        <v>1.9428137941657798E-2</v>
      </c>
      <c r="BD16" s="17">
        <v>1.42075399152524E-2</v>
      </c>
      <c r="BE16" s="17">
        <v>3.9668556375171499E-2</v>
      </c>
      <c r="BF16" s="17">
        <v>2.6679489534925299E-2</v>
      </c>
      <c r="BG16" s="17">
        <v>0.115830498740058</v>
      </c>
      <c r="BH16" s="17"/>
      <c r="BI16" s="17">
        <v>2.8563351850514802E-2</v>
      </c>
      <c r="BJ16" s="17"/>
      <c r="BK16" s="17">
        <v>3.2461713145512501E-2</v>
      </c>
      <c r="BL16" s="17">
        <v>3.0518562937516699E-2</v>
      </c>
      <c r="BM16" s="17">
        <v>2.6535718624583E-2</v>
      </c>
      <c r="BN16" s="17">
        <v>4.6736416015540301E-2</v>
      </c>
      <c r="BO16" s="17"/>
      <c r="BP16" s="17">
        <v>8.6722156111123001E-3</v>
      </c>
      <c r="BQ16" s="17">
        <v>1.10034265149746E-2</v>
      </c>
      <c r="BR16" s="17">
        <v>0</v>
      </c>
      <c r="BS16" s="17">
        <v>1.9100776357201799E-2</v>
      </c>
      <c r="BT16" s="17">
        <v>3.7221421142739498E-2</v>
      </c>
      <c r="BU16" s="17"/>
      <c r="BV16" s="17">
        <v>0</v>
      </c>
      <c r="BW16" s="17">
        <v>6.3249396426431296E-3</v>
      </c>
      <c r="BX16" s="17">
        <v>1.52868811574408E-2</v>
      </c>
      <c r="BY16" s="17">
        <v>4.6132366990727499E-3</v>
      </c>
      <c r="BZ16" s="17">
        <v>2.4066957198776901E-2</v>
      </c>
      <c r="CA16" s="17"/>
      <c r="CB16" s="17">
        <v>1.20782445004167E-2</v>
      </c>
      <c r="CC16" s="17">
        <v>3.9135912242603897E-2</v>
      </c>
      <c r="CD16" s="17"/>
      <c r="CE16" s="17">
        <v>7.1995050806073699E-3</v>
      </c>
      <c r="CF16" s="17"/>
      <c r="CG16" s="17">
        <v>4.4154629530928496E-3</v>
      </c>
    </row>
    <row r="17" spans="2:85" x14ac:dyDescent="0.35">
      <c r="B17" s="18" t="s">
        <v>140</v>
      </c>
      <c r="C17" s="19">
        <v>0.166851762693881</v>
      </c>
      <c r="D17" s="19">
        <v>0.108753927754074</v>
      </c>
      <c r="E17" s="19">
        <v>0.22161373849940699</v>
      </c>
      <c r="F17" s="19"/>
      <c r="G17" s="19">
        <v>0.15669281171413901</v>
      </c>
      <c r="H17" s="19">
        <v>0.14879944391489799</v>
      </c>
      <c r="I17" s="19">
        <v>0.16680169115537899</v>
      </c>
      <c r="J17" s="19">
        <v>0.18466942997668201</v>
      </c>
      <c r="K17" s="19">
        <v>0.17060178092707501</v>
      </c>
      <c r="L17" s="19">
        <v>0.17131397369159601</v>
      </c>
      <c r="M17" s="19"/>
      <c r="N17" s="19">
        <v>0.12192351634261001</v>
      </c>
      <c r="O17" s="19">
        <v>0.16132772246390001</v>
      </c>
      <c r="P17" s="19">
        <v>0.159398013098075</v>
      </c>
      <c r="Q17" s="19">
        <v>0.227615096967168</v>
      </c>
      <c r="R17" s="19"/>
      <c r="S17" s="19">
        <v>0.14118839482985199</v>
      </c>
      <c r="T17" s="19">
        <v>0.17501774619211999</v>
      </c>
      <c r="U17" s="19">
        <v>0.17293304105774199</v>
      </c>
      <c r="V17" s="19">
        <v>0.12847251059888901</v>
      </c>
      <c r="W17" s="19">
        <v>0.140635428981783</v>
      </c>
      <c r="X17" s="19">
        <v>0.16245359082446201</v>
      </c>
      <c r="Y17" s="19">
        <v>0.16987663148379401</v>
      </c>
      <c r="Z17" s="19">
        <v>0.116748084631312</v>
      </c>
      <c r="AA17" s="19">
        <v>0.225986979426579</v>
      </c>
      <c r="AB17" s="19">
        <v>0.14536209774049999</v>
      </c>
      <c r="AC17" s="19">
        <v>0.230619789744967</v>
      </c>
      <c r="AD17" s="19">
        <v>0.22398531420358</v>
      </c>
      <c r="AE17" s="19"/>
      <c r="AF17" s="19">
        <v>0.103819974474261</v>
      </c>
      <c r="AG17" s="19">
        <v>0.29648807027206903</v>
      </c>
      <c r="AH17" s="19">
        <v>0.26879486156389198</v>
      </c>
      <c r="AI17" s="19">
        <v>0.18522796785297499</v>
      </c>
      <c r="AJ17" s="19">
        <v>0.19815364762694701</v>
      </c>
      <c r="AK17" s="19">
        <v>0.16887726572280201</v>
      </c>
      <c r="AL17" s="19">
        <v>0.161352778059414</v>
      </c>
      <c r="AM17" s="19">
        <v>0.103091164853555</v>
      </c>
      <c r="AN17" s="19">
        <v>0.111897340229793</v>
      </c>
      <c r="AO17" s="19">
        <v>0.13718554725989199</v>
      </c>
      <c r="AP17" s="19">
        <v>0.14179009314438501</v>
      </c>
      <c r="AQ17" s="19">
        <v>0.13441715604892601</v>
      </c>
      <c r="AR17" s="19">
        <v>0.129825751432633</v>
      </c>
      <c r="AS17" s="19">
        <v>0.175359987967843</v>
      </c>
      <c r="AT17" s="19">
        <v>0.11311899468119101</v>
      </c>
      <c r="AU17" s="19">
        <v>6.6145268471400495E-2</v>
      </c>
      <c r="AV17" s="19"/>
      <c r="AW17" s="19">
        <v>0.207742289879917</v>
      </c>
      <c r="AX17" s="19">
        <v>0.185418892878737</v>
      </c>
      <c r="AY17" s="19">
        <v>0.145814251827692</v>
      </c>
      <c r="AZ17" s="19">
        <v>9.7860697847163905E-2</v>
      </c>
      <c r="BA17" s="19">
        <v>7.9531852119603105E-2</v>
      </c>
      <c r="BB17" s="19"/>
      <c r="BC17" s="19">
        <v>7.2382045039285497E-2</v>
      </c>
      <c r="BD17" s="19">
        <v>0.12865805488024601</v>
      </c>
      <c r="BE17" s="19">
        <v>0.20162937269423201</v>
      </c>
      <c r="BF17" s="19">
        <v>0.23679281855682599</v>
      </c>
      <c r="BG17" s="19">
        <v>0.19658625579797301</v>
      </c>
      <c r="BH17" s="19"/>
      <c r="BI17" s="19">
        <v>0.15032740049041601</v>
      </c>
      <c r="BJ17" s="19"/>
      <c r="BK17" s="19">
        <v>0.17506752409655499</v>
      </c>
      <c r="BL17" s="19">
        <v>0.16084231752667599</v>
      </c>
      <c r="BM17" s="19">
        <v>0.16027442209991499</v>
      </c>
      <c r="BN17" s="19">
        <v>0.33313515635949398</v>
      </c>
      <c r="BO17" s="19"/>
      <c r="BP17" s="19">
        <v>9.2740719367961799E-2</v>
      </c>
      <c r="BQ17" s="19">
        <v>0.12207189379780101</v>
      </c>
      <c r="BR17" s="19">
        <v>0.113058950974484</v>
      </c>
      <c r="BS17" s="19">
        <v>6.6339383900321194E-2</v>
      </c>
      <c r="BT17" s="19">
        <v>5.6085413039339602E-2</v>
      </c>
      <c r="BU17" s="19"/>
      <c r="BV17" s="19">
        <v>3.0941754431961E-2</v>
      </c>
      <c r="BW17" s="19">
        <v>7.7662955566502698E-2</v>
      </c>
      <c r="BX17" s="19">
        <v>8.4695241174691197E-2</v>
      </c>
      <c r="BY17" s="19">
        <v>6.7367254574464505E-2</v>
      </c>
      <c r="BZ17" s="19">
        <v>7.39174212791045E-2</v>
      </c>
      <c r="CA17" s="19"/>
      <c r="CB17" s="19">
        <v>7.8310930376451302E-2</v>
      </c>
      <c r="CC17" s="19">
        <v>0.21870920201593</v>
      </c>
      <c r="CD17" s="19"/>
      <c r="CE17" s="19">
        <v>6.3591565499777195E-2</v>
      </c>
      <c r="CF17" s="19"/>
      <c r="CG17" s="19">
        <v>5.8490678511970998E-2</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0.16914185844451199</v>
      </c>
      <c r="D9" s="17">
        <v>0.202090905651481</v>
      </c>
      <c r="E9" s="17">
        <v>0.13750759727504699</v>
      </c>
      <c r="F9" s="17"/>
      <c r="G9" s="17">
        <v>0.22017968113372799</v>
      </c>
      <c r="H9" s="17">
        <v>0.213461124265794</v>
      </c>
      <c r="I9" s="17">
        <v>0.185928114870126</v>
      </c>
      <c r="J9" s="17">
        <v>0.17703793094202699</v>
      </c>
      <c r="K9" s="17">
        <v>0.118620963981036</v>
      </c>
      <c r="L9" s="17">
        <v>0.11307330840621101</v>
      </c>
      <c r="M9" s="17"/>
      <c r="N9" s="17">
        <v>0.22634548744793601</v>
      </c>
      <c r="O9" s="17">
        <v>0.147012542312741</v>
      </c>
      <c r="P9" s="17">
        <v>0.15076416914528001</v>
      </c>
      <c r="Q9" s="17">
        <v>0.144641139816308</v>
      </c>
      <c r="R9" s="17"/>
      <c r="S9" s="17">
        <v>0.27896488224821597</v>
      </c>
      <c r="T9" s="17">
        <v>0.14425522009146699</v>
      </c>
      <c r="U9" s="17">
        <v>0.15633824212861</v>
      </c>
      <c r="V9" s="17">
        <v>0.11912091464520599</v>
      </c>
      <c r="W9" s="17">
        <v>0.13872116765109899</v>
      </c>
      <c r="X9" s="17">
        <v>0.19462815500139899</v>
      </c>
      <c r="Y9" s="17">
        <v>0.133223058834815</v>
      </c>
      <c r="Z9" s="17">
        <v>0.22102611655374099</v>
      </c>
      <c r="AA9" s="17">
        <v>0.14874705124288401</v>
      </c>
      <c r="AB9" s="17">
        <v>0.155560079707948</v>
      </c>
      <c r="AC9" s="17">
        <v>0.188976113561072</v>
      </c>
      <c r="AD9" s="17">
        <v>5.2569386902971998E-2</v>
      </c>
      <c r="AE9" s="17"/>
      <c r="AF9" s="17">
        <v>0.109869467612979</v>
      </c>
      <c r="AG9" s="17">
        <v>0.11668835349686001</v>
      </c>
      <c r="AH9" s="17">
        <v>0.110300003233787</v>
      </c>
      <c r="AI9" s="17">
        <v>0.108403172204235</v>
      </c>
      <c r="AJ9" s="17">
        <v>0.20932580929333</v>
      </c>
      <c r="AK9" s="17">
        <v>0.161367953293514</v>
      </c>
      <c r="AL9" s="17">
        <v>0.19306641406455399</v>
      </c>
      <c r="AM9" s="17">
        <v>0.13013267356682401</v>
      </c>
      <c r="AN9" s="17">
        <v>0.115353544456573</v>
      </c>
      <c r="AO9" s="17">
        <v>0.21604078059221199</v>
      </c>
      <c r="AP9" s="17">
        <v>0.14226641909002899</v>
      </c>
      <c r="AQ9" s="17">
        <v>0.16173819801379299</v>
      </c>
      <c r="AR9" s="17">
        <v>0.27743699416593098</v>
      </c>
      <c r="AS9" s="17">
        <v>0.145335926517874</v>
      </c>
      <c r="AT9" s="17">
        <v>0.28168290911810101</v>
      </c>
      <c r="AU9" s="17">
        <v>0.27921096884754099</v>
      </c>
      <c r="AV9" s="17"/>
      <c r="AW9" s="17">
        <v>0.141088724751147</v>
      </c>
      <c r="AX9" s="17">
        <v>0.13125300460966299</v>
      </c>
      <c r="AY9" s="17">
        <v>0.206272306230426</v>
      </c>
      <c r="AZ9" s="17">
        <v>0.23071616691882699</v>
      </c>
      <c r="BA9" s="17">
        <v>0.34931987837022999</v>
      </c>
      <c r="BB9" s="17"/>
      <c r="BC9" s="17">
        <v>0.32040917415385101</v>
      </c>
      <c r="BD9" s="17">
        <v>0.19142732875173701</v>
      </c>
      <c r="BE9" s="17">
        <v>0.12845387417590301</v>
      </c>
      <c r="BF9" s="17">
        <v>0.111180097825558</v>
      </c>
      <c r="BG9" s="17">
        <v>0.13969127481041199</v>
      </c>
      <c r="BH9" s="17"/>
      <c r="BI9" s="17">
        <v>0.174183646984652</v>
      </c>
      <c r="BJ9" s="17"/>
      <c r="BK9" s="17">
        <v>0.16698879289147001</v>
      </c>
      <c r="BL9" s="17">
        <v>0.15107660820309601</v>
      </c>
      <c r="BM9" s="17">
        <v>0.182576946063401</v>
      </c>
      <c r="BN9" s="17">
        <v>9.6560731953549001E-2</v>
      </c>
      <c r="BO9" s="17"/>
      <c r="BP9" s="17">
        <v>5.0648935160204703E-2</v>
      </c>
      <c r="BQ9" s="17">
        <v>0.38319831333924398</v>
      </c>
      <c r="BR9" s="17">
        <v>3.9673587778373397E-2</v>
      </c>
      <c r="BS9" s="17">
        <v>3.02769475798857E-2</v>
      </c>
      <c r="BT9" s="17">
        <v>5.1154591022271802E-2</v>
      </c>
      <c r="BU9" s="17"/>
      <c r="BV9" s="17">
        <v>3.5328649726407098E-2</v>
      </c>
      <c r="BW9" s="17">
        <v>0.643684961145782</v>
      </c>
      <c r="BX9" s="17">
        <v>6.5918461056923103E-2</v>
      </c>
      <c r="BY9" s="17">
        <v>4.0325266563707697E-2</v>
      </c>
      <c r="BZ9" s="17">
        <v>2.9699229551663101E-2</v>
      </c>
      <c r="CA9" s="17"/>
      <c r="CB9" s="17">
        <v>0.13255235555988701</v>
      </c>
      <c r="CC9" s="17">
        <v>0.19057194754578399</v>
      </c>
      <c r="CD9" s="17"/>
      <c r="CE9" s="17">
        <v>0.67455259103639897</v>
      </c>
      <c r="CF9" s="17"/>
      <c r="CG9" s="17">
        <v>0.32094093565929499</v>
      </c>
    </row>
    <row r="10" spans="2:85" x14ac:dyDescent="0.35">
      <c r="B10" s="18" t="s">
        <v>75</v>
      </c>
      <c r="C10" s="17">
        <v>0.157957106491626</v>
      </c>
      <c r="D10" s="17">
        <v>0.161907644630639</v>
      </c>
      <c r="E10" s="17">
        <v>0.154572493882047</v>
      </c>
      <c r="F10" s="17"/>
      <c r="G10" s="17">
        <v>9.4688252824239899E-2</v>
      </c>
      <c r="H10" s="17">
        <v>0.13158629117590301</v>
      </c>
      <c r="I10" s="17">
        <v>0.11953666759799</v>
      </c>
      <c r="J10" s="17">
        <v>0.15125065145032701</v>
      </c>
      <c r="K10" s="17">
        <v>0.148765860521612</v>
      </c>
      <c r="L10" s="17">
        <v>0.26416102951813097</v>
      </c>
      <c r="M10" s="17"/>
      <c r="N10" s="17">
        <v>0.21268305760067999</v>
      </c>
      <c r="O10" s="17">
        <v>0.17592670004156299</v>
      </c>
      <c r="P10" s="17">
        <v>0.13374116181316301</v>
      </c>
      <c r="Q10" s="17">
        <v>0.101310804600881</v>
      </c>
      <c r="R10" s="17"/>
      <c r="S10" s="17">
        <v>0.15698307960076599</v>
      </c>
      <c r="T10" s="17">
        <v>0.23758355319353</v>
      </c>
      <c r="U10" s="17">
        <v>0.123382747630445</v>
      </c>
      <c r="V10" s="17">
        <v>0.181153258339429</v>
      </c>
      <c r="W10" s="17">
        <v>0.19927881962520899</v>
      </c>
      <c r="X10" s="17">
        <v>0.12998278294169699</v>
      </c>
      <c r="Y10" s="17">
        <v>0.17415622723353799</v>
      </c>
      <c r="Z10" s="17">
        <v>0.202752261826083</v>
      </c>
      <c r="AA10" s="17">
        <v>0.119194050869369</v>
      </c>
      <c r="AB10" s="17">
        <v>0.116974572205838</v>
      </c>
      <c r="AC10" s="17">
        <v>0.119923592098566</v>
      </c>
      <c r="AD10" s="17">
        <v>5.35168314749499E-2</v>
      </c>
      <c r="AE10" s="17"/>
      <c r="AF10" s="17">
        <v>4.1535265146519097E-2</v>
      </c>
      <c r="AG10" s="17">
        <v>8.3533901747081502E-2</v>
      </c>
      <c r="AH10" s="17">
        <v>0.138549924038913</v>
      </c>
      <c r="AI10" s="17">
        <v>0.118548611297959</v>
      </c>
      <c r="AJ10" s="17">
        <v>0.13977835605688499</v>
      </c>
      <c r="AK10" s="17">
        <v>0.14657484404530999</v>
      </c>
      <c r="AL10" s="17">
        <v>0.16795404950627801</v>
      </c>
      <c r="AM10" s="17">
        <v>0.185755148235032</v>
      </c>
      <c r="AN10" s="17">
        <v>0.185429010498219</v>
      </c>
      <c r="AO10" s="17">
        <v>0.17720065257409101</v>
      </c>
      <c r="AP10" s="17">
        <v>0.16840501451235501</v>
      </c>
      <c r="AQ10" s="17">
        <v>0.16138086166532001</v>
      </c>
      <c r="AR10" s="17">
        <v>0.13676537789412499</v>
      </c>
      <c r="AS10" s="17">
        <v>0.229380917617514</v>
      </c>
      <c r="AT10" s="17">
        <v>0.202940310197051</v>
      </c>
      <c r="AU10" s="17">
        <v>0.20947308862248501</v>
      </c>
      <c r="AV10" s="17"/>
      <c r="AW10" s="17">
        <v>0.156086688274747</v>
      </c>
      <c r="AX10" s="17">
        <v>0.12817430404053501</v>
      </c>
      <c r="AY10" s="17">
        <v>0.16589978445648601</v>
      </c>
      <c r="AZ10" s="17">
        <v>0.18688524416539301</v>
      </c>
      <c r="BA10" s="17">
        <v>8.8707184120606797E-2</v>
      </c>
      <c r="BB10" s="17"/>
      <c r="BC10" s="17">
        <v>0.13926524084724701</v>
      </c>
      <c r="BD10" s="17">
        <v>0.20298729995291301</v>
      </c>
      <c r="BE10" s="17">
        <v>0.14253546148863</v>
      </c>
      <c r="BF10" s="17">
        <v>0.12109907200980601</v>
      </c>
      <c r="BG10" s="17">
        <v>6.4274576783657195E-2</v>
      </c>
      <c r="BH10" s="17"/>
      <c r="BI10" s="17">
        <v>0.16693858186860699</v>
      </c>
      <c r="BJ10" s="17"/>
      <c r="BK10" s="17">
        <v>0.143244955833946</v>
      </c>
      <c r="BL10" s="17">
        <v>0.17029250117231001</v>
      </c>
      <c r="BM10" s="17">
        <v>0.158390456203302</v>
      </c>
      <c r="BN10" s="17">
        <v>0.1101324784546</v>
      </c>
      <c r="BO10" s="17"/>
      <c r="BP10" s="17">
        <v>0.60298401429273696</v>
      </c>
      <c r="BQ10" s="17">
        <v>6.9806252767518201E-2</v>
      </c>
      <c r="BR10" s="17">
        <v>6.2728968998405493E-2</v>
      </c>
      <c r="BS10" s="17">
        <v>5.1163890329772303E-2</v>
      </c>
      <c r="BT10" s="17">
        <v>5.8709567184293598E-2</v>
      </c>
      <c r="BU10" s="17"/>
      <c r="BV10" s="17">
        <v>0.82337623111150404</v>
      </c>
      <c r="BW10" s="17">
        <v>4.5451894039431402E-2</v>
      </c>
      <c r="BX10" s="17">
        <v>2.98189427024904E-2</v>
      </c>
      <c r="BY10" s="17">
        <v>4.5294876219995901E-2</v>
      </c>
      <c r="BZ10" s="17">
        <v>3.1418218963227398E-2</v>
      </c>
      <c r="CA10" s="17"/>
      <c r="CB10" s="17">
        <v>0.139334394195331</v>
      </c>
      <c r="CC10" s="17">
        <v>0.16886423428386099</v>
      </c>
      <c r="CD10" s="17"/>
      <c r="CE10" s="17">
        <v>4.42849433041912E-2</v>
      </c>
      <c r="CF10" s="17"/>
      <c r="CG10" s="17">
        <v>5.6263820281867501E-2</v>
      </c>
    </row>
    <row r="11" spans="2:85" x14ac:dyDescent="0.35">
      <c r="B11" s="18" t="s">
        <v>77</v>
      </c>
      <c r="C11" s="17">
        <v>9.3439281910927693E-2</v>
      </c>
      <c r="D11" s="17">
        <v>9.4744544507201295E-2</v>
      </c>
      <c r="E11" s="17">
        <v>9.1874598545734404E-2</v>
      </c>
      <c r="F11" s="17"/>
      <c r="G11" s="17">
        <v>6.9367712246101304E-2</v>
      </c>
      <c r="H11" s="17">
        <v>8.8529559149504097E-2</v>
      </c>
      <c r="I11" s="17">
        <v>7.72359129794154E-2</v>
      </c>
      <c r="J11" s="17">
        <v>0.105419502699166</v>
      </c>
      <c r="K11" s="17">
        <v>0.11739975304094</v>
      </c>
      <c r="L11" s="17">
        <v>0.1007635558919</v>
      </c>
      <c r="M11" s="17"/>
      <c r="N11" s="17">
        <v>0.114108063258178</v>
      </c>
      <c r="O11" s="17">
        <v>0.100712287662725</v>
      </c>
      <c r="P11" s="17">
        <v>7.2673140459448796E-2</v>
      </c>
      <c r="Q11" s="17">
        <v>8.2574790806617296E-2</v>
      </c>
      <c r="R11" s="17"/>
      <c r="S11" s="17">
        <v>0.109226208128131</v>
      </c>
      <c r="T11" s="17">
        <v>0.109324702874491</v>
      </c>
      <c r="U11" s="17">
        <v>0.12709563907631899</v>
      </c>
      <c r="V11" s="17">
        <v>0.119659501991323</v>
      </c>
      <c r="W11" s="17">
        <v>8.1222839002014102E-2</v>
      </c>
      <c r="X11" s="17">
        <v>0.108543903202496</v>
      </c>
      <c r="Y11" s="17">
        <v>8.6294649474428706E-2</v>
      </c>
      <c r="Z11" s="17">
        <v>6.84285653904083E-2</v>
      </c>
      <c r="AA11" s="17">
        <v>6.7638972344657197E-2</v>
      </c>
      <c r="AB11" s="17">
        <v>8.1678467398423896E-2</v>
      </c>
      <c r="AC11" s="17">
        <v>1.8108268753856498E-2</v>
      </c>
      <c r="AD11" s="17">
        <v>7.3936418885896998E-2</v>
      </c>
      <c r="AE11" s="17"/>
      <c r="AF11" s="17">
        <v>9.2628338543733202E-2</v>
      </c>
      <c r="AG11" s="17">
        <v>5.1508561412562603E-2</v>
      </c>
      <c r="AH11" s="17">
        <v>0.117778483377679</v>
      </c>
      <c r="AI11" s="17">
        <v>5.14560625710331E-2</v>
      </c>
      <c r="AJ11" s="17">
        <v>7.7502053219638697E-2</v>
      </c>
      <c r="AK11" s="17">
        <v>0.10311723148136</v>
      </c>
      <c r="AL11" s="17">
        <v>8.0857293468264299E-2</v>
      </c>
      <c r="AM11" s="17">
        <v>0.10332120939805101</v>
      </c>
      <c r="AN11" s="17">
        <v>0.10948512400402299</v>
      </c>
      <c r="AO11" s="17">
        <v>9.4974319264789595E-2</v>
      </c>
      <c r="AP11" s="17">
        <v>0.10501577128995999</v>
      </c>
      <c r="AQ11" s="17">
        <v>9.8952603740018005E-2</v>
      </c>
      <c r="AR11" s="17">
        <v>0.10143001223453101</v>
      </c>
      <c r="AS11" s="17">
        <v>4.4517921387498202E-2</v>
      </c>
      <c r="AT11" s="17">
        <v>0.127514380055025</v>
      </c>
      <c r="AU11" s="17">
        <v>0.121554314740189</v>
      </c>
      <c r="AV11" s="17"/>
      <c r="AW11" s="17">
        <v>7.9214964621178302E-2</v>
      </c>
      <c r="AX11" s="17">
        <v>5.8891893079245097E-2</v>
      </c>
      <c r="AY11" s="17">
        <v>0.13347494025894899</v>
      </c>
      <c r="AZ11" s="17">
        <v>8.5909010050118306E-2</v>
      </c>
      <c r="BA11" s="17">
        <v>0.18913044608742799</v>
      </c>
      <c r="BB11" s="17"/>
      <c r="BC11" s="17">
        <v>7.0040980809033801E-2</v>
      </c>
      <c r="BD11" s="17">
        <v>9.5072973844330694E-2</v>
      </c>
      <c r="BE11" s="17">
        <v>9.4335553153509805E-2</v>
      </c>
      <c r="BF11" s="17">
        <v>0.102788784534459</v>
      </c>
      <c r="BG11" s="17">
        <v>0.101017131070537</v>
      </c>
      <c r="BH11" s="17"/>
      <c r="BI11" s="17">
        <v>9.3280100243333094E-2</v>
      </c>
      <c r="BJ11" s="17"/>
      <c r="BK11" s="17">
        <v>0.107314037015945</v>
      </c>
      <c r="BL11" s="17">
        <v>0.10150069456906401</v>
      </c>
      <c r="BM11" s="17">
        <v>8.7420881935876493E-2</v>
      </c>
      <c r="BN11" s="17">
        <v>2.1660767549616301E-2</v>
      </c>
      <c r="BO11" s="17"/>
      <c r="BP11" s="17">
        <v>2.2001414526661801E-2</v>
      </c>
      <c r="BQ11" s="17">
        <v>7.57450019582811E-2</v>
      </c>
      <c r="BR11" s="17">
        <v>0.61423985632297295</v>
      </c>
      <c r="BS11" s="17">
        <v>5.9453520776223498E-2</v>
      </c>
      <c r="BT11" s="17">
        <v>2.1838704569247702E-2</v>
      </c>
      <c r="BU11" s="17"/>
      <c r="BV11" s="17">
        <v>1.52185352432068E-2</v>
      </c>
      <c r="BW11" s="17">
        <v>2.7829146963210798E-2</v>
      </c>
      <c r="BX11" s="17">
        <v>0.71764160426170498</v>
      </c>
      <c r="BY11" s="17">
        <v>2.6712988275246E-2</v>
      </c>
      <c r="BZ11" s="17">
        <v>2.5769628534281701E-2</v>
      </c>
      <c r="CA11" s="17"/>
      <c r="CB11" s="17">
        <v>4.9127920465211701E-2</v>
      </c>
      <c r="CC11" s="17">
        <v>0.119391982798247</v>
      </c>
      <c r="CD11" s="17"/>
      <c r="CE11" s="17">
        <v>1.8741087549049101E-2</v>
      </c>
      <c r="CF11" s="17"/>
      <c r="CG11" s="17">
        <v>3.7222258418095698E-2</v>
      </c>
    </row>
    <row r="12" spans="2:85" x14ac:dyDescent="0.35">
      <c r="B12" s="18" t="s">
        <v>79</v>
      </c>
      <c r="C12" s="17">
        <v>0.12821452823297799</v>
      </c>
      <c r="D12" s="17">
        <v>0.126830532616834</v>
      </c>
      <c r="E12" s="17">
        <v>0.12856610860489201</v>
      </c>
      <c r="F12" s="17"/>
      <c r="G12" s="17">
        <v>0.31337266214652698</v>
      </c>
      <c r="H12" s="17">
        <v>0.17330597199077299</v>
      </c>
      <c r="I12" s="17">
        <v>0.119069713843186</v>
      </c>
      <c r="J12" s="17">
        <v>8.1444642954100602E-2</v>
      </c>
      <c r="K12" s="17">
        <v>7.3393472112943794E-2</v>
      </c>
      <c r="L12" s="17">
        <v>5.0923892433289403E-2</v>
      </c>
      <c r="M12" s="17"/>
      <c r="N12" s="17">
        <v>9.9610805807016298E-2</v>
      </c>
      <c r="O12" s="17">
        <v>0.113999651422176</v>
      </c>
      <c r="P12" s="17">
        <v>0.15933741410535299</v>
      </c>
      <c r="Q12" s="17">
        <v>0.147527596994423</v>
      </c>
      <c r="R12" s="17"/>
      <c r="S12" s="17">
        <v>0.108141793015276</v>
      </c>
      <c r="T12" s="17">
        <v>0.117086159457231</v>
      </c>
      <c r="U12" s="17">
        <v>0.140692476825997</v>
      </c>
      <c r="V12" s="17">
        <v>0.160405437113704</v>
      </c>
      <c r="W12" s="17">
        <v>0.12689882340128</v>
      </c>
      <c r="X12" s="17">
        <v>0.120783444980685</v>
      </c>
      <c r="Y12" s="17">
        <v>0.11254847812810601</v>
      </c>
      <c r="Z12" s="17">
        <v>2.2077152499962699E-2</v>
      </c>
      <c r="AA12" s="17">
        <v>0.15665213726430599</v>
      </c>
      <c r="AB12" s="17">
        <v>0.140612231602668</v>
      </c>
      <c r="AC12" s="17">
        <v>0.17558346568945901</v>
      </c>
      <c r="AD12" s="17">
        <v>0.1280302590579</v>
      </c>
      <c r="AE12" s="17"/>
      <c r="AF12" s="17">
        <v>0.296927879128287</v>
      </c>
      <c r="AG12" s="17">
        <v>0.12527986385745599</v>
      </c>
      <c r="AH12" s="17">
        <v>0.101727404099619</v>
      </c>
      <c r="AI12" s="17">
        <v>0.219432014155264</v>
      </c>
      <c r="AJ12" s="17">
        <v>0.123746261817421</v>
      </c>
      <c r="AK12" s="17">
        <v>0.14752045261941099</v>
      </c>
      <c r="AL12" s="17">
        <v>8.8165350957605901E-2</v>
      </c>
      <c r="AM12" s="17">
        <v>0.134689741246694</v>
      </c>
      <c r="AN12" s="17">
        <v>0.163946074223036</v>
      </c>
      <c r="AO12" s="17">
        <v>0.122259573094884</v>
      </c>
      <c r="AP12" s="17">
        <v>9.7364237358526798E-2</v>
      </c>
      <c r="AQ12" s="17">
        <v>9.2319273341584199E-2</v>
      </c>
      <c r="AR12" s="17">
        <v>0.159590068545961</v>
      </c>
      <c r="AS12" s="17">
        <v>0.13437764034475799</v>
      </c>
      <c r="AT12" s="17">
        <v>0.12988912789028301</v>
      </c>
      <c r="AU12" s="17">
        <v>9.19722150999219E-2</v>
      </c>
      <c r="AV12" s="17"/>
      <c r="AW12" s="17">
        <v>0.117593870099128</v>
      </c>
      <c r="AX12" s="17">
        <v>0.13951650753487299</v>
      </c>
      <c r="AY12" s="17">
        <v>0.13851955378301001</v>
      </c>
      <c r="AZ12" s="17">
        <v>0.17271402710022599</v>
      </c>
      <c r="BA12" s="17">
        <v>8.8957245817473898E-2</v>
      </c>
      <c r="BB12" s="17"/>
      <c r="BC12" s="17">
        <v>0.183454188913866</v>
      </c>
      <c r="BD12" s="17">
        <v>9.7594422154887603E-2</v>
      </c>
      <c r="BE12" s="17">
        <v>0.124457814095751</v>
      </c>
      <c r="BF12" s="17">
        <v>0.167766048901662</v>
      </c>
      <c r="BG12" s="17">
        <v>0.14813117153787</v>
      </c>
      <c r="BH12" s="17"/>
      <c r="BI12" s="17">
        <v>0.12725986571423401</v>
      </c>
      <c r="BJ12" s="17"/>
      <c r="BK12" s="17">
        <v>0.17044856513209</v>
      </c>
      <c r="BL12" s="17">
        <v>0.11654584003014</v>
      </c>
      <c r="BM12" s="17">
        <v>0.115723134703049</v>
      </c>
      <c r="BN12" s="17">
        <v>0.231317029870765</v>
      </c>
      <c r="BO12" s="17"/>
      <c r="BP12" s="17">
        <v>1.58364611375248E-2</v>
      </c>
      <c r="BQ12" s="17">
        <v>0.13508867604966099</v>
      </c>
      <c r="BR12" s="17">
        <v>8.6204063542081405E-2</v>
      </c>
      <c r="BS12" s="17">
        <v>2.3555588441773499E-2</v>
      </c>
      <c r="BT12" s="17">
        <v>0.68849523746437102</v>
      </c>
      <c r="BU12" s="17"/>
      <c r="BV12" s="17">
        <v>1.8182070533193699E-2</v>
      </c>
      <c r="BW12" s="17">
        <v>7.6983248664341405E-2</v>
      </c>
      <c r="BX12" s="17">
        <v>6.8642451609406699E-2</v>
      </c>
      <c r="BY12" s="17">
        <v>2.0189025398315699E-2</v>
      </c>
      <c r="BZ12" s="17">
        <v>0.76014843121158804</v>
      </c>
      <c r="CA12" s="17"/>
      <c r="CB12" s="17">
        <v>4.9275951002646097E-2</v>
      </c>
      <c r="CC12" s="17">
        <v>0.17444802719326299</v>
      </c>
      <c r="CD12" s="17"/>
      <c r="CE12" s="17">
        <v>7.4423611320269506E-2</v>
      </c>
      <c r="CF12" s="17"/>
      <c r="CG12" s="17">
        <v>6.3845922705790106E-2</v>
      </c>
    </row>
    <row r="13" spans="2:85" x14ac:dyDescent="0.35">
      <c r="B13" s="18" t="s">
        <v>78</v>
      </c>
      <c r="C13" s="17">
        <v>0.21579043956065</v>
      </c>
      <c r="D13" s="17">
        <v>0.23891021253998901</v>
      </c>
      <c r="E13" s="17">
        <v>0.19388120051642099</v>
      </c>
      <c r="F13" s="17"/>
      <c r="G13" s="17">
        <v>0.100922235457026</v>
      </c>
      <c r="H13" s="17">
        <v>0.17108951310154999</v>
      </c>
      <c r="I13" s="17">
        <v>0.24749702692398401</v>
      </c>
      <c r="J13" s="17">
        <v>0.225417190686931</v>
      </c>
      <c r="K13" s="17">
        <v>0.30224458883990402</v>
      </c>
      <c r="L13" s="17">
        <v>0.23680783405912201</v>
      </c>
      <c r="M13" s="17"/>
      <c r="N13" s="17">
        <v>0.16077372721663899</v>
      </c>
      <c r="O13" s="17">
        <v>0.214083405456332</v>
      </c>
      <c r="P13" s="17">
        <v>0.26527921205660798</v>
      </c>
      <c r="Q13" s="17">
        <v>0.233246670554282</v>
      </c>
      <c r="R13" s="17"/>
      <c r="S13" s="17">
        <v>0.15292774650504501</v>
      </c>
      <c r="T13" s="17">
        <v>0.20733772418827001</v>
      </c>
      <c r="U13" s="17">
        <v>0.24270227893430299</v>
      </c>
      <c r="V13" s="17">
        <v>0.23734047224667301</v>
      </c>
      <c r="W13" s="17">
        <v>0.24988110194926999</v>
      </c>
      <c r="X13" s="17">
        <v>0.20169245431555199</v>
      </c>
      <c r="Y13" s="17">
        <v>0.27426679228039502</v>
      </c>
      <c r="Z13" s="17">
        <v>0.317605499945326</v>
      </c>
      <c r="AA13" s="17">
        <v>0.23529872937673199</v>
      </c>
      <c r="AB13" s="17">
        <v>0.19853753122131401</v>
      </c>
      <c r="AC13" s="17">
        <v>0.16921030811850499</v>
      </c>
      <c r="AD13" s="17">
        <v>0.13887510263171701</v>
      </c>
      <c r="AE13" s="17"/>
      <c r="AF13" s="17">
        <v>0.16104583999826599</v>
      </c>
      <c r="AG13" s="17">
        <v>0.28211548596278002</v>
      </c>
      <c r="AH13" s="17">
        <v>0.19829883716372701</v>
      </c>
      <c r="AI13" s="17">
        <v>0.23809714807837401</v>
      </c>
      <c r="AJ13" s="17">
        <v>0.195369022270001</v>
      </c>
      <c r="AK13" s="17">
        <v>0.230049262899615</v>
      </c>
      <c r="AL13" s="17">
        <v>0.30240556339501401</v>
      </c>
      <c r="AM13" s="17">
        <v>0.22092696236715001</v>
      </c>
      <c r="AN13" s="17">
        <v>0.21027315089825599</v>
      </c>
      <c r="AO13" s="17">
        <v>0.19559585705054999</v>
      </c>
      <c r="AP13" s="17">
        <v>0.229265054772021</v>
      </c>
      <c r="AQ13" s="17">
        <v>0.252537654495672</v>
      </c>
      <c r="AR13" s="17">
        <v>0.14410219450742301</v>
      </c>
      <c r="AS13" s="17">
        <v>0.16979512933129201</v>
      </c>
      <c r="AT13" s="17">
        <v>7.2352063107281095E-2</v>
      </c>
      <c r="AU13" s="17">
        <v>0.18294899754041499</v>
      </c>
      <c r="AV13" s="17"/>
      <c r="AW13" s="17">
        <v>0.248231899163845</v>
      </c>
      <c r="AX13" s="17">
        <v>0.25121079883347103</v>
      </c>
      <c r="AY13" s="17">
        <v>0.151722727767997</v>
      </c>
      <c r="AZ13" s="17">
        <v>0.166070670088142</v>
      </c>
      <c r="BA13" s="17">
        <v>0.14791895506747199</v>
      </c>
      <c r="BB13" s="17"/>
      <c r="BC13" s="17">
        <v>0.157315007809883</v>
      </c>
      <c r="BD13" s="17">
        <v>0.21012271195894699</v>
      </c>
      <c r="BE13" s="17">
        <v>0.23854202240238101</v>
      </c>
      <c r="BF13" s="17">
        <v>0.204914508677673</v>
      </c>
      <c r="BG13" s="17">
        <v>0.26283993179140602</v>
      </c>
      <c r="BH13" s="17"/>
      <c r="BI13" s="17">
        <v>0.21985960384292499</v>
      </c>
      <c r="BJ13" s="17"/>
      <c r="BK13" s="17">
        <v>0.167655923545173</v>
      </c>
      <c r="BL13" s="17">
        <v>0.223315059827535</v>
      </c>
      <c r="BM13" s="17">
        <v>0.233765331540573</v>
      </c>
      <c r="BN13" s="17">
        <v>8.2733548703939494E-2</v>
      </c>
      <c r="BO13" s="17"/>
      <c r="BP13" s="17">
        <v>0.208991544823385</v>
      </c>
      <c r="BQ13" s="17">
        <v>0.133454608739147</v>
      </c>
      <c r="BR13" s="17">
        <v>8.3482237284797603E-2</v>
      </c>
      <c r="BS13" s="17">
        <v>0.73590067570125095</v>
      </c>
      <c r="BT13" s="17">
        <v>6.8807778812597101E-2</v>
      </c>
      <c r="BU13" s="17"/>
      <c r="BV13" s="17">
        <v>4.3161284818822997E-2</v>
      </c>
      <c r="BW13" s="17">
        <v>3.80341713676354E-2</v>
      </c>
      <c r="BX13" s="17">
        <v>1.7410362107616401E-2</v>
      </c>
      <c r="BY13" s="17">
        <v>0.80206247708381295</v>
      </c>
      <c r="BZ13" s="17">
        <v>2.9461172025819202E-2</v>
      </c>
      <c r="CA13" s="17"/>
      <c r="CB13" s="17">
        <v>0.53093257572885699</v>
      </c>
      <c r="CC13" s="17">
        <v>3.1214986897479698E-2</v>
      </c>
      <c r="CD13" s="17"/>
      <c r="CE13" s="17">
        <v>3.6913899729572701E-2</v>
      </c>
      <c r="CF13" s="17"/>
      <c r="CG13" s="17">
        <v>0.422508686198175</v>
      </c>
    </row>
    <row r="14" spans="2:85" x14ac:dyDescent="0.35">
      <c r="B14" s="18" t="s">
        <v>231</v>
      </c>
      <c r="C14" s="17">
        <v>2.0178837284939001E-2</v>
      </c>
      <c r="D14" s="17">
        <v>2.2855478965615999E-2</v>
      </c>
      <c r="E14" s="17">
        <v>1.7628096682208799E-2</v>
      </c>
      <c r="F14" s="17"/>
      <c r="G14" s="17">
        <v>5.41977186435183E-3</v>
      </c>
      <c r="H14" s="17">
        <v>2.7697798520959799E-2</v>
      </c>
      <c r="I14" s="17">
        <v>2.3919777613949599E-2</v>
      </c>
      <c r="J14" s="17">
        <v>1.9053556050804402E-2</v>
      </c>
      <c r="K14" s="17">
        <v>1.2111098633632E-2</v>
      </c>
      <c r="L14" s="17">
        <v>2.7137815596584201E-2</v>
      </c>
      <c r="M14" s="17"/>
      <c r="N14" s="17">
        <v>1.49045511995579E-2</v>
      </c>
      <c r="O14" s="17">
        <v>2.0568420094568701E-2</v>
      </c>
      <c r="P14" s="17">
        <v>2.8462344956275702E-2</v>
      </c>
      <c r="Q14" s="17">
        <v>1.8341844082638802E-2</v>
      </c>
      <c r="R14" s="17"/>
      <c r="S14" s="17">
        <v>5.31358624411406E-3</v>
      </c>
      <c r="T14" s="17">
        <v>7.9004489378468202E-3</v>
      </c>
      <c r="U14" s="17">
        <v>0</v>
      </c>
      <c r="V14" s="17">
        <v>5.3346001642435399E-3</v>
      </c>
      <c r="W14" s="17">
        <v>2.2736377351889499E-2</v>
      </c>
      <c r="X14" s="17">
        <v>9.4170764867955396E-3</v>
      </c>
      <c r="Y14" s="17">
        <v>7.70723531821644E-3</v>
      </c>
      <c r="Z14" s="17">
        <v>0</v>
      </c>
      <c r="AA14" s="17">
        <v>3.8693510419339399E-3</v>
      </c>
      <c r="AB14" s="17">
        <v>0.15992673519487699</v>
      </c>
      <c r="AC14" s="17">
        <v>0</v>
      </c>
      <c r="AD14" s="17">
        <v>0</v>
      </c>
      <c r="AE14" s="17"/>
      <c r="AF14" s="17">
        <v>0</v>
      </c>
      <c r="AG14" s="17">
        <v>0</v>
      </c>
      <c r="AH14" s="17">
        <v>1.50653003517934E-2</v>
      </c>
      <c r="AI14" s="17">
        <v>4.0532922950331202E-2</v>
      </c>
      <c r="AJ14" s="17">
        <v>1.21195266182636E-2</v>
      </c>
      <c r="AK14" s="17">
        <v>1.06649660426969E-2</v>
      </c>
      <c r="AL14" s="17">
        <v>1.0874016092463299E-2</v>
      </c>
      <c r="AM14" s="17">
        <v>3.3707229244554701E-2</v>
      </c>
      <c r="AN14" s="17">
        <v>2.1095919070096999E-2</v>
      </c>
      <c r="AO14" s="17">
        <v>2.1752050315266402E-2</v>
      </c>
      <c r="AP14" s="17">
        <v>4.1824731244933001E-2</v>
      </c>
      <c r="AQ14" s="17">
        <v>4.2016628652847998E-2</v>
      </c>
      <c r="AR14" s="17">
        <v>0</v>
      </c>
      <c r="AS14" s="17">
        <v>1.9743957837658001E-2</v>
      </c>
      <c r="AT14" s="17">
        <v>2.4499030450257801E-2</v>
      </c>
      <c r="AU14" s="17">
        <v>6.4927482480238597E-3</v>
      </c>
      <c r="AV14" s="17"/>
      <c r="AW14" s="17">
        <v>1.4396223550798301E-2</v>
      </c>
      <c r="AX14" s="17">
        <v>3.7988208625869498E-2</v>
      </c>
      <c r="AY14" s="17">
        <v>6.0224803581151896E-3</v>
      </c>
      <c r="AZ14" s="17">
        <v>1.6455298842021401E-2</v>
      </c>
      <c r="BA14" s="17">
        <v>0</v>
      </c>
      <c r="BB14" s="17"/>
      <c r="BC14" s="17">
        <v>1.98098124760984E-2</v>
      </c>
      <c r="BD14" s="17">
        <v>3.0868891703737002E-2</v>
      </c>
      <c r="BE14" s="17">
        <v>1.3452574795955999E-2</v>
      </c>
      <c r="BF14" s="17">
        <v>1.5678119040203799E-2</v>
      </c>
      <c r="BG14" s="17">
        <v>0</v>
      </c>
      <c r="BH14" s="17"/>
      <c r="BI14" s="17">
        <v>1.99470033631238E-2</v>
      </c>
      <c r="BJ14" s="17"/>
      <c r="BK14" s="17">
        <v>1.5455819480230301E-2</v>
      </c>
      <c r="BL14" s="17">
        <v>1.8234432144518701E-2</v>
      </c>
      <c r="BM14" s="17">
        <v>2.1725176418517601E-2</v>
      </c>
      <c r="BN14" s="17">
        <v>4.6399547158342297E-2</v>
      </c>
      <c r="BO14" s="17"/>
      <c r="BP14" s="17">
        <v>0</v>
      </c>
      <c r="BQ14" s="17">
        <v>1.4901539368310301E-2</v>
      </c>
      <c r="BR14" s="17">
        <v>0</v>
      </c>
      <c r="BS14" s="17">
        <v>0</v>
      </c>
      <c r="BT14" s="17">
        <v>2.01241681826877E-2</v>
      </c>
      <c r="BU14" s="17"/>
      <c r="BV14" s="17">
        <v>1.45826228327123E-2</v>
      </c>
      <c r="BW14" s="17">
        <v>1.0674749153331701E-2</v>
      </c>
      <c r="BX14" s="17">
        <v>6.7435636451560503E-3</v>
      </c>
      <c r="BY14" s="17">
        <v>0</v>
      </c>
      <c r="BZ14" s="17">
        <v>5.1393623395213899E-3</v>
      </c>
      <c r="CA14" s="17"/>
      <c r="CB14" s="17">
        <v>4.2959414661767796E-3</v>
      </c>
      <c r="CC14" s="17">
        <v>2.9481283225666101E-2</v>
      </c>
      <c r="CD14" s="17"/>
      <c r="CE14" s="17">
        <v>4.5029418118898998E-3</v>
      </c>
      <c r="CF14" s="17"/>
      <c r="CG14" s="17">
        <v>1.2562301699095399E-2</v>
      </c>
    </row>
    <row r="15" spans="2:85" x14ac:dyDescent="0.35">
      <c r="B15" s="18" t="s">
        <v>232</v>
      </c>
      <c r="C15" s="17">
        <v>9.5369740801649304E-3</v>
      </c>
      <c r="D15" s="17">
        <v>9.5402762666675998E-3</v>
      </c>
      <c r="E15" s="17">
        <v>9.5620354863708897E-3</v>
      </c>
      <c r="F15" s="17"/>
      <c r="G15" s="17">
        <v>1.90694148621917E-2</v>
      </c>
      <c r="H15" s="17">
        <v>1.03472114957655E-2</v>
      </c>
      <c r="I15" s="17">
        <v>1.9780483513775001E-3</v>
      </c>
      <c r="J15" s="17">
        <v>1.38125926886921E-2</v>
      </c>
      <c r="K15" s="17">
        <v>8.2133966434958603E-3</v>
      </c>
      <c r="L15" s="17">
        <v>6.1075344380549903E-3</v>
      </c>
      <c r="M15" s="17"/>
      <c r="N15" s="17">
        <v>1.43921444127362E-2</v>
      </c>
      <c r="O15" s="17">
        <v>6.7875073810601998E-3</v>
      </c>
      <c r="P15" s="17">
        <v>8.4886750843976202E-3</v>
      </c>
      <c r="Q15" s="17">
        <v>8.1516343969734208E-3</v>
      </c>
      <c r="R15" s="17"/>
      <c r="S15" s="17">
        <v>8.4404154762372802E-3</v>
      </c>
      <c r="T15" s="17">
        <v>2.5866849458195998E-3</v>
      </c>
      <c r="U15" s="17">
        <v>0</v>
      </c>
      <c r="V15" s="17">
        <v>0</v>
      </c>
      <c r="W15" s="17">
        <v>0</v>
      </c>
      <c r="X15" s="17">
        <v>1.8878322788227202E-2</v>
      </c>
      <c r="Y15" s="17">
        <v>5.5512455252457902E-3</v>
      </c>
      <c r="Z15" s="17">
        <v>0</v>
      </c>
      <c r="AA15" s="17">
        <v>0</v>
      </c>
      <c r="AB15" s="17">
        <v>0</v>
      </c>
      <c r="AC15" s="17">
        <v>8.0387691286297899E-2</v>
      </c>
      <c r="AD15" s="17">
        <v>6.2173853102214897E-2</v>
      </c>
      <c r="AE15" s="17"/>
      <c r="AF15" s="17">
        <v>3.6497963243795999E-2</v>
      </c>
      <c r="AG15" s="17">
        <v>0</v>
      </c>
      <c r="AH15" s="17">
        <v>8.0483135886527304E-3</v>
      </c>
      <c r="AI15" s="17">
        <v>1.60565199534978E-2</v>
      </c>
      <c r="AJ15" s="17">
        <v>0</v>
      </c>
      <c r="AK15" s="17">
        <v>0</v>
      </c>
      <c r="AL15" s="17">
        <v>9.0512028135278401E-3</v>
      </c>
      <c r="AM15" s="17">
        <v>6.3002794210055696E-3</v>
      </c>
      <c r="AN15" s="17">
        <v>1.97910453050338E-2</v>
      </c>
      <c r="AO15" s="17">
        <v>1.9093678498242901E-2</v>
      </c>
      <c r="AP15" s="17">
        <v>4.6945503005720399E-3</v>
      </c>
      <c r="AQ15" s="17">
        <v>0</v>
      </c>
      <c r="AR15" s="17">
        <v>1.45968250564286E-2</v>
      </c>
      <c r="AS15" s="17">
        <v>0</v>
      </c>
      <c r="AT15" s="17">
        <v>1.4101990068155899E-2</v>
      </c>
      <c r="AU15" s="17">
        <v>3.9050663825851699E-2</v>
      </c>
      <c r="AV15" s="17"/>
      <c r="AW15" s="17">
        <v>9.6940204542847307E-3</v>
      </c>
      <c r="AX15" s="17">
        <v>7.6450866399637198E-3</v>
      </c>
      <c r="AY15" s="17">
        <v>5.6902738657151801E-3</v>
      </c>
      <c r="AZ15" s="17">
        <v>1.16841516448998E-2</v>
      </c>
      <c r="BA15" s="17">
        <v>3.6259533526352E-2</v>
      </c>
      <c r="BB15" s="17"/>
      <c r="BC15" s="17">
        <v>1.8464140464721099E-2</v>
      </c>
      <c r="BD15" s="17">
        <v>1.2216922787690199E-2</v>
      </c>
      <c r="BE15" s="17">
        <v>6.37686952661183E-3</v>
      </c>
      <c r="BF15" s="17">
        <v>6.4597083217583203E-3</v>
      </c>
      <c r="BG15" s="17">
        <v>0</v>
      </c>
      <c r="BH15" s="17"/>
      <c r="BI15" s="17">
        <v>9.9829980434552705E-3</v>
      </c>
      <c r="BJ15" s="17"/>
      <c r="BK15" s="17">
        <v>4.6639953454954497E-3</v>
      </c>
      <c r="BL15" s="17">
        <v>1.1555583771005301E-2</v>
      </c>
      <c r="BM15" s="17">
        <v>9.6874625917431501E-3</v>
      </c>
      <c r="BN15" s="17">
        <v>1.98091359520512E-2</v>
      </c>
      <c r="BO15" s="17"/>
      <c r="BP15" s="17">
        <v>0</v>
      </c>
      <c r="BQ15" s="17">
        <v>1.2451323461997E-2</v>
      </c>
      <c r="BR15" s="17">
        <v>0</v>
      </c>
      <c r="BS15" s="17">
        <v>1.43987416130413E-2</v>
      </c>
      <c r="BT15" s="17">
        <v>0</v>
      </c>
      <c r="BU15" s="17"/>
      <c r="BV15" s="17">
        <v>0</v>
      </c>
      <c r="BW15" s="17">
        <v>1.3960178916269999E-2</v>
      </c>
      <c r="BX15" s="17">
        <v>0</v>
      </c>
      <c r="BY15" s="17">
        <v>6.74581168544081E-3</v>
      </c>
      <c r="BZ15" s="17">
        <v>4.7748947223385301E-3</v>
      </c>
      <c r="CA15" s="17"/>
      <c r="CB15" s="17">
        <v>7.2208311511035399E-3</v>
      </c>
      <c r="CC15" s="17">
        <v>1.08935147660982E-2</v>
      </c>
      <c r="CD15" s="17"/>
      <c r="CE15" s="17">
        <v>1.16925826935299E-2</v>
      </c>
      <c r="CF15" s="17"/>
      <c r="CG15" s="17">
        <v>1.55732948724352E-2</v>
      </c>
    </row>
    <row r="16" spans="2:85" x14ac:dyDescent="0.35">
      <c r="B16" s="18" t="s">
        <v>233</v>
      </c>
      <c r="C16" s="17">
        <v>3.14684728661467E-2</v>
      </c>
      <c r="D16" s="17">
        <v>2.3799455692516399E-2</v>
      </c>
      <c r="E16" s="17">
        <v>3.9041536804153197E-2</v>
      </c>
      <c r="F16" s="17"/>
      <c r="G16" s="17">
        <v>1.2976273035388499E-2</v>
      </c>
      <c r="H16" s="17">
        <v>3.0084317921924002E-2</v>
      </c>
      <c r="I16" s="17">
        <v>4.93920610962904E-2</v>
      </c>
      <c r="J16" s="17">
        <v>3.0052951276463E-2</v>
      </c>
      <c r="K16" s="17">
        <v>4.5053323019699498E-2</v>
      </c>
      <c r="L16" s="17">
        <v>2.23501221341913E-2</v>
      </c>
      <c r="M16" s="17"/>
      <c r="N16" s="17">
        <v>1.7058489017050499E-2</v>
      </c>
      <c r="O16" s="17">
        <v>4.1517059293396601E-2</v>
      </c>
      <c r="P16" s="17">
        <v>2.5138631064521601E-2</v>
      </c>
      <c r="Q16" s="17">
        <v>4.10044467360626E-2</v>
      </c>
      <c r="R16" s="17"/>
      <c r="S16" s="17">
        <v>1.9915034931591601E-2</v>
      </c>
      <c r="T16" s="17">
        <v>1.69031288577275E-2</v>
      </c>
      <c r="U16" s="17">
        <v>4.9930385854238804E-3</v>
      </c>
      <c r="V16" s="17">
        <v>4.4530237509176201E-2</v>
      </c>
      <c r="W16" s="17">
        <v>2.7975157288500099E-2</v>
      </c>
      <c r="X16" s="17">
        <v>4.0344672197245801E-2</v>
      </c>
      <c r="Y16" s="17">
        <v>2.4485271051721502E-2</v>
      </c>
      <c r="Z16" s="17">
        <v>2.5522054666826499E-2</v>
      </c>
      <c r="AA16" s="17">
        <v>2.1652215205064201E-2</v>
      </c>
      <c r="AB16" s="17">
        <v>1.32424432654057E-2</v>
      </c>
      <c r="AC16" s="17">
        <v>3.8819232743866103E-2</v>
      </c>
      <c r="AD16" s="17">
        <v>0.26691283374076902</v>
      </c>
      <c r="AE16" s="17"/>
      <c r="AF16" s="17">
        <v>8.6110974149042202E-2</v>
      </c>
      <c r="AG16" s="17">
        <v>4.9310871386380198E-2</v>
      </c>
      <c r="AH16" s="17">
        <v>3.8236082939468202E-2</v>
      </c>
      <c r="AI16" s="17">
        <v>2.35134424393173E-2</v>
      </c>
      <c r="AJ16" s="17">
        <v>3.1241639285284301E-2</v>
      </c>
      <c r="AK16" s="17">
        <v>2.9771613724377002E-2</v>
      </c>
      <c r="AL16" s="17">
        <v>2.0251466889357202E-2</v>
      </c>
      <c r="AM16" s="17">
        <v>2.8904497007181101E-2</v>
      </c>
      <c r="AN16" s="17">
        <v>3.64321696333424E-2</v>
      </c>
      <c r="AO16" s="17">
        <v>3.1450607947912303E-2</v>
      </c>
      <c r="AP16" s="17">
        <v>4.9515622164322398E-2</v>
      </c>
      <c r="AQ16" s="17">
        <v>2.0783044436486899E-2</v>
      </c>
      <c r="AR16" s="17">
        <v>1.8261601976532E-2</v>
      </c>
      <c r="AS16" s="17">
        <v>9.7150088927228706E-2</v>
      </c>
      <c r="AT16" s="17">
        <v>3.3266315157135899E-2</v>
      </c>
      <c r="AU16" s="17">
        <v>5.1020678287980702E-3</v>
      </c>
      <c r="AV16" s="17"/>
      <c r="AW16" s="17">
        <v>2.08148748007916E-2</v>
      </c>
      <c r="AX16" s="17">
        <v>4.0887846709668899E-2</v>
      </c>
      <c r="AY16" s="17">
        <v>3.6351013905550698E-2</v>
      </c>
      <c r="AZ16" s="17">
        <v>3.2706983864664203E-2</v>
      </c>
      <c r="BA16" s="17">
        <v>1.52911355418402E-2</v>
      </c>
      <c r="BB16" s="17"/>
      <c r="BC16" s="17">
        <v>1.0037406584827401E-2</v>
      </c>
      <c r="BD16" s="17">
        <v>1.9299519718846001E-2</v>
      </c>
      <c r="BE16" s="17">
        <v>4.3707901582816101E-2</v>
      </c>
      <c r="BF16" s="17">
        <v>2.6973751642908599E-2</v>
      </c>
      <c r="BG16" s="17">
        <v>0.11632451416322701</v>
      </c>
      <c r="BH16" s="17"/>
      <c r="BI16" s="17">
        <v>2.9843381263801299E-2</v>
      </c>
      <c r="BJ16" s="17"/>
      <c r="BK16" s="17">
        <v>4.0865343561752102E-2</v>
      </c>
      <c r="BL16" s="17">
        <v>3.2208530607518902E-2</v>
      </c>
      <c r="BM16" s="17">
        <v>2.7229238549807001E-2</v>
      </c>
      <c r="BN16" s="17">
        <v>4.6736416015540301E-2</v>
      </c>
      <c r="BO16" s="17"/>
      <c r="BP16" s="17">
        <v>1.36111121986637E-2</v>
      </c>
      <c r="BQ16" s="17">
        <v>1.6120629361432999E-2</v>
      </c>
      <c r="BR16" s="17">
        <v>8.2375362465022701E-3</v>
      </c>
      <c r="BS16" s="17">
        <v>2.20145902164922E-2</v>
      </c>
      <c r="BT16" s="17">
        <v>3.3961462253982402E-2</v>
      </c>
      <c r="BU16" s="17"/>
      <c r="BV16" s="17">
        <v>5.5914747983154796E-3</v>
      </c>
      <c r="BW16" s="17">
        <v>1.15315303484822E-2</v>
      </c>
      <c r="BX16" s="17">
        <v>1.08764610913521E-2</v>
      </c>
      <c r="BY16" s="17">
        <v>3.2605765568518301E-3</v>
      </c>
      <c r="BZ16" s="17">
        <v>3.8518881170276E-2</v>
      </c>
      <c r="CA16" s="17"/>
      <c r="CB16" s="17">
        <v>1.20435999704898E-2</v>
      </c>
      <c r="CC16" s="17">
        <v>4.2845417730564099E-2</v>
      </c>
      <c r="CD16" s="17"/>
      <c r="CE16" s="17">
        <v>7.87401910640898E-3</v>
      </c>
      <c r="CF16" s="17"/>
      <c r="CG16" s="17">
        <v>4.2953314010422397E-3</v>
      </c>
    </row>
    <row r="17" spans="2:85" x14ac:dyDescent="0.35">
      <c r="B17" s="18" t="s">
        <v>140</v>
      </c>
      <c r="C17" s="19">
        <v>0.17427250112805601</v>
      </c>
      <c r="D17" s="19">
        <v>0.119320949129055</v>
      </c>
      <c r="E17" s="19">
        <v>0.22736633220312499</v>
      </c>
      <c r="F17" s="19"/>
      <c r="G17" s="19">
        <v>0.164003996430445</v>
      </c>
      <c r="H17" s="19">
        <v>0.153898212377827</v>
      </c>
      <c r="I17" s="19">
        <v>0.175442676723682</v>
      </c>
      <c r="J17" s="19">
        <v>0.196510981251489</v>
      </c>
      <c r="K17" s="19">
        <v>0.174197543206737</v>
      </c>
      <c r="L17" s="19">
        <v>0.178674907522515</v>
      </c>
      <c r="M17" s="19"/>
      <c r="N17" s="19">
        <v>0.14012367404020601</v>
      </c>
      <c r="O17" s="19">
        <v>0.179392426335438</v>
      </c>
      <c r="P17" s="19">
        <v>0.15611525131495299</v>
      </c>
      <c r="Q17" s="19">
        <v>0.22320107201181399</v>
      </c>
      <c r="R17" s="19"/>
      <c r="S17" s="19">
        <v>0.160087253850622</v>
      </c>
      <c r="T17" s="19">
        <v>0.157022377453618</v>
      </c>
      <c r="U17" s="19">
        <v>0.20479557681890101</v>
      </c>
      <c r="V17" s="19">
        <v>0.13245557799024599</v>
      </c>
      <c r="W17" s="19">
        <v>0.15328571373073899</v>
      </c>
      <c r="X17" s="19">
        <v>0.17572918808590299</v>
      </c>
      <c r="Y17" s="19">
        <v>0.18176704215353401</v>
      </c>
      <c r="Z17" s="19">
        <v>0.142588349117653</v>
      </c>
      <c r="AA17" s="19">
        <v>0.246947492655054</v>
      </c>
      <c r="AB17" s="19">
        <v>0.133467939403525</v>
      </c>
      <c r="AC17" s="19">
        <v>0.208991327748377</v>
      </c>
      <c r="AD17" s="19">
        <v>0.22398531420358</v>
      </c>
      <c r="AE17" s="19"/>
      <c r="AF17" s="19">
        <v>0.17538427217737701</v>
      </c>
      <c r="AG17" s="19">
        <v>0.29156296213687999</v>
      </c>
      <c r="AH17" s="19">
        <v>0.27199565120635999</v>
      </c>
      <c r="AI17" s="19">
        <v>0.18396010634998899</v>
      </c>
      <c r="AJ17" s="19">
        <v>0.21091733143917701</v>
      </c>
      <c r="AK17" s="19">
        <v>0.170933675893717</v>
      </c>
      <c r="AL17" s="19">
        <v>0.12737464281293501</v>
      </c>
      <c r="AM17" s="19">
        <v>0.156262259513509</v>
      </c>
      <c r="AN17" s="19">
        <v>0.138193961911419</v>
      </c>
      <c r="AO17" s="19">
        <v>0.121632480662053</v>
      </c>
      <c r="AP17" s="19">
        <v>0.16164859926728001</v>
      </c>
      <c r="AQ17" s="19">
        <v>0.170271735654278</v>
      </c>
      <c r="AR17" s="19">
        <v>0.14781692561906801</v>
      </c>
      <c r="AS17" s="19">
        <v>0.15969841803617801</v>
      </c>
      <c r="AT17" s="19">
        <v>0.113753873956709</v>
      </c>
      <c r="AU17" s="19">
        <v>6.4194935246774595E-2</v>
      </c>
      <c r="AV17" s="19"/>
      <c r="AW17" s="19">
        <v>0.21287873428408</v>
      </c>
      <c r="AX17" s="19">
        <v>0.204432349926711</v>
      </c>
      <c r="AY17" s="19">
        <v>0.15604691937375101</v>
      </c>
      <c r="AZ17" s="19">
        <v>9.6858447325708599E-2</v>
      </c>
      <c r="BA17" s="19">
        <v>8.4415621468596602E-2</v>
      </c>
      <c r="BB17" s="19"/>
      <c r="BC17" s="19">
        <v>8.1204047940471993E-2</v>
      </c>
      <c r="BD17" s="19">
        <v>0.140409929126913</v>
      </c>
      <c r="BE17" s="19">
        <v>0.20813792877844101</v>
      </c>
      <c r="BF17" s="19">
        <v>0.24313990904597099</v>
      </c>
      <c r="BG17" s="19">
        <v>0.167721399842891</v>
      </c>
      <c r="BH17" s="19"/>
      <c r="BI17" s="19">
        <v>0.158704818675869</v>
      </c>
      <c r="BJ17" s="19"/>
      <c r="BK17" s="19">
        <v>0.18336256719389701</v>
      </c>
      <c r="BL17" s="19">
        <v>0.17527074967481199</v>
      </c>
      <c r="BM17" s="19">
        <v>0.16348137199373</v>
      </c>
      <c r="BN17" s="19">
        <v>0.34465034434159603</v>
      </c>
      <c r="BO17" s="19"/>
      <c r="BP17" s="19">
        <v>8.5926517860823198E-2</v>
      </c>
      <c r="BQ17" s="19">
        <v>0.159233654954407</v>
      </c>
      <c r="BR17" s="19">
        <v>0.105433749826867</v>
      </c>
      <c r="BS17" s="19">
        <v>6.3236045341560201E-2</v>
      </c>
      <c r="BT17" s="19">
        <v>5.6908490510548297E-2</v>
      </c>
      <c r="BU17" s="19"/>
      <c r="BV17" s="19">
        <v>4.4559130935837597E-2</v>
      </c>
      <c r="BW17" s="19">
        <v>0.131850119401515</v>
      </c>
      <c r="BX17" s="19">
        <v>8.2948153525350704E-2</v>
      </c>
      <c r="BY17" s="19">
        <v>5.54089782166289E-2</v>
      </c>
      <c r="BZ17" s="19">
        <v>7.5070181481284498E-2</v>
      </c>
      <c r="CA17" s="19"/>
      <c r="CB17" s="19">
        <v>7.5216430460297204E-2</v>
      </c>
      <c r="CC17" s="19">
        <v>0.23228860555903599</v>
      </c>
      <c r="CD17" s="19"/>
      <c r="CE17" s="19">
        <v>0.12701432344868899</v>
      </c>
      <c r="CF17" s="19"/>
      <c r="CG17" s="19">
        <v>6.67874487642037E-2</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76</v>
      </c>
      <c r="C9" s="17">
        <v>0.25421875255828902</v>
      </c>
      <c r="D9" s="17">
        <v>0.297685907622952</v>
      </c>
      <c r="E9" s="17">
        <v>0.21257827087341699</v>
      </c>
      <c r="F9" s="17"/>
      <c r="G9" s="17">
        <v>0.30815184149846803</v>
      </c>
      <c r="H9" s="17">
        <v>0.32842587622154101</v>
      </c>
      <c r="I9" s="17">
        <v>0.27411206412778599</v>
      </c>
      <c r="J9" s="17">
        <v>0.24503540037945701</v>
      </c>
      <c r="K9" s="17">
        <v>0.20154869310090301</v>
      </c>
      <c r="L9" s="17">
        <v>0.18472982973753399</v>
      </c>
      <c r="M9" s="17"/>
      <c r="N9" s="17">
        <v>0.31810291796650902</v>
      </c>
      <c r="O9" s="17">
        <v>0.222673388421601</v>
      </c>
      <c r="P9" s="17">
        <v>0.253575396090779</v>
      </c>
      <c r="Q9" s="17">
        <v>0.22063093633144401</v>
      </c>
      <c r="R9" s="17"/>
      <c r="S9" s="17">
        <v>0.39319277790234802</v>
      </c>
      <c r="T9" s="17">
        <v>0.19464622687035099</v>
      </c>
      <c r="U9" s="17">
        <v>0.199645338475786</v>
      </c>
      <c r="V9" s="17">
        <v>0.19465351129573399</v>
      </c>
      <c r="W9" s="17">
        <v>0.22108928867264799</v>
      </c>
      <c r="X9" s="17">
        <v>0.242963160558376</v>
      </c>
      <c r="Y9" s="17">
        <v>0.25664790359747303</v>
      </c>
      <c r="Z9" s="17">
        <v>0.31558275430524801</v>
      </c>
      <c r="AA9" s="17">
        <v>0.279027421383989</v>
      </c>
      <c r="AB9" s="17">
        <v>0.26531513344153401</v>
      </c>
      <c r="AC9" s="17">
        <v>0.27447715519503701</v>
      </c>
      <c r="AD9" s="17">
        <v>5.2211509432962197E-2</v>
      </c>
      <c r="AE9" s="17"/>
      <c r="AF9" s="17">
        <v>0.38210501824156701</v>
      </c>
      <c r="AG9" s="17">
        <v>0.27821248850826402</v>
      </c>
      <c r="AH9" s="17">
        <v>0.19155266606855201</v>
      </c>
      <c r="AI9" s="17">
        <v>0.195570205789421</v>
      </c>
      <c r="AJ9" s="17">
        <v>0.28081344105515699</v>
      </c>
      <c r="AK9" s="17">
        <v>0.24933415651186799</v>
      </c>
      <c r="AL9" s="17">
        <v>0.212076539478462</v>
      </c>
      <c r="AM9" s="17">
        <v>0.19634983702318901</v>
      </c>
      <c r="AN9" s="17">
        <v>0.17743931174109601</v>
      </c>
      <c r="AO9" s="17">
        <v>0.28889050464132798</v>
      </c>
      <c r="AP9" s="17">
        <v>0.230726235940791</v>
      </c>
      <c r="AQ9" s="17">
        <v>0.27391498685018401</v>
      </c>
      <c r="AR9" s="17">
        <v>0.37604242405911897</v>
      </c>
      <c r="AS9" s="17">
        <v>0.23260885802654099</v>
      </c>
      <c r="AT9" s="17">
        <v>0.446565711178879</v>
      </c>
      <c r="AU9" s="17">
        <v>0.40408991410161399</v>
      </c>
      <c r="AV9" s="17"/>
      <c r="AW9" s="17">
        <v>0.22636796751676999</v>
      </c>
      <c r="AX9" s="17">
        <v>0.21441914694035499</v>
      </c>
      <c r="AY9" s="17">
        <v>0.27386740682280197</v>
      </c>
      <c r="AZ9" s="17">
        <v>0.35772074375120499</v>
      </c>
      <c r="BA9" s="17">
        <v>0.471973252835032</v>
      </c>
      <c r="BB9" s="17"/>
      <c r="BC9" s="17">
        <v>0.36660436998280599</v>
      </c>
      <c r="BD9" s="17">
        <v>0.27182702767347999</v>
      </c>
      <c r="BE9" s="17">
        <v>0.216061305748599</v>
      </c>
      <c r="BF9" s="17">
        <v>0.220872331565164</v>
      </c>
      <c r="BG9" s="17">
        <v>0.26583605609803301</v>
      </c>
      <c r="BH9" s="17"/>
      <c r="BI9" s="17">
        <v>0.24965093257934701</v>
      </c>
      <c r="BJ9" s="17"/>
      <c r="BK9" s="17">
        <v>0.26979949728313501</v>
      </c>
      <c r="BL9" s="17">
        <v>0.24392454179207701</v>
      </c>
      <c r="BM9" s="17">
        <v>0.257249234353715</v>
      </c>
      <c r="BN9" s="17">
        <v>0.18662892019817601</v>
      </c>
      <c r="BO9" s="17"/>
      <c r="BP9" s="17">
        <v>6.9253719003842806E-2</v>
      </c>
      <c r="BQ9" s="17">
        <v>0.51922933014290695</v>
      </c>
      <c r="BR9" s="17">
        <v>0.13289735887380499</v>
      </c>
      <c r="BS9" s="17">
        <v>3.3866753232552997E-2</v>
      </c>
      <c r="BT9" s="17">
        <v>0.15171317508792201</v>
      </c>
      <c r="BU9" s="17"/>
      <c r="BV9" s="17">
        <v>7.0536665686493E-2</v>
      </c>
      <c r="BW9" s="17">
        <v>0.79897857341001599</v>
      </c>
      <c r="BX9" s="17">
        <v>0.16527572286230199</v>
      </c>
      <c r="BY9" s="17">
        <v>5.4995211117952303E-2</v>
      </c>
      <c r="BZ9" s="17">
        <v>0.12986243285972501</v>
      </c>
      <c r="CA9" s="17"/>
      <c r="CB9" s="17">
        <v>0.15492527023786701</v>
      </c>
      <c r="CC9" s="17">
        <v>0.31237390651082902</v>
      </c>
      <c r="CD9" s="17"/>
      <c r="CE9" s="17">
        <v>0.80715798476443401</v>
      </c>
      <c r="CF9" s="17"/>
      <c r="CG9" s="17">
        <v>0.32823887744688701</v>
      </c>
    </row>
    <row r="10" spans="2:85" x14ac:dyDescent="0.35">
      <c r="B10" s="18" t="s">
        <v>75</v>
      </c>
      <c r="C10" s="17">
        <v>0.142411682169861</v>
      </c>
      <c r="D10" s="17">
        <v>0.13969101872057901</v>
      </c>
      <c r="E10" s="17">
        <v>0.145487523616807</v>
      </c>
      <c r="F10" s="17"/>
      <c r="G10" s="17">
        <v>6.65698137492126E-2</v>
      </c>
      <c r="H10" s="17">
        <v>0.120669404113149</v>
      </c>
      <c r="I10" s="17">
        <v>0.106565184538187</v>
      </c>
      <c r="J10" s="17">
        <v>0.13576861227369799</v>
      </c>
      <c r="K10" s="17">
        <v>0.14001613738597701</v>
      </c>
      <c r="L10" s="17">
        <v>0.246496568188007</v>
      </c>
      <c r="M10" s="17"/>
      <c r="N10" s="17">
        <v>0.18744716937505401</v>
      </c>
      <c r="O10" s="17">
        <v>0.16648037583518299</v>
      </c>
      <c r="P10" s="17">
        <v>0.105785600841525</v>
      </c>
      <c r="Q10" s="17">
        <v>0.1006845740326</v>
      </c>
      <c r="R10" s="17"/>
      <c r="S10" s="17">
        <v>0.13222418659225799</v>
      </c>
      <c r="T10" s="17">
        <v>0.23668459284882901</v>
      </c>
      <c r="U10" s="17">
        <v>0.14471090377135101</v>
      </c>
      <c r="V10" s="17">
        <v>0.142206812020404</v>
      </c>
      <c r="W10" s="17">
        <v>0.21119360188464401</v>
      </c>
      <c r="X10" s="17">
        <v>0.15035560616572899</v>
      </c>
      <c r="Y10" s="17">
        <v>0.112959650040497</v>
      </c>
      <c r="Z10" s="17">
        <v>0.14815770162887901</v>
      </c>
      <c r="AA10" s="17">
        <v>9.9380067557802307E-2</v>
      </c>
      <c r="AB10" s="17">
        <v>7.7620471247140402E-2</v>
      </c>
      <c r="AC10" s="17">
        <v>0.120326165836544</v>
      </c>
      <c r="AD10" s="17">
        <v>5.2251746144193603E-2</v>
      </c>
      <c r="AE10" s="17"/>
      <c r="AF10" s="17">
        <v>0</v>
      </c>
      <c r="AG10" s="17">
        <v>8.2689294478885594E-2</v>
      </c>
      <c r="AH10" s="17">
        <v>0.14291008596364499</v>
      </c>
      <c r="AI10" s="17">
        <v>0.10438822032125</v>
      </c>
      <c r="AJ10" s="17">
        <v>0.11921810536824</v>
      </c>
      <c r="AK10" s="17">
        <v>0.13625797294765901</v>
      </c>
      <c r="AL10" s="17">
        <v>0.12323954283461799</v>
      </c>
      <c r="AM10" s="17">
        <v>0.19324192944691199</v>
      </c>
      <c r="AN10" s="17">
        <v>0.15126808913666601</v>
      </c>
      <c r="AO10" s="17">
        <v>0.21187352737076101</v>
      </c>
      <c r="AP10" s="17">
        <v>0.14176063294793001</v>
      </c>
      <c r="AQ10" s="17">
        <v>0.16165766655164601</v>
      </c>
      <c r="AR10" s="17">
        <v>0.13470179862005899</v>
      </c>
      <c r="AS10" s="17">
        <v>0.20853073775547301</v>
      </c>
      <c r="AT10" s="17">
        <v>0.13742310552123899</v>
      </c>
      <c r="AU10" s="17">
        <v>0.18419491888585601</v>
      </c>
      <c r="AV10" s="17"/>
      <c r="AW10" s="17">
        <v>0.15278034871798499</v>
      </c>
      <c r="AX10" s="17">
        <v>0.12325619852143201</v>
      </c>
      <c r="AY10" s="17">
        <v>0.137176874791783</v>
      </c>
      <c r="AZ10" s="17">
        <v>0.16486841855802301</v>
      </c>
      <c r="BA10" s="17">
        <v>7.9497202272361803E-2</v>
      </c>
      <c r="BB10" s="17"/>
      <c r="BC10" s="17">
        <v>0.16055947991522701</v>
      </c>
      <c r="BD10" s="17">
        <v>0.18556396681962001</v>
      </c>
      <c r="BE10" s="17">
        <v>0.119978885449172</v>
      </c>
      <c r="BF10" s="17">
        <v>9.9973265614651793E-2</v>
      </c>
      <c r="BG10" s="17">
        <v>5.1114177413183998E-2</v>
      </c>
      <c r="BH10" s="17"/>
      <c r="BI10" s="17">
        <v>0.15224367889602899</v>
      </c>
      <c r="BJ10" s="17"/>
      <c r="BK10" s="17">
        <v>0.14072899484951401</v>
      </c>
      <c r="BL10" s="17">
        <v>0.15585562633672201</v>
      </c>
      <c r="BM10" s="17">
        <v>0.13715937281464499</v>
      </c>
      <c r="BN10" s="17">
        <v>0.1101324784546</v>
      </c>
      <c r="BO10" s="17"/>
      <c r="BP10" s="17">
        <v>0.58545431271049697</v>
      </c>
      <c r="BQ10" s="17">
        <v>6.01393329076483E-2</v>
      </c>
      <c r="BR10" s="17">
        <v>3.8475498327634299E-2</v>
      </c>
      <c r="BS10" s="17">
        <v>4.02030451754498E-2</v>
      </c>
      <c r="BT10" s="17">
        <v>4.3821652472462003E-2</v>
      </c>
      <c r="BU10" s="17"/>
      <c r="BV10" s="17">
        <v>0.78403203332107496</v>
      </c>
      <c r="BW10" s="17">
        <v>2.11656694765982E-2</v>
      </c>
      <c r="BX10" s="17">
        <v>4.25993823342007E-2</v>
      </c>
      <c r="BY10" s="17">
        <v>4.1588069109163697E-2</v>
      </c>
      <c r="BZ10" s="17">
        <v>2.2741269771353999E-2</v>
      </c>
      <c r="CA10" s="17"/>
      <c r="CB10" s="17">
        <v>0.13823885549574699</v>
      </c>
      <c r="CC10" s="17">
        <v>0.14485566310374901</v>
      </c>
      <c r="CD10" s="17"/>
      <c r="CE10" s="17">
        <v>2.01433314821267E-2</v>
      </c>
      <c r="CF10" s="17"/>
      <c r="CG10" s="17">
        <v>9.1343016289519602E-2</v>
      </c>
    </row>
    <row r="11" spans="2:85" x14ac:dyDescent="0.35">
      <c r="B11" s="18" t="s">
        <v>77</v>
      </c>
      <c r="C11" s="17">
        <v>7.3243175294239293E-2</v>
      </c>
      <c r="D11" s="17">
        <v>7.02153286077907E-2</v>
      </c>
      <c r="E11" s="17">
        <v>7.6413497967197305E-2</v>
      </c>
      <c r="F11" s="17"/>
      <c r="G11" s="17">
        <v>2.63060846881841E-2</v>
      </c>
      <c r="H11" s="17">
        <v>8.7546762301964107E-2</v>
      </c>
      <c r="I11" s="17">
        <v>6.4166304709814798E-2</v>
      </c>
      <c r="J11" s="17">
        <v>8.31021645976881E-2</v>
      </c>
      <c r="K11" s="17">
        <v>8.3035735330656904E-2</v>
      </c>
      <c r="L11" s="17">
        <v>8.5544434239430298E-2</v>
      </c>
      <c r="M11" s="17"/>
      <c r="N11" s="17">
        <v>0.101795564848708</v>
      </c>
      <c r="O11" s="17">
        <v>7.8008324167933796E-2</v>
      </c>
      <c r="P11" s="17">
        <v>5.36618494321612E-2</v>
      </c>
      <c r="Q11" s="17">
        <v>5.5268351907753303E-2</v>
      </c>
      <c r="R11" s="17"/>
      <c r="S11" s="17">
        <v>8.1226450576561998E-2</v>
      </c>
      <c r="T11" s="17">
        <v>9.2627733223077394E-2</v>
      </c>
      <c r="U11" s="17">
        <v>9.4513560202939606E-2</v>
      </c>
      <c r="V11" s="17">
        <v>6.4002317769130401E-2</v>
      </c>
      <c r="W11" s="17">
        <v>6.1774044121896701E-2</v>
      </c>
      <c r="X11" s="17">
        <v>0.107770334078853</v>
      </c>
      <c r="Y11" s="17">
        <v>8.8998938662633795E-2</v>
      </c>
      <c r="Z11" s="17">
        <v>3.0402770668028802E-2</v>
      </c>
      <c r="AA11" s="17">
        <v>6.4160275602171704E-2</v>
      </c>
      <c r="AB11" s="17">
        <v>5.3326843555783501E-2</v>
      </c>
      <c r="AC11" s="17">
        <v>8.6781046219222904E-3</v>
      </c>
      <c r="AD11" s="17">
        <v>6.2192893489428497E-2</v>
      </c>
      <c r="AE11" s="17"/>
      <c r="AF11" s="17">
        <v>3.8206865406504399E-2</v>
      </c>
      <c r="AG11" s="17">
        <v>4.9812461824288501E-2</v>
      </c>
      <c r="AH11" s="17">
        <v>6.67620299251932E-2</v>
      </c>
      <c r="AI11" s="17">
        <v>5.1450551858591001E-2</v>
      </c>
      <c r="AJ11" s="17">
        <v>4.34410757934557E-2</v>
      </c>
      <c r="AK11" s="17">
        <v>6.1507021054802297E-2</v>
      </c>
      <c r="AL11" s="17">
        <v>4.89726584791235E-2</v>
      </c>
      <c r="AM11" s="17">
        <v>0.12746537458346099</v>
      </c>
      <c r="AN11" s="17">
        <v>0.168029061329553</v>
      </c>
      <c r="AO11" s="17">
        <v>5.4681738877798002E-2</v>
      </c>
      <c r="AP11" s="17">
        <v>7.5432826794471594E-2</v>
      </c>
      <c r="AQ11" s="17">
        <v>6.2484309106296099E-2</v>
      </c>
      <c r="AR11" s="17">
        <v>8.4947765778566595E-2</v>
      </c>
      <c r="AS11" s="17">
        <v>2.0733553624695599E-2</v>
      </c>
      <c r="AT11" s="17">
        <v>5.5031817179307302E-2</v>
      </c>
      <c r="AU11" s="17">
        <v>0.115067751596131</v>
      </c>
      <c r="AV11" s="17"/>
      <c r="AW11" s="17">
        <v>4.5528907096798799E-2</v>
      </c>
      <c r="AX11" s="17">
        <v>5.75118973606632E-2</v>
      </c>
      <c r="AY11" s="17">
        <v>0.10517986648946399</v>
      </c>
      <c r="AZ11" s="17">
        <v>9.9417259803579905E-2</v>
      </c>
      <c r="BA11" s="17">
        <v>0.10827889008557399</v>
      </c>
      <c r="BB11" s="17"/>
      <c r="BC11" s="17">
        <v>0.109724477932544</v>
      </c>
      <c r="BD11" s="17">
        <v>7.0332963203688495E-2</v>
      </c>
      <c r="BE11" s="17">
        <v>7.0645667451737906E-2</v>
      </c>
      <c r="BF11" s="17">
        <v>6.6770551855891494E-2</v>
      </c>
      <c r="BG11" s="17">
        <v>4.3355112322147803E-2</v>
      </c>
      <c r="BH11" s="17"/>
      <c r="BI11" s="17">
        <v>7.6795853068408401E-2</v>
      </c>
      <c r="BJ11" s="17"/>
      <c r="BK11" s="17">
        <v>7.3369888599373503E-2</v>
      </c>
      <c r="BL11" s="17">
        <v>7.5048384802409607E-2</v>
      </c>
      <c r="BM11" s="17">
        <v>7.5313635589522199E-2</v>
      </c>
      <c r="BN11" s="17">
        <v>0</v>
      </c>
      <c r="BO11" s="17"/>
      <c r="BP11" s="17">
        <v>3.1754403443219899E-2</v>
      </c>
      <c r="BQ11" s="17">
        <v>5.4491451561109398E-2</v>
      </c>
      <c r="BR11" s="17">
        <v>0.55454822774115398</v>
      </c>
      <c r="BS11" s="17">
        <v>1.49551474155707E-2</v>
      </c>
      <c r="BT11" s="17">
        <v>4.2109434668342501E-2</v>
      </c>
      <c r="BU11" s="17"/>
      <c r="BV11" s="17">
        <v>9.6817941636594303E-3</v>
      </c>
      <c r="BW11" s="17">
        <v>1.7505598839209199E-2</v>
      </c>
      <c r="BX11" s="17">
        <v>0.63787928513617198</v>
      </c>
      <c r="BY11" s="17">
        <v>8.3088043872517406E-3</v>
      </c>
      <c r="BZ11" s="17">
        <v>3.1102583969100001E-2</v>
      </c>
      <c r="CA11" s="17"/>
      <c r="CB11" s="17">
        <v>3.5928453712839897E-2</v>
      </c>
      <c r="CC11" s="17">
        <v>9.50980174001861E-2</v>
      </c>
      <c r="CD11" s="17"/>
      <c r="CE11" s="17">
        <v>1.3282693655465401E-2</v>
      </c>
      <c r="CF11" s="17"/>
      <c r="CG11" s="17">
        <v>3.8016394912421501E-2</v>
      </c>
    </row>
    <row r="12" spans="2:85" x14ac:dyDescent="0.35">
      <c r="B12" s="18" t="s">
        <v>79</v>
      </c>
      <c r="C12" s="17">
        <v>0.10465733947242201</v>
      </c>
      <c r="D12" s="17">
        <v>9.2159744860257201E-2</v>
      </c>
      <c r="E12" s="17">
        <v>0.11658812204445899</v>
      </c>
      <c r="F12" s="17"/>
      <c r="G12" s="17">
        <v>0.26451345360531398</v>
      </c>
      <c r="H12" s="17">
        <v>0.13096209933692601</v>
      </c>
      <c r="I12" s="17">
        <v>9.44866299234077E-2</v>
      </c>
      <c r="J12" s="17">
        <v>8.0277952617551995E-2</v>
      </c>
      <c r="K12" s="17">
        <v>4.89703935200832E-2</v>
      </c>
      <c r="L12" s="17">
        <v>4.2638845544880601E-2</v>
      </c>
      <c r="M12" s="17"/>
      <c r="N12" s="17">
        <v>8.3582853142574201E-2</v>
      </c>
      <c r="O12" s="17">
        <v>9.1261907633776104E-2</v>
      </c>
      <c r="P12" s="17">
        <v>0.14535838270020901</v>
      </c>
      <c r="Q12" s="17">
        <v>0.106369374496177</v>
      </c>
      <c r="R12" s="17"/>
      <c r="S12" s="17">
        <v>0.108032319045457</v>
      </c>
      <c r="T12" s="17">
        <v>6.8688273695898902E-2</v>
      </c>
      <c r="U12" s="17">
        <v>0.11915721890269999</v>
      </c>
      <c r="V12" s="17">
        <v>0.16324814326055301</v>
      </c>
      <c r="W12" s="17">
        <v>0.112542022198466</v>
      </c>
      <c r="X12" s="17">
        <v>0.127716626652225</v>
      </c>
      <c r="Y12" s="17">
        <v>0.11849849224425101</v>
      </c>
      <c r="Z12" s="17">
        <v>1.2767812284517399E-2</v>
      </c>
      <c r="AA12" s="17">
        <v>0.106157736122182</v>
      </c>
      <c r="AB12" s="17">
        <v>6.3145359093529196E-2</v>
      </c>
      <c r="AC12" s="17">
        <v>0.116838542979257</v>
      </c>
      <c r="AD12" s="17">
        <v>0.12809865717400801</v>
      </c>
      <c r="AE12" s="17"/>
      <c r="AF12" s="17">
        <v>9.5310204600797893E-2</v>
      </c>
      <c r="AG12" s="17">
        <v>0.115280380826959</v>
      </c>
      <c r="AH12" s="17">
        <v>9.8570896796095403E-2</v>
      </c>
      <c r="AI12" s="17">
        <v>0.14465231893187999</v>
      </c>
      <c r="AJ12" s="17">
        <v>0.13557498535561499</v>
      </c>
      <c r="AK12" s="17">
        <v>0.102768872986962</v>
      </c>
      <c r="AL12" s="17">
        <v>0.109369848279568</v>
      </c>
      <c r="AM12" s="17">
        <v>0.118719872098892</v>
      </c>
      <c r="AN12" s="17">
        <v>0.12646177474050599</v>
      </c>
      <c r="AO12" s="17">
        <v>8.9501992273541095E-2</v>
      </c>
      <c r="AP12" s="17">
        <v>9.4591643114773902E-2</v>
      </c>
      <c r="AQ12" s="17">
        <v>8.3950688911745799E-2</v>
      </c>
      <c r="AR12" s="17">
        <v>0.10712766980871601</v>
      </c>
      <c r="AS12" s="17">
        <v>5.7488916912931599E-2</v>
      </c>
      <c r="AT12" s="17">
        <v>6.2500013408836694E-2</v>
      </c>
      <c r="AU12" s="17">
        <v>4.8879159403327099E-2</v>
      </c>
      <c r="AV12" s="17"/>
      <c r="AW12" s="17">
        <v>7.9220727250237294E-2</v>
      </c>
      <c r="AX12" s="17">
        <v>0.114667223140182</v>
      </c>
      <c r="AY12" s="17">
        <v>0.120647060860815</v>
      </c>
      <c r="AZ12" s="17">
        <v>0.123897324228831</v>
      </c>
      <c r="BA12" s="17">
        <v>3.68454751734743E-2</v>
      </c>
      <c r="BB12" s="17"/>
      <c r="BC12" s="17">
        <v>0.10940940826809099</v>
      </c>
      <c r="BD12" s="17">
        <v>9.1977965432375394E-2</v>
      </c>
      <c r="BE12" s="17">
        <v>0.106459856724264</v>
      </c>
      <c r="BF12" s="17">
        <v>0.12807119103109599</v>
      </c>
      <c r="BG12" s="17">
        <v>0.104034951880545</v>
      </c>
      <c r="BH12" s="17"/>
      <c r="BI12" s="17">
        <v>9.9493439805927897E-2</v>
      </c>
      <c r="BJ12" s="17"/>
      <c r="BK12" s="17">
        <v>0.13502663709596299</v>
      </c>
      <c r="BL12" s="17">
        <v>9.1459819463300202E-2</v>
      </c>
      <c r="BM12" s="17">
        <v>9.7567428292852004E-2</v>
      </c>
      <c r="BN12" s="17">
        <v>0.194874664998267</v>
      </c>
      <c r="BO12" s="17"/>
      <c r="BP12" s="17">
        <v>5.5314832447360303E-3</v>
      </c>
      <c r="BQ12" s="17">
        <v>9.4710890092102207E-2</v>
      </c>
      <c r="BR12" s="17">
        <v>5.4537948990647997E-2</v>
      </c>
      <c r="BS12" s="17">
        <v>5.9689231558628403E-2</v>
      </c>
      <c r="BT12" s="17">
        <v>0.60929236334284398</v>
      </c>
      <c r="BU12" s="17"/>
      <c r="BV12" s="17">
        <v>1.6553734365009402E-2</v>
      </c>
      <c r="BW12" s="17">
        <v>3.0038738138507302E-2</v>
      </c>
      <c r="BX12" s="17">
        <v>4.2875556351075497E-2</v>
      </c>
      <c r="BY12" s="17">
        <v>3.2407008723023198E-2</v>
      </c>
      <c r="BZ12" s="17">
        <v>0.66285984827977795</v>
      </c>
      <c r="CA12" s="17"/>
      <c r="CB12" s="17">
        <v>5.7451837044721801E-2</v>
      </c>
      <c r="CC12" s="17">
        <v>0.132305108459222</v>
      </c>
      <c r="CD12" s="17"/>
      <c r="CE12" s="17">
        <v>3.4192270608426403E-2</v>
      </c>
      <c r="CF12" s="17"/>
      <c r="CG12" s="17">
        <v>4.2314047888961301E-2</v>
      </c>
    </row>
    <row r="13" spans="2:85" x14ac:dyDescent="0.35">
      <c r="B13" s="18" t="s">
        <v>78</v>
      </c>
      <c r="C13" s="17">
        <v>0.19133880687993801</v>
      </c>
      <c r="D13" s="17">
        <v>0.21040974112473401</v>
      </c>
      <c r="E13" s="17">
        <v>0.17330596819469199</v>
      </c>
      <c r="F13" s="17"/>
      <c r="G13" s="17">
        <v>8.1379830318169796E-2</v>
      </c>
      <c r="H13" s="17">
        <v>0.13111675668664499</v>
      </c>
      <c r="I13" s="17">
        <v>0.224444488851163</v>
      </c>
      <c r="J13" s="17">
        <v>0.19907595214650101</v>
      </c>
      <c r="K13" s="17">
        <v>0.271067364936732</v>
      </c>
      <c r="L13" s="17">
        <v>0.226622535953451</v>
      </c>
      <c r="M13" s="17"/>
      <c r="N13" s="17">
        <v>0.14589335777346901</v>
      </c>
      <c r="O13" s="17">
        <v>0.19773654479859901</v>
      </c>
      <c r="P13" s="17">
        <v>0.22186814745337899</v>
      </c>
      <c r="Q13" s="17">
        <v>0.20651779770349499</v>
      </c>
      <c r="R13" s="17"/>
      <c r="S13" s="17">
        <v>0.109089089253009</v>
      </c>
      <c r="T13" s="17">
        <v>0.195673729296795</v>
      </c>
      <c r="U13" s="17">
        <v>0.265448535992379</v>
      </c>
      <c r="V13" s="17">
        <v>0.22027679444022899</v>
      </c>
      <c r="W13" s="17">
        <v>0.23719386853808599</v>
      </c>
      <c r="X13" s="17">
        <v>0.169981771159535</v>
      </c>
      <c r="Y13" s="17">
        <v>0.20824361561049801</v>
      </c>
      <c r="Z13" s="17">
        <v>0.33794113830495198</v>
      </c>
      <c r="AA13" s="17">
        <v>0.21855429472788901</v>
      </c>
      <c r="AB13" s="17">
        <v>0.161283250605888</v>
      </c>
      <c r="AC13" s="17">
        <v>0.127082555832013</v>
      </c>
      <c r="AD13" s="17">
        <v>8.6703540182330605E-2</v>
      </c>
      <c r="AE13" s="17"/>
      <c r="AF13" s="17">
        <v>7.8421780846955294E-2</v>
      </c>
      <c r="AG13" s="17">
        <v>0.139043361466691</v>
      </c>
      <c r="AH13" s="17">
        <v>0.17157489602228601</v>
      </c>
      <c r="AI13" s="17">
        <v>0.23659168069777001</v>
      </c>
      <c r="AJ13" s="17">
        <v>0.16952538275249601</v>
      </c>
      <c r="AK13" s="17">
        <v>0.224409687778796</v>
      </c>
      <c r="AL13" s="17">
        <v>0.262220046663799</v>
      </c>
      <c r="AM13" s="17">
        <v>0.197196797029836</v>
      </c>
      <c r="AN13" s="17">
        <v>0.20683018443526099</v>
      </c>
      <c r="AO13" s="17">
        <v>0.18957337799155399</v>
      </c>
      <c r="AP13" s="17">
        <v>0.22488759978338899</v>
      </c>
      <c r="AQ13" s="17">
        <v>0.220358433490741</v>
      </c>
      <c r="AR13" s="17">
        <v>0.14171411001793299</v>
      </c>
      <c r="AS13" s="17">
        <v>0.161037758208531</v>
      </c>
      <c r="AT13" s="17">
        <v>6.5713695801950994E-2</v>
      </c>
      <c r="AU13" s="17">
        <v>0.119860925221843</v>
      </c>
      <c r="AV13" s="17"/>
      <c r="AW13" s="17">
        <v>0.248312902882735</v>
      </c>
      <c r="AX13" s="17">
        <v>0.22292091061278699</v>
      </c>
      <c r="AY13" s="17">
        <v>0.13533257143035601</v>
      </c>
      <c r="AZ13" s="17">
        <v>0.123515215616622</v>
      </c>
      <c r="BA13" s="17">
        <v>4.8787686315378498E-2</v>
      </c>
      <c r="BB13" s="17"/>
      <c r="BC13" s="17">
        <v>0.116304738828596</v>
      </c>
      <c r="BD13" s="17">
        <v>0.18806994028349899</v>
      </c>
      <c r="BE13" s="17">
        <v>0.220817167965529</v>
      </c>
      <c r="BF13" s="17">
        <v>0.17934659099370601</v>
      </c>
      <c r="BG13" s="17">
        <v>0.197184666908785</v>
      </c>
      <c r="BH13" s="17"/>
      <c r="BI13" s="17">
        <v>0.19925745155333099</v>
      </c>
      <c r="BJ13" s="17"/>
      <c r="BK13" s="17">
        <v>0.131561830371733</v>
      </c>
      <c r="BL13" s="17">
        <v>0.18987431174716199</v>
      </c>
      <c r="BM13" s="17">
        <v>0.21514134316467001</v>
      </c>
      <c r="BN13" s="17">
        <v>0.12829141200879601</v>
      </c>
      <c r="BO13" s="17"/>
      <c r="BP13" s="17">
        <v>0.180119529951837</v>
      </c>
      <c r="BQ13" s="17">
        <v>0.10255613488215801</v>
      </c>
      <c r="BR13" s="17">
        <v>7.1995716877409605E-2</v>
      </c>
      <c r="BS13" s="17">
        <v>0.73448051292261696</v>
      </c>
      <c r="BT13" s="17">
        <v>4.0030973534843903E-2</v>
      </c>
      <c r="BU13" s="17"/>
      <c r="BV13" s="17">
        <v>1.51046395612911E-2</v>
      </c>
      <c r="BW13" s="17">
        <v>1.8371222440780301E-2</v>
      </c>
      <c r="BX13" s="17">
        <v>5.2822242115754701E-3</v>
      </c>
      <c r="BY13" s="17">
        <v>0.76636029633921698</v>
      </c>
      <c r="BZ13" s="17">
        <v>1.9952056424476498E-2</v>
      </c>
      <c r="CA13" s="17"/>
      <c r="CB13" s="17">
        <v>0.482320404154018</v>
      </c>
      <c r="CC13" s="17">
        <v>2.09139291198625E-2</v>
      </c>
      <c r="CD13" s="17"/>
      <c r="CE13" s="17">
        <v>1.7422180167308399E-2</v>
      </c>
      <c r="CF13" s="17"/>
      <c r="CG13" s="17">
        <v>0.34299050334626302</v>
      </c>
    </row>
    <row r="14" spans="2:85" x14ac:dyDescent="0.35">
      <c r="B14" s="18" t="s">
        <v>231</v>
      </c>
      <c r="C14" s="17">
        <v>2.6422816577644601E-2</v>
      </c>
      <c r="D14" s="17">
        <v>3.0931369103489301E-2</v>
      </c>
      <c r="E14" s="17">
        <v>2.21038938881002E-2</v>
      </c>
      <c r="F14" s="17"/>
      <c r="G14" s="17">
        <v>3.5309506388698002E-2</v>
      </c>
      <c r="H14" s="17">
        <v>2.7787309608667699E-2</v>
      </c>
      <c r="I14" s="17">
        <v>2.07948074815681E-2</v>
      </c>
      <c r="J14" s="17">
        <v>3.42702312476428E-2</v>
      </c>
      <c r="K14" s="17">
        <v>1.2111098633632E-2</v>
      </c>
      <c r="L14" s="17">
        <v>2.72039349890996E-2</v>
      </c>
      <c r="M14" s="17"/>
      <c r="N14" s="17">
        <v>1.61176480393471E-2</v>
      </c>
      <c r="O14" s="17">
        <v>2.4223087363577801E-2</v>
      </c>
      <c r="P14" s="17">
        <v>2.5593302981819499E-2</v>
      </c>
      <c r="Q14" s="17">
        <v>4.0781471478582902E-2</v>
      </c>
      <c r="R14" s="17"/>
      <c r="S14" s="17">
        <v>5.3656958446945402E-3</v>
      </c>
      <c r="T14" s="17">
        <v>9.2079933694511201E-3</v>
      </c>
      <c r="U14" s="17">
        <v>5.0863129317189502E-3</v>
      </c>
      <c r="V14" s="17">
        <v>2.4766175211582201E-2</v>
      </c>
      <c r="W14" s="17">
        <v>5.9767879709200803E-3</v>
      </c>
      <c r="X14" s="17">
        <v>9.5122547326218707E-3</v>
      </c>
      <c r="Y14" s="17">
        <v>1.13136717357933E-2</v>
      </c>
      <c r="Z14" s="17">
        <v>1.3074851018039501E-2</v>
      </c>
      <c r="AA14" s="17">
        <v>3.0775860786286702E-3</v>
      </c>
      <c r="AB14" s="17">
        <v>0.18066834213977101</v>
      </c>
      <c r="AC14" s="17">
        <v>1.2324424002907199E-2</v>
      </c>
      <c r="AD14" s="17">
        <v>6.2173853102214897E-2</v>
      </c>
      <c r="AE14" s="17"/>
      <c r="AF14" s="17">
        <v>0</v>
      </c>
      <c r="AG14" s="17">
        <v>1.1263707101798999E-2</v>
      </c>
      <c r="AH14" s="17">
        <v>2.3113613940446101E-2</v>
      </c>
      <c r="AI14" s="17">
        <v>6.42866917045848E-2</v>
      </c>
      <c r="AJ14" s="17">
        <v>2.4952958487650698E-2</v>
      </c>
      <c r="AK14" s="17">
        <v>1.9653702645016199E-2</v>
      </c>
      <c r="AL14" s="17">
        <v>1.6255179560678099E-2</v>
      </c>
      <c r="AM14" s="17">
        <v>2.34238352375668E-2</v>
      </c>
      <c r="AN14" s="17">
        <v>2.07646348034492E-2</v>
      </c>
      <c r="AO14" s="17">
        <v>1.30335368539224E-2</v>
      </c>
      <c r="AP14" s="17">
        <v>2.64633053330262E-2</v>
      </c>
      <c r="AQ14" s="17">
        <v>4.2016628652847998E-2</v>
      </c>
      <c r="AR14" s="17">
        <v>0</v>
      </c>
      <c r="AS14" s="17">
        <v>0</v>
      </c>
      <c r="AT14" s="17">
        <v>9.0376921278628494E-2</v>
      </c>
      <c r="AU14" s="17">
        <v>4.5613588122584703E-2</v>
      </c>
      <c r="AV14" s="17"/>
      <c r="AW14" s="17">
        <v>2.4782645789745698E-2</v>
      </c>
      <c r="AX14" s="17">
        <v>3.0379543649250901E-2</v>
      </c>
      <c r="AY14" s="17">
        <v>1.7076889990243E-2</v>
      </c>
      <c r="AZ14" s="17">
        <v>1.419932125639E-2</v>
      </c>
      <c r="BA14" s="17">
        <v>1.5706954783410901E-2</v>
      </c>
      <c r="BB14" s="17"/>
      <c r="BC14" s="17">
        <v>3.1527397914918001E-2</v>
      </c>
      <c r="BD14" s="17">
        <v>2.9174541917912099E-2</v>
      </c>
      <c r="BE14" s="17">
        <v>2.0752104221013201E-2</v>
      </c>
      <c r="BF14" s="17">
        <v>2.63177447186583E-2</v>
      </c>
      <c r="BG14" s="17">
        <v>4.3066290920990603E-2</v>
      </c>
      <c r="BH14" s="17"/>
      <c r="BI14" s="17">
        <v>2.7212977551960699E-2</v>
      </c>
      <c r="BJ14" s="17"/>
      <c r="BK14" s="17">
        <v>4.2393817368575802E-2</v>
      </c>
      <c r="BL14" s="17">
        <v>2.6276498460371001E-2</v>
      </c>
      <c r="BM14" s="17">
        <v>2.1059713240484699E-2</v>
      </c>
      <c r="BN14" s="17">
        <v>2.6392702050814499E-2</v>
      </c>
      <c r="BO14" s="17"/>
      <c r="BP14" s="17">
        <v>4.4980444347378799E-3</v>
      </c>
      <c r="BQ14" s="17">
        <v>2.6948140480026E-2</v>
      </c>
      <c r="BR14" s="17">
        <v>3.8956876284375698E-2</v>
      </c>
      <c r="BS14" s="17">
        <v>0</v>
      </c>
      <c r="BT14" s="17">
        <v>4.4919441425221402E-3</v>
      </c>
      <c r="BU14" s="17"/>
      <c r="BV14" s="17">
        <v>1.21978031343475E-2</v>
      </c>
      <c r="BW14" s="17">
        <v>2.72861433630683E-2</v>
      </c>
      <c r="BX14" s="17">
        <v>1.6174210726230698E-2</v>
      </c>
      <c r="BY14" s="17">
        <v>3.6757015153949801E-3</v>
      </c>
      <c r="BZ14" s="17">
        <v>3.3899864931424802E-3</v>
      </c>
      <c r="CA14" s="17"/>
      <c r="CB14" s="17">
        <v>1.1084142149558799E-2</v>
      </c>
      <c r="CC14" s="17">
        <v>3.5406517742587601E-2</v>
      </c>
      <c r="CD14" s="17"/>
      <c r="CE14" s="17">
        <v>2.60713576859526E-2</v>
      </c>
      <c r="CF14" s="17"/>
      <c r="CG14" s="17">
        <v>3.97249829632116E-2</v>
      </c>
    </row>
    <row r="15" spans="2:85" x14ac:dyDescent="0.35">
      <c r="B15" s="18" t="s">
        <v>232</v>
      </c>
      <c r="C15" s="17">
        <v>1.7030925301138099E-2</v>
      </c>
      <c r="D15" s="17">
        <v>2.3613604001172999E-2</v>
      </c>
      <c r="E15" s="17">
        <v>1.06612146453182E-2</v>
      </c>
      <c r="F15" s="17"/>
      <c r="G15" s="17">
        <v>4.0005382731474803E-2</v>
      </c>
      <c r="H15" s="17">
        <v>2.3774321606789599E-2</v>
      </c>
      <c r="I15" s="17">
        <v>1.8499324437723098E-2</v>
      </c>
      <c r="J15" s="17">
        <v>1.0829876293046501E-2</v>
      </c>
      <c r="K15" s="17">
        <v>5.3224614270020003E-3</v>
      </c>
      <c r="L15" s="17">
        <v>8.0040896448683192E-3</v>
      </c>
      <c r="M15" s="17"/>
      <c r="N15" s="17">
        <v>2.0692335339969201E-2</v>
      </c>
      <c r="O15" s="17">
        <v>8.6526937733812006E-3</v>
      </c>
      <c r="P15" s="17">
        <v>1.18460019485606E-2</v>
      </c>
      <c r="Q15" s="17">
        <v>2.3228153668317399E-2</v>
      </c>
      <c r="R15" s="17"/>
      <c r="S15" s="17">
        <v>2.2703558276582901E-2</v>
      </c>
      <c r="T15" s="17">
        <v>1.5887041054919001E-2</v>
      </c>
      <c r="U15" s="17">
        <v>9.17766128557276E-3</v>
      </c>
      <c r="V15" s="17">
        <v>3.0370048894676999E-2</v>
      </c>
      <c r="W15" s="17">
        <v>7.8886370451153095E-3</v>
      </c>
      <c r="X15" s="17">
        <v>4.5172795906361102E-3</v>
      </c>
      <c r="Y15" s="17">
        <v>0</v>
      </c>
      <c r="Z15" s="17">
        <v>0</v>
      </c>
      <c r="AA15" s="17">
        <v>1.12924084425606E-2</v>
      </c>
      <c r="AB15" s="17">
        <v>0</v>
      </c>
      <c r="AC15" s="17">
        <v>7.8044633793012894E-2</v>
      </c>
      <c r="AD15" s="17">
        <v>7.4106413019032702E-2</v>
      </c>
      <c r="AE15" s="17"/>
      <c r="AF15" s="17">
        <v>9.2137119323138103E-2</v>
      </c>
      <c r="AG15" s="17">
        <v>0</v>
      </c>
      <c r="AH15" s="17">
        <v>1.26592077949338E-2</v>
      </c>
      <c r="AI15" s="17">
        <v>1.3696390979410099E-2</v>
      </c>
      <c r="AJ15" s="17">
        <v>0</v>
      </c>
      <c r="AK15" s="17">
        <v>2.6814927428984E-2</v>
      </c>
      <c r="AL15" s="17">
        <v>2.3235108901656101E-2</v>
      </c>
      <c r="AM15" s="17">
        <v>3.5393851686545102E-2</v>
      </c>
      <c r="AN15" s="17">
        <v>7.2468849641908802E-3</v>
      </c>
      <c r="AO15" s="17">
        <v>9.8338963494965896E-3</v>
      </c>
      <c r="AP15" s="17">
        <v>2.7208538338436099E-2</v>
      </c>
      <c r="AQ15" s="17">
        <v>0</v>
      </c>
      <c r="AR15" s="17">
        <v>6.3575673509259998E-3</v>
      </c>
      <c r="AS15" s="17">
        <v>4.1386444966398303E-2</v>
      </c>
      <c r="AT15" s="17">
        <v>0</v>
      </c>
      <c r="AU15" s="17">
        <v>2.6160968091289202E-2</v>
      </c>
      <c r="AV15" s="17"/>
      <c r="AW15" s="17">
        <v>1.1475025694680899E-2</v>
      </c>
      <c r="AX15" s="17">
        <v>1.4742881461922401E-2</v>
      </c>
      <c r="AY15" s="17">
        <v>1.8083522876548901E-2</v>
      </c>
      <c r="AZ15" s="17">
        <v>1.3741547265885799E-2</v>
      </c>
      <c r="BA15" s="17">
        <v>0.139658798392406</v>
      </c>
      <c r="BB15" s="17"/>
      <c r="BC15" s="17">
        <v>2.4682703625988602E-2</v>
      </c>
      <c r="BD15" s="17">
        <v>2.02144253920616E-2</v>
      </c>
      <c r="BE15" s="17">
        <v>1.52504875571145E-2</v>
      </c>
      <c r="BF15" s="17">
        <v>6.4597083217583203E-3</v>
      </c>
      <c r="BG15" s="17">
        <v>2.3558906530095E-2</v>
      </c>
      <c r="BH15" s="17"/>
      <c r="BI15" s="17">
        <v>1.6783161114806801E-2</v>
      </c>
      <c r="BJ15" s="17"/>
      <c r="BK15" s="17">
        <v>1.6018893722689002E-2</v>
      </c>
      <c r="BL15" s="17">
        <v>1.31688996534697E-2</v>
      </c>
      <c r="BM15" s="17">
        <v>1.7762641815714599E-2</v>
      </c>
      <c r="BN15" s="17">
        <v>5.6921378325209902E-2</v>
      </c>
      <c r="BO15" s="17"/>
      <c r="BP15" s="17">
        <v>1.0971322532383599E-2</v>
      </c>
      <c r="BQ15" s="17">
        <v>1.4812000476914999E-2</v>
      </c>
      <c r="BR15" s="17">
        <v>1.0261952377128E-2</v>
      </c>
      <c r="BS15" s="17">
        <v>4.0572668043139103E-2</v>
      </c>
      <c r="BT15" s="17">
        <v>1.10862837532996E-2</v>
      </c>
      <c r="BU15" s="17"/>
      <c r="BV15" s="17">
        <v>9.9363698606970002E-3</v>
      </c>
      <c r="BW15" s="17">
        <v>2.0549145554488502E-2</v>
      </c>
      <c r="BX15" s="17">
        <v>4.6656987431931002E-3</v>
      </c>
      <c r="BY15" s="17">
        <v>1.6445706883999201E-2</v>
      </c>
      <c r="BZ15" s="17">
        <v>1.61660961051024E-2</v>
      </c>
      <c r="CA15" s="17"/>
      <c r="CB15" s="17">
        <v>2.4799861870744601E-2</v>
      </c>
      <c r="CC15" s="17">
        <v>1.24807404179551E-2</v>
      </c>
      <c r="CD15" s="17"/>
      <c r="CE15" s="17">
        <v>1.9481964126833701E-2</v>
      </c>
      <c r="CF15" s="17"/>
      <c r="CG15" s="17">
        <v>1.88520970536377E-2</v>
      </c>
    </row>
    <row r="16" spans="2:85" x14ac:dyDescent="0.35">
      <c r="B16" s="18" t="s">
        <v>233</v>
      </c>
      <c r="C16" s="17">
        <v>2.2665045848253799E-2</v>
      </c>
      <c r="D16" s="17">
        <v>1.7663494597340401E-2</v>
      </c>
      <c r="E16" s="17">
        <v>2.7610370977204399E-2</v>
      </c>
      <c r="F16" s="17"/>
      <c r="G16" s="17">
        <v>1.42770548083911E-2</v>
      </c>
      <c r="H16" s="17">
        <v>1.7662199816049801E-2</v>
      </c>
      <c r="I16" s="17">
        <v>2.7123274900073501E-2</v>
      </c>
      <c r="J16" s="17">
        <v>2.32175766482535E-2</v>
      </c>
      <c r="K16" s="17">
        <v>4.5419116228977797E-2</v>
      </c>
      <c r="L16" s="17">
        <v>1.29785181566325E-2</v>
      </c>
      <c r="M16" s="17"/>
      <c r="N16" s="17">
        <v>9.2941369353709506E-3</v>
      </c>
      <c r="O16" s="17">
        <v>3.0611583364727201E-2</v>
      </c>
      <c r="P16" s="17">
        <v>1.35060962274901E-2</v>
      </c>
      <c r="Q16" s="17">
        <v>3.7082424490093198E-2</v>
      </c>
      <c r="R16" s="17"/>
      <c r="S16" s="17">
        <v>1.30111215918596E-2</v>
      </c>
      <c r="T16" s="17">
        <v>1.58875344709303E-2</v>
      </c>
      <c r="U16" s="17">
        <v>1.2023409966648E-2</v>
      </c>
      <c r="V16" s="17">
        <v>2.4964572161234402E-2</v>
      </c>
      <c r="W16" s="17">
        <v>2.1313297143622501E-2</v>
      </c>
      <c r="X16" s="17">
        <v>1.62948919135848E-2</v>
      </c>
      <c r="Y16" s="17">
        <v>1.2865222375137E-2</v>
      </c>
      <c r="Z16" s="17">
        <v>2.5522054666826499E-2</v>
      </c>
      <c r="AA16" s="17">
        <v>1.30274526466184E-2</v>
      </c>
      <c r="AB16" s="17">
        <v>1.32424432654057E-2</v>
      </c>
      <c r="AC16" s="17">
        <v>3.5602184038091497E-2</v>
      </c>
      <c r="AD16" s="17">
        <v>0.205489416981955</v>
      </c>
      <c r="AE16" s="17"/>
      <c r="AF16" s="17">
        <v>8.6110974149042202E-2</v>
      </c>
      <c r="AG16" s="17">
        <v>3.6637266003576398E-2</v>
      </c>
      <c r="AH16" s="17">
        <v>3.3101137994797199E-2</v>
      </c>
      <c r="AI16" s="17">
        <v>1.6295544075653898E-2</v>
      </c>
      <c r="AJ16" s="17">
        <v>2.14290424670571E-2</v>
      </c>
      <c r="AK16" s="17">
        <v>3.0049817858867199E-2</v>
      </c>
      <c r="AL16" s="17">
        <v>2.3078441357514499E-2</v>
      </c>
      <c r="AM16" s="17">
        <v>2.36100286796984E-2</v>
      </c>
      <c r="AN16" s="17">
        <v>2.18940332997913E-2</v>
      </c>
      <c r="AO16" s="17">
        <v>3.25158210180145E-2</v>
      </c>
      <c r="AP16" s="17">
        <v>1.1948768462092E-2</v>
      </c>
      <c r="AQ16" s="17">
        <v>1.27250197209364E-2</v>
      </c>
      <c r="AR16" s="17">
        <v>8.8094741282741997E-3</v>
      </c>
      <c r="AS16" s="17">
        <v>3.7596369077604497E-2</v>
      </c>
      <c r="AT16" s="17">
        <v>4.7122566322743302E-2</v>
      </c>
      <c r="AU16" s="17">
        <v>0</v>
      </c>
      <c r="AV16" s="17"/>
      <c r="AW16" s="17">
        <v>2.6195909356305599E-2</v>
      </c>
      <c r="AX16" s="17">
        <v>2.2743214308042999E-2</v>
      </c>
      <c r="AY16" s="17">
        <v>3.0766669949976701E-2</v>
      </c>
      <c r="AZ16" s="17">
        <v>1.11620900320256E-2</v>
      </c>
      <c r="BA16" s="17">
        <v>0</v>
      </c>
      <c r="BB16" s="17"/>
      <c r="BC16" s="17">
        <v>0</v>
      </c>
      <c r="BD16" s="17">
        <v>1.6804996705197799E-2</v>
      </c>
      <c r="BE16" s="17">
        <v>2.4941736873339101E-2</v>
      </c>
      <c r="BF16" s="17">
        <v>3.3808737123086997E-2</v>
      </c>
      <c r="BG16" s="17">
        <v>8.52896525670402E-2</v>
      </c>
      <c r="BH16" s="17"/>
      <c r="BI16" s="17">
        <v>2.3374931766752399E-2</v>
      </c>
      <c r="BJ16" s="17"/>
      <c r="BK16" s="17">
        <v>2.4651561577552699E-2</v>
      </c>
      <c r="BL16" s="17">
        <v>2.7198722184986701E-2</v>
      </c>
      <c r="BM16" s="17">
        <v>1.85544240424785E-2</v>
      </c>
      <c r="BN16" s="17">
        <v>4.6736416015540301E-2</v>
      </c>
      <c r="BO16" s="17"/>
      <c r="BP16" s="17">
        <v>6.7180750260510697E-3</v>
      </c>
      <c r="BQ16" s="17">
        <v>7.7650589379582302E-3</v>
      </c>
      <c r="BR16" s="17">
        <v>0</v>
      </c>
      <c r="BS16" s="17">
        <v>1.93095540287728E-2</v>
      </c>
      <c r="BT16" s="17">
        <v>1.8006812053974201E-2</v>
      </c>
      <c r="BU16" s="17"/>
      <c r="BV16" s="17">
        <v>7.9204637117450301E-3</v>
      </c>
      <c r="BW16" s="17">
        <v>2.4441560010563801E-3</v>
      </c>
      <c r="BX16" s="17">
        <v>0</v>
      </c>
      <c r="BY16" s="17">
        <v>8.4459313069930892E-3</v>
      </c>
      <c r="BZ16" s="17">
        <v>8.3312348685200804E-3</v>
      </c>
      <c r="CA16" s="17"/>
      <c r="CB16" s="17">
        <v>1.0198952292825299E-2</v>
      </c>
      <c r="CC16" s="17">
        <v>2.99663064442235E-2</v>
      </c>
      <c r="CD16" s="17"/>
      <c r="CE16" s="17">
        <v>2.7821156472014798E-3</v>
      </c>
      <c r="CF16" s="17"/>
      <c r="CG16" s="17">
        <v>1.0343306884932299E-2</v>
      </c>
    </row>
    <row r="17" spans="2:85" x14ac:dyDescent="0.35">
      <c r="B17" s="18" t="s">
        <v>140</v>
      </c>
      <c r="C17" s="19">
        <v>0.16801145589821401</v>
      </c>
      <c r="D17" s="19">
        <v>0.117629791361685</v>
      </c>
      <c r="E17" s="19">
        <v>0.215251137792805</v>
      </c>
      <c r="F17" s="19"/>
      <c r="G17" s="19">
        <v>0.16348703221208699</v>
      </c>
      <c r="H17" s="19">
        <v>0.132055270308269</v>
      </c>
      <c r="I17" s="19">
        <v>0.169807921030277</v>
      </c>
      <c r="J17" s="19">
        <v>0.18842223379615999</v>
      </c>
      <c r="K17" s="19">
        <v>0.192508999436036</v>
      </c>
      <c r="L17" s="19">
        <v>0.165781243546097</v>
      </c>
      <c r="M17" s="19"/>
      <c r="N17" s="19">
        <v>0.11707401657899801</v>
      </c>
      <c r="O17" s="19">
        <v>0.18035209464122201</v>
      </c>
      <c r="P17" s="19">
        <v>0.16880522232407699</v>
      </c>
      <c r="Q17" s="19">
        <v>0.20943691589153801</v>
      </c>
      <c r="R17" s="19"/>
      <c r="S17" s="19">
        <v>0.13515480091722901</v>
      </c>
      <c r="T17" s="19">
        <v>0.17069687516974899</v>
      </c>
      <c r="U17" s="19">
        <v>0.15023705847090499</v>
      </c>
      <c r="V17" s="19">
        <v>0.13551162494645699</v>
      </c>
      <c r="W17" s="19">
        <v>0.121028452424602</v>
      </c>
      <c r="X17" s="19">
        <v>0.17088807514844001</v>
      </c>
      <c r="Y17" s="19">
        <v>0.19047250573371599</v>
      </c>
      <c r="Z17" s="19">
        <v>0.116550917123509</v>
      </c>
      <c r="AA17" s="19">
        <v>0.205322757438158</v>
      </c>
      <c r="AB17" s="19">
        <v>0.185398156650948</v>
      </c>
      <c r="AC17" s="19">
        <v>0.22662623370121401</v>
      </c>
      <c r="AD17" s="19">
        <v>0.27677197047387397</v>
      </c>
      <c r="AE17" s="19"/>
      <c r="AF17" s="19">
        <v>0.227708037431995</v>
      </c>
      <c r="AG17" s="19">
        <v>0.28706103978953701</v>
      </c>
      <c r="AH17" s="19">
        <v>0.25975546549405099</v>
      </c>
      <c r="AI17" s="19">
        <v>0.17306839564144</v>
      </c>
      <c r="AJ17" s="19">
        <v>0.20504500872032899</v>
      </c>
      <c r="AK17" s="19">
        <v>0.14920384078704599</v>
      </c>
      <c r="AL17" s="19">
        <v>0.181552634444581</v>
      </c>
      <c r="AM17" s="19">
        <v>8.4598474213899294E-2</v>
      </c>
      <c r="AN17" s="19">
        <v>0.12006602554948601</v>
      </c>
      <c r="AO17" s="19">
        <v>0.110095604623585</v>
      </c>
      <c r="AP17" s="19">
        <v>0.16698044928509001</v>
      </c>
      <c r="AQ17" s="19">
        <v>0.14289226671560301</v>
      </c>
      <c r="AR17" s="19">
        <v>0.140299190236406</v>
      </c>
      <c r="AS17" s="19">
        <v>0.240617361427825</v>
      </c>
      <c r="AT17" s="19">
        <v>9.5266169308415097E-2</v>
      </c>
      <c r="AU17" s="19">
        <v>5.6132774577354903E-2</v>
      </c>
      <c r="AV17" s="19"/>
      <c r="AW17" s="19">
        <v>0.18533556569474199</v>
      </c>
      <c r="AX17" s="19">
        <v>0.199358984005365</v>
      </c>
      <c r="AY17" s="19">
        <v>0.16186913678801201</v>
      </c>
      <c r="AZ17" s="19">
        <v>9.1478079487437594E-2</v>
      </c>
      <c r="BA17" s="19">
        <v>9.9251740142363196E-2</v>
      </c>
      <c r="BB17" s="19"/>
      <c r="BC17" s="19">
        <v>8.11874235318297E-2</v>
      </c>
      <c r="BD17" s="19">
        <v>0.12603417257216601</v>
      </c>
      <c r="BE17" s="19">
        <v>0.205092788009231</v>
      </c>
      <c r="BF17" s="19">
        <v>0.23837987877598699</v>
      </c>
      <c r="BG17" s="19">
        <v>0.18656018535918001</v>
      </c>
      <c r="BH17" s="19"/>
      <c r="BI17" s="19">
        <v>0.155187573663437</v>
      </c>
      <c r="BJ17" s="19"/>
      <c r="BK17" s="19">
        <v>0.166448879131464</v>
      </c>
      <c r="BL17" s="19">
        <v>0.177193195559502</v>
      </c>
      <c r="BM17" s="19">
        <v>0.16019220668591799</v>
      </c>
      <c r="BN17" s="19">
        <v>0.25002202794859602</v>
      </c>
      <c r="BO17" s="19"/>
      <c r="BP17" s="19">
        <v>0.105699109652694</v>
      </c>
      <c r="BQ17" s="19">
        <v>0.119347660519176</v>
      </c>
      <c r="BR17" s="19">
        <v>9.8326420527845196E-2</v>
      </c>
      <c r="BS17" s="19">
        <v>5.6923087623268899E-2</v>
      </c>
      <c r="BT17" s="19">
        <v>7.9447360943789805E-2</v>
      </c>
      <c r="BU17" s="19"/>
      <c r="BV17" s="19">
        <v>7.4036496195682602E-2</v>
      </c>
      <c r="BW17" s="19">
        <v>6.36607527762756E-2</v>
      </c>
      <c r="BX17" s="19">
        <v>8.5247919635250302E-2</v>
      </c>
      <c r="BY17" s="19">
        <v>6.7773270617004194E-2</v>
      </c>
      <c r="BZ17" s="19">
        <v>0.105594491228802</v>
      </c>
      <c r="CA17" s="19"/>
      <c r="CB17" s="19">
        <v>8.5052223041678601E-2</v>
      </c>
      <c r="CC17" s="19">
        <v>0.21659981080138499</v>
      </c>
      <c r="CD17" s="19"/>
      <c r="CE17" s="19">
        <v>5.9466101862251597E-2</v>
      </c>
      <c r="CF17" s="19"/>
      <c r="CG17" s="19">
        <v>8.8176773214165102E-2</v>
      </c>
    </row>
    <row r="18" spans="2:85" x14ac:dyDescent="0.35">
      <c r="B18" s="16"/>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336</v>
      </c>
      <c r="D7" s="10">
        <v>171</v>
      </c>
      <c r="E7" s="10">
        <v>165</v>
      </c>
      <c r="F7" s="10"/>
      <c r="G7" s="10">
        <v>21</v>
      </c>
      <c r="H7" s="10">
        <v>62</v>
      </c>
      <c r="I7" s="10">
        <v>55</v>
      </c>
      <c r="J7" s="10">
        <v>62</v>
      </c>
      <c r="K7" s="10">
        <v>53</v>
      </c>
      <c r="L7" s="10">
        <v>83</v>
      </c>
      <c r="M7" s="10"/>
      <c r="N7" s="10">
        <v>101</v>
      </c>
      <c r="O7" s="10">
        <v>84</v>
      </c>
      <c r="P7" s="10">
        <v>81</v>
      </c>
      <c r="Q7" s="10">
        <v>70</v>
      </c>
      <c r="R7" s="10"/>
      <c r="S7" s="10">
        <v>49</v>
      </c>
      <c r="T7" s="10">
        <v>44</v>
      </c>
      <c r="U7" s="10">
        <v>37</v>
      </c>
      <c r="V7" s="10">
        <v>25</v>
      </c>
      <c r="W7" s="10">
        <v>31</v>
      </c>
      <c r="X7" s="10">
        <v>35</v>
      </c>
      <c r="Y7" s="10">
        <v>24</v>
      </c>
      <c r="Z7" s="10">
        <v>13</v>
      </c>
      <c r="AA7" s="10">
        <v>41</v>
      </c>
      <c r="AB7" s="10">
        <v>20</v>
      </c>
      <c r="AC7" s="10">
        <v>15</v>
      </c>
      <c r="AD7" s="10">
        <v>2</v>
      </c>
      <c r="AE7" s="10"/>
      <c r="AF7" s="10">
        <v>5</v>
      </c>
      <c r="AG7" s="10">
        <v>12</v>
      </c>
      <c r="AH7" s="10">
        <v>26</v>
      </c>
      <c r="AI7" s="10">
        <v>18</v>
      </c>
      <c r="AJ7" s="10">
        <v>25</v>
      </c>
      <c r="AK7" s="10">
        <v>32</v>
      </c>
      <c r="AL7" s="10">
        <v>33</v>
      </c>
      <c r="AM7" s="10">
        <v>29</v>
      </c>
      <c r="AN7" s="10">
        <v>23</v>
      </c>
      <c r="AO7" s="10">
        <v>15</v>
      </c>
      <c r="AP7" s="10">
        <v>36</v>
      </c>
      <c r="AQ7" s="10">
        <v>22</v>
      </c>
      <c r="AR7" s="10">
        <v>17</v>
      </c>
      <c r="AS7" s="10">
        <v>11</v>
      </c>
      <c r="AT7" s="10">
        <v>5</v>
      </c>
      <c r="AU7" s="10">
        <v>21</v>
      </c>
      <c r="AV7" s="10"/>
      <c r="AW7" s="10">
        <v>85</v>
      </c>
      <c r="AX7" s="10">
        <v>58</v>
      </c>
      <c r="AY7" s="10">
        <v>95</v>
      </c>
      <c r="AZ7" s="10">
        <v>40</v>
      </c>
      <c r="BA7" s="10">
        <v>8</v>
      </c>
      <c r="BB7" s="10"/>
      <c r="BC7" s="10">
        <v>42</v>
      </c>
      <c r="BD7" s="10">
        <v>121</v>
      </c>
      <c r="BE7" s="10">
        <v>120</v>
      </c>
      <c r="BF7" s="10">
        <v>45</v>
      </c>
      <c r="BG7" s="10">
        <v>8</v>
      </c>
      <c r="BH7" s="10"/>
      <c r="BI7" s="10">
        <v>277</v>
      </c>
      <c r="BJ7" s="10"/>
      <c r="BK7" s="10">
        <v>57</v>
      </c>
      <c r="BL7" s="10">
        <v>91</v>
      </c>
      <c r="BM7" s="10">
        <v>185</v>
      </c>
      <c r="BN7" s="10">
        <v>3</v>
      </c>
      <c r="BO7" s="10"/>
      <c r="BP7" s="10">
        <v>71</v>
      </c>
      <c r="BQ7" s="10">
        <v>119</v>
      </c>
      <c r="BR7" s="10">
        <v>25</v>
      </c>
      <c r="BS7" s="10">
        <v>47</v>
      </c>
      <c r="BT7" s="10">
        <v>19</v>
      </c>
      <c r="BU7" s="10"/>
      <c r="BV7" s="10">
        <v>55</v>
      </c>
      <c r="BW7" s="10">
        <v>77</v>
      </c>
      <c r="BX7" s="10">
        <v>31</v>
      </c>
      <c r="BY7" s="10">
        <v>82</v>
      </c>
      <c r="BZ7" s="10">
        <v>31</v>
      </c>
      <c r="CA7" s="10"/>
      <c r="CB7" s="10">
        <v>125</v>
      </c>
      <c r="CC7" s="10">
        <v>211</v>
      </c>
      <c r="CD7" s="10"/>
      <c r="CE7" s="10">
        <v>65</v>
      </c>
      <c r="CF7" s="10"/>
      <c r="CG7" s="10">
        <v>26</v>
      </c>
    </row>
    <row r="8" spans="2:85" ht="30" customHeight="1" x14ac:dyDescent="0.35">
      <c r="B8" s="11" t="s">
        <v>20</v>
      </c>
      <c r="C8" s="11">
        <v>329</v>
      </c>
      <c r="D8" s="11">
        <v>169</v>
      </c>
      <c r="E8" s="11">
        <v>160</v>
      </c>
      <c r="F8" s="11"/>
      <c r="G8" s="11">
        <v>40</v>
      </c>
      <c r="H8" s="11">
        <v>56</v>
      </c>
      <c r="I8" s="11">
        <v>51</v>
      </c>
      <c r="J8" s="11">
        <v>60</v>
      </c>
      <c r="K8" s="11">
        <v>46</v>
      </c>
      <c r="L8" s="11">
        <v>76</v>
      </c>
      <c r="M8" s="11"/>
      <c r="N8" s="11">
        <v>91</v>
      </c>
      <c r="O8" s="11">
        <v>79</v>
      </c>
      <c r="P8" s="11">
        <v>85</v>
      </c>
      <c r="Q8" s="11">
        <v>75</v>
      </c>
      <c r="R8" s="11"/>
      <c r="S8" s="11">
        <v>47</v>
      </c>
      <c r="T8" s="11">
        <v>40</v>
      </c>
      <c r="U8" s="11">
        <v>30</v>
      </c>
      <c r="V8" s="11">
        <v>29</v>
      </c>
      <c r="W8" s="11">
        <v>29</v>
      </c>
      <c r="X8" s="11">
        <v>33</v>
      </c>
      <c r="Y8" s="11">
        <v>25</v>
      </c>
      <c r="Z8" s="11">
        <v>15</v>
      </c>
      <c r="AA8" s="11">
        <v>39</v>
      </c>
      <c r="AB8" s="11">
        <v>26</v>
      </c>
      <c r="AC8" s="11">
        <v>14</v>
      </c>
      <c r="AD8" s="11">
        <v>3</v>
      </c>
      <c r="AE8" s="11"/>
      <c r="AF8" s="11">
        <v>5</v>
      </c>
      <c r="AG8" s="11">
        <v>16</v>
      </c>
      <c r="AH8" s="11">
        <v>26</v>
      </c>
      <c r="AI8" s="11">
        <v>17</v>
      </c>
      <c r="AJ8" s="11">
        <v>26</v>
      </c>
      <c r="AK8" s="11">
        <v>34</v>
      </c>
      <c r="AL8" s="11">
        <v>34</v>
      </c>
      <c r="AM8" s="11">
        <v>27</v>
      </c>
      <c r="AN8" s="11">
        <v>24</v>
      </c>
      <c r="AO8" s="11">
        <v>13</v>
      </c>
      <c r="AP8" s="11">
        <v>34</v>
      </c>
      <c r="AQ8" s="11">
        <v>20</v>
      </c>
      <c r="AR8" s="11">
        <v>16</v>
      </c>
      <c r="AS8" s="11">
        <v>10</v>
      </c>
      <c r="AT8" s="11">
        <v>6</v>
      </c>
      <c r="AU8" s="11">
        <v>17</v>
      </c>
      <c r="AV8" s="11"/>
      <c r="AW8" s="11">
        <v>87</v>
      </c>
      <c r="AX8" s="11">
        <v>58</v>
      </c>
      <c r="AY8" s="11">
        <v>92</v>
      </c>
      <c r="AZ8" s="11">
        <v>35</v>
      </c>
      <c r="BA8" s="11">
        <v>7</v>
      </c>
      <c r="BB8" s="11"/>
      <c r="BC8" s="11">
        <v>45</v>
      </c>
      <c r="BD8" s="11">
        <v>115</v>
      </c>
      <c r="BE8" s="11">
        <v>116</v>
      </c>
      <c r="BF8" s="11">
        <v>45</v>
      </c>
      <c r="BG8" s="11">
        <v>8</v>
      </c>
      <c r="BH8" s="11"/>
      <c r="BI8" s="11">
        <v>264</v>
      </c>
      <c r="BJ8" s="11"/>
      <c r="BK8" s="11">
        <v>60</v>
      </c>
      <c r="BL8" s="11">
        <v>90</v>
      </c>
      <c r="BM8" s="11">
        <v>176</v>
      </c>
      <c r="BN8" s="11">
        <v>3</v>
      </c>
      <c r="BO8" s="11"/>
      <c r="BP8" s="11">
        <v>64</v>
      </c>
      <c r="BQ8" s="11">
        <v>115</v>
      </c>
      <c r="BR8" s="11">
        <v>22</v>
      </c>
      <c r="BS8" s="11">
        <v>48</v>
      </c>
      <c r="BT8" s="11">
        <v>24</v>
      </c>
      <c r="BU8" s="11"/>
      <c r="BV8" s="11">
        <v>51</v>
      </c>
      <c r="BW8" s="11">
        <v>76</v>
      </c>
      <c r="BX8" s="11">
        <v>29</v>
      </c>
      <c r="BY8" s="11">
        <v>78</v>
      </c>
      <c r="BZ8" s="11">
        <v>35</v>
      </c>
      <c r="CA8" s="11"/>
      <c r="CB8" s="11">
        <v>118</v>
      </c>
      <c r="CC8" s="11">
        <v>211</v>
      </c>
      <c r="CD8" s="11"/>
      <c r="CE8" s="11">
        <v>63</v>
      </c>
      <c r="CF8" s="11"/>
      <c r="CG8" s="11">
        <v>25</v>
      </c>
    </row>
    <row r="9" spans="2:85" x14ac:dyDescent="0.35">
      <c r="B9" s="18" t="s">
        <v>76</v>
      </c>
      <c r="C9" s="17">
        <v>0.239000260771352</v>
      </c>
      <c r="D9" s="17">
        <v>0.277039666645014</v>
      </c>
      <c r="E9" s="17">
        <v>0.19904421936488501</v>
      </c>
      <c r="F9" s="17"/>
      <c r="G9" s="17">
        <v>0.418499096541949</v>
      </c>
      <c r="H9" s="17">
        <v>0.33272150127660199</v>
      </c>
      <c r="I9" s="17">
        <v>0.30673049337338898</v>
      </c>
      <c r="J9" s="17">
        <v>0.17197022478868301</v>
      </c>
      <c r="K9" s="17">
        <v>0.18333621318277499</v>
      </c>
      <c r="L9" s="17">
        <v>0.11695741075148899</v>
      </c>
      <c r="M9" s="17"/>
      <c r="N9" s="17">
        <v>0.32946708082043702</v>
      </c>
      <c r="O9" s="17">
        <v>0.23973129470846599</v>
      </c>
      <c r="P9" s="17">
        <v>0.18533595122538199</v>
      </c>
      <c r="Q9" s="17">
        <v>0.18861177627744699</v>
      </c>
      <c r="R9" s="17"/>
      <c r="S9" s="17">
        <v>0.29573901487368098</v>
      </c>
      <c r="T9" s="17">
        <v>0.156012001543753</v>
      </c>
      <c r="U9" s="17">
        <v>0.18861695389744201</v>
      </c>
      <c r="V9" s="17">
        <v>0.103669378745399</v>
      </c>
      <c r="W9" s="17">
        <v>0.29661982891796301</v>
      </c>
      <c r="X9" s="17">
        <v>0.30503272587729902</v>
      </c>
      <c r="Y9" s="17">
        <v>0.22369758587227401</v>
      </c>
      <c r="Z9" s="17">
        <v>0.31779586074211802</v>
      </c>
      <c r="AA9" s="17">
        <v>0.223914967384507</v>
      </c>
      <c r="AB9" s="17">
        <v>0.30977822092231999</v>
      </c>
      <c r="AC9" s="17">
        <v>0.31216601856427101</v>
      </c>
      <c r="AD9" s="17">
        <v>0</v>
      </c>
      <c r="AE9" s="17"/>
      <c r="AF9" s="17">
        <v>0.51115478694847805</v>
      </c>
      <c r="AG9" s="17">
        <v>0.44647483635617202</v>
      </c>
      <c r="AH9" s="17">
        <v>0.21454084233374901</v>
      </c>
      <c r="AI9" s="17">
        <v>7.2656452943342401E-2</v>
      </c>
      <c r="AJ9" s="17">
        <v>0.17170957569877501</v>
      </c>
      <c r="AK9" s="17">
        <v>0.24308328864111201</v>
      </c>
      <c r="AL9" s="17">
        <v>0.18669267750900401</v>
      </c>
      <c r="AM9" s="17">
        <v>0.26246286716953798</v>
      </c>
      <c r="AN9" s="17">
        <v>0.11059154803492501</v>
      </c>
      <c r="AO9" s="17">
        <v>0.259989061626485</v>
      </c>
      <c r="AP9" s="17">
        <v>0.24775048296999999</v>
      </c>
      <c r="AQ9" s="17">
        <v>0.21105015369433699</v>
      </c>
      <c r="AR9" s="17">
        <v>0.51605950699390801</v>
      </c>
      <c r="AS9" s="17">
        <v>8.3305767306478706E-2</v>
      </c>
      <c r="AT9" s="17">
        <v>0.52475877881520305</v>
      </c>
      <c r="AU9" s="17">
        <v>0.329569260364943</v>
      </c>
      <c r="AV9" s="17"/>
      <c r="AW9" s="17">
        <v>0.218561799788074</v>
      </c>
      <c r="AX9" s="17">
        <v>0.21498977405658401</v>
      </c>
      <c r="AY9" s="17">
        <v>0.30262133240720401</v>
      </c>
      <c r="AZ9" s="17">
        <v>0.33241290445230298</v>
      </c>
      <c r="BA9" s="17">
        <v>0.64552697721392405</v>
      </c>
      <c r="BB9" s="17"/>
      <c r="BC9" s="17">
        <v>0.50641635633472903</v>
      </c>
      <c r="BD9" s="17">
        <v>0.20969002064473</v>
      </c>
      <c r="BE9" s="17">
        <v>0.15375888977021601</v>
      </c>
      <c r="BF9" s="17">
        <v>0.28112405758356801</v>
      </c>
      <c r="BG9" s="17">
        <v>0.14562369946148701</v>
      </c>
      <c r="BH9" s="17"/>
      <c r="BI9" s="17">
        <v>0.224615268222709</v>
      </c>
      <c r="BJ9" s="17"/>
      <c r="BK9" s="17">
        <v>0.28946717177294101</v>
      </c>
      <c r="BL9" s="17">
        <v>0.21840465010077201</v>
      </c>
      <c r="BM9" s="17">
        <v>0.23196451246077199</v>
      </c>
      <c r="BN9" s="17">
        <v>0.25988628129295799</v>
      </c>
      <c r="BO9" s="17"/>
      <c r="BP9" s="17">
        <v>3.9216338749141703E-2</v>
      </c>
      <c r="BQ9" s="17">
        <v>0.45331096986660702</v>
      </c>
      <c r="BR9" s="17">
        <v>7.3326167730232303E-2</v>
      </c>
      <c r="BS9" s="17">
        <v>7.0933258179648198E-2</v>
      </c>
      <c r="BT9" s="17">
        <v>0.29898296690561799</v>
      </c>
      <c r="BU9" s="17"/>
      <c r="BV9" s="17">
        <v>3.2029729753615302E-2</v>
      </c>
      <c r="BW9" s="17">
        <v>0.670081049097633</v>
      </c>
      <c r="BX9" s="17">
        <v>0.127678934095659</v>
      </c>
      <c r="BY9" s="17">
        <v>8.8512785994277907E-2</v>
      </c>
      <c r="BZ9" s="17">
        <v>0.25310939006910499</v>
      </c>
      <c r="CA9" s="17"/>
      <c r="CB9" s="17">
        <v>0.14195595823201701</v>
      </c>
      <c r="CC9" s="17">
        <v>0.29343118664776502</v>
      </c>
      <c r="CD9" s="17"/>
      <c r="CE9" s="17">
        <v>0.71192587892784898</v>
      </c>
      <c r="CF9" s="17"/>
      <c r="CG9" s="17">
        <v>0.38228372965073298</v>
      </c>
    </row>
    <row r="10" spans="2:85" x14ac:dyDescent="0.35">
      <c r="B10" s="18" t="s">
        <v>75</v>
      </c>
      <c r="C10" s="17">
        <v>0.15743372546722201</v>
      </c>
      <c r="D10" s="17">
        <v>0.145693449902357</v>
      </c>
      <c r="E10" s="17">
        <v>0.169765541010058</v>
      </c>
      <c r="F10" s="17"/>
      <c r="G10" s="17">
        <v>0.184535216601239</v>
      </c>
      <c r="H10" s="17">
        <v>9.7437305842430197E-2</v>
      </c>
      <c r="I10" s="17">
        <v>9.0895604668743094E-2</v>
      </c>
      <c r="J10" s="17">
        <v>0.125613481079795</v>
      </c>
      <c r="K10" s="17">
        <v>8.14698013454625E-2</v>
      </c>
      <c r="L10" s="17">
        <v>0.30402054379666499</v>
      </c>
      <c r="M10" s="17"/>
      <c r="N10" s="17">
        <v>0.21785761661643199</v>
      </c>
      <c r="O10" s="17">
        <v>0.164817227890454</v>
      </c>
      <c r="P10" s="17">
        <v>0.13749911390289901</v>
      </c>
      <c r="Q10" s="17">
        <v>9.8490152236636805E-2</v>
      </c>
      <c r="R10" s="17"/>
      <c r="S10" s="17">
        <v>0.188023227953665</v>
      </c>
      <c r="T10" s="17">
        <v>0.19042313325572799</v>
      </c>
      <c r="U10" s="17">
        <v>0.210056046625021</v>
      </c>
      <c r="V10" s="17">
        <v>0.20324004289980499</v>
      </c>
      <c r="W10" s="17">
        <v>0.24563692049897801</v>
      </c>
      <c r="X10" s="17">
        <v>0.15880993697859899</v>
      </c>
      <c r="Y10" s="17">
        <v>0.120483723116698</v>
      </c>
      <c r="Z10" s="17">
        <v>6.9050214181096595E-2</v>
      </c>
      <c r="AA10" s="17">
        <v>0.117408949084663</v>
      </c>
      <c r="AB10" s="17">
        <v>8.5913105469004103E-2</v>
      </c>
      <c r="AC10" s="17">
        <v>0</v>
      </c>
      <c r="AD10" s="17">
        <v>0</v>
      </c>
      <c r="AE10" s="17"/>
      <c r="AF10" s="17">
        <v>0</v>
      </c>
      <c r="AG10" s="17">
        <v>9.8278284508944699E-2</v>
      </c>
      <c r="AH10" s="17">
        <v>9.6982823508854996E-2</v>
      </c>
      <c r="AI10" s="17">
        <v>0.20178987726410599</v>
      </c>
      <c r="AJ10" s="17">
        <v>0.13880257647821301</v>
      </c>
      <c r="AK10" s="17">
        <v>0.20638705567534801</v>
      </c>
      <c r="AL10" s="17">
        <v>0.15178335233530699</v>
      </c>
      <c r="AM10" s="17">
        <v>6.7051514722751698E-2</v>
      </c>
      <c r="AN10" s="17">
        <v>0.12045819114023</v>
      </c>
      <c r="AO10" s="17">
        <v>7.0287590965628199E-2</v>
      </c>
      <c r="AP10" s="17">
        <v>0.221756550498243</v>
      </c>
      <c r="AQ10" s="17">
        <v>0.124642900316387</v>
      </c>
      <c r="AR10" s="17">
        <v>0.110600928224921</v>
      </c>
      <c r="AS10" s="17">
        <v>8.4892051223482701E-2</v>
      </c>
      <c r="AT10" s="17">
        <v>0</v>
      </c>
      <c r="AU10" s="17">
        <v>0.38520812056384302</v>
      </c>
      <c r="AV10" s="17"/>
      <c r="AW10" s="17">
        <v>0.15471489720121201</v>
      </c>
      <c r="AX10" s="17">
        <v>0.16281890274996799</v>
      </c>
      <c r="AY10" s="17">
        <v>0.13009220039777999</v>
      </c>
      <c r="AZ10" s="17">
        <v>0.21006691888429599</v>
      </c>
      <c r="BA10" s="17">
        <v>0</v>
      </c>
      <c r="BB10" s="17"/>
      <c r="BC10" s="17">
        <v>0.12550304180543001</v>
      </c>
      <c r="BD10" s="17">
        <v>0.21841447507221901</v>
      </c>
      <c r="BE10" s="17">
        <v>0.14272407937912099</v>
      </c>
      <c r="BF10" s="17">
        <v>9.9246885404905102E-2</v>
      </c>
      <c r="BG10" s="17">
        <v>0</v>
      </c>
      <c r="BH10" s="17"/>
      <c r="BI10" s="17">
        <v>0.15622904055147799</v>
      </c>
      <c r="BJ10" s="17"/>
      <c r="BK10" s="17">
        <v>0.222097529881428</v>
      </c>
      <c r="BL10" s="17">
        <v>0.153568296067016</v>
      </c>
      <c r="BM10" s="17">
        <v>0.14028565265141499</v>
      </c>
      <c r="BN10" s="17">
        <v>0</v>
      </c>
      <c r="BO10" s="17"/>
      <c r="BP10" s="17">
        <v>0.62612820039939199</v>
      </c>
      <c r="BQ10" s="17">
        <v>5.4878344762758803E-2</v>
      </c>
      <c r="BR10" s="17">
        <v>0</v>
      </c>
      <c r="BS10" s="17">
        <v>4.8685423431379597E-2</v>
      </c>
      <c r="BT10" s="17">
        <v>0</v>
      </c>
      <c r="BU10" s="17"/>
      <c r="BV10" s="17">
        <v>0.83101703279654604</v>
      </c>
      <c r="BW10" s="17">
        <v>1.11540395952608E-2</v>
      </c>
      <c r="BX10" s="17">
        <v>0</v>
      </c>
      <c r="BY10" s="17">
        <v>2.6707183736071401E-2</v>
      </c>
      <c r="BZ10" s="17">
        <v>0</v>
      </c>
      <c r="CA10" s="17"/>
      <c r="CB10" s="17">
        <v>0.104159272182173</v>
      </c>
      <c r="CC10" s="17">
        <v>0.18731469469454601</v>
      </c>
      <c r="CD10" s="17"/>
      <c r="CE10" s="17">
        <v>1.3471469070156099E-2</v>
      </c>
      <c r="CF10" s="17"/>
      <c r="CG10" s="17">
        <v>0</v>
      </c>
    </row>
    <row r="11" spans="2:85" x14ac:dyDescent="0.35">
      <c r="B11" s="18" t="s">
        <v>77</v>
      </c>
      <c r="C11" s="17">
        <v>8.06649958008053E-2</v>
      </c>
      <c r="D11" s="17">
        <v>7.5626434123686206E-2</v>
      </c>
      <c r="E11" s="17">
        <v>8.59574280661419E-2</v>
      </c>
      <c r="F11" s="17"/>
      <c r="G11" s="17">
        <v>4.0785398669174501E-2</v>
      </c>
      <c r="H11" s="17">
        <v>7.3401334394618406E-2</v>
      </c>
      <c r="I11" s="17">
        <v>9.4699914770837307E-2</v>
      </c>
      <c r="J11" s="17">
        <v>8.8945297655682903E-2</v>
      </c>
      <c r="K11" s="17">
        <v>0.14965671334797001</v>
      </c>
      <c r="L11" s="17">
        <v>4.8659812482257703E-2</v>
      </c>
      <c r="M11" s="17"/>
      <c r="N11" s="17">
        <v>0.120914269048497</v>
      </c>
      <c r="O11" s="17">
        <v>5.4149472460968497E-2</v>
      </c>
      <c r="P11" s="17">
        <v>8.5502608670663893E-2</v>
      </c>
      <c r="Q11" s="17">
        <v>5.4011302649791502E-2</v>
      </c>
      <c r="R11" s="17"/>
      <c r="S11" s="17">
        <v>5.0152244231824301E-2</v>
      </c>
      <c r="T11" s="17">
        <v>0.12775830418175099</v>
      </c>
      <c r="U11" s="17">
        <v>0.10558093658677301</v>
      </c>
      <c r="V11" s="17">
        <v>6.8965373813832401E-2</v>
      </c>
      <c r="W11" s="17">
        <v>5.6943699554938602E-2</v>
      </c>
      <c r="X11" s="17">
        <v>0.13539257122036499</v>
      </c>
      <c r="Y11" s="17">
        <v>3.5853055281163802E-2</v>
      </c>
      <c r="Z11" s="17">
        <v>0.14076867518750599</v>
      </c>
      <c r="AA11" s="17">
        <v>9.7706714299223105E-2</v>
      </c>
      <c r="AB11" s="17">
        <v>4.12505761116021E-2</v>
      </c>
      <c r="AC11" s="17">
        <v>0</v>
      </c>
      <c r="AD11" s="17">
        <v>0</v>
      </c>
      <c r="AE11" s="17"/>
      <c r="AF11" s="17">
        <v>0.21625503703794599</v>
      </c>
      <c r="AG11" s="17">
        <v>0</v>
      </c>
      <c r="AH11" s="17">
        <v>8.0180279974963506E-2</v>
      </c>
      <c r="AI11" s="17">
        <v>4.5578844079118899E-2</v>
      </c>
      <c r="AJ11" s="17">
        <v>0.13169785369863099</v>
      </c>
      <c r="AK11" s="17">
        <v>4.7437636945235499E-2</v>
      </c>
      <c r="AL11" s="17">
        <v>0.107234369337545</v>
      </c>
      <c r="AM11" s="17">
        <v>6.3395289192422696E-2</v>
      </c>
      <c r="AN11" s="17">
        <v>0.18285091644297499</v>
      </c>
      <c r="AO11" s="17">
        <v>6.9940097035748994E-2</v>
      </c>
      <c r="AP11" s="17">
        <v>2.6753444209289101E-2</v>
      </c>
      <c r="AQ11" s="17">
        <v>5.3268594227262697E-2</v>
      </c>
      <c r="AR11" s="17">
        <v>9.3157111119262503E-2</v>
      </c>
      <c r="AS11" s="17">
        <v>8.3591793867492395E-2</v>
      </c>
      <c r="AT11" s="17">
        <v>0.153994842730098</v>
      </c>
      <c r="AU11" s="17">
        <v>4.6357497585113303E-2</v>
      </c>
      <c r="AV11" s="17"/>
      <c r="AW11" s="17">
        <v>6.8728653215441096E-2</v>
      </c>
      <c r="AX11" s="17">
        <v>0.105988454679609</v>
      </c>
      <c r="AY11" s="17">
        <v>0.109548239864835</v>
      </c>
      <c r="AZ11" s="17">
        <v>2.4328436903467698E-2</v>
      </c>
      <c r="BA11" s="17">
        <v>0</v>
      </c>
      <c r="BB11" s="17"/>
      <c r="BC11" s="17">
        <v>9.22236408209786E-2</v>
      </c>
      <c r="BD11" s="17">
        <v>6.9263854561794305E-2</v>
      </c>
      <c r="BE11" s="17">
        <v>8.6862432129186401E-2</v>
      </c>
      <c r="BF11" s="17">
        <v>9.5781102054881703E-2</v>
      </c>
      <c r="BG11" s="17">
        <v>0</v>
      </c>
      <c r="BH11" s="17"/>
      <c r="BI11" s="17">
        <v>9.0410158633040694E-2</v>
      </c>
      <c r="BJ11" s="17"/>
      <c r="BK11" s="17">
        <v>2.6910711128320101E-2</v>
      </c>
      <c r="BL11" s="17">
        <v>0.104592412728418</v>
      </c>
      <c r="BM11" s="17">
        <v>8.8221458547675505E-2</v>
      </c>
      <c r="BN11" s="17">
        <v>0</v>
      </c>
      <c r="BO11" s="17"/>
      <c r="BP11" s="17">
        <v>1.5822676117222101E-2</v>
      </c>
      <c r="BQ11" s="17">
        <v>9.3684182051702994E-2</v>
      </c>
      <c r="BR11" s="17">
        <v>0.62570339362763305</v>
      </c>
      <c r="BS11" s="17">
        <v>0</v>
      </c>
      <c r="BT11" s="17">
        <v>0</v>
      </c>
      <c r="BU11" s="17"/>
      <c r="BV11" s="17">
        <v>0</v>
      </c>
      <c r="BW11" s="17">
        <v>4.3774149396340001E-2</v>
      </c>
      <c r="BX11" s="17">
        <v>0.77479477456361101</v>
      </c>
      <c r="BY11" s="17">
        <v>1.0740949855136199E-2</v>
      </c>
      <c r="BZ11" s="17">
        <v>0</v>
      </c>
      <c r="CA11" s="17"/>
      <c r="CB11" s="17">
        <v>5.9825628295833801E-2</v>
      </c>
      <c r="CC11" s="17">
        <v>9.2353534316651303E-2</v>
      </c>
      <c r="CD11" s="17"/>
      <c r="CE11" s="17">
        <v>3.9397457441073098E-2</v>
      </c>
      <c r="CF11" s="17"/>
      <c r="CG11" s="17">
        <v>3.3768780546833403E-2</v>
      </c>
    </row>
    <row r="12" spans="2:85" x14ac:dyDescent="0.35">
      <c r="B12" s="18" t="s">
        <v>79</v>
      </c>
      <c r="C12" s="17">
        <v>9.1254469123449394E-2</v>
      </c>
      <c r="D12" s="17">
        <v>7.8900472685805301E-2</v>
      </c>
      <c r="E12" s="17">
        <v>0.104230928189011</v>
      </c>
      <c r="F12" s="17"/>
      <c r="G12" s="17">
        <v>0.231755748374532</v>
      </c>
      <c r="H12" s="17">
        <v>0.16956623063201001</v>
      </c>
      <c r="I12" s="17">
        <v>7.0336927665701196E-2</v>
      </c>
      <c r="J12" s="17">
        <v>5.9608008632751001E-2</v>
      </c>
      <c r="K12" s="17">
        <v>5.33392705560332E-2</v>
      </c>
      <c r="L12" s="17">
        <v>2.2170372424715999E-2</v>
      </c>
      <c r="M12" s="17"/>
      <c r="N12" s="17">
        <v>5.7058070912432902E-2</v>
      </c>
      <c r="O12" s="17">
        <v>8.5602979825818604E-2</v>
      </c>
      <c r="P12" s="17">
        <v>0.131513825712118</v>
      </c>
      <c r="Q12" s="17">
        <v>9.3340156637585797E-2</v>
      </c>
      <c r="R12" s="17"/>
      <c r="S12" s="17">
        <v>6.15361704992003E-2</v>
      </c>
      <c r="T12" s="17">
        <v>4.0921782542823998E-2</v>
      </c>
      <c r="U12" s="17">
        <v>5.2825893012988998E-2</v>
      </c>
      <c r="V12" s="17">
        <v>0.236117644763223</v>
      </c>
      <c r="W12" s="17">
        <v>2.7714749425042699E-2</v>
      </c>
      <c r="X12" s="17">
        <v>0.134030660812331</v>
      </c>
      <c r="Y12" s="17">
        <v>6.55674320133878E-2</v>
      </c>
      <c r="Z12" s="17">
        <v>4.9558561004685801E-2</v>
      </c>
      <c r="AA12" s="17">
        <v>0.198981598073946</v>
      </c>
      <c r="AB12" s="17">
        <v>0</v>
      </c>
      <c r="AC12" s="17">
        <v>0.126311902238985</v>
      </c>
      <c r="AD12" s="17">
        <v>0</v>
      </c>
      <c r="AE12" s="17"/>
      <c r="AF12" s="17">
        <v>0.27259017601357599</v>
      </c>
      <c r="AG12" s="17">
        <v>7.3623529904301294E-2</v>
      </c>
      <c r="AH12" s="17">
        <v>3.0814726918397602E-2</v>
      </c>
      <c r="AI12" s="17">
        <v>0.18986937930634801</v>
      </c>
      <c r="AJ12" s="17">
        <v>0.11910666657190901</v>
      </c>
      <c r="AK12" s="17">
        <v>0.127055669778876</v>
      </c>
      <c r="AL12" s="17">
        <v>0.120825957039478</v>
      </c>
      <c r="AM12" s="17">
        <v>9.3747265815834896E-2</v>
      </c>
      <c r="AN12" s="17">
        <v>0.21745481265574701</v>
      </c>
      <c r="AO12" s="17">
        <v>5.5259303171298499E-2</v>
      </c>
      <c r="AP12" s="17">
        <v>2.7150481995988698E-2</v>
      </c>
      <c r="AQ12" s="17">
        <v>0.13663627083945701</v>
      </c>
      <c r="AR12" s="17">
        <v>0</v>
      </c>
      <c r="AS12" s="17">
        <v>0</v>
      </c>
      <c r="AT12" s="17">
        <v>0</v>
      </c>
      <c r="AU12" s="17">
        <v>0</v>
      </c>
      <c r="AV12" s="17"/>
      <c r="AW12" s="17">
        <v>9.6213942750585701E-2</v>
      </c>
      <c r="AX12" s="17">
        <v>7.8939699459904297E-2</v>
      </c>
      <c r="AY12" s="17">
        <v>0.11087803776060599</v>
      </c>
      <c r="AZ12" s="17">
        <v>4.6298178599053899E-2</v>
      </c>
      <c r="BA12" s="17">
        <v>0.189773432701629</v>
      </c>
      <c r="BB12" s="17"/>
      <c r="BC12" s="17">
        <v>6.1950834327428199E-2</v>
      </c>
      <c r="BD12" s="17">
        <v>5.8710133033321801E-2</v>
      </c>
      <c r="BE12" s="17">
        <v>0.14768502481461299</v>
      </c>
      <c r="BF12" s="17">
        <v>5.4113255125578102E-2</v>
      </c>
      <c r="BG12" s="17">
        <v>0.11428233841393</v>
      </c>
      <c r="BH12" s="17"/>
      <c r="BI12" s="17">
        <v>8.2479451700257597E-2</v>
      </c>
      <c r="BJ12" s="17"/>
      <c r="BK12" s="17">
        <v>0.11365430844125</v>
      </c>
      <c r="BL12" s="17">
        <v>9.1134407375036405E-2</v>
      </c>
      <c r="BM12" s="17">
        <v>7.6453536521523494E-2</v>
      </c>
      <c r="BN12" s="17">
        <v>0.48109705463646402</v>
      </c>
      <c r="BO12" s="17"/>
      <c r="BP12" s="17">
        <v>1.7650698191977E-2</v>
      </c>
      <c r="BQ12" s="17">
        <v>7.7144546439548295E-2</v>
      </c>
      <c r="BR12" s="17">
        <v>7.7308944986429803E-2</v>
      </c>
      <c r="BS12" s="17">
        <v>9.2249015489569694E-2</v>
      </c>
      <c r="BT12" s="17">
        <v>0.53619054987023995</v>
      </c>
      <c r="BU12" s="17"/>
      <c r="BV12" s="17">
        <v>0</v>
      </c>
      <c r="BW12" s="17">
        <v>3.9938607754673998E-2</v>
      </c>
      <c r="BX12" s="17">
        <v>3.9005631906917797E-2</v>
      </c>
      <c r="BY12" s="17">
        <v>2.5887198430786799E-2</v>
      </c>
      <c r="BZ12" s="17">
        <v>0.642022212746587</v>
      </c>
      <c r="CA12" s="17"/>
      <c r="CB12" s="17">
        <v>3.5533354180796402E-2</v>
      </c>
      <c r="CC12" s="17">
        <v>0.122507740029954</v>
      </c>
      <c r="CD12" s="17"/>
      <c r="CE12" s="17">
        <v>1.35228790740982E-2</v>
      </c>
      <c r="CF12" s="17"/>
      <c r="CG12" s="17">
        <v>8.0004549761910904E-2</v>
      </c>
    </row>
    <row r="13" spans="2:85" x14ac:dyDescent="0.35">
      <c r="B13" s="18" t="s">
        <v>78</v>
      </c>
      <c r="C13" s="17">
        <v>0.21207724806974501</v>
      </c>
      <c r="D13" s="17">
        <v>0.25647670496212499</v>
      </c>
      <c r="E13" s="17">
        <v>0.16544070111871001</v>
      </c>
      <c r="F13" s="17"/>
      <c r="G13" s="17">
        <v>4.89418381880189E-2</v>
      </c>
      <c r="H13" s="17">
        <v>0.152663376776768</v>
      </c>
      <c r="I13" s="17">
        <v>0.21961701637887199</v>
      </c>
      <c r="J13" s="17">
        <v>0.196976388904639</v>
      </c>
      <c r="K13" s="17">
        <v>0.32323789304995598</v>
      </c>
      <c r="L13" s="17">
        <v>0.28029105538677102</v>
      </c>
      <c r="M13" s="17"/>
      <c r="N13" s="17">
        <v>0.14566011650528399</v>
      </c>
      <c r="O13" s="17">
        <v>0.19547757604388</v>
      </c>
      <c r="P13" s="17">
        <v>0.214652832276963</v>
      </c>
      <c r="Q13" s="17">
        <v>0.30771311968648102</v>
      </c>
      <c r="R13" s="17"/>
      <c r="S13" s="17">
        <v>0.110160621886268</v>
      </c>
      <c r="T13" s="17">
        <v>0.30966976000102803</v>
      </c>
      <c r="U13" s="17">
        <v>0.31612399186440598</v>
      </c>
      <c r="V13" s="17">
        <v>0.21981130563399801</v>
      </c>
      <c r="W13" s="17">
        <v>0.26720252119336302</v>
      </c>
      <c r="X13" s="17">
        <v>0.13043701099584701</v>
      </c>
      <c r="Y13" s="17">
        <v>0.28530503906715299</v>
      </c>
      <c r="Z13" s="17">
        <v>0.21165854742251</v>
      </c>
      <c r="AA13" s="17">
        <v>0.12921340255358499</v>
      </c>
      <c r="AB13" s="17">
        <v>0.172109129781297</v>
      </c>
      <c r="AC13" s="17">
        <v>0.211011245513823</v>
      </c>
      <c r="AD13" s="17">
        <v>0.52507013232879496</v>
      </c>
      <c r="AE13" s="17"/>
      <c r="AF13" s="17">
        <v>0</v>
      </c>
      <c r="AG13" s="17">
        <v>0.14096356692006901</v>
      </c>
      <c r="AH13" s="17">
        <v>0.38170964631989701</v>
      </c>
      <c r="AI13" s="17">
        <v>0.26965984623139899</v>
      </c>
      <c r="AJ13" s="17">
        <v>0.28993383752055202</v>
      </c>
      <c r="AK13" s="17">
        <v>0.186614143155657</v>
      </c>
      <c r="AL13" s="17">
        <v>0.211328363204421</v>
      </c>
      <c r="AM13" s="17">
        <v>0.32551479636983099</v>
      </c>
      <c r="AN13" s="17">
        <v>0.106262610547809</v>
      </c>
      <c r="AO13" s="17">
        <v>0.28152412765218598</v>
      </c>
      <c r="AP13" s="17">
        <v>0.15063721693659499</v>
      </c>
      <c r="AQ13" s="17">
        <v>0.169716044343448</v>
      </c>
      <c r="AR13" s="17">
        <v>0.111105988376535</v>
      </c>
      <c r="AS13" s="17">
        <v>0.27822270287071599</v>
      </c>
      <c r="AT13" s="17">
        <v>0.14241551018524001</v>
      </c>
      <c r="AU13" s="17">
        <v>0.190254678653552</v>
      </c>
      <c r="AV13" s="17"/>
      <c r="AW13" s="17">
        <v>0.26158391153357202</v>
      </c>
      <c r="AX13" s="17">
        <v>0.26208525052623199</v>
      </c>
      <c r="AY13" s="17">
        <v>0.16515562524663199</v>
      </c>
      <c r="AZ13" s="17">
        <v>0.170448563163586</v>
      </c>
      <c r="BA13" s="17">
        <v>0</v>
      </c>
      <c r="BB13" s="17"/>
      <c r="BC13" s="17">
        <v>0.116282755812158</v>
      </c>
      <c r="BD13" s="17">
        <v>0.235112882563697</v>
      </c>
      <c r="BE13" s="17">
        <v>0.22816505768943801</v>
      </c>
      <c r="BF13" s="17">
        <v>0.18097050484678001</v>
      </c>
      <c r="BG13" s="17">
        <v>0.37146955938730097</v>
      </c>
      <c r="BH13" s="17"/>
      <c r="BI13" s="17">
        <v>0.22911343325065101</v>
      </c>
      <c r="BJ13" s="17"/>
      <c r="BK13" s="17">
        <v>0.171837802369604</v>
      </c>
      <c r="BL13" s="17">
        <v>0.145652281563451</v>
      </c>
      <c r="BM13" s="17">
        <v>0.263780285600697</v>
      </c>
      <c r="BN13" s="17">
        <v>0</v>
      </c>
      <c r="BO13" s="17"/>
      <c r="BP13" s="17">
        <v>0.14859824334545199</v>
      </c>
      <c r="BQ13" s="17">
        <v>0.13247870123581201</v>
      </c>
      <c r="BR13" s="17">
        <v>5.2821289783587397E-2</v>
      </c>
      <c r="BS13" s="17">
        <v>0.67374366373424899</v>
      </c>
      <c r="BT13" s="17">
        <v>9.4953950588389097E-2</v>
      </c>
      <c r="BU13" s="17"/>
      <c r="BV13" s="17">
        <v>8.7038718250709302E-2</v>
      </c>
      <c r="BW13" s="17">
        <v>4.4315880384881497E-2</v>
      </c>
      <c r="BX13" s="17">
        <v>0</v>
      </c>
      <c r="BY13" s="17">
        <v>0.76889001774215504</v>
      </c>
      <c r="BZ13" s="17">
        <v>0</v>
      </c>
      <c r="CA13" s="17"/>
      <c r="CB13" s="17">
        <v>0.53985531909736895</v>
      </c>
      <c r="CC13" s="17">
        <v>2.8230660262216999E-2</v>
      </c>
      <c r="CD13" s="17"/>
      <c r="CE13" s="17">
        <v>5.3523210745577997E-2</v>
      </c>
      <c r="CF13" s="17"/>
      <c r="CG13" s="17">
        <v>0.46808525582542798</v>
      </c>
    </row>
    <row r="14" spans="2:85" x14ac:dyDescent="0.35">
      <c r="B14" s="18" t="s">
        <v>231</v>
      </c>
      <c r="C14" s="17">
        <v>1.5703352754422601E-2</v>
      </c>
      <c r="D14" s="17">
        <v>6.8780074775509998E-3</v>
      </c>
      <c r="E14" s="17">
        <v>2.4973367708919999E-2</v>
      </c>
      <c r="F14" s="17"/>
      <c r="G14" s="17">
        <v>0</v>
      </c>
      <c r="H14" s="17">
        <v>3.65284757657071E-2</v>
      </c>
      <c r="I14" s="17">
        <v>1.6660688479324899E-2</v>
      </c>
      <c r="J14" s="17">
        <v>0</v>
      </c>
      <c r="K14" s="17">
        <v>2.4060103648098501E-2</v>
      </c>
      <c r="L14" s="17">
        <v>1.5296760405888701E-2</v>
      </c>
      <c r="M14" s="17"/>
      <c r="N14" s="17">
        <v>9.1383383483336304E-3</v>
      </c>
      <c r="O14" s="17">
        <v>2.5588383795791401E-2</v>
      </c>
      <c r="P14" s="17">
        <v>0</v>
      </c>
      <c r="Q14" s="17">
        <v>3.1085106019769E-2</v>
      </c>
      <c r="R14" s="17"/>
      <c r="S14" s="17">
        <v>1.78444234425559E-2</v>
      </c>
      <c r="T14" s="17">
        <v>0</v>
      </c>
      <c r="U14" s="17">
        <v>0</v>
      </c>
      <c r="V14" s="17">
        <v>0</v>
      </c>
      <c r="W14" s="17">
        <v>0</v>
      </c>
      <c r="X14" s="17">
        <v>2.5882398864160699E-2</v>
      </c>
      <c r="Y14" s="17">
        <v>4.7321695440371403E-2</v>
      </c>
      <c r="Z14" s="17">
        <v>0</v>
      </c>
      <c r="AA14" s="17">
        <v>0</v>
      </c>
      <c r="AB14" s="17">
        <v>8.9251882670291896E-2</v>
      </c>
      <c r="AC14" s="17">
        <v>0</v>
      </c>
      <c r="AD14" s="17">
        <v>0</v>
      </c>
      <c r="AE14" s="17"/>
      <c r="AF14" s="17">
        <v>0</v>
      </c>
      <c r="AG14" s="17">
        <v>0</v>
      </c>
      <c r="AH14" s="17">
        <v>0</v>
      </c>
      <c r="AI14" s="17">
        <v>6.7190086540239502E-2</v>
      </c>
      <c r="AJ14" s="17">
        <v>0</v>
      </c>
      <c r="AK14" s="17">
        <v>0</v>
      </c>
      <c r="AL14" s="17">
        <v>3.5871139085070398E-2</v>
      </c>
      <c r="AM14" s="17">
        <v>3.1422734231942202E-2</v>
      </c>
      <c r="AN14" s="17">
        <v>0</v>
      </c>
      <c r="AO14" s="17">
        <v>0</v>
      </c>
      <c r="AP14" s="17">
        <v>3.4253899656061799E-2</v>
      </c>
      <c r="AQ14" s="17">
        <v>0</v>
      </c>
      <c r="AR14" s="17">
        <v>5.21915978567805E-2</v>
      </c>
      <c r="AS14" s="17">
        <v>0</v>
      </c>
      <c r="AT14" s="17">
        <v>0</v>
      </c>
      <c r="AU14" s="17">
        <v>0</v>
      </c>
      <c r="AV14" s="17"/>
      <c r="AW14" s="17">
        <v>1.3857523070707299E-2</v>
      </c>
      <c r="AX14" s="17">
        <v>0</v>
      </c>
      <c r="AY14" s="17">
        <v>2.1713752350504999E-2</v>
      </c>
      <c r="AZ14" s="17">
        <v>0</v>
      </c>
      <c r="BA14" s="17">
        <v>0</v>
      </c>
      <c r="BB14" s="17"/>
      <c r="BC14" s="17">
        <v>0</v>
      </c>
      <c r="BD14" s="17">
        <v>1.0109055665643201E-2</v>
      </c>
      <c r="BE14" s="17">
        <v>3.4473963222960501E-2</v>
      </c>
      <c r="BF14" s="17">
        <v>0</v>
      </c>
      <c r="BG14" s="17">
        <v>0</v>
      </c>
      <c r="BH14" s="17"/>
      <c r="BI14" s="17">
        <v>1.9575951518390498E-2</v>
      </c>
      <c r="BJ14" s="17"/>
      <c r="BK14" s="17">
        <v>1.38948637109259E-2</v>
      </c>
      <c r="BL14" s="17">
        <v>3.52381928007637E-2</v>
      </c>
      <c r="BM14" s="17">
        <v>6.5964995422928699E-3</v>
      </c>
      <c r="BN14" s="17">
        <v>0</v>
      </c>
      <c r="BO14" s="17"/>
      <c r="BP14" s="17">
        <v>0</v>
      </c>
      <c r="BQ14" s="17">
        <v>9.7080164615609907E-3</v>
      </c>
      <c r="BR14" s="17">
        <v>3.8045282963632999E-2</v>
      </c>
      <c r="BS14" s="17">
        <v>0</v>
      </c>
      <c r="BT14" s="17">
        <v>0</v>
      </c>
      <c r="BU14" s="17"/>
      <c r="BV14" s="17">
        <v>0</v>
      </c>
      <c r="BW14" s="17">
        <v>0</v>
      </c>
      <c r="BX14" s="17">
        <v>2.8814173298633498E-2</v>
      </c>
      <c r="BY14" s="17">
        <v>0</v>
      </c>
      <c r="BZ14" s="17">
        <v>0</v>
      </c>
      <c r="CA14" s="17"/>
      <c r="CB14" s="17">
        <v>0</v>
      </c>
      <c r="CC14" s="17">
        <v>2.4511165345385302E-2</v>
      </c>
      <c r="CD14" s="17"/>
      <c r="CE14" s="17">
        <v>0</v>
      </c>
      <c r="CF14" s="17"/>
      <c r="CG14" s="17">
        <v>0</v>
      </c>
    </row>
    <row r="15" spans="2:85" x14ac:dyDescent="0.35">
      <c r="B15" s="18" t="s">
        <v>232</v>
      </c>
      <c r="C15" s="17">
        <v>8.4631706495599604E-3</v>
      </c>
      <c r="D15" s="17">
        <v>1.6520374816551799E-2</v>
      </c>
      <c r="E15" s="17">
        <v>0</v>
      </c>
      <c r="F15" s="17"/>
      <c r="G15" s="17">
        <v>0</v>
      </c>
      <c r="H15" s="17">
        <v>0</v>
      </c>
      <c r="I15" s="17">
        <v>0</v>
      </c>
      <c r="J15" s="17">
        <v>4.6470556588954597E-2</v>
      </c>
      <c r="K15" s="17">
        <v>0</v>
      </c>
      <c r="L15" s="17">
        <v>0</v>
      </c>
      <c r="M15" s="17"/>
      <c r="N15" s="17">
        <v>2.0129852163746499E-2</v>
      </c>
      <c r="O15" s="17">
        <v>1.2079649190737301E-2</v>
      </c>
      <c r="P15" s="17">
        <v>0</v>
      </c>
      <c r="Q15" s="17">
        <v>0</v>
      </c>
      <c r="R15" s="17"/>
      <c r="S15" s="17">
        <v>1.9078624736833399E-2</v>
      </c>
      <c r="T15" s="17">
        <v>0</v>
      </c>
      <c r="U15" s="17">
        <v>0</v>
      </c>
      <c r="V15" s="17">
        <v>0</v>
      </c>
      <c r="W15" s="17">
        <v>0</v>
      </c>
      <c r="X15" s="17">
        <v>0</v>
      </c>
      <c r="Y15" s="17">
        <v>0</v>
      </c>
      <c r="Z15" s="17">
        <v>0</v>
      </c>
      <c r="AA15" s="17">
        <v>0</v>
      </c>
      <c r="AB15" s="17">
        <v>0</v>
      </c>
      <c r="AC15" s="17">
        <v>0.13512244082107999</v>
      </c>
      <c r="AD15" s="17">
        <v>0</v>
      </c>
      <c r="AE15" s="17"/>
      <c r="AF15" s="17">
        <v>0</v>
      </c>
      <c r="AG15" s="17">
        <v>0</v>
      </c>
      <c r="AH15" s="17">
        <v>0</v>
      </c>
      <c r="AI15" s="17">
        <v>0</v>
      </c>
      <c r="AJ15" s="17">
        <v>0</v>
      </c>
      <c r="AK15" s="17">
        <v>0</v>
      </c>
      <c r="AL15" s="17">
        <v>0</v>
      </c>
      <c r="AM15" s="17">
        <v>3.4967168706757097E-2</v>
      </c>
      <c r="AN15" s="17">
        <v>0</v>
      </c>
      <c r="AO15" s="17">
        <v>7.2420923544003604E-2</v>
      </c>
      <c r="AP15" s="17">
        <v>0</v>
      </c>
      <c r="AQ15" s="17">
        <v>0</v>
      </c>
      <c r="AR15" s="17">
        <v>0</v>
      </c>
      <c r="AS15" s="17">
        <v>8.8444392145693398E-2</v>
      </c>
      <c r="AT15" s="17">
        <v>0</v>
      </c>
      <c r="AU15" s="17">
        <v>0</v>
      </c>
      <c r="AV15" s="17"/>
      <c r="AW15" s="17">
        <v>1.08714960710429E-2</v>
      </c>
      <c r="AX15" s="17">
        <v>0</v>
      </c>
      <c r="AY15" s="17">
        <v>9.7039150430703099E-3</v>
      </c>
      <c r="AZ15" s="17">
        <v>2.7265511449371799E-2</v>
      </c>
      <c r="BA15" s="17">
        <v>0</v>
      </c>
      <c r="BB15" s="17"/>
      <c r="BC15" s="17">
        <v>0</v>
      </c>
      <c r="BD15" s="17">
        <v>1.6050708160533601E-2</v>
      </c>
      <c r="BE15" s="17">
        <v>0</v>
      </c>
      <c r="BF15" s="17">
        <v>2.0861014231417799E-2</v>
      </c>
      <c r="BG15" s="17">
        <v>0</v>
      </c>
      <c r="BH15" s="17"/>
      <c r="BI15" s="17">
        <v>6.9489310438103401E-3</v>
      </c>
      <c r="BJ15" s="17"/>
      <c r="BK15" s="17">
        <v>0</v>
      </c>
      <c r="BL15" s="17">
        <v>1.0476164545154799E-2</v>
      </c>
      <c r="BM15" s="17">
        <v>1.04736280555143E-2</v>
      </c>
      <c r="BN15" s="17">
        <v>0</v>
      </c>
      <c r="BO15" s="17"/>
      <c r="BP15" s="17">
        <v>0</v>
      </c>
      <c r="BQ15" s="17">
        <v>1.5989918585134599E-2</v>
      </c>
      <c r="BR15" s="17">
        <v>0</v>
      </c>
      <c r="BS15" s="17">
        <v>0</v>
      </c>
      <c r="BT15" s="17">
        <v>0</v>
      </c>
      <c r="BU15" s="17"/>
      <c r="BV15" s="17">
        <v>0</v>
      </c>
      <c r="BW15" s="17">
        <v>1.17691232429203E-2</v>
      </c>
      <c r="BX15" s="17">
        <v>0</v>
      </c>
      <c r="BY15" s="17">
        <v>0</v>
      </c>
      <c r="BZ15" s="17">
        <v>0</v>
      </c>
      <c r="CA15" s="17"/>
      <c r="CB15" s="17">
        <v>0</v>
      </c>
      <c r="CC15" s="17">
        <v>1.3210056373417E-2</v>
      </c>
      <c r="CD15" s="17"/>
      <c r="CE15" s="17">
        <v>1.42143461474908E-2</v>
      </c>
      <c r="CF15" s="17"/>
      <c r="CG15" s="17">
        <v>0</v>
      </c>
    </row>
    <row r="16" spans="2:85" x14ac:dyDescent="0.35">
      <c r="B16" s="18" t="s">
        <v>233</v>
      </c>
      <c r="C16" s="17">
        <v>1.6294647217108198E-2</v>
      </c>
      <c r="D16" s="17">
        <v>8.5388206553916792E-3</v>
      </c>
      <c r="E16" s="17">
        <v>2.44412551917579E-2</v>
      </c>
      <c r="F16" s="17"/>
      <c r="G16" s="17">
        <v>0</v>
      </c>
      <c r="H16" s="17">
        <v>0</v>
      </c>
      <c r="I16" s="17">
        <v>0</v>
      </c>
      <c r="J16" s="17">
        <v>1.9026141958392001E-2</v>
      </c>
      <c r="K16" s="17">
        <v>7.3094836419722503E-2</v>
      </c>
      <c r="L16" s="17">
        <v>1.0899959409403101E-2</v>
      </c>
      <c r="M16" s="17"/>
      <c r="N16" s="17">
        <v>1.5796620000078501E-2</v>
      </c>
      <c r="O16" s="17">
        <v>0</v>
      </c>
      <c r="P16" s="17">
        <v>0</v>
      </c>
      <c r="Q16" s="17">
        <v>5.2535499741563102E-2</v>
      </c>
      <c r="R16" s="17"/>
      <c r="S16" s="17">
        <v>0</v>
      </c>
      <c r="T16" s="17">
        <v>2.0838807397373201E-2</v>
      </c>
      <c r="U16" s="17">
        <v>0</v>
      </c>
      <c r="V16" s="17">
        <v>0</v>
      </c>
      <c r="W16" s="17">
        <v>6.77598082718886E-2</v>
      </c>
      <c r="X16" s="17">
        <v>3.39999367424733E-2</v>
      </c>
      <c r="Y16" s="17">
        <v>0</v>
      </c>
      <c r="Z16" s="17">
        <v>0</v>
      </c>
      <c r="AA16" s="17">
        <v>0</v>
      </c>
      <c r="AB16" s="17">
        <v>0</v>
      </c>
      <c r="AC16" s="17">
        <v>0</v>
      </c>
      <c r="AD16" s="17">
        <v>0.47492986767120499</v>
      </c>
      <c r="AE16" s="17"/>
      <c r="AF16" s="17">
        <v>0</v>
      </c>
      <c r="AG16" s="17">
        <v>7.2058488285837594E-2</v>
      </c>
      <c r="AH16" s="17">
        <v>3.19507263106363E-2</v>
      </c>
      <c r="AI16" s="17">
        <v>0</v>
      </c>
      <c r="AJ16" s="17">
        <v>0</v>
      </c>
      <c r="AK16" s="17">
        <v>0</v>
      </c>
      <c r="AL16" s="17">
        <v>2.4630083703409099E-2</v>
      </c>
      <c r="AM16" s="17">
        <v>0</v>
      </c>
      <c r="AN16" s="17">
        <v>4.7134188604872999E-2</v>
      </c>
      <c r="AO16" s="17">
        <v>0</v>
      </c>
      <c r="AP16" s="17">
        <v>0</v>
      </c>
      <c r="AQ16" s="17">
        <v>7.2562115039538105E-2</v>
      </c>
      <c r="AR16" s="17">
        <v>0</v>
      </c>
      <c r="AS16" s="17">
        <v>0</v>
      </c>
      <c r="AT16" s="17">
        <v>0</v>
      </c>
      <c r="AU16" s="17">
        <v>0</v>
      </c>
      <c r="AV16" s="17"/>
      <c r="AW16" s="17">
        <v>3.5659521916985397E-2</v>
      </c>
      <c r="AX16" s="17">
        <v>0</v>
      </c>
      <c r="AY16" s="17">
        <v>9.0051208465724304E-3</v>
      </c>
      <c r="AZ16" s="17">
        <v>0</v>
      </c>
      <c r="BA16" s="17">
        <v>0</v>
      </c>
      <c r="BB16" s="17"/>
      <c r="BC16" s="17">
        <v>0</v>
      </c>
      <c r="BD16" s="17">
        <v>1.9753435657571299E-2</v>
      </c>
      <c r="BE16" s="17">
        <v>1.6980488988694899E-2</v>
      </c>
      <c r="BF16" s="17">
        <v>0</v>
      </c>
      <c r="BG16" s="17">
        <v>0.14621064628920799</v>
      </c>
      <c r="BH16" s="17"/>
      <c r="BI16" s="17">
        <v>1.60617709330538E-2</v>
      </c>
      <c r="BJ16" s="17"/>
      <c r="BK16" s="17">
        <v>1.8725386008016001E-2</v>
      </c>
      <c r="BL16" s="17">
        <v>2.5143513551408501E-2</v>
      </c>
      <c r="BM16" s="17">
        <v>1.1231512738054301E-2</v>
      </c>
      <c r="BN16" s="17">
        <v>0</v>
      </c>
      <c r="BO16" s="17"/>
      <c r="BP16" s="17">
        <v>0</v>
      </c>
      <c r="BQ16" s="17">
        <v>0</v>
      </c>
      <c r="BR16" s="17">
        <v>0</v>
      </c>
      <c r="BS16" s="17">
        <v>0</v>
      </c>
      <c r="BT16" s="17">
        <v>0</v>
      </c>
      <c r="BU16" s="17"/>
      <c r="BV16" s="17">
        <v>0</v>
      </c>
      <c r="BW16" s="17">
        <v>0</v>
      </c>
      <c r="BX16" s="17">
        <v>0</v>
      </c>
      <c r="BY16" s="17">
        <v>0</v>
      </c>
      <c r="BZ16" s="17">
        <v>3.2498538508639097E-2</v>
      </c>
      <c r="CA16" s="17"/>
      <c r="CB16" s="17">
        <v>9.6427709510725108E-3</v>
      </c>
      <c r="CC16" s="17">
        <v>2.0025600755868501E-2</v>
      </c>
      <c r="CD16" s="17"/>
      <c r="CE16" s="17">
        <v>0</v>
      </c>
      <c r="CF16" s="17"/>
      <c r="CG16" s="17">
        <v>0</v>
      </c>
    </row>
    <row r="17" spans="2:85" x14ac:dyDescent="0.35">
      <c r="B17" s="18" t="s">
        <v>140</v>
      </c>
      <c r="C17" s="19">
        <v>0.179108130146335</v>
      </c>
      <c r="D17" s="19">
        <v>0.13432606873151701</v>
      </c>
      <c r="E17" s="19">
        <v>0.226146559350516</v>
      </c>
      <c r="F17" s="19"/>
      <c r="G17" s="19">
        <v>7.5482701625087106E-2</v>
      </c>
      <c r="H17" s="19">
        <v>0.13768177531186501</v>
      </c>
      <c r="I17" s="19">
        <v>0.20105935466313199</v>
      </c>
      <c r="J17" s="19">
        <v>0.29138990039110302</v>
      </c>
      <c r="K17" s="19">
        <v>0.11180516844998301</v>
      </c>
      <c r="L17" s="19">
        <v>0.20170408534280901</v>
      </c>
      <c r="M17" s="19"/>
      <c r="N17" s="19">
        <v>8.3978035584758207E-2</v>
      </c>
      <c r="O17" s="19">
        <v>0.22255341608388399</v>
      </c>
      <c r="P17" s="19">
        <v>0.24549566821197399</v>
      </c>
      <c r="Q17" s="19">
        <v>0.17421288675072599</v>
      </c>
      <c r="R17" s="19"/>
      <c r="S17" s="19">
        <v>0.25746567237597201</v>
      </c>
      <c r="T17" s="19">
        <v>0.15437621107754301</v>
      </c>
      <c r="U17" s="19">
        <v>0.12679617801336901</v>
      </c>
      <c r="V17" s="19">
        <v>0.16819625414374301</v>
      </c>
      <c r="W17" s="19">
        <v>3.8122472137825901E-2</v>
      </c>
      <c r="X17" s="19">
        <v>7.6414758508926497E-2</v>
      </c>
      <c r="Y17" s="19">
        <v>0.22177146920895199</v>
      </c>
      <c r="Z17" s="19">
        <v>0.21116814146208401</v>
      </c>
      <c r="AA17" s="19">
        <v>0.23277436860407599</v>
      </c>
      <c r="AB17" s="19">
        <v>0.30169708504548398</v>
      </c>
      <c r="AC17" s="19">
        <v>0.21538839286184</v>
      </c>
      <c r="AD17" s="19">
        <v>0</v>
      </c>
      <c r="AE17" s="19"/>
      <c r="AF17" s="19">
        <v>0</v>
      </c>
      <c r="AG17" s="19">
        <v>0.168601294024675</v>
      </c>
      <c r="AH17" s="19">
        <v>0.16382095463350199</v>
      </c>
      <c r="AI17" s="19">
        <v>0.15325551363544601</v>
      </c>
      <c r="AJ17" s="19">
        <v>0.14874949003192101</v>
      </c>
      <c r="AK17" s="19">
        <v>0.189422205803771</v>
      </c>
      <c r="AL17" s="19">
        <v>0.16163405778576601</v>
      </c>
      <c r="AM17" s="19">
        <v>0.121438363790922</v>
      </c>
      <c r="AN17" s="19">
        <v>0.21524773257344099</v>
      </c>
      <c r="AO17" s="19">
        <v>0.190578896004649</v>
      </c>
      <c r="AP17" s="19">
        <v>0.29169792373382297</v>
      </c>
      <c r="AQ17" s="19">
        <v>0.23212392153957101</v>
      </c>
      <c r="AR17" s="19">
        <v>0.116884867428593</v>
      </c>
      <c r="AS17" s="19">
        <v>0.38154329258613701</v>
      </c>
      <c r="AT17" s="19">
        <v>0.17883086826946001</v>
      </c>
      <c r="AU17" s="19">
        <v>4.8610442832547902E-2</v>
      </c>
      <c r="AV17" s="19"/>
      <c r="AW17" s="19">
        <v>0.13980825445237899</v>
      </c>
      <c r="AX17" s="19">
        <v>0.17517791852770301</v>
      </c>
      <c r="AY17" s="19">
        <v>0.14128177608279499</v>
      </c>
      <c r="AZ17" s="19">
        <v>0.18917948654792199</v>
      </c>
      <c r="BA17" s="19">
        <v>0.16469959008444801</v>
      </c>
      <c r="BB17" s="19"/>
      <c r="BC17" s="19">
        <v>9.7623370899275502E-2</v>
      </c>
      <c r="BD17" s="19">
        <v>0.16289543464049</v>
      </c>
      <c r="BE17" s="19">
        <v>0.18935006400577001</v>
      </c>
      <c r="BF17" s="19">
        <v>0.26790318075287001</v>
      </c>
      <c r="BG17" s="19">
        <v>0.22241375644807401</v>
      </c>
      <c r="BH17" s="19"/>
      <c r="BI17" s="19">
        <v>0.174565994146609</v>
      </c>
      <c r="BJ17" s="19"/>
      <c r="BK17" s="19">
        <v>0.14341222668751599</v>
      </c>
      <c r="BL17" s="19">
        <v>0.21579008126797999</v>
      </c>
      <c r="BM17" s="19">
        <v>0.17099291388205501</v>
      </c>
      <c r="BN17" s="19">
        <v>0.259016664070578</v>
      </c>
      <c r="BO17" s="19"/>
      <c r="BP17" s="19">
        <v>0.15258384319681501</v>
      </c>
      <c r="BQ17" s="19">
        <v>0.162805320596875</v>
      </c>
      <c r="BR17" s="19">
        <v>0.13279492090848399</v>
      </c>
      <c r="BS17" s="19">
        <v>0.114388639165154</v>
      </c>
      <c r="BT17" s="19">
        <v>6.9872532635753506E-2</v>
      </c>
      <c r="BU17" s="19"/>
      <c r="BV17" s="19">
        <v>4.9914519199129398E-2</v>
      </c>
      <c r="BW17" s="19">
        <v>0.17896715052829101</v>
      </c>
      <c r="BX17" s="19">
        <v>2.9706486135178699E-2</v>
      </c>
      <c r="BY17" s="19">
        <v>7.9261864241572402E-2</v>
      </c>
      <c r="BZ17" s="19">
        <v>7.2369858675668294E-2</v>
      </c>
      <c r="CA17" s="19"/>
      <c r="CB17" s="19">
        <v>0.109027697060739</v>
      </c>
      <c r="CC17" s="19">
        <v>0.218415361574196</v>
      </c>
      <c r="CD17" s="19"/>
      <c r="CE17" s="19">
        <v>0.153944758593755</v>
      </c>
      <c r="CF17" s="19"/>
      <c r="CG17" s="19">
        <v>3.5857684215094103E-2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350</v>
      </c>
      <c r="D7" s="10">
        <v>178</v>
      </c>
      <c r="E7" s="10">
        <v>172</v>
      </c>
      <c r="F7" s="10"/>
      <c r="G7" s="10">
        <v>25</v>
      </c>
      <c r="H7" s="10">
        <v>70</v>
      </c>
      <c r="I7" s="10">
        <v>56</v>
      </c>
      <c r="J7" s="10">
        <v>58</v>
      </c>
      <c r="K7" s="10">
        <v>60</v>
      </c>
      <c r="L7" s="10">
        <v>81</v>
      </c>
      <c r="M7" s="10"/>
      <c r="N7" s="10">
        <v>101</v>
      </c>
      <c r="O7" s="10">
        <v>101</v>
      </c>
      <c r="P7" s="10">
        <v>71</v>
      </c>
      <c r="Q7" s="10">
        <v>77</v>
      </c>
      <c r="R7" s="10"/>
      <c r="S7" s="10">
        <v>59</v>
      </c>
      <c r="T7" s="10">
        <v>42</v>
      </c>
      <c r="U7" s="10">
        <v>32</v>
      </c>
      <c r="V7" s="10">
        <v>23</v>
      </c>
      <c r="W7" s="10">
        <v>25</v>
      </c>
      <c r="X7" s="10">
        <v>34</v>
      </c>
      <c r="Y7" s="10">
        <v>27</v>
      </c>
      <c r="Z7" s="10">
        <v>19</v>
      </c>
      <c r="AA7" s="10">
        <v>43</v>
      </c>
      <c r="AB7" s="10">
        <v>21</v>
      </c>
      <c r="AC7" s="10">
        <v>18</v>
      </c>
      <c r="AD7" s="10">
        <v>7</v>
      </c>
      <c r="AE7" s="10"/>
      <c r="AF7" s="10">
        <v>3</v>
      </c>
      <c r="AG7" s="10">
        <v>11</v>
      </c>
      <c r="AH7" s="10">
        <v>27</v>
      </c>
      <c r="AI7" s="10">
        <v>20</v>
      </c>
      <c r="AJ7" s="10">
        <v>27</v>
      </c>
      <c r="AK7" s="10">
        <v>37</v>
      </c>
      <c r="AL7" s="10">
        <v>31</v>
      </c>
      <c r="AM7" s="10">
        <v>26</v>
      </c>
      <c r="AN7" s="10">
        <v>21</v>
      </c>
      <c r="AO7" s="10">
        <v>19</v>
      </c>
      <c r="AP7" s="10">
        <v>33</v>
      </c>
      <c r="AQ7" s="10">
        <v>19</v>
      </c>
      <c r="AR7" s="10">
        <v>18</v>
      </c>
      <c r="AS7" s="10">
        <v>11</v>
      </c>
      <c r="AT7" s="10">
        <v>9</v>
      </c>
      <c r="AU7" s="10">
        <v>25</v>
      </c>
      <c r="AV7" s="10"/>
      <c r="AW7" s="10">
        <v>82</v>
      </c>
      <c r="AX7" s="10">
        <v>77</v>
      </c>
      <c r="AY7" s="10">
        <v>103</v>
      </c>
      <c r="AZ7" s="10">
        <v>32</v>
      </c>
      <c r="BA7" s="10">
        <v>12</v>
      </c>
      <c r="BB7" s="10"/>
      <c r="BC7" s="10">
        <v>36</v>
      </c>
      <c r="BD7" s="10">
        <v>125</v>
      </c>
      <c r="BE7" s="10">
        <v>128</v>
      </c>
      <c r="BF7" s="10">
        <v>49</v>
      </c>
      <c r="BG7" s="10">
        <v>12</v>
      </c>
      <c r="BH7" s="10"/>
      <c r="BI7" s="10">
        <v>287</v>
      </c>
      <c r="BJ7" s="10"/>
      <c r="BK7" s="10">
        <v>50</v>
      </c>
      <c r="BL7" s="10">
        <v>102</v>
      </c>
      <c r="BM7" s="10">
        <v>191</v>
      </c>
      <c r="BN7" s="10">
        <v>7</v>
      </c>
      <c r="BO7" s="10"/>
      <c r="BP7" s="10">
        <v>78</v>
      </c>
      <c r="BQ7" s="10">
        <v>135</v>
      </c>
      <c r="BR7" s="10">
        <v>17</v>
      </c>
      <c r="BS7" s="10">
        <v>44</v>
      </c>
      <c r="BT7" s="10">
        <v>20</v>
      </c>
      <c r="BU7" s="10"/>
      <c r="BV7" s="10">
        <v>63</v>
      </c>
      <c r="BW7" s="10">
        <v>76</v>
      </c>
      <c r="BX7" s="10">
        <v>26</v>
      </c>
      <c r="BY7" s="10">
        <v>70</v>
      </c>
      <c r="BZ7" s="10">
        <v>33</v>
      </c>
      <c r="CA7" s="10"/>
      <c r="CB7" s="10">
        <v>126</v>
      </c>
      <c r="CC7" s="10">
        <v>224</v>
      </c>
      <c r="CD7" s="10"/>
      <c r="CE7" s="10">
        <v>72</v>
      </c>
      <c r="CF7" s="10"/>
      <c r="CG7" s="10">
        <v>28</v>
      </c>
    </row>
    <row r="8" spans="2:85" ht="30" customHeight="1" x14ac:dyDescent="0.35">
      <c r="B8" s="11" t="s">
        <v>20</v>
      </c>
      <c r="C8" s="11">
        <v>352</v>
      </c>
      <c r="D8" s="11">
        <v>178</v>
      </c>
      <c r="E8" s="11">
        <v>174</v>
      </c>
      <c r="F8" s="11"/>
      <c r="G8" s="11">
        <v>52</v>
      </c>
      <c r="H8" s="11">
        <v>64</v>
      </c>
      <c r="I8" s="11">
        <v>51</v>
      </c>
      <c r="J8" s="11">
        <v>57</v>
      </c>
      <c r="K8" s="11">
        <v>53</v>
      </c>
      <c r="L8" s="11">
        <v>74</v>
      </c>
      <c r="M8" s="11"/>
      <c r="N8" s="11">
        <v>93</v>
      </c>
      <c r="O8" s="11">
        <v>95</v>
      </c>
      <c r="P8" s="11">
        <v>75</v>
      </c>
      <c r="Q8" s="11">
        <v>90</v>
      </c>
      <c r="R8" s="11"/>
      <c r="S8" s="11">
        <v>59</v>
      </c>
      <c r="T8" s="11">
        <v>37</v>
      </c>
      <c r="U8" s="11">
        <v>27</v>
      </c>
      <c r="V8" s="11">
        <v>26</v>
      </c>
      <c r="W8" s="11">
        <v>20</v>
      </c>
      <c r="X8" s="11">
        <v>34</v>
      </c>
      <c r="Y8" s="11">
        <v>28</v>
      </c>
      <c r="Z8" s="11">
        <v>22</v>
      </c>
      <c r="AA8" s="11">
        <v>41</v>
      </c>
      <c r="AB8" s="11">
        <v>26</v>
      </c>
      <c r="AC8" s="11">
        <v>19</v>
      </c>
      <c r="AD8" s="11">
        <v>15</v>
      </c>
      <c r="AE8" s="11"/>
      <c r="AF8" s="11">
        <v>4</v>
      </c>
      <c r="AG8" s="11">
        <v>13</v>
      </c>
      <c r="AH8" s="11">
        <v>25</v>
      </c>
      <c r="AI8" s="11">
        <v>25</v>
      </c>
      <c r="AJ8" s="11">
        <v>31</v>
      </c>
      <c r="AK8" s="11">
        <v>38</v>
      </c>
      <c r="AL8" s="11">
        <v>31</v>
      </c>
      <c r="AM8" s="11">
        <v>24</v>
      </c>
      <c r="AN8" s="11">
        <v>22</v>
      </c>
      <c r="AO8" s="11">
        <v>17</v>
      </c>
      <c r="AP8" s="11">
        <v>34</v>
      </c>
      <c r="AQ8" s="11">
        <v>16</v>
      </c>
      <c r="AR8" s="11">
        <v>17</v>
      </c>
      <c r="AS8" s="11">
        <v>10</v>
      </c>
      <c r="AT8" s="11">
        <v>7</v>
      </c>
      <c r="AU8" s="11">
        <v>24</v>
      </c>
      <c r="AV8" s="11"/>
      <c r="AW8" s="11">
        <v>80</v>
      </c>
      <c r="AX8" s="11">
        <v>82</v>
      </c>
      <c r="AY8" s="11">
        <v>103</v>
      </c>
      <c r="AZ8" s="11">
        <v>29</v>
      </c>
      <c r="BA8" s="11">
        <v>13</v>
      </c>
      <c r="BB8" s="11"/>
      <c r="BC8" s="11">
        <v>36</v>
      </c>
      <c r="BD8" s="11">
        <v>124</v>
      </c>
      <c r="BE8" s="11">
        <v>129</v>
      </c>
      <c r="BF8" s="11">
        <v>49</v>
      </c>
      <c r="BG8" s="11">
        <v>13</v>
      </c>
      <c r="BH8" s="11"/>
      <c r="BI8" s="11">
        <v>284</v>
      </c>
      <c r="BJ8" s="11"/>
      <c r="BK8" s="11">
        <v>50</v>
      </c>
      <c r="BL8" s="11">
        <v>102</v>
      </c>
      <c r="BM8" s="11">
        <v>192</v>
      </c>
      <c r="BN8" s="11">
        <v>9</v>
      </c>
      <c r="BO8" s="11"/>
      <c r="BP8" s="11">
        <v>68</v>
      </c>
      <c r="BQ8" s="11">
        <v>136</v>
      </c>
      <c r="BR8" s="11">
        <v>15</v>
      </c>
      <c r="BS8" s="11">
        <v>48</v>
      </c>
      <c r="BT8" s="11">
        <v>23</v>
      </c>
      <c r="BU8" s="11"/>
      <c r="BV8" s="11">
        <v>56</v>
      </c>
      <c r="BW8" s="11">
        <v>82</v>
      </c>
      <c r="BX8" s="11">
        <v>24</v>
      </c>
      <c r="BY8" s="11">
        <v>70</v>
      </c>
      <c r="BZ8" s="11">
        <v>39</v>
      </c>
      <c r="CA8" s="11"/>
      <c r="CB8" s="11">
        <v>128</v>
      </c>
      <c r="CC8" s="11">
        <v>224</v>
      </c>
      <c r="CD8" s="11"/>
      <c r="CE8" s="11">
        <v>77</v>
      </c>
      <c r="CF8" s="11"/>
      <c r="CG8" s="11">
        <v>29</v>
      </c>
    </row>
    <row r="9" spans="2:85" x14ac:dyDescent="0.35">
      <c r="B9" s="18" t="s">
        <v>76</v>
      </c>
      <c r="C9" s="17">
        <v>0.21546084609958399</v>
      </c>
      <c r="D9" s="17">
        <v>0.25778325063281898</v>
      </c>
      <c r="E9" s="17">
        <v>0.172148106821047</v>
      </c>
      <c r="F9" s="17"/>
      <c r="G9" s="17">
        <v>0.27027622712504701</v>
      </c>
      <c r="H9" s="17">
        <v>0.15433296516505801</v>
      </c>
      <c r="I9" s="17">
        <v>0.29009086348191998</v>
      </c>
      <c r="J9" s="17">
        <v>0.17342401557450399</v>
      </c>
      <c r="K9" s="17">
        <v>0.27083102007176302</v>
      </c>
      <c r="L9" s="17">
        <v>0.171013645729962</v>
      </c>
      <c r="M9" s="17"/>
      <c r="N9" s="17">
        <v>0.214173721978071</v>
      </c>
      <c r="O9" s="17">
        <v>0.18620035315261599</v>
      </c>
      <c r="P9" s="17">
        <v>0.250880675266555</v>
      </c>
      <c r="Q9" s="17">
        <v>0.21825423086194901</v>
      </c>
      <c r="R9" s="17"/>
      <c r="S9" s="17">
        <v>0.30672855432544199</v>
      </c>
      <c r="T9" s="17">
        <v>0.13576876227413801</v>
      </c>
      <c r="U9" s="17">
        <v>0.23862072967515699</v>
      </c>
      <c r="V9" s="17">
        <v>0.185624463860143</v>
      </c>
      <c r="W9" s="17">
        <v>0.28690448314406902</v>
      </c>
      <c r="X9" s="17">
        <v>0.209420997971387</v>
      </c>
      <c r="Y9" s="17">
        <v>0.212961699407553</v>
      </c>
      <c r="Z9" s="17">
        <v>0.328286273861844</v>
      </c>
      <c r="AA9" s="17">
        <v>0.22053529935855101</v>
      </c>
      <c r="AB9" s="17">
        <v>0.13208411687146199</v>
      </c>
      <c r="AC9" s="17">
        <v>8.7429693456322899E-2</v>
      </c>
      <c r="AD9" s="17">
        <v>0.10916313709655499</v>
      </c>
      <c r="AE9" s="17"/>
      <c r="AF9" s="17">
        <v>0.220695073813402</v>
      </c>
      <c r="AG9" s="17">
        <v>0.370397237557341</v>
      </c>
      <c r="AH9" s="17">
        <v>9.5021467440721694E-2</v>
      </c>
      <c r="AI9" s="17">
        <v>0.39257267253710798</v>
      </c>
      <c r="AJ9" s="17">
        <v>0.33173984734211598</v>
      </c>
      <c r="AK9" s="17">
        <v>0.18686544429652999</v>
      </c>
      <c r="AL9" s="17">
        <v>0.18792825073474501</v>
      </c>
      <c r="AM9" s="17">
        <v>0.21157871898271899</v>
      </c>
      <c r="AN9" s="17">
        <v>0.26896836359423398</v>
      </c>
      <c r="AO9" s="17">
        <v>0.26261313571489198</v>
      </c>
      <c r="AP9" s="17">
        <v>0.12623389485901201</v>
      </c>
      <c r="AQ9" s="17">
        <v>0.24698899134723801</v>
      </c>
      <c r="AR9" s="17">
        <v>0.141266483224394</v>
      </c>
      <c r="AS9" s="17">
        <v>0.17301810935696499</v>
      </c>
      <c r="AT9" s="17">
        <v>8.58904632489874E-2</v>
      </c>
      <c r="AU9" s="17">
        <v>0.22132153009577399</v>
      </c>
      <c r="AV9" s="17"/>
      <c r="AW9" s="17">
        <v>0.25623429989389002</v>
      </c>
      <c r="AX9" s="17">
        <v>0.169526201394191</v>
      </c>
      <c r="AY9" s="17">
        <v>0.25290370783613902</v>
      </c>
      <c r="AZ9" s="17">
        <v>0.12906372694052601</v>
      </c>
      <c r="BA9" s="17">
        <v>0.33609508052517401</v>
      </c>
      <c r="BB9" s="17"/>
      <c r="BC9" s="17">
        <v>0.42818367570597099</v>
      </c>
      <c r="BD9" s="17">
        <v>0.151011173178593</v>
      </c>
      <c r="BE9" s="17">
        <v>0.227108776951195</v>
      </c>
      <c r="BF9" s="17">
        <v>0.13615200502836899</v>
      </c>
      <c r="BG9" s="17">
        <v>0.412201463532477</v>
      </c>
      <c r="BH9" s="17"/>
      <c r="BI9" s="17">
        <v>0.208466071185331</v>
      </c>
      <c r="BJ9" s="17"/>
      <c r="BK9" s="17">
        <v>0.16186632188265401</v>
      </c>
      <c r="BL9" s="17">
        <v>0.161645765982561</v>
      </c>
      <c r="BM9" s="17">
        <v>0.26764007168114001</v>
      </c>
      <c r="BN9" s="17">
        <v>0</v>
      </c>
      <c r="BO9" s="17"/>
      <c r="BP9" s="17">
        <v>7.4512517088439797E-2</v>
      </c>
      <c r="BQ9" s="17">
        <v>0.49603244444738998</v>
      </c>
      <c r="BR9" s="17">
        <v>0</v>
      </c>
      <c r="BS9" s="17">
        <v>0</v>
      </c>
      <c r="BT9" s="17">
        <v>6.5544060666029094E-2</v>
      </c>
      <c r="BU9" s="17"/>
      <c r="BV9" s="17">
        <v>5.7168093751196497E-2</v>
      </c>
      <c r="BW9" s="17">
        <v>0.74695009557042802</v>
      </c>
      <c r="BX9" s="17">
        <v>6.8549892388938993E-2</v>
      </c>
      <c r="BY9" s="17">
        <v>1.5017189901447099E-2</v>
      </c>
      <c r="BZ9" s="17">
        <v>3.9010427221683797E-2</v>
      </c>
      <c r="CA9" s="17"/>
      <c r="CB9" s="17">
        <v>9.58313110201994E-2</v>
      </c>
      <c r="CC9" s="17">
        <v>0.28371562247696902</v>
      </c>
      <c r="CD9" s="17"/>
      <c r="CE9" s="17">
        <v>0.77302524177209797</v>
      </c>
      <c r="CF9" s="17"/>
      <c r="CG9" s="17">
        <v>0.31678160044029702</v>
      </c>
    </row>
    <row r="10" spans="2:85" x14ac:dyDescent="0.35">
      <c r="B10" s="18" t="s">
        <v>75</v>
      </c>
      <c r="C10" s="17">
        <v>0.16081507943186801</v>
      </c>
      <c r="D10" s="17">
        <v>0.165387383617529</v>
      </c>
      <c r="E10" s="17">
        <v>0.156135784356839</v>
      </c>
      <c r="F10" s="17"/>
      <c r="G10" s="17">
        <v>0</v>
      </c>
      <c r="H10" s="17">
        <v>0.13046355305181401</v>
      </c>
      <c r="I10" s="17">
        <v>7.9264178568480503E-2</v>
      </c>
      <c r="J10" s="17">
        <v>0.16816313136802399</v>
      </c>
      <c r="K10" s="17">
        <v>0.20667967086675701</v>
      </c>
      <c r="L10" s="17">
        <v>0.31730157897396899</v>
      </c>
      <c r="M10" s="17"/>
      <c r="N10" s="17">
        <v>0.184284211735565</v>
      </c>
      <c r="O10" s="17">
        <v>0.24057629399894201</v>
      </c>
      <c r="P10" s="17">
        <v>7.4770437690120997E-2</v>
      </c>
      <c r="Q10" s="17">
        <v>0.12380129579179799</v>
      </c>
      <c r="R10" s="17"/>
      <c r="S10" s="17">
        <v>0.129244076808012</v>
      </c>
      <c r="T10" s="17">
        <v>0.43191792772491999</v>
      </c>
      <c r="U10" s="17">
        <v>0.20767787518950301</v>
      </c>
      <c r="V10" s="17">
        <v>0.23136943655544001</v>
      </c>
      <c r="W10" s="17">
        <v>0.19110890614312001</v>
      </c>
      <c r="X10" s="17">
        <v>5.1928236668017498E-2</v>
      </c>
      <c r="Y10" s="17">
        <v>6.0462581475426901E-2</v>
      </c>
      <c r="Z10" s="17">
        <v>4.6144583871298203E-2</v>
      </c>
      <c r="AA10" s="17">
        <v>0.15740139986674001</v>
      </c>
      <c r="AB10" s="17">
        <v>4.3621449028967398E-2</v>
      </c>
      <c r="AC10" s="17">
        <v>0.30519555773551998</v>
      </c>
      <c r="AD10" s="17">
        <v>0</v>
      </c>
      <c r="AE10" s="17"/>
      <c r="AF10" s="17">
        <v>0</v>
      </c>
      <c r="AG10" s="17">
        <v>0</v>
      </c>
      <c r="AH10" s="17">
        <v>0.25468879735007599</v>
      </c>
      <c r="AI10" s="17">
        <v>8.03601540466614E-2</v>
      </c>
      <c r="AJ10" s="17">
        <v>9.6613121270334695E-2</v>
      </c>
      <c r="AK10" s="17">
        <v>9.7772861811431605E-2</v>
      </c>
      <c r="AL10" s="17">
        <v>0.212174356932262</v>
      </c>
      <c r="AM10" s="17">
        <v>0.17994651091741001</v>
      </c>
      <c r="AN10" s="17">
        <v>0.165751100285571</v>
      </c>
      <c r="AO10" s="17">
        <v>0.15343908276783799</v>
      </c>
      <c r="AP10" s="17">
        <v>0.15289914568434601</v>
      </c>
      <c r="AQ10" s="17">
        <v>0.167149579763122</v>
      </c>
      <c r="AR10" s="17">
        <v>3.8933191946923303E-2</v>
      </c>
      <c r="AS10" s="17">
        <v>0.316997504347242</v>
      </c>
      <c r="AT10" s="17">
        <v>0.48078225858447299</v>
      </c>
      <c r="AU10" s="17">
        <v>0.225552832984764</v>
      </c>
      <c r="AV10" s="17"/>
      <c r="AW10" s="17">
        <v>0.18212101964640801</v>
      </c>
      <c r="AX10" s="17">
        <v>0.115728466830788</v>
      </c>
      <c r="AY10" s="17">
        <v>0.15466455326672099</v>
      </c>
      <c r="AZ10" s="17">
        <v>0.24606168719062199</v>
      </c>
      <c r="BA10" s="17">
        <v>0.17194985670205901</v>
      </c>
      <c r="BB10" s="17"/>
      <c r="BC10" s="17">
        <v>0.136201157320639</v>
      </c>
      <c r="BD10" s="17">
        <v>0.238255615728172</v>
      </c>
      <c r="BE10" s="17">
        <v>0.13742822869791799</v>
      </c>
      <c r="BF10" s="17">
        <v>8.8617971396621698E-2</v>
      </c>
      <c r="BG10" s="17">
        <v>0</v>
      </c>
      <c r="BH10" s="17"/>
      <c r="BI10" s="17">
        <v>0.17108507858745001</v>
      </c>
      <c r="BJ10" s="17"/>
      <c r="BK10" s="17">
        <v>0.169705191393273</v>
      </c>
      <c r="BL10" s="17">
        <v>0.21101386089306101</v>
      </c>
      <c r="BM10" s="17">
        <v>0.128470666951123</v>
      </c>
      <c r="BN10" s="17">
        <v>0.236359308526564</v>
      </c>
      <c r="BO10" s="17"/>
      <c r="BP10" s="17">
        <v>0.63237374142608804</v>
      </c>
      <c r="BQ10" s="17">
        <v>3.5871091478118601E-2</v>
      </c>
      <c r="BR10" s="17">
        <v>0.12351777997398</v>
      </c>
      <c r="BS10" s="17">
        <v>3.5998530184235697E-2</v>
      </c>
      <c r="BT10" s="17">
        <v>3.9902358067848802E-2</v>
      </c>
      <c r="BU10" s="17"/>
      <c r="BV10" s="17">
        <v>0.82514516326264697</v>
      </c>
      <c r="BW10" s="17">
        <v>3.6639776901277697E-2</v>
      </c>
      <c r="BX10" s="17">
        <v>3.70000560141081E-2</v>
      </c>
      <c r="BY10" s="17">
        <v>1.23446163158091E-2</v>
      </c>
      <c r="BZ10" s="17">
        <v>0</v>
      </c>
      <c r="CA10" s="17"/>
      <c r="CB10" s="17">
        <v>0.189476504758883</v>
      </c>
      <c r="CC10" s="17">
        <v>0.14446226843870999</v>
      </c>
      <c r="CD10" s="17"/>
      <c r="CE10" s="17">
        <v>2.72007293715422E-2</v>
      </c>
      <c r="CF10" s="17"/>
      <c r="CG10" s="17">
        <v>6.1465045260813103E-2</v>
      </c>
    </row>
    <row r="11" spans="2:85" x14ac:dyDescent="0.35">
      <c r="B11" s="18" t="s">
        <v>77</v>
      </c>
      <c r="C11" s="17">
        <v>7.1965750018267494E-2</v>
      </c>
      <c r="D11" s="17">
        <v>5.6844672753029998E-2</v>
      </c>
      <c r="E11" s="17">
        <v>8.7440657089899995E-2</v>
      </c>
      <c r="F11" s="17"/>
      <c r="G11" s="17">
        <v>3.0305627687185401E-2</v>
      </c>
      <c r="H11" s="17">
        <v>8.8363271100432905E-2</v>
      </c>
      <c r="I11" s="17">
        <v>0.100263567145615</v>
      </c>
      <c r="J11" s="17">
        <v>9.4818401279027506E-2</v>
      </c>
      <c r="K11" s="17">
        <v>5.8425224386184901E-2</v>
      </c>
      <c r="L11" s="17">
        <v>5.96119489810812E-2</v>
      </c>
      <c r="M11" s="17"/>
      <c r="N11" s="17">
        <v>0.10074774581285099</v>
      </c>
      <c r="O11" s="17">
        <v>7.3465727838412806E-2</v>
      </c>
      <c r="P11" s="17">
        <v>5.7061667562541503E-2</v>
      </c>
      <c r="Q11" s="17">
        <v>5.2991359874719902E-2</v>
      </c>
      <c r="R11" s="17"/>
      <c r="S11" s="17">
        <v>8.2232460236367599E-2</v>
      </c>
      <c r="T11" s="17">
        <v>5.0997395814091601E-2</v>
      </c>
      <c r="U11" s="17">
        <v>2.9058648906984199E-2</v>
      </c>
      <c r="V11" s="17">
        <v>0</v>
      </c>
      <c r="W11" s="17">
        <v>6.2787423341163995E-2</v>
      </c>
      <c r="X11" s="17">
        <v>9.8708067136233701E-2</v>
      </c>
      <c r="Y11" s="17">
        <v>4.2154180947902797E-2</v>
      </c>
      <c r="Z11" s="17">
        <v>9.2464888827064801E-2</v>
      </c>
      <c r="AA11" s="17">
        <v>0.11491313057779701</v>
      </c>
      <c r="AB11" s="17">
        <v>8.5776895938354206E-2</v>
      </c>
      <c r="AC11" s="17">
        <v>0</v>
      </c>
      <c r="AD11" s="17">
        <v>0.21487509881439801</v>
      </c>
      <c r="AE11" s="17"/>
      <c r="AF11" s="17">
        <v>0</v>
      </c>
      <c r="AG11" s="17">
        <v>9.1298493029807595E-2</v>
      </c>
      <c r="AH11" s="17">
        <v>4.8835828218537498E-2</v>
      </c>
      <c r="AI11" s="17">
        <v>0</v>
      </c>
      <c r="AJ11" s="17">
        <v>5.6317208920557298E-2</v>
      </c>
      <c r="AK11" s="17">
        <v>8.2056440193843894E-2</v>
      </c>
      <c r="AL11" s="17">
        <v>0</v>
      </c>
      <c r="AM11" s="17">
        <v>0.112890454891969</v>
      </c>
      <c r="AN11" s="17">
        <v>7.2203427556451497E-2</v>
      </c>
      <c r="AO11" s="17">
        <v>0.120789185463541</v>
      </c>
      <c r="AP11" s="17">
        <v>2.5146818344356999E-2</v>
      </c>
      <c r="AQ11" s="17">
        <v>0.102769442760483</v>
      </c>
      <c r="AR11" s="17">
        <v>0.19904494934209799</v>
      </c>
      <c r="AS11" s="17">
        <v>0.26233752539097999</v>
      </c>
      <c r="AT11" s="17">
        <v>0</v>
      </c>
      <c r="AU11" s="17">
        <v>0.13205545696227</v>
      </c>
      <c r="AV11" s="17"/>
      <c r="AW11" s="17">
        <v>2.5272927874869702E-2</v>
      </c>
      <c r="AX11" s="17">
        <v>5.22527313682776E-2</v>
      </c>
      <c r="AY11" s="17">
        <v>9.9367047336342801E-2</v>
      </c>
      <c r="AZ11" s="17">
        <v>0.234158095532607</v>
      </c>
      <c r="BA11" s="17">
        <v>0</v>
      </c>
      <c r="BB11" s="17"/>
      <c r="BC11" s="17">
        <v>8.3616153719615796E-2</v>
      </c>
      <c r="BD11" s="17">
        <v>7.0301214549194496E-2</v>
      </c>
      <c r="BE11" s="17">
        <v>4.5644613071932197E-2</v>
      </c>
      <c r="BF11" s="17">
        <v>0.124700010065464</v>
      </c>
      <c r="BG11" s="17">
        <v>0.117242829930822</v>
      </c>
      <c r="BH11" s="17"/>
      <c r="BI11" s="17">
        <v>7.89366729399405E-2</v>
      </c>
      <c r="BJ11" s="17"/>
      <c r="BK11" s="17">
        <v>7.2578823623912297E-2</v>
      </c>
      <c r="BL11" s="17">
        <v>6.2487023886512998E-2</v>
      </c>
      <c r="BM11" s="17">
        <v>8.0110549193983804E-2</v>
      </c>
      <c r="BN11" s="17">
        <v>0</v>
      </c>
      <c r="BO11" s="17"/>
      <c r="BP11" s="17">
        <v>0</v>
      </c>
      <c r="BQ11" s="17">
        <v>5.7647900676825702E-2</v>
      </c>
      <c r="BR11" s="17">
        <v>0.62650882283920095</v>
      </c>
      <c r="BS11" s="17">
        <v>8.9627240295720903E-2</v>
      </c>
      <c r="BT11" s="17">
        <v>0</v>
      </c>
      <c r="BU11" s="17"/>
      <c r="BV11" s="17">
        <v>1.55213981711495E-2</v>
      </c>
      <c r="BW11" s="17">
        <v>1.9157518881445099E-2</v>
      </c>
      <c r="BX11" s="17">
        <v>0.65662697533750203</v>
      </c>
      <c r="BY11" s="17">
        <v>2.2193902535493901E-2</v>
      </c>
      <c r="BZ11" s="17">
        <v>2.2369212314410601E-2</v>
      </c>
      <c r="CA11" s="17"/>
      <c r="CB11" s="17">
        <v>6.2534238703645897E-2</v>
      </c>
      <c r="CC11" s="17">
        <v>7.7346910241393702E-2</v>
      </c>
      <c r="CD11" s="17"/>
      <c r="CE11" s="17">
        <v>0</v>
      </c>
      <c r="CF11" s="17"/>
      <c r="CG11" s="17">
        <v>6.4768919392745206E-2</v>
      </c>
    </row>
    <row r="12" spans="2:85" x14ac:dyDescent="0.35">
      <c r="B12" s="18" t="s">
        <v>79</v>
      </c>
      <c r="C12" s="17">
        <v>8.6681892862717005E-2</v>
      </c>
      <c r="D12" s="17">
        <v>8.3152526532364504E-2</v>
      </c>
      <c r="E12" s="17">
        <v>9.0293845571239706E-2</v>
      </c>
      <c r="F12" s="17"/>
      <c r="G12" s="17">
        <v>0.182839834876562</v>
      </c>
      <c r="H12" s="17">
        <v>0.15879197224007699</v>
      </c>
      <c r="I12" s="17">
        <v>6.8821462697754798E-2</v>
      </c>
      <c r="J12" s="17">
        <v>4.5414866936993502E-2</v>
      </c>
      <c r="K12" s="17">
        <v>3.9516574638379598E-2</v>
      </c>
      <c r="L12" s="17">
        <v>3.5331912411970798E-2</v>
      </c>
      <c r="M12" s="17"/>
      <c r="N12" s="17">
        <v>0.111347606665839</v>
      </c>
      <c r="O12" s="17">
        <v>6.0402000219028799E-2</v>
      </c>
      <c r="P12" s="17">
        <v>9.6462727744176593E-2</v>
      </c>
      <c r="Q12" s="17">
        <v>8.07948844224496E-2</v>
      </c>
      <c r="R12" s="17"/>
      <c r="S12" s="17">
        <v>0.193723304212991</v>
      </c>
      <c r="T12" s="17">
        <v>3.22206315396769E-2</v>
      </c>
      <c r="U12" s="17">
        <v>0.101489258719722</v>
      </c>
      <c r="V12" s="17">
        <v>0.128498195285354</v>
      </c>
      <c r="W12" s="17">
        <v>8.1540627937079793E-2</v>
      </c>
      <c r="X12" s="17">
        <v>2.57465711577234E-2</v>
      </c>
      <c r="Y12" s="17">
        <v>0</v>
      </c>
      <c r="Z12" s="17">
        <v>0</v>
      </c>
      <c r="AA12" s="17">
        <v>9.3354622877779306E-2</v>
      </c>
      <c r="AB12" s="17">
        <v>0.105908067612909</v>
      </c>
      <c r="AC12" s="17">
        <v>6.3544854565929898E-2</v>
      </c>
      <c r="AD12" s="17">
        <v>0.11098964664252201</v>
      </c>
      <c r="AE12" s="17"/>
      <c r="AF12" s="17">
        <v>0</v>
      </c>
      <c r="AG12" s="17">
        <v>0.19342772204359199</v>
      </c>
      <c r="AH12" s="17">
        <v>3.4106061942016097E-2</v>
      </c>
      <c r="AI12" s="17">
        <v>9.5387944910518704E-2</v>
      </c>
      <c r="AJ12" s="17">
        <v>6.7004648357934293E-2</v>
      </c>
      <c r="AK12" s="17">
        <v>0.1058948995731</v>
      </c>
      <c r="AL12" s="17">
        <v>7.2958234671775396E-2</v>
      </c>
      <c r="AM12" s="17">
        <v>6.34928017177913E-2</v>
      </c>
      <c r="AN12" s="17">
        <v>9.4081472921307904E-2</v>
      </c>
      <c r="AO12" s="17">
        <v>5.9872073776933502E-2</v>
      </c>
      <c r="AP12" s="17">
        <v>2.54516571408979E-2</v>
      </c>
      <c r="AQ12" s="17">
        <v>5.0437762818285499E-2</v>
      </c>
      <c r="AR12" s="17">
        <v>0.22024542820759199</v>
      </c>
      <c r="AS12" s="17">
        <v>8.3134249265334303E-2</v>
      </c>
      <c r="AT12" s="17">
        <v>0.11345063072423001</v>
      </c>
      <c r="AU12" s="17">
        <v>6.0991428745916301E-2</v>
      </c>
      <c r="AV12" s="17"/>
      <c r="AW12" s="17">
        <v>5.1908501959230302E-2</v>
      </c>
      <c r="AX12" s="17">
        <v>0.13135860104862401</v>
      </c>
      <c r="AY12" s="17">
        <v>9.2313346236316401E-2</v>
      </c>
      <c r="AZ12" s="17">
        <v>0.18381929705185701</v>
      </c>
      <c r="BA12" s="17">
        <v>5.0724185927979303E-2</v>
      </c>
      <c r="BB12" s="17"/>
      <c r="BC12" s="17">
        <v>6.2847504860208694E-2</v>
      </c>
      <c r="BD12" s="17">
        <v>8.2234291858224604E-2</v>
      </c>
      <c r="BE12" s="17">
        <v>0.102817325555522</v>
      </c>
      <c r="BF12" s="17">
        <v>7.2220836138453204E-2</v>
      </c>
      <c r="BG12" s="17">
        <v>8.9719390653064002E-2</v>
      </c>
      <c r="BH12" s="17"/>
      <c r="BI12" s="17">
        <v>7.7353302827373904E-2</v>
      </c>
      <c r="BJ12" s="17"/>
      <c r="BK12" s="17">
        <v>9.7181038062854996E-2</v>
      </c>
      <c r="BL12" s="17">
        <v>7.1285834945885307E-2</v>
      </c>
      <c r="BM12" s="17">
        <v>8.5554451108951796E-2</v>
      </c>
      <c r="BN12" s="17">
        <v>0.23102367445041</v>
      </c>
      <c r="BO12" s="17"/>
      <c r="BP12" s="17">
        <v>0</v>
      </c>
      <c r="BQ12" s="17">
        <v>8.6844885234613103E-2</v>
      </c>
      <c r="BR12" s="17">
        <v>0</v>
      </c>
      <c r="BS12" s="17">
        <v>6.091325841715E-2</v>
      </c>
      <c r="BT12" s="17">
        <v>0.495717185943649</v>
      </c>
      <c r="BU12" s="17"/>
      <c r="BV12" s="17">
        <v>0</v>
      </c>
      <c r="BW12" s="17">
        <v>3.8652449911251302E-2</v>
      </c>
      <c r="BX12" s="17">
        <v>8.6982291087269001E-2</v>
      </c>
      <c r="BY12" s="17">
        <v>2.33470595405544E-2</v>
      </c>
      <c r="BZ12" s="17">
        <v>0.57907140829934101</v>
      </c>
      <c r="CA12" s="17"/>
      <c r="CB12" s="17">
        <v>4.78077271220771E-2</v>
      </c>
      <c r="CC12" s="17">
        <v>0.10886159528924599</v>
      </c>
      <c r="CD12" s="17"/>
      <c r="CE12" s="17">
        <v>4.1263847841015701E-2</v>
      </c>
      <c r="CF12" s="17"/>
      <c r="CG12" s="17">
        <v>0.11033737068723599</v>
      </c>
    </row>
    <row r="13" spans="2:85" x14ac:dyDescent="0.35">
      <c r="B13" s="18" t="s">
        <v>78</v>
      </c>
      <c r="C13" s="17">
        <v>0.20141404292291601</v>
      </c>
      <c r="D13" s="17">
        <v>0.25930984691211001</v>
      </c>
      <c r="E13" s="17">
        <v>0.14216349014451499</v>
      </c>
      <c r="F13" s="17"/>
      <c r="G13" s="17">
        <v>0.19194460732993801</v>
      </c>
      <c r="H13" s="17">
        <v>0.221042797711895</v>
      </c>
      <c r="I13" s="17">
        <v>0.16937911257198701</v>
      </c>
      <c r="J13" s="17">
        <v>0.26076186041910199</v>
      </c>
      <c r="K13" s="17">
        <v>0.19962496055717799</v>
      </c>
      <c r="L13" s="17">
        <v>0.16866951127017399</v>
      </c>
      <c r="M13" s="17"/>
      <c r="N13" s="17">
        <v>0.12685485712910999</v>
      </c>
      <c r="O13" s="17">
        <v>0.17601604462398901</v>
      </c>
      <c r="P13" s="17">
        <v>0.312139376073506</v>
      </c>
      <c r="Q13" s="17">
        <v>0.21330805206113501</v>
      </c>
      <c r="R13" s="17"/>
      <c r="S13" s="17">
        <v>0.13268126339730299</v>
      </c>
      <c r="T13" s="17">
        <v>0.166613430541208</v>
      </c>
      <c r="U13" s="17">
        <v>0.26344203087631701</v>
      </c>
      <c r="V13" s="17">
        <v>0.20376786342480599</v>
      </c>
      <c r="W13" s="17">
        <v>0.19809393346516799</v>
      </c>
      <c r="X13" s="17">
        <v>0.25788099951864502</v>
      </c>
      <c r="Y13" s="17">
        <v>0.215499552974181</v>
      </c>
      <c r="Z13" s="17">
        <v>0.31168426655300902</v>
      </c>
      <c r="AA13" s="17">
        <v>0.206877340485321</v>
      </c>
      <c r="AB13" s="17">
        <v>0.13239875677903101</v>
      </c>
      <c r="AC13" s="17">
        <v>0.18795929097833999</v>
      </c>
      <c r="AD13" s="17">
        <v>0.25582456738479298</v>
      </c>
      <c r="AE13" s="17"/>
      <c r="AF13" s="17">
        <v>0</v>
      </c>
      <c r="AG13" s="17">
        <v>0.15412145362608601</v>
      </c>
      <c r="AH13" s="17">
        <v>0.15142683434302801</v>
      </c>
      <c r="AI13" s="17">
        <v>0.152435832914908</v>
      </c>
      <c r="AJ13" s="17">
        <v>0.21451027480793999</v>
      </c>
      <c r="AK13" s="17">
        <v>0.20527704763313001</v>
      </c>
      <c r="AL13" s="17">
        <v>0.34316009623985599</v>
      </c>
      <c r="AM13" s="17">
        <v>0.27354270814642101</v>
      </c>
      <c r="AN13" s="17">
        <v>0.15148931214436101</v>
      </c>
      <c r="AO13" s="17">
        <v>0.14102816625919301</v>
      </c>
      <c r="AP13" s="17">
        <v>0.29971032717652202</v>
      </c>
      <c r="AQ13" s="17">
        <v>0.15697537211484799</v>
      </c>
      <c r="AR13" s="17">
        <v>0.208461251315331</v>
      </c>
      <c r="AS13" s="17">
        <v>8.3001754786749399E-2</v>
      </c>
      <c r="AT13" s="17">
        <v>9.0178402707215499E-2</v>
      </c>
      <c r="AU13" s="17">
        <v>0.24809834134529801</v>
      </c>
      <c r="AV13" s="17"/>
      <c r="AW13" s="17">
        <v>0.180270214081348</v>
      </c>
      <c r="AX13" s="17">
        <v>0.232647132025258</v>
      </c>
      <c r="AY13" s="17">
        <v>0.15197129956334601</v>
      </c>
      <c r="AZ13" s="17">
        <v>5.8299571008035601E-2</v>
      </c>
      <c r="BA13" s="17">
        <v>0.12916630687483199</v>
      </c>
      <c r="BB13" s="17"/>
      <c r="BC13" s="17">
        <v>0.170521882629245</v>
      </c>
      <c r="BD13" s="17">
        <v>0.21372170834922399</v>
      </c>
      <c r="BE13" s="17">
        <v>0.19847137047010099</v>
      </c>
      <c r="BF13" s="17">
        <v>0.23982306649771501</v>
      </c>
      <c r="BG13" s="17">
        <v>5.8815055134795999E-2</v>
      </c>
      <c r="BH13" s="17"/>
      <c r="BI13" s="17">
        <v>0.19973965713398401</v>
      </c>
      <c r="BJ13" s="17"/>
      <c r="BK13" s="17">
        <v>0.191837261822559</v>
      </c>
      <c r="BL13" s="17">
        <v>0.18614462801183099</v>
      </c>
      <c r="BM13" s="17">
        <v>0.216465797879064</v>
      </c>
      <c r="BN13" s="17">
        <v>0.102965683137121</v>
      </c>
      <c r="BO13" s="17"/>
      <c r="BP13" s="17">
        <v>0.184125605843238</v>
      </c>
      <c r="BQ13" s="17">
        <v>0.15721193998903599</v>
      </c>
      <c r="BR13" s="17">
        <v>0.13076286062329801</v>
      </c>
      <c r="BS13" s="17">
        <v>0.504305196010156</v>
      </c>
      <c r="BT13" s="17">
        <v>7.8395299267212198E-2</v>
      </c>
      <c r="BU13" s="17"/>
      <c r="BV13" s="17">
        <v>3.0631693850709601E-2</v>
      </c>
      <c r="BW13" s="17">
        <v>0.101089791238074</v>
      </c>
      <c r="BX13" s="17">
        <v>0</v>
      </c>
      <c r="BY13" s="17">
        <v>0.75507377445392199</v>
      </c>
      <c r="BZ13" s="17">
        <v>6.99069295535098E-2</v>
      </c>
      <c r="CA13" s="17"/>
      <c r="CB13" s="17">
        <v>0.430516796122978</v>
      </c>
      <c r="CC13" s="17">
        <v>7.0699189130859597E-2</v>
      </c>
      <c r="CD13" s="17"/>
      <c r="CE13" s="17">
        <v>9.7114355934463506E-2</v>
      </c>
      <c r="CF13" s="17"/>
      <c r="CG13" s="17">
        <v>0.33438544688713301</v>
      </c>
    </row>
    <row r="14" spans="2:85" x14ac:dyDescent="0.35">
      <c r="B14" s="18" t="s">
        <v>231</v>
      </c>
      <c r="C14" s="17">
        <v>2.9614512260677101E-2</v>
      </c>
      <c r="D14" s="17">
        <v>5.5100784568762502E-3</v>
      </c>
      <c r="E14" s="17">
        <v>5.4282984392994997E-2</v>
      </c>
      <c r="F14" s="17"/>
      <c r="G14" s="17">
        <v>5.5518049709380603E-2</v>
      </c>
      <c r="H14" s="17">
        <v>1.39539028026041E-2</v>
      </c>
      <c r="I14" s="17">
        <v>1.9157628505064701E-2</v>
      </c>
      <c r="J14" s="17">
        <v>7.7847475526564597E-2</v>
      </c>
      <c r="K14" s="17">
        <v>0</v>
      </c>
      <c r="L14" s="17">
        <v>1.5954084362668101E-2</v>
      </c>
      <c r="M14" s="17"/>
      <c r="N14" s="17">
        <v>2.0149774116770901E-2</v>
      </c>
      <c r="O14" s="17">
        <v>0</v>
      </c>
      <c r="P14" s="17">
        <v>5.4857247587767097E-2</v>
      </c>
      <c r="Q14" s="17">
        <v>4.9712543035421101E-2</v>
      </c>
      <c r="R14" s="17"/>
      <c r="S14" s="17">
        <v>0</v>
      </c>
      <c r="T14" s="17">
        <v>0</v>
      </c>
      <c r="U14" s="17">
        <v>0</v>
      </c>
      <c r="V14" s="17">
        <v>3.84309268953371E-2</v>
      </c>
      <c r="W14" s="17">
        <v>0</v>
      </c>
      <c r="X14" s="17">
        <v>0</v>
      </c>
      <c r="Y14" s="17">
        <v>3.1816396511230798E-2</v>
      </c>
      <c r="Z14" s="17">
        <v>0</v>
      </c>
      <c r="AA14" s="17">
        <v>0</v>
      </c>
      <c r="AB14" s="17">
        <v>0.216799412861336</v>
      </c>
      <c r="AC14" s="17">
        <v>0</v>
      </c>
      <c r="AD14" s="17">
        <v>0.19794514968330901</v>
      </c>
      <c r="AE14" s="17"/>
      <c r="AF14" s="17">
        <v>0</v>
      </c>
      <c r="AG14" s="17">
        <v>0</v>
      </c>
      <c r="AH14" s="17">
        <v>0</v>
      </c>
      <c r="AI14" s="17">
        <v>0.12967668390099199</v>
      </c>
      <c r="AJ14" s="17">
        <v>0</v>
      </c>
      <c r="AK14" s="17">
        <v>0</v>
      </c>
      <c r="AL14" s="17">
        <v>3.8198011094410997E-2</v>
      </c>
      <c r="AM14" s="17">
        <v>0</v>
      </c>
      <c r="AN14" s="17">
        <v>0</v>
      </c>
      <c r="AO14" s="17">
        <v>5.30370843665664E-2</v>
      </c>
      <c r="AP14" s="17">
        <v>0.120440117055306</v>
      </c>
      <c r="AQ14" s="17">
        <v>0</v>
      </c>
      <c r="AR14" s="17">
        <v>0</v>
      </c>
      <c r="AS14" s="17">
        <v>0</v>
      </c>
      <c r="AT14" s="17">
        <v>0</v>
      </c>
      <c r="AU14" s="17">
        <v>4.0124770187588601E-2</v>
      </c>
      <c r="AV14" s="17"/>
      <c r="AW14" s="17">
        <v>3.5166529426877799E-2</v>
      </c>
      <c r="AX14" s="17">
        <v>1.98681296182475E-2</v>
      </c>
      <c r="AY14" s="17">
        <v>4.6032143742610901E-2</v>
      </c>
      <c r="AZ14" s="17">
        <v>0</v>
      </c>
      <c r="BA14" s="17">
        <v>0</v>
      </c>
      <c r="BB14" s="17"/>
      <c r="BC14" s="17">
        <v>2.69480338845785E-2</v>
      </c>
      <c r="BD14" s="17">
        <v>3.2901663841076199E-2</v>
      </c>
      <c r="BE14" s="17">
        <v>1.9536708694588598E-2</v>
      </c>
      <c r="BF14" s="17">
        <v>2.4529448541365999E-2</v>
      </c>
      <c r="BG14" s="17">
        <v>0.122742154969661</v>
      </c>
      <c r="BH14" s="17"/>
      <c r="BI14" s="17">
        <v>3.08704545866006E-2</v>
      </c>
      <c r="BJ14" s="17"/>
      <c r="BK14" s="17">
        <v>3.3024125145375803E-2</v>
      </c>
      <c r="BL14" s="17">
        <v>4.0240437556174499E-2</v>
      </c>
      <c r="BM14" s="17">
        <v>2.4451467485019002E-2</v>
      </c>
      <c r="BN14" s="17">
        <v>0</v>
      </c>
      <c r="BO14" s="17"/>
      <c r="BP14" s="17">
        <v>0</v>
      </c>
      <c r="BQ14" s="17">
        <v>6.5361551862383998E-3</v>
      </c>
      <c r="BR14" s="17">
        <v>0</v>
      </c>
      <c r="BS14" s="17">
        <v>8.0608467185892693E-2</v>
      </c>
      <c r="BT14" s="17">
        <v>0</v>
      </c>
      <c r="BU14" s="17"/>
      <c r="BV14" s="17">
        <v>0</v>
      </c>
      <c r="BW14" s="17">
        <v>0</v>
      </c>
      <c r="BX14" s="17">
        <v>4.0209381801441998E-2</v>
      </c>
      <c r="BY14" s="17">
        <v>1.2630839928948199E-2</v>
      </c>
      <c r="BZ14" s="17">
        <v>7.4681696164702299E-2</v>
      </c>
      <c r="CA14" s="17"/>
      <c r="CB14" s="17">
        <v>4.6645677654899603E-2</v>
      </c>
      <c r="CC14" s="17">
        <v>1.98973601823253E-2</v>
      </c>
      <c r="CD14" s="17"/>
      <c r="CE14" s="17">
        <v>0</v>
      </c>
      <c r="CF14" s="17"/>
      <c r="CG14" s="17">
        <v>3.0813679093424199E-2</v>
      </c>
    </row>
    <row r="15" spans="2:85" x14ac:dyDescent="0.35">
      <c r="B15" s="18" t="s">
        <v>232</v>
      </c>
      <c r="C15" s="17">
        <v>1.2079731037449901E-2</v>
      </c>
      <c r="D15" s="17">
        <v>4.4929093467322304E-3</v>
      </c>
      <c r="E15" s="17">
        <v>1.9844082649011899E-2</v>
      </c>
      <c r="F15" s="17"/>
      <c r="G15" s="17">
        <v>4.2764476271378797E-2</v>
      </c>
      <c r="H15" s="17">
        <v>0</v>
      </c>
      <c r="I15" s="17">
        <v>1.5621100288366101E-2</v>
      </c>
      <c r="J15" s="17">
        <v>0</v>
      </c>
      <c r="K15" s="17">
        <v>0</v>
      </c>
      <c r="L15" s="17">
        <v>1.6463507192020801E-2</v>
      </c>
      <c r="M15" s="17"/>
      <c r="N15" s="17">
        <v>0</v>
      </c>
      <c r="O15" s="17">
        <v>1.2907027614778001E-2</v>
      </c>
      <c r="P15" s="17">
        <v>1.0718009720866801E-2</v>
      </c>
      <c r="Q15" s="17">
        <v>2.4840270645975399E-2</v>
      </c>
      <c r="R15" s="17"/>
      <c r="S15" s="17">
        <v>0</v>
      </c>
      <c r="T15" s="17">
        <v>0</v>
      </c>
      <c r="U15" s="17">
        <v>2.9522940588552302E-2</v>
      </c>
      <c r="V15" s="17">
        <v>0</v>
      </c>
      <c r="W15" s="17">
        <v>0</v>
      </c>
      <c r="X15" s="17">
        <v>0</v>
      </c>
      <c r="Y15" s="17">
        <v>0</v>
      </c>
      <c r="Z15" s="17">
        <v>0</v>
      </c>
      <c r="AA15" s="17">
        <v>0</v>
      </c>
      <c r="AB15" s="17">
        <v>4.6872510391141299E-2</v>
      </c>
      <c r="AC15" s="17">
        <v>0.118353228647157</v>
      </c>
      <c r="AD15" s="17">
        <v>0</v>
      </c>
      <c r="AE15" s="17"/>
      <c r="AF15" s="17">
        <v>0</v>
      </c>
      <c r="AG15" s="17">
        <v>0</v>
      </c>
      <c r="AH15" s="17">
        <v>0</v>
      </c>
      <c r="AI15" s="17">
        <v>0</v>
      </c>
      <c r="AJ15" s="17">
        <v>7.2608966220470902E-2</v>
      </c>
      <c r="AK15" s="17">
        <v>0</v>
      </c>
      <c r="AL15" s="17">
        <v>0</v>
      </c>
      <c r="AM15" s="17">
        <v>5.0381791817405701E-2</v>
      </c>
      <c r="AN15" s="17">
        <v>0</v>
      </c>
      <c r="AO15" s="17">
        <v>0</v>
      </c>
      <c r="AP15" s="17">
        <v>0</v>
      </c>
      <c r="AQ15" s="17">
        <v>0</v>
      </c>
      <c r="AR15" s="17">
        <v>0</v>
      </c>
      <c r="AS15" s="17">
        <v>8.1510856852729005E-2</v>
      </c>
      <c r="AT15" s="17">
        <v>0</v>
      </c>
      <c r="AU15" s="17">
        <v>0</v>
      </c>
      <c r="AV15" s="17"/>
      <c r="AW15" s="17">
        <v>0</v>
      </c>
      <c r="AX15" s="17">
        <v>4.1904909135396497E-2</v>
      </c>
      <c r="AY15" s="17">
        <v>7.7296285037470698E-3</v>
      </c>
      <c r="AZ15" s="17">
        <v>0</v>
      </c>
      <c r="BA15" s="17">
        <v>0</v>
      </c>
      <c r="BB15" s="17"/>
      <c r="BC15" s="17">
        <v>0</v>
      </c>
      <c r="BD15" s="17">
        <v>6.4522999682585097E-3</v>
      </c>
      <c r="BE15" s="17">
        <v>9.4636420224033495E-3</v>
      </c>
      <c r="BF15" s="17">
        <v>4.5504061714968097E-2</v>
      </c>
      <c r="BG15" s="17">
        <v>0</v>
      </c>
      <c r="BH15" s="17"/>
      <c r="BI15" s="17">
        <v>7.10938932003296E-3</v>
      </c>
      <c r="BJ15" s="17"/>
      <c r="BK15" s="17">
        <v>0</v>
      </c>
      <c r="BL15" s="17">
        <v>1.9891432471312101E-2</v>
      </c>
      <c r="BM15" s="17">
        <v>1.1608734634863199E-2</v>
      </c>
      <c r="BN15" s="17">
        <v>0</v>
      </c>
      <c r="BO15" s="17"/>
      <c r="BP15" s="17">
        <v>0</v>
      </c>
      <c r="BQ15" s="17">
        <v>5.8759908926631198E-3</v>
      </c>
      <c r="BR15" s="17">
        <v>0</v>
      </c>
      <c r="BS15" s="17">
        <v>2.54664172809736E-2</v>
      </c>
      <c r="BT15" s="17">
        <v>9.6653095264350203E-2</v>
      </c>
      <c r="BU15" s="17"/>
      <c r="BV15" s="17">
        <v>0</v>
      </c>
      <c r="BW15" s="17">
        <v>0</v>
      </c>
      <c r="BX15" s="17">
        <v>0</v>
      </c>
      <c r="BY15" s="17">
        <v>1.7373483421087101E-2</v>
      </c>
      <c r="BZ15" s="17">
        <v>5.75258612335963E-2</v>
      </c>
      <c r="CA15" s="17"/>
      <c r="CB15" s="17">
        <v>1.5826029736378699E-2</v>
      </c>
      <c r="CC15" s="17">
        <v>9.9422757696633803E-3</v>
      </c>
      <c r="CD15" s="17"/>
      <c r="CE15" s="17">
        <v>0</v>
      </c>
      <c r="CF15" s="17"/>
      <c r="CG15" s="17">
        <v>2.77014380110834E-2</v>
      </c>
    </row>
    <row r="16" spans="2:85" x14ac:dyDescent="0.35">
      <c r="B16" s="18" t="s">
        <v>233</v>
      </c>
      <c r="C16" s="17">
        <v>3.05515281076921E-2</v>
      </c>
      <c r="D16" s="17">
        <v>4.1522748542483202E-2</v>
      </c>
      <c r="E16" s="17">
        <v>1.9323583582793801E-2</v>
      </c>
      <c r="F16" s="17"/>
      <c r="G16" s="17">
        <v>9.9984966783787196E-2</v>
      </c>
      <c r="H16" s="17">
        <v>0</v>
      </c>
      <c r="I16" s="17">
        <v>1.6699771736069902E-2</v>
      </c>
      <c r="J16" s="17">
        <v>4.3605920971838297E-2</v>
      </c>
      <c r="K16" s="17">
        <v>0</v>
      </c>
      <c r="L16" s="17">
        <v>2.9361193459253199E-2</v>
      </c>
      <c r="M16" s="17"/>
      <c r="N16" s="17">
        <v>1.07446436074319E-2</v>
      </c>
      <c r="O16" s="17">
        <v>5.7127372901860603E-2</v>
      </c>
      <c r="P16" s="17">
        <v>0</v>
      </c>
      <c r="Q16" s="17">
        <v>4.8377261323278603E-2</v>
      </c>
      <c r="R16" s="17"/>
      <c r="S16" s="17">
        <v>0</v>
      </c>
      <c r="T16" s="17">
        <v>0</v>
      </c>
      <c r="U16" s="17">
        <v>0</v>
      </c>
      <c r="V16" s="17">
        <v>0.123585210122878</v>
      </c>
      <c r="W16" s="17">
        <v>0</v>
      </c>
      <c r="X16" s="17">
        <v>0.112837844537132</v>
      </c>
      <c r="Y16" s="17">
        <v>4.2376230280284803E-2</v>
      </c>
      <c r="Z16" s="17">
        <v>4.58217235717251E-2</v>
      </c>
      <c r="AA16" s="17">
        <v>0</v>
      </c>
      <c r="AB16" s="17">
        <v>0</v>
      </c>
      <c r="AC16" s="17">
        <v>0</v>
      </c>
      <c r="AD16" s="17">
        <v>0.11120240037842299</v>
      </c>
      <c r="AE16" s="17"/>
      <c r="AF16" s="17">
        <v>0.51520907939109295</v>
      </c>
      <c r="AG16" s="17">
        <v>0</v>
      </c>
      <c r="AH16" s="17">
        <v>0</v>
      </c>
      <c r="AI16" s="17">
        <v>4.6945539642555503E-2</v>
      </c>
      <c r="AJ16" s="17">
        <v>0</v>
      </c>
      <c r="AK16" s="17">
        <v>8.2975472758254801E-2</v>
      </c>
      <c r="AL16" s="17">
        <v>5.23429358425214E-2</v>
      </c>
      <c r="AM16" s="17">
        <v>3.6281113834597298E-2</v>
      </c>
      <c r="AN16" s="17">
        <v>0</v>
      </c>
      <c r="AO16" s="17">
        <v>0</v>
      </c>
      <c r="AP16" s="17">
        <v>5.4502963571890099E-2</v>
      </c>
      <c r="AQ16" s="17">
        <v>0</v>
      </c>
      <c r="AR16" s="17">
        <v>0</v>
      </c>
      <c r="AS16" s="17">
        <v>0</v>
      </c>
      <c r="AT16" s="17">
        <v>0</v>
      </c>
      <c r="AU16" s="17">
        <v>0</v>
      </c>
      <c r="AV16" s="17"/>
      <c r="AW16" s="17">
        <v>3.5010763654556E-2</v>
      </c>
      <c r="AX16" s="17">
        <v>3.5646197523142298E-2</v>
      </c>
      <c r="AY16" s="17">
        <v>9.6396905948945392E-3</v>
      </c>
      <c r="AZ16" s="17">
        <v>2.9551032195713301E-2</v>
      </c>
      <c r="BA16" s="17">
        <v>0.24552704914760601</v>
      </c>
      <c r="BB16" s="17"/>
      <c r="BC16" s="17">
        <v>0</v>
      </c>
      <c r="BD16" s="17">
        <v>8.0467224639978793E-3</v>
      </c>
      <c r="BE16" s="17">
        <v>6.6280443468561101E-2</v>
      </c>
      <c r="BF16" s="17">
        <v>2.4200275362902601E-2</v>
      </c>
      <c r="BG16" s="17">
        <v>0</v>
      </c>
      <c r="BH16" s="17"/>
      <c r="BI16" s="17">
        <v>3.7779023382022298E-2</v>
      </c>
      <c r="BJ16" s="17"/>
      <c r="BK16" s="17">
        <v>0</v>
      </c>
      <c r="BL16" s="17">
        <v>4.60893539508134E-2</v>
      </c>
      <c r="BM16" s="17">
        <v>2.08895004371084E-2</v>
      </c>
      <c r="BN16" s="17">
        <v>0.23498671485287001</v>
      </c>
      <c r="BO16" s="17"/>
      <c r="BP16" s="17">
        <v>0</v>
      </c>
      <c r="BQ16" s="17">
        <v>0</v>
      </c>
      <c r="BR16" s="17">
        <v>0</v>
      </c>
      <c r="BS16" s="17">
        <v>0.10840914338877</v>
      </c>
      <c r="BT16" s="17">
        <v>8.0360412136147794E-2</v>
      </c>
      <c r="BU16" s="17"/>
      <c r="BV16" s="17">
        <v>2.88649838062758E-2</v>
      </c>
      <c r="BW16" s="17">
        <v>0</v>
      </c>
      <c r="BX16" s="17">
        <v>0</v>
      </c>
      <c r="BY16" s="17">
        <v>4.4782337466477598E-2</v>
      </c>
      <c r="BZ16" s="17">
        <v>2.2075960941603801E-2</v>
      </c>
      <c r="CA16" s="17"/>
      <c r="CB16" s="17">
        <v>5.3451039207193601E-2</v>
      </c>
      <c r="CC16" s="17">
        <v>1.7486184267555001E-2</v>
      </c>
      <c r="CD16" s="17"/>
      <c r="CE16" s="17">
        <v>0</v>
      </c>
      <c r="CF16" s="17"/>
      <c r="CG16" s="17">
        <v>0</v>
      </c>
    </row>
    <row r="17" spans="2:85" x14ac:dyDescent="0.35">
      <c r="B17" s="18" t="s">
        <v>140</v>
      </c>
      <c r="C17" s="19">
        <v>0.191416617258829</v>
      </c>
      <c r="D17" s="19">
        <v>0.125996583206055</v>
      </c>
      <c r="E17" s="19">
        <v>0.258367465391659</v>
      </c>
      <c r="F17" s="19"/>
      <c r="G17" s="19">
        <v>0.12636621021672201</v>
      </c>
      <c r="H17" s="19">
        <v>0.233051537928119</v>
      </c>
      <c r="I17" s="19">
        <v>0.24070231500474201</v>
      </c>
      <c r="J17" s="19">
        <v>0.135964327923946</v>
      </c>
      <c r="K17" s="19">
        <v>0.224922549479738</v>
      </c>
      <c r="L17" s="19">
        <v>0.18629261761890101</v>
      </c>
      <c r="M17" s="19"/>
      <c r="N17" s="19">
        <v>0.23169743895436101</v>
      </c>
      <c r="O17" s="19">
        <v>0.193305179650373</v>
      </c>
      <c r="P17" s="19">
        <v>0.14310985835446499</v>
      </c>
      <c r="Q17" s="19">
        <v>0.187920101983274</v>
      </c>
      <c r="R17" s="19"/>
      <c r="S17" s="19">
        <v>0.155390341019884</v>
      </c>
      <c r="T17" s="19">
        <v>0.18248185210596499</v>
      </c>
      <c r="U17" s="19">
        <v>0.130188516043765</v>
      </c>
      <c r="V17" s="19">
        <v>8.8723903856042299E-2</v>
      </c>
      <c r="W17" s="19">
        <v>0.17956462596939901</v>
      </c>
      <c r="X17" s="19">
        <v>0.24347728301086199</v>
      </c>
      <c r="Y17" s="19">
        <v>0.39472935840342099</v>
      </c>
      <c r="Z17" s="19">
        <v>0.17559826331505901</v>
      </c>
      <c r="AA17" s="19">
        <v>0.20691820683381201</v>
      </c>
      <c r="AB17" s="19">
        <v>0.23653879051679899</v>
      </c>
      <c r="AC17" s="19">
        <v>0.23751737461673</v>
      </c>
      <c r="AD17" s="19">
        <v>0</v>
      </c>
      <c r="AE17" s="19"/>
      <c r="AF17" s="19">
        <v>0.26409584679550502</v>
      </c>
      <c r="AG17" s="19">
        <v>0.19075509374317401</v>
      </c>
      <c r="AH17" s="19">
        <v>0.41592101070562099</v>
      </c>
      <c r="AI17" s="19">
        <v>0.102621172047257</v>
      </c>
      <c r="AJ17" s="19">
        <v>0.16120593308064701</v>
      </c>
      <c r="AK17" s="19">
        <v>0.239157833733709</v>
      </c>
      <c r="AL17" s="19">
        <v>9.3238114484428994E-2</v>
      </c>
      <c r="AM17" s="19">
        <v>7.1885899691687793E-2</v>
      </c>
      <c r="AN17" s="19">
        <v>0.247506323498073</v>
      </c>
      <c r="AO17" s="19">
        <v>0.20922127165103599</v>
      </c>
      <c r="AP17" s="19">
        <v>0.19561507616766899</v>
      </c>
      <c r="AQ17" s="19">
        <v>0.27567885119602398</v>
      </c>
      <c r="AR17" s="19">
        <v>0.192048695963661</v>
      </c>
      <c r="AS17" s="19">
        <v>0</v>
      </c>
      <c r="AT17" s="19">
        <v>0.22969824473509401</v>
      </c>
      <c r="AU17" s="19">
        <v>7.1855639678389399E-2</v>
      </c>
      <c r="AV17" s="19"/>
      <c r="AW17" s="19">
        <v>0.23401574346282</v>
      </c>
      <c r="AX17" s="19">
        <v>0.201067631056075</v>
      </c>
      <c r="AY17" s="19">
        <v>0.18537858291988299</v>
      </c>
      <c r="AZ17" s="19">
        <v>0.119046590080638</v>
      </c>
      <c r="BA17" s="19">
        <v>6.65375208223494E-2</v>
      </c>
      <c r="BB17" s="19"/>
      <c r="BC17" s="19">
        <v>9.1681591879740898E-2</v>
      </c>
      <c r="BD17" s="19">
        <v>0.19707531006325901</v>
      </c>
      <c r="BE17" s="19">
        <v>0.19324889106777901</v>
      </c>
      <c r="BF17" s="19">
        <v>0.24425232525414001</v>
      </c>
      <c r="BG17" s="19">
        <v>0.19927910577917901</v>
      </c>
      <c r="BH17" s="19"/>
      <c r="BI17" s="19">
        <v>0.188660350037264</v>
      </c>
      <c r="BJ17" s="19"/>
      <c r="BK17" s="19">
        <v>0.27380723806937002</v>
      </c>
      <c r="BL17" s="19">
        <v>0.20120166230184899</v>
      </c>
      <c r="BM17" s="19">
        <v>0.164808760628747</v>
      </c>
      <c r="BN17" s="19">
        <v>0.194664619033035</v>
      </c>
      <c r="BO17" s="19"/>
      <c r="BP17" s="19">
        <v>0.108988135642234</v>
      </c>
      <c r="BQ17" s="19">
        <v>0.153979592095115</v>
      </c>
      <c r="BR17" s="19">
        <v>0.119210536563522</v>
      </c>
      <c r="BS17" s="19">
        <v>9.4671747237101006E-2</v>
      </c>
      <c r="BT17" s="19">
        <v>0.14342758865476299</v>
      </c>
      <c r="BU17" s="19"/>
      <c r="BV17" s="19">
        <v>4.26686671580217E-2</v>
      </c>
      <c r="BW17" s="19">
        <v>5.75103674975233E-2</v>
      </c>
      <c r="BX17" s="19">
        <v>0.110631403370739</v>
      </c>
      <c r="BY17" s="19">
        <v>9.7236796436261097E-2</v>
      </c>
      <c r="BZ17" s="19">
        <v>0.13535850427115301</v>
      </c>
      <c r="CA17" s="19"/>
      <c r="CB17" s="19">
        <v>5.7910675673744701E-2</v>
      </c>
      <c r="CC17" s="19">
        <v>0.26758859420327802</v>
      </c>
      <c r="CD17" s="19"/>
      <c r="CE17" s="19">
        <v>6.1395825080880997E-2</v>
      </c>
      <c r="CF17" s="19"/>
      <c r="CG17" s="19">
        <v>5.37465002272687E-2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346</v>
      </c>
      <c r="D7" s="10">
        <v>165</v>
      </c>
      <c r="E7" s="10">
        <v>180</v>
      </c>
      <c r="F7" s="10"/>
      <c r="G7" s="10">
        <v>31</v>
      </c>
      <c r="H7" s="10">
        <v>71</v>
      </c>
      <c r="I7" s="10">
        <v>69</v>
      </c>
      <c r="J7" s="10">
        <v>52</v>
      </c>
      <c r="K7" s="10">
        <v>39</v>
      </c>
      <c r="L7" s="10">
        <v>84</v>
      </c>
      <c r="M7" s="10"/>
      <c r="N7" s="10">
        <v>113</v>
      </c>
      <c r="O7" s="10">
        <v>87</v>
      </c>
      <c r="P7" s="10">
        <v>78</v>
      </c>
      <c r="Q7" s="10">
        <v>67</v>
      </c>
      <c r="R7" s="10"/>
      <c r="S7" s="10">
        <v>71</v>
      </c>
      <c r="T7" s="10">
        <v>43</v>
      </c>
      <c r="U7" s="10">
        <v>24</v>
      </c>
      <c r="V7" s="10">
        <v>35</v>
      </c>
      <c r="W7" s="10">
        <v>22</v>
      </c>
      <c r="X7" s="10">
        <v>28</v>
      </c>
      <c r="Y7" s="10">
        <v>28</v>
      </c>
      <c r="Z7" s="10">
        <v>9</v>
      </c>
      <c r="AA7" s="10">
        <v>31</v>
      </c>
      <c r="AB7" s="10">
        <v>32</v>
      </c>
      <c r="AC7" s="10">
        <v>17</v>
      </c>
      <c r="AD7" s="10">
        <v>6</v>
      </c>
      <c r="AE7" s="10"/>
      <c r="AF7" s="10">
        <v>4</v>
      </c>
      <c r="AG7" s="10">
        <v>12</v>
      </c>
      <c r="AH7" s="10">
        <v>30</v>
      </c>
      <c r="AI7" s="10">
        <v>23</v>
      </c>
      <c r="AJ7" s="10">
        <v>24</v>
      </c>
      <c r="AK7" s="10">
        <v>36</v>
      </c>
      <c r="AL7" s="10">
        <v>37</v>
      </c>
      <c r="AM7" s="10">
        <v>18</v>
      </c>
      <c r="AN7" s="10">
        <v>19</v>
      </c>
      <c r="AO7" s="10">
        <v>15</v>
      </c>
      <c r="AP7" s="10">
        <v>34</v>
      </c>
      <c r="AQ7" s="10">
        <v>25</v>
      </c>
      <c r="AR7" s="10">
        <v>19</v>
      </c>
      <c r="AS7" s="10">
        <v>9</v>
      </c>
      <c r="AT7" s="10">
        <v>10</v>
      </c>
      <c r="AU7" s="10">
        <v>27</v>
      </c>
      <c r="AV7" s="10"/>
      <c r="AW7" s="10">
        <v>80</v>
      </c>
      <c r="AX7" s="10">
        <v>74</v>
      </c>
      <c r="AY7" s="10">
        <v>90</v>
      </c>
      <c r="AZ7" s="10">
        <v>42</v>
      </c>
      <c r="BA7" s="10">
        <v>11</v>
      </c>
      <c r="BB7" s="10"/>
      <c r="BC7" s="10">
        <v>34</v>
      </c>
      <c r="BD7" s="10">
        <v>138</v>
      </c>
      <c r="BE7" s="10">
        <v>121</v>
      </c>
      <c r="BF7" s="10">
        <v>47</v>
      </c>
      <c r="BG7" s="10">
        <v>6</v>
      </c>
      <c r="BH7" s="10"/>
      <c r="BI7" s="10">
        <v>275</v>
      </c>
      <c r="BJ7" s="10"/>
      <c r="BK7" s="10">
        <v>50</v>
      </c>
      <c r="BL7" s="10">
        <v>89</v>
      </c>
      <c r="BM7" s="10">
        <v>201</v>
      </c>
      <c r="BN7" s="10">
        <v>6</v>
      </c>
      <c r="BO7" s="10"/>
      <c r="BP7" s="10">
        <v>57</v>
      </c>
      <c r="BQ7" s="10">
        <v>142</v>
      </c>
      <c r="BR7" s="10">
        <v>25</v>
      </c>
      <c r="BS7" s="10">
        <v>36</v>
      </c>
      <c r="BT7" s="10">
        <v>20</v>
      </c>
      <c r="BU7" s="10"/>
      <c r="BV7" s="10">
        <v>54</v>
      </c>
      <c r="BW7" s="10">
        <v>77</v>
      </c>
      <c r="BX7" s="10">
        <v>31</v>
      </c>
      <c r="BY7" s="10">
        <v>71</v>
      </c>
      <c r="BZ7" s="10">
        <v>40</v>
      </c>
      <c r="CA7" s="10"/>
      <c r="CB7" s="10">
        <v>121</v>
      </c>
      <c r="CC7" s="10">
        <v>225</v>
      </c>
      <c r="CD7" s="10"/>
      <c r="CE7" s="10">
        <v>67</v>
      </c>
      <c r="CF7" s="10"/>
      <c r="CG7" s="10">
        <v>35</v>
      </c>
    </row>
    <row r="8" spans="2:85" ht="30" customHeight="1" x14ac:dyDescent="0.35">
      <c r="B8" s="11" t="s">
        <v>20</v>
      </c>
      <c r="C8" s="11">
        <v>349</v>
      </c>
      <c r="D8" s="11">
        <v>164</v>
      </c>
      <c r="E8" s="11">
        <v>185</v>
      </c>
      <c r="F8" s="11"/>
      <c r="G8" s="11">
        <v>56</v>
      </c>
      <c r="H8" s="11">
        <v>65</v>
      </c>
      <c r="I8" s="11">
        <v>66</v>
      </c>
      <c r="J8" s="11">
        <v>48</v>
      </c>
      <c r="K8" s="11">
        <v>35</v>
      </c>
      <c r="L8" s="11">
        <v>79</v>
      </c>
      <c r="M8" s="11"/>
      <c r="N8" s="11">
        <v>105</v>
      </c>
      <c r="O8" s="11">
        <v>84</v>
      </c>
      <c r="P8" s="11">
        <v>84</v>
      </c>
      <c r="Q8" s="11">
        <v>76</v>
      </c>
      <c r="R8" s="11"/>
      <c r="S8" s="11">
        <v>68</v>
      </c>
      <c r="T8" s="11">
        <v>40</v>
      </c>
      <c r="U8" s="11">
        <v>22</v>
      </c>
      <c r="V8" s="11">
        <v>37</v>
      </c>
      <c r="W8" s="11">
        <v>19</v>
      </c>
      <c r="X8" s="11">
        <v>25</v>
      </c>
      <c r="Y8" s="11">
        <v>27</v>
      </c>
      <c r="Z8" s="11">
        <v>9</v>
      </c>
      <c r="AA8" s="11">
        <v>32</v>
      </c>
      <c r="AB8" s="11">
        <v>41</v>
      </c>
      <c r="AC8" s="11">
        <v>17</v>
      </c>
      <c r="AD8" s="11">
        <v>11</v>
      </c>
      <c r="AE8" s="11"/>
      <c r="AF8" s="11">
        <v>5</v>
      </c>
      <c r="AG8" s="11">
        <v>16</v>
      </c>
      <c r="AH8" s="11">
        <v>29</v>
      </c>
      <c r="AI8" s="11">
        <v>23</v>
      </c>
      <c r="AJ8" s="11">
        <v>27</v>
      </c>
      <c r="AK8" s="11">
        <v>36</v>
      </c>
      <c r="AL8" s="11">
        <v>41</v>
      </c>
      <c r="AM8" s="11">
        <v>17</v>
      </c>
      <c r="AN8" s="11">
        <v>22</v>
      </c>
      <c r="AO8" s="11">
        <v>16</v>
      </c>
      <c r="AP8" s="11">
        <v>31</v>
      </c>
      <c r="AQ8" s="11">
        <v>24</v>
      </c>
      <c r="AR8" s="11">
        <v>19</v>
      </c>
      <c r="AS8" s="11">
        <v>7</v>
      </c>
      <c r="AT8" s="11">
        <v>9</v>
      </c>
      <c r="AU8" s="11">
        <v>24</v>
      </c>
      <c r="AV8" s="11"/>
      <c r="AW8" s="11">
        <v>81</v>
      </c>
      <c r="AX8" s="11">
        <v>86</v>
      </c>
      <c r="AY8" s="11">
        <v>85</v>
      </c>
      <c r="AZ8" s="11">
        <v>39</v>
      </c>
      <c r="BA8" s="11">
        <v>9</v>
      </c>
      <c r="BB8" s="11"/>
      <c r="BC8" s="11">
        <v>39</v>
      </c>
      <c r="BD8" s="11">
        <v>132</v>
      </c>
      <c r="BE8" s="11">
        <v>126</v>
      </c>
      <c r="BF8" s="11">
        <v>46</v>
      </c>
      <c r="BG8" s="11">
        <v>5</v>
      </c>
      <c r="BH8" s="11"/>
      <c r="BI8" s="11">
        <v>277</v>
      </c>
      <c r="BJ8" s="11"/>
      <c r="BK8" s="11">
        <v>57</v>
      </c>
      <c r="BL8" s="11">
        <v>87</v>
      </c>
      <c r="BM8" s="11">
        <v>199</v>
      </c>
      <c r="BN8" s="11">
        <v>7</v>
      </c>
      <c r="BO8" s="11"/>
      <c r="BP8" s="11">
        <v>52</v>
      </c>
      <c r="BQ8" s="11">
        <v>137</v>
      </c>
      <c r="BR8" s="11">
        <v>26</v>
      </c>
      <c r="BS8" s="11">
        <v>33</v>
      </c>
      <c r="BT8" s="11">
        <v>23</v>
      </c>
      <c r="BU8" s="11"/>
      <c r="BV8" s="11">
        <v>50</v>
      </c>
      <c r="BW8" s="11">
        <v>76</v>
      </c>
      <c r="BX8" s="11">
        <v>28</v>
      </c>
      <c r="BY8" s="11">
        <v>69</v>
      </c>
      <c r="BZ8" s="11">
        <v>45</v>
      </c>
      <c r="CA8" s="11"/>
      <c r="CB8" s="11">
        <v>120</v>
      </c>
      <c r="CC8" s="11">
        <v>229</v>
      </c>
      <c r="CD8" s="11"/>
      <c r="CE8" s="11">
        <v>66</v>
      </c>
      <c r="CF8" s="11"/>
      <c r="CG8" s="11">
        <v>37</v>
      </c>
    </row>
    <row r="9" spans="2:85" x14ac:dyDescent="0.35">
      <c r="B9" s="18" t="s">
        <v>76</v>
      </c>
      <c r="C9" s="17">
        <v>0.25739016683899701</v>
      </c>
      <c r="D9" s="17">
        <v>0.28935068490631199</v>
      </c>
      <c r="E9" s="17">
        <v>0.22679977550938299</v>
      </c>
      <c r="F9" s="17"/>
      <c r="G9" s="17">
        <v>0.27998242067508999</v>
      </c>
      <c r="H9" s="17">
        <v>0.44205844578556103</v>
      </c>
      <c r="I9" s="17">
        <v>0.26982749429306802</v>
      </c>
      <c r="J9" s="17">
        <v>0.14910688354259999</v>
      </c>
      <c r="K9" s="17">
        <v>0.143286377738471</v>
      </c>
      <c r="L9" s="17">
        <v>0.19700520931756099</v>
      </c>
      <c r="M9" s="17"/>
      <c r="N9" s="17">
        <v>0.38425129977338002</v>
      </c>
      <c r="O9" s="17">
        <v>0.18273401469539399</v>
      </c>
      <c r="P9" s="17">
        <v>0.21177651875798501</v>
      </c>
      <c r="Q9" s="17">
        <v>0.21737179822629701</v>
      </c>
      <c r="R9" s="17"/>
      <c r="S9" s="17">
        <v>0.41287687391330802</v>
      </c>
      <c r="T9" s="17">
        <v>0.17408115306938901</v>
      </c>
      <c r="U9" s="17">
        <v>0.18522838254955601</v>
      </c>
      <c r="V9" s="17">
        <v>0.21528452248275901</v>
      </c>
      <c r="W9" s="17">
        <v>0.25500705525093498</v>
      </c>
      <c r="X9" s="17">
        <v>0.34710097782259902</v>
      </c>
      <c r="Y9" s="17">
        <v>0.16378972697574701</v>
      </c>
      <c r="Z9" s="17">
        <v>0.21073931859116299</v>
      </c>
      <c r="AA9" s="17">
        <v>0.16845153387953199</v>
      </c>
      <c r="AB9" s="17">
        <v>0.29427659947899099</v>
      </c>
      <c r="AC9" s="17">
        <v>0.21503301274844</v>
      </c>
      <c r="AD9" s="17">
        <v>0.145544598216272</v>
      </c>
      <c r="AE9" s="17"/>
      <c r="AF9" s="17">
        <v>0.35384151283481102</v>
      </c>
      <c r="AG9" s="17">
        <v>0.18316492131286799</v>
      </c>
      <c r="AH9" s="17">
        <v>0.24651270325569699</v>
      </c>
      <c r="AI9" s="17">
        <v>7.1399426252724801E-2</v>
      </c>
      <c r="AJ9" s="17">
        <v>0.32743832324234301</v>
      </c>
      <c r="AK9" s="17">
        <v>0.30483516396895</v>
      </c>
      <c r="AL9" s="17">
        <v>0.20161941019549201</v>
      </c>
      <c r="AM9" s="17">
        <v>0.10218526542718501</v>
      </c>
      <c r="AN9" s="17">
        <v>0.15998628919951999</v>
      </c>
      <c r="AO9" s="17">
        <v>0.2793368305117</v>
      </c>
      <c r="AP9" s="17">
        <v>0.175208636688297</v>
      </c>
      <c r="AQ9" s="17">
        <v>0.36970600335729797</v>
      </c>
      <c r="AR9" s="17">
        <v>0.33026554223396198</v>
      </c>
      <c r="AS9" s="17">
        <v>0.44102345531687498</v>
      </c>
      <c r="AT9" s="17">
        <v>0.51279293362427703</v>
      </c>
      <c r="AU9" s="17">
        <v>0.427544899083385</v>
      </c>
      <c r="AV9" s="17"/>
      <c r="AW9" s="17">
        <v>0.121250358193448</v>
      </c>
      <c r="AX9" s="17">
        <v>0.21422052889818199</v>
      </c>
      <c r="AY9" s="17">
        <v>0.361061735231755</v>
      </c>
      <c r="AZ9" s="17">
        <v>0.35757943920468399</v>
      </c>
      <c r="BA9" s="17">
        <v>0.51457276775176697</v>
      </c>
      <c r="BB9" s="17"/>
      <c r="BC9" s="17">
        <v>0.186439896549524</v>
      </c>
      <c r="BD9" s="17">
        <v>0.34546953899979199</v>
      </c>
      <c r="BE9" s="17">
        <v>0.24121656648033099</v>
      </c>
      <c r="BF9" s="17">
        <v>0.138708961693675</v>
      </c>
      <c r="BG9" s="17">
        <v>0</v>
      </c>
      <c r="BH9" s="17"/>
      <c r="BI9" s="17">
        <v>0.27130308670668202</v>
      </c>
      <c r="BJ9" s="17"/>
      <c r="BK9" s="17">
        <v>0.25312173148957501</v>
      </c>
      <c r="BL9" s="17">
        <v>0.28525361624780499</v>
      </c>
      <c r="BM9" s="17">
        <v>0.240236084689774</v>
      </c>
      <c r="BN9" s="17">
        <v>0.43581477526272899</v>
      </c>
      <c r="BO9" s="17"/>
      <c r="BP9" s="17">
        <v>7.1525146252732097E-2</v>
      </c>
      <c r="BQ9" s="17">
        <v>0.50573774371314995</v>
      </c>
      <c r="BR9" s="17">
        <v>0.12406901400174</v>
      </c>
      <c r="BS9" s="17">
        <v>4.9639713784952001E-2</v>
      </c>
      <c r="BT9" s="17">
        <v>6.07171131520996E-2</v>
      </c>
      <c r="BU9" s="17"/>
      <c r="BV9" s="17">
        <v>0.110904855040764</v>
      </c>
      <c r="BW9" s="17">
        <v>0.7973183542301</v>
      </c>
      <c r="BX9" s="17">
        <v>0.15581011056713401</v>
      </c>
      <c r="BY9" s="17">
        <v>6.8200948726385893E-2</v>
      </c>
      <c r="BZ9" s="17">
        <v>9.1340421617803896E-2</v>
      </c>
      <c r="CA9" s="17"/>
      <c r="CB9" s="17">
        <v>0.18764758041694099</v>
      </c>
      <c r="CC9" s="17">
        <v>0.29412538474938899</v>
      </c>
      <c r="CD9" s="17"/>
      <c r="CE9" s="17">
        <v>0.81251550934334604</v>
      </c>
      <c r="CF9" s="17"/>
      <c r="CG9" s="17">
        <v>0.32356455487670599</v>
      </c>
    </row>
    <row r="10" spans="2:85" x14ac:dyDescent="0.35">
      <c r="B10" s="18" t="s">
        <v>75</v>
      </c>
      <c r="C10" s="17">
        <v>0.15686785397840999</v>
      </c>
      <c r="D10" s="17">
        <v>0.14993402481500501</v>
      </c>
      <c r="E10" s="17">
        <v>0.16349122558885301</v>
      </c>
      <c r="F10" s="17"/>
      <c r="G10" s="17">
        <v>0.138927490168999</v>
      </c>
      <c r="H10" s="17">
        <v>0.139355045811005</v>
      </c>
      <c r="I10" s="17">
        <v>0.113489009658452</v>
      </c>
      <c r="J10" s="17">
        <v>0.11921411824863699</v>
      </c>
      <c r="K10" s="17">
        <v>0.11961839947514</v>
      </c>
      <c r="L10" s="17">
        <v>0.26005839642948098</v>
      </c>
      <c r="M10" s="17"/>
      <c r="N10" s="17">
        <v>0.160922832949532</v>
      </c>
      <c r="O10" s="17">
        <v>0.177483955907528</v>
      </c>
      <c r="P10" s="17">
        <v>0.134327172778369</v>
      </c>
      <c r="Q10" s="17">
        <v>0.14550167812089401</v>
      </c>
      <c r="R10" s="17"/>
      <c r="S10" s="17">
        <v>0.165358307885591</v>
      </c>
      <c r="T10" s="17">
        <v>0.21977014707662301</v>
      </c>
      <c r="U10" s="17">
        <v>0.145679169153346</v>
      </c>
      <c r="V10" s="17">
        <v>0.21541886272753299</v>
      </c>
      <c r="W10" s="17">
        <v>0.37412129200389599</v>
      </c>
      <c r="X10" s="17">
        <v>9.8312399546449603E-2</v>
      </c>
      <c r="Y10" s="17">
        <v>9.9698479498090603E-2</v>
      </c>
      <c r="Z10" s="17">
        <v>0.21144698101378201</v>
      </c>
      <c r="AA10" s="17">
        <v>4.64899961573823E-2</v>
      </c>
      <c r="AB10" s="17">
        <v>0.186861645254014</v>
      </c>
      <c r="AC10" s="17">
        <v>0</v>
      </c>
      <c r="AD10" s="17">
        <v>0</v>
      </c>
      <c r="AE10" s="17"/>
      <c r="AF10" s="17">
        <v>0.25321732661926399</v>
      </c>
      <c r="AG10" s="17">
        <v>0</v>
      </c>
      <c r="AH10" s="17">
        <v>0.136129518254298</v>
      </c>
      <c r="AI10" s="17">
        <v>0.204192760925265</v>
      </c>
      <c r="AJ10" s="17">
        <v>0.221448327728444</v>
      </c>
      <c r="AK10" s="17">
        <v>0.158682748032479</v>
      </c>
      <c r="AL10" s="17">
        <v>9.4555453533315598E-2</v>
      </c>
      <c r="AM10" s="17">
        <v>0.24338780334839699</v>
      </c>
      <c r="AN10" s="17">
        <v>0.19912210691009499</v>
      </c>
      <c r="AO10" s="17">
        <v>0.43169784747231899</v>
      </c>
      <c r="AP10" s="17">
        <v>0.13656112060749301</v>
      </c>
      <c r="AQ10" s="17">
        <v>0.18471634457063901</v>
      </c>
      <c r="AR10" s="17">
        <v>4.6560105426429299E-2</v>
      </c>
      <c r="AS10" s="17">
        <v>0.20703950035725099</v>
      </c>
      <c r="AT10" s="17">
        <v>7.0025978349380499E-2</v>
      </c>
      <c r="AU10" s="17">
        <v>6.3245805982190095E-2</v>
      </c>
      <c r="AV10" s="17"/>
      <c r="AW10" s="17">
        <v>0.21580928900323901</v>
      </c>
      <c r="AX10" s="17">
        <v>0.13834532974730701</v>
      </c>
      <c r="AY10" s="17">
        <v>0.13634487930984299</v>
      </c>
      <c r="AZ10" s="17">
        <v>0.18172488644658699</v>
      </c>
      <c r="BA10" s="17">
        <v>6.9945805101933697E-2</v>
      </c>
      <c r="BB10" s="17"/>
      <c r="BC10" s="17">
        <v>0.20923623849762399</v>
      </c>
      <c r="BD10" s="17">
        <v>0.16258454791739199</v>
      </c>
      <c r="BE10" s="17">
        <v>0.111098345702643</v>
      </c>
      <c r="BF10" s="17">
        <v>0.22054158312195499</v>
      </c>
      <c r="BG10" s="17">
        <v>0.16402336439391299</v>
      </c>
      <c r="BH10" s="17"/>
      <c r="BI10" s="17">
        <v>0.15827594227016401</v>
      </c>
      <c r="BJ10" s="17"/>
      <c r="BK10" s="17">
        <v>0.17514111401711699</v>
      </c>
      <c r="BL10" s="17">
        <v>0.18252182047277399</v>
      </c>
      <c r="BM10" s="17">
        <v>0.14592990303019199</v>
      </c>
      <c r="BN10" s="17">
        <v>0</v>
      </c>
      <c r="BO10" s="17"/>
      <c r="BP10" s="17">
        <v>0.64280850675182999</v>
      </c>
      <c r="BQ10" s="17">
        <v>4.5785057468421E-2</v>
      </c>
      <c r="BR10" s="17">
        <v>0.146553318841221</v>
      </c>
      <c r="BS10" s="17">
        <v>0.12361527439506299</v>
      </c>
      <c r="BT10" s="17">
        <v>0.10631144535324399</v>
      </c>
      <c r="BU10" s="17"/>
      <c r="BV10" s="17">
        <v>0.74963122497712897</v>
      </c>
      <c r="BW10" s="17">
        <v>2.91487758659193E-2</v>
      </c>
      <c r="BX10" s="17">
        <v>5.8783534216800798E-2</v>
      </c>
      <c r="BY10" s="17">
        <v>6.6294432905109599E-2</v>
      </c>
      <c r="BZ10" s="17">
        <v>3.3866966758612498E-2</v>
      </c>
      <c r="CA10" s="17"/>
      <c r="CB10" s="17">
        <v>0.11485514403224301</v>
      </c>
      <c r="CC10" s="17">
        <v>0.178997031200757</v>
      </c>
      <c r="CD10" s="17"/>
      <c r="CE10" s="17">
        <v>0</v>
      </c>
      <c r="CF10" s="17"/>
      <c r="CG10" s="17">
        <v>7.1890981053697997E-2</v>
      </c>
    </row>
    <row r="11" spans="2:85" x14ac:dyDescent="0.35">
      <c r="B11" s="18" t="s">
        <v>77</v>
      </c>
      <c r="C11" s="17">
        <v>7.8870842550403997E-2</v>
      </c>
      <c r="D11" s="17">
        <v>7.4974218695723696E-2</v>
      </c>
      <c r="E11" s="17">
        <v>8.2564081831590502E-2</v>
      </c>
      <c r="F11" s="17"/>
      <c r="G11" s="17">
        <v>6.5461475705801797E-2</v>
      </c>
      <c r="H11" s="17">
        <v>8.5551853085416005E-2</v>
      </c>
      <c r="I11" s="17">
        <v>6.9608244785703599E-2</v>
      </c>
      <c r="J11" s="17">
        <v>0.10445520396729401</v>
      </c>
      <c r="K11" s="17">
        <v>0.113910945373217</v>
      </c>
      <c r="L11" s="17">
        <v>5.9398507880441702E-2</v>
      </c>
      <c r="M11" s="17"/>
      <c r="N11" s="17">
        <v>8.3616423003773699E-2</v>
      </c>
      <c r="O11" s="17">
        <v>9.2883187829301606E-2</v>
      </c>
      <c r="P11" s="17">
        <v>6.97020516738769E-2</v>
      </c>
      <c r="Q11" s="17">
        <v>6.7716605917238201E-2</v>
      </c>
      <c r="R11" s="17"/>
      <c r="S11" s="17">
        <v>6.0260401598877203E-2</v>
      </c>
      <c r="T11" s="17">
        <v>0.16398937663654001</v>
      </c>
      <c r="U11" s="17">
        <v>7.5058133338557598E-2</v>
      </c>
      <c r="V11" s="17">
        <v>5.0514353518065797E-2</v>
      </c>
      <c r="W11" s="17">
        <v>4.09692075485256E-2</v>
      </c>
      <c r="X11" s="17">
        <v>0.233603639580684</v>
      </c>
      <c r="Y11" s="17">
        <v>6.6322118634182997E-2</v>
      </c>
      <c r="Z11" s="17">
        <v>0.149148640125121</v>
      </c>
      <c r="AA11" s="17">
        <v>7.57967858993666E-2</v>
      </c>
      <c r="AB11" s="17">
        <v>2.81134801428795E-2</v>
      </c>
      <c r="AC11" s="17">
        <v>0</v>
      </c>
      <c r="AD11" s="17">
        <v>0</v>
      </c>
      <c r="AE11" s="17"/>
      <c r="AF11" s="17">
        <v>0</v>
      </c>
      <c r="AG11" s="17">
        <v>7.1349772395336297E-2</v>
      </c>
      <c r="AH11" s="17">
        <v>8.9321927923562E-2</v>
      </c>
      <c r="AI11" s="17">
        <v>3.9431632379346701E-2</v>
      </c>
      <c r="AJ11" s="17">
        <v>3.1477162284837899E-2</v>
      </c>
      <c r="AK11" s="17">
        <v>2.3181232072641601E-2</v>
      </c>
      <c r="AL11" s="17">
        <v>0.11539578140946299</v>
      </c>
      <c r="AM11" s="17">
        <v>3.8657389774821103E-2</v>
      </c>
      <c r="AN11" s="17">
        <v>0.13250709391200599</v>
      </c>
      <c r="AO11" s="17">
        <v>0.16002158116446299</v>
      </c>
      <c r="AP11" s="17">
        <v>0.11662537746217</v>
      </c>
      <c r="AQ11" s="17">
        <v>7.1714479598127906E-2</v>
      </c>
      <c r="AR11" s="17">
        <v>4.6345324653289298E-2</v>
      </c>
      <c r="AS11" s="17">
        <v>0</v>
      </c>
      <c r="AT11" s="17">
        <v>9.2503896636778202E-2</v>
      </c>
      <c r="AU11" s="17">
        <v>0.13832427769965699</v>
      </c>
      <c r="AV11" s="17"/>
      <c r="AW11" s="17">
        <v>4.99294139258427E-2</v>
      </c>
      <c r="AX11" s="17">
        <v>9.73443155236563E-2</v>
      </c>
      <c r="AY11" s="17">
        <v>9.1011883831424195E-2</v>
      </c>
      <c r="AZ11" s="17">
        <v>8.1471533166119395E-2</v>
      </c>
      <c r="BA11" s="17">
        <v>7.2968517869959407E-2</v>
      </c>
      <c r="BB11" s="17"/>
      <c r="BC11" s="17">
        <v>0.17962080411931</v>
      </c>
      <c r="BD11" s="17">
        <v>5.2654980409613E-2</v>
      </c>
      <c r="BE11" s="17">
        <v>7.16514184912318E-2</v>
      </c>
      <c r="BF11" s="17">
        <v>3.7617713657523297E-2</v>
      </c>
      <c r="BG11" s="17">
        <v>0.51940504037847202</v>
      </c>
      <c r="BH11" s="17"/>
      <c r="BI11" s="17">
        <v>8.3158268344073999E-2</v>
      </c>
      <c r="BJ11" s="17"/>
      <c r="BK11" s="17">
        <v>9.4505486411198505E-2</v>
      </c>
      <c r="BL11" s="17">
        <v>4.6960194600525897E-2</v>
      </c>
      <c r="BM11" s="17">
        <v>9.1071755180477401E-2</v>
      </c>
      <c r="BN11" s="17">
        <v>0</v>
      </c>
      <c r="BO11" s="17"/>
      <c r="BP11" s="17">
        <v>3.2441893432854099E-2</v>
      </c>
      <c r="BQ11" s="17">
        <v>6.6473567136404094E-2</v>
      </c>
      <c r="BR11" s="17">
        <v>0.61651963176694802</v>
      </c>
      <c r="BS11" s="17">
        <v>0</v>
      </c>
      <c r="BT11" s="17">
        <v>0</v>
      </c>
      <c r="BU11" s="17"/>
      <c r="BV11" s="17">
        <v>3.5635905127956703E-2</v>
      </c>
      <c r="BW11" s="17">
        <v>2.3368664991136E-2</v>
      </c>
      <c r="BX11" s="17">
        <v>0.66944990950232197</v>
      </c>
      <c r="BY11" s="17">
        <v>0</v>
      </c>
      <c r="BZ11" s="17">
        <v>3.5909555209596697E-2</v>
      </c>
      <c r="CA11" s="17"/>
      <c r="CB11" s="17">
        <v>6.2545778001270202E-2</v>
      </c>
      <c r="CC11" s="17">
        <v>8.7469674833228303E-2</v>
      </c>
      <c r="CD11" s="17"/>
      <c r="CE11" s="17">
        <v>1.38989856672502E-2</v>
      </c>
      <c r="CF11" s="17"/>
      <c r="CG11" s="17">
        <v>6.6133501118944393E-2</v>
      </c>
    </row>
    <row r="12" spans="2:85" x14ac:dyDescent="0.35">
      <c r="B12" s="18" t="s">
        <v>79</v>
      </c>
      <c r="C12" s="17">
        <v>0.10030492359986599</v>
      </c>
      <c r="D12" s="17">
        <v>8.5211644001248005E-2</v>
      </c>
      <c r="E12" s="17">
        <v>0.113971352679081</v>
      </c>
      <c r="F12" s="17"/>
      <c r="G12" s="17">
        <v>0.16797740547388601</v>
      </c>
      <c r="H12" s="17">
        <v>0.121886727449063</v>
      </c>
      <c r="I12" s="17">
        <v>0.100801938726314</v>
      </c>
      <c r="J12" s="17">
        <v>7.5623006141680799E-2</v>
      </c>
      <c r="K12" s="17">
        <v>2.3025068410663301E-2</v>
      </c>
      <c r="L12" s="17">
        <v>8.3485697225063604E-2</v>
      </c>
      <c r="M12" s="17"/>
      <c r="N12" s="17">
        <v>0.12641080948406699</v>
      </c>
      <c r="O12" s="17">
        <v>6.4606255966168993E-2</v>
      </c>
      <c r="P12" s="17">
        <v>9.6400172550165003E-2</v>
      </c>
      <c r="Q12" s="17">
        <v>0.10892072401503999</v>
      </c>
      <c r="R12" s="17"/>
      <c r="S12" s="17">
        <v>0.11476169016363399</v>
      </c>
      <c r="T12" s="17">
        <v>8.98336037633055E-2</v>
      </c>
      <c r="U12" s="17">
        <v>0.15121584105660499</v>
      </c>
      <c r="V12" s="17">
        <v>0.13190721240488901</v>
      </c>
      <c r="W12" s="17">
        <v>5.67514517735404E-2</v>
      </c>
      <c r="X12" s="17">
        <v>0.15268235321288301</v>
      </c>
      <c r="Y12" s="17">
        <v>9.1714053673072601E-2</v>
      </c>
      <c r="Z12" s="17">
        <v>0</v>
      </c>
      <c r="AA12" s="17">
        <v>0.102243816355541</v>
      </c>
      <c r="AB12" s="17">
        <v>0.115046396922924</v>
      </c>
      <c r="AC12" s="17">
        <v>0</v>
      </c>
      <c r="AD12" s="17">
        <v>0</v>
      </c>
      <c r="AE12" s="17"/>
      <c r="AF12" s="17">
        <v>0.17603246605903999</v>
      </c>
      <c r="AG12" s="17">
        <v>6.2995567475441702E-2</v>
      </c>
      <c r="AH12" s="17">
        <v>2.8907088473687802E-2</v>
      </c>
      <c r="AI12" s="17">
        <v>0.130584999045992</v>
      </c>
      <c r="AJ12" s="17">
        <v>0.15242174694712601</v>
      </c>
      <c r="AK12" s="17">
        <v>4.8287854367569501E-2</v>
      </c>
      <c r="AL12" s="17">
        <v>0.120922780789256</v>
      </c>
      <c r="AM12" s="17">
        <v>0.113936705831004</v>
      </c>
      <c r="AN12" s="17">
        <v>0.113475795269044</v>
      </c>
      <c r="AO12" s="17">
        <v>0</v>
      </c>
      <c r="AP12" s="17">
        <v>4.7799974647160903E-2</v>
      </c>
      <c r="AQ12" s="17">
        <v>0.113622054287639</v>
      </c>
      <c r="AR12" s="17">
        <v>0.34250569935571601</v>
      </c>
      <c r="AS12" s="17">
        <v>0</v>
      </c>
      <c r="AT12" s="17">
        <v>0.12605284584472901</v>
      </c>
      <c r="AU12" s="17">
        <v>8.8258164532203698E-2</v>
      </c>
      <c r="AV12" s="17"/>
      <c r="AW12" s="17">
        <v>3.0160550914501E-2</v>
      </c>
      <c r="AX12" s="17">
        <v>9.8188660958954399E-2</v>
      </c>
      <c r="AY12" s="17">
        <v>0.10303375034062801</v>
      </c>
      <c r="AZ12" s="17">
        <v>0.15093496115041599</v>
      </c>
      <c r="BA12" s="17">
        <v>0.101619276046974</v>
      </c>
      <c r="BB12" s="17"/>
      <c r="BC12" s="17">
        <v>0.12598661624715299</v>
      </c>
      <c r="BD12" s="17">
        <v>7.2214634687583795E-2</v>
      </c>
      <c r="BE12" s="17">
        <v>9.7230244101230601E-2</v>
      </c>
      <c r="BF12" s="17">
        <v>0.161756170973614</v>
      </c>
      <c r="BG12" s="17">
        <v>0.15075569359775301</v>
      </c>
      <c r="BH12" s="17"/>
      <c r="BI12" s="17">
        <v>9.5423814287145303E-2</v>
      </c>
      <c r="BJ12" s="17"/>
      <c r="BK12" s="17">
        <v>0.13515680607871</v>
      </c>
      <c r="BL12" s="17">
        <v>7.7789618768493204E-2</v>
      </c>
      <c r="BM12" s="17">
        <v>0.103666323686606</v>
      </c>
      <c r="BN12" s="17">
        <v>0</v>
      </c>
      <c r="BO12" s="17"/>
      <c r="BP12" s="17">
        <v>0</v>
      </c>
      <c r="BQ12" s="17">
        <v>0.1029005871096</v>
      </c>
      <c r="BR12" s="17">
        <v>0</v>
      </c>
      <c r="BS12" s="17">
        <v>2.4883237040650302E-2</v>
      </c>
      <c r="BT12" s="17">
        <v>0.59658059428365995</v>
      </c>
      <c r="BU12" s="17"/>
      <c r="BV12" s="17">
        <v>2.9866159931360398E-2</v>
      </c>
      <c r="BW12" s="17">
        <v>3.80421425737308E-2</v>
      </c>
      <c r="BX12" s="17">
        <v>0</v>
      </c>
      <c r="BY12" s="17">
        <v>1.20399869428797E-2</v>
      </c>
      <c r="BZ12" s="17">
        <v>0.64301531710650295</v>
      </c>
      <c r="CA12" s="17"/>
      <c r="CB12" s="17">
        <v>2.38743334409122E-2</v>
      </c>
      <c r="CC12" s="17">
        <v>0.14056288546434101</v>
      </c>
      <c r="CD12" s="17"/>
      <c r="CE12" s="17">
        <v>4.3975623440836997E-2</v>
      </c>
      <c r="CF12" s="17"/>
      <c r="CG12" s="17">
        <v>0</v>
      </c>
    </row>
    <row r="13" spans="2:85" x14ac:dyDescent="0.35">
      <c r="B13" s="18" t="s">
        <v>78</v>
      </c>
      <c r="C13" s="17">
        <v>0.180565986482082</v>
      </c>
      <c r="D13" s="17">
        <v>0.229976053818884</v>
      </c>
      <c r="E13" s="17">
        <v>0.137411920186959</v>
      </c>
      <c r="F13" s="17"/>
      <c r="G13" s="17">
        <v>0.124892199332439</v>
      </c>
      <c r="H13" s="17">
        <v>9.6205019638694697E-2</v>
      </c>
      <c r="I13" s="17">
        <v>0.14754399849441099</v>
      </c>
      <c r="J13" s="17">
        <v>0.23265784983802801</v>
      </c>
      <c r="K13" s="17">
        <v>0.230323495337137</v>
      </c>
      <c r="L13" s="17">
        <v>0.26289668106189601</v>
      </c>
      <c r="M13" s="17"/>
      <c r="N13" s="17">
        <v>0.10047619688140499</v>
      </c>
      <c r="O13" s="17">
        <v>0.215093563832119</v>
      </c>
      <c r="P13" s="17">
        <v>0.21395258695925201</v>
      </c>
      <c r="Q13" s="17">
        <v>0.217907268872224</v>
      </c>
      <c r="R13" s="17"/>
      <c r="S13" s="17">
        <v>6.4512467257290707E-2</v>
      </c>
      <c r="T13" s="17">
        <v>0.20428890898169899</v>
      </c>
      <c r="U13" s="17">
        <v>0.191439072712977</v>
      </c>
      <c r="V13" s="17">
        <v>0.19832694919213401</v>
      </c>
      <c r="W13" s="17">
        <v>0.18819977209477701</v>
      </c>
      <c r="X13" s="17">
        <v>0.13414969386977901</v>
      </c>
      <c r="Y13" s="17">
        <v>0.27200871327241399</v>
      </c>
      <c r="Z13" s="17">
        <v>0.320315489135649</v>
      </c>
      <c r="AA13" s="17">
        <v>0.30082332389385202</v>
      </c>
      <c r="AB13" s="17">
        <v>0.123720754371932</v>
      </c>
      <c r="AC13" s="17">
        <v>0.39187660087530102</v>
      </c>
      <c r="AD13" s="17">
        <v>0</v>
      </c>
      <c r="AE13" s="17"/>
      <c r="AF13" s="17">
        <v>0.21690869448688499</v>
      </c>
      <c r="AG13" s="17">
        <v>0.13834992823209899</v>
      </c>
      <c r="AH13" s="17">
        <v>0.12368714174938</v>
      </c>
      <c r="AI13" s="17">
        <v>0.27863510557207999</v>
      </c>
      <c r="AJ13" s="17">
        <v>0.12656120020109399</v>
      </c>
      <c r="AK13" s="17">
        <v>0.21894838845641701</v>
      </c>
      <c r="AL13" s="17">
        <v>0.33901209760568801</v>
      </c>
      <c r="AM13" s="17">
        <v>0.16474979067576601</v>
      </c>
      <c r="AN13" s="17">
        <v>0.17411761585127</v>
      </c>
      <c r="AO13" s="17">
        <v>0</v>
      </c>
      <c r="AP13" s="17">
        <v>0.299067665705255</v>
      </c>
      <c r="AQ13" s="17">
        <v>0</v>
      </c>
      <c r="AR13" s="17">
        <v>0.13772476718669199</v>
      </c>
      <c r="AS13" s="17">
        <v>0.233176261765282</v>
      </c>
      <c r="AT13" s="17">
        <v>0</v>
      </c>
      <c r="AU13" s="17">
        <v>0.15274957797109701</v>
      </c>
      <c r="AV13" s="17"/>
      <c r="AW13" s="17">
        <v>0.29117613817309002</v>
      </c>
      <c r="AX13" s="17">
        <v>0.16645267404272901</v>
      </c>
      <c r="AY13" s="17">
        <v>0.130077988542183</v>
      </c>
      <c r="AZ13" s="17">
        <v>8.9174556765116195E-2</v>
      </c>
      <c r="BA13" s="17">
        <v>7.1737907090080294E-2</v>
      </c>
      <c r="BB13" s="17"/>
      <c r="BC13" s="17">
        <v>0.112480670069331</v>
      </c>
      <c r="BD13" s="17">
        <v>0.157256311266493</v>
      </c>
      <c r="BE13" s="17">
        <v>0.25783977750864001</v>
      </c>
      <c r="BF13" s="17">
        <v>0.114511607741362</v>
      </c>
      <c r="BG13" s="17">
        <v>0</v>
      </c>
      <c r="BH13" s="17"/>
      <c r="BI13" s="17">
        <v>0.18728945208858999</v>
      </c>
      <c r="BJ13" s="17"/>
      <c r="BK13" s="17">
        <v>0.130931286122586</v>
      </c>
      <c r="BL13" s="17">
        <v>0.172235348755053</v>
      </c>
      <c r="BM13" s="17">
        <v>0.200252751637746</v>
      </c>
      <c r="BN13" s="17">
        <v>0.12678444625579199</v>
      </c>
      <c r="BO13" s="17"/>
      <c r="BP13" s="17">
        <v>0.188700719231264</v>
      </c>
      <c r="BQ13" s="17">
        <v>0.13143608132670201</v>
      </c>
      <c r="BR13" s="17">
        <v>7.9257892953940701E-2</v>
      </c>
      <c r="BS13" s="17">
        <v>0.64191087033585204</v>
      </c>
      <c r="BT13" s="17">
        <v>0.12235167957959101</v>
      </c>
      <c r="BU13" s="17"/>
      <c r="BV13" s="17">
        <v>1.80581032608534E-2</v>
      </c>
      <c r="BW13" s="17">
        <v>1.1130165425628899E-2</v>
      </c>
      <c r="BX13" s="17">
        <v>2.94961866707441E-2</v>
      </c>
      <c r="BY13" s="17">
        <v>0.79640162259806602</v>
      </c>
      <c r="BZ13" s="17">
        <v>6.2824430992539301E-2</v>
      </c>
      <c r="CA13" s="17"/>
      <c r="CB13" s="17">
        <v>0.477727828293395</v>
      </c>
      <c r="CC13" s="17">
        <v>2.40431849397016E-2</v>
      </c>
      <c r="CD13" s="17"/>
      <c r="CE13" s="17">
        <v>1.28661513384282E-2</v>
      </c>
      <c r="CF13" s="17"/>
      <c r="CG13" s="17">
        <v>0.424074649478761</v>
      </c>
    </row>
    <row r="14" spans="2:85" x14ac:dyDescent="0.35">
      <c r="B14" s="18" t="s">
        <v>231</v>
      </c>
      <c r="C14" s="17">
        <v>2.3204889922224001E-2</v>
      </c>
      <c r="D14" s="17">
        <v>2.8354090235514599E-2</v>
      </c>
      <c r="E14" s="17">
        <v>1.8721314119570599E-2</v>
      </c>
      <c r="F14" s="17"/>
      <c r="G14" s="17">
        <v>0</v>
      </c>
      <c r="H14" s="17">
        <v>0</v>
      </c>
      <c r="I14" s="17">
        <v>3.5626774037708302E-2</v>
      </c>
      <c r="J14" s="17">
        <v>0</v>
      </c>
      <c r="K14" s="17">
        <v>6.5102775281636993E-2</v>
      </c>
      <c r="L14" s="17">
        <v>4.3927472596280402E-2</v>
      </c>
      <c r="M14" s="17"/>
      <c r="N14" s="17">
        <v>1.1173523295681999E-2</v>
      </c>
      <c r="O14" s="17">
        <v>4.1429211563807702E-2</v>
      </c>
      <c r="P14" s="17">
        <v>4.1191693324862201E-2</v>
      </c>
      <c r="Q14" s="17">
        <v>0</v>
      </c>
      <c r="R14" s="17"/>
      <c r="S14" s="17">
        <v>0</v>
      </c>
      <c r="T14" s="17">
        <v>0</v>
      </c>
      <c r="U14" s="17">
        <v>0</v>
      </c>
      <c r="V14" s="17">
        <v>0</v>
      </c>
      <c r="W14" s="17">
        <v>0</v>
      </c>
      <c r="X14" s="17">
        <v>0</v>
      </c>
      <c r="Y14" s="17">
        <v>0</v>
      </c>
      <c r="Z14" s="17">
        <v>0</v>
      </c>
      <c r="AA14" s="17">
        <v>0</v>
      </c>
      <c r="AB14" s="17">
        <v>0.195675213194866</v>
      </c>
      <c r="AC14" s="17">
        <v>0</v>
      </c>
      <c r="AD14" s="17">
        <v>0</v>
      </c>
      <c r="AE14" s="17"/>
      <c r="AF14" s="17">
        <v>0</v>
      </c>
      <c r="AG14" s="17">
        <v>0</v>
      </c>
      <c r="AH14" s="17">
        <v>0</v>
      </c>
      <c r="AI14" s="17">
        <v>4.9222023777391197E-2</v>
      </c>
      <c r="AJ14" s="17">
        <v>4.36766297168533E-2</v>
      </c>
      <c r="AK14" s="17">
        <v>3.2402323116941398E-2</v>
      </c>
      <c r="AL14" s="17">
        <v>0</v>
      </c>
      <c r="AM14" s="17">
        <v>6.6668750399643595E-2</v>
      </c>
      <c r="AN14" s="17">
        <v>0</v>
      </c>
      <c r="AO14" s="17">
        <v>0</v>
      </c>
      <c r="AP14" s="17">
        <v>3.7486019631624998E-2</v>
      </c>
      <c r="AQ14" s="17">
        <v>4.8077343963107602E-2</v>
      </c>
      <c r="AR14" s="17">
        <v>0</v>
      </c>
      <c r="AS14" s="17">
        <v>0</v>
      </c>
      <c r="AT14" s="17">
        <v>0.12605284584472901</v>
      </c>
      <c r="AU14" s="17">
        <v>0</v>
      </c>
      <c r="AV14" s="17"/>
      <c r="AW14" s="17">
        <v>4.3184899295114598E-2</v>
      </c>
      <c r="AX14" s="17">
        <v>1.34672712925111E-2</v>
      </c>
      <c r="AY14" s="17">
        <v>0</v>
      </c>
      <c r="AZ14" s="17">
        <v>2.9680664361043298E-2</v>
      </c>
      <c r="BA14" s="17">
        <v>0</v>
      </c>
      <c r="BB14" s="17"/>
      <c r="BC14" s="17">
        <v>0</v>
      </c>
      <c r="BD14" s="17">
        <v>4.3898569136473303E-2</v>
      </c>
      <c r="BE14" s="17">
        <v>1.8145041816582899E-2</v>
      </c>
      <c r="BF14" s="17">
        <v>0</v>
      </c>
      <c r="BG14" s="17">
        <v>0</v>
      </c>
      <c r="BH14" s="17"/>
      <c r="BI14" s="17">
        <v>2.0872216131521099E-2</v>
      </c>
      <c r="BJ14" s="17"/>
      <c r="BK14" s="17">
        <v>0</v>
      </c>
      <c r="BL14" s="17">
        <v>2.6778720078808001E-2</v>
      </c>
      <c r="BM14" s="17">
        <v>2.3251903847591401E-2</v>
      </c>
      <c r="BN14" s="17">
        <v>0.167251962851833</v>
      </c>
      <c r="BO14" s="17"/>
      <c r="BP14" s="17">
        <v>0</v>
      </c>
      <c r="BQ14" s="17">
        <v>8.3215830201552599E-3</v>
      </c>
      <c r="BR14" s="17">
        <v>0</v>
      </c>
      <c r="BS14" s="17">
        <v>0</v>
      </c>
      <c r="BT14" s="17">
        <v>0</v>
      </c>
      <c r="BU14" s="17"/>
      <c r="BV14" s="17">
        <v>0</v>
      </c>
      <c r="BW14" s="17">
        <v>0</v>
      </c>
      <c r="BX14" s="17">
        <v>0</v>
      </c>
      <c r="BY14" s="17">
        <v>0</v>
      </c>
      <c r="BZ14" s="17">
        <v>0</v>
      </c>
      <c r="CA14" s="17"/>
      <c r="CB14" s="17">
        <v>0</v>
      </c>
      <c r="CC14" s="17">
        <v>3.5427503559190603E-2</v>
      </c>
      <c r="CD14" s="17"/>
      <c r="CE14" s="17">
        <v>0</v>
      </c>
      <c r="CF14" s="17"/>
      <c r="CG14" s="17">
        <v>0</v>
      </c>
    </row>
    <row r="15" spans="2:85" x14ac:dyDescent="0.35">
      <c r="B15" s="18" t="s">
        <v>232</v>
      </c>
      <c r="C15" s="17">
        <v>1.10328412428389E-2</v>
      </c>
      <c r="D15" s="17">
        <v>1.7973171677234698E-2</v>
      </c>
      <c r="E15" s="17">
        <v>4.9266235533433804E-3</v>
      </c>
      <c r="F15" s="17"/>
      <c r="G15" s="17">
        <v>3.53373301376591E-2</v>
      </c>
      <c r="H15" s="17">
        <v>0</v>
      </c>
      <c r="I15" s="17">
        <v>0</v>
      </c>
      <c r="J15" s="17">
        <v>3.8498829749901597E-2</v>
      </c>
      <c r="K15" s="17">
        <v>0</v>
      </c>
      <c r="L15" s="17">
        <v>0</v>
      </c>
      <c r="M15" s="17"/>
      <c r="N15" s="17">
        <v>1.77492282018521E-2</v>
      </c>
      <c r="O15" s="17">
        <v>0</v>
      </c>
      <c r="P15" s="17">
        <v>2.37094838204394E-2</v>
      </c>
      <c r="Q15" s="17">
        <v>0</v>
      </c>
      <c r="R15" s="17"/>
      <c r="S15" s="17">
        <v>2.9365680846226899E-2</v>
      </c>
      <c r="T15" s="17">
        <v>0</v>
      </c>
      <c r="U15" s="17">
        <v>0</v>
      </c>
      <c r="V15" s="17">
        <v>0</v>
      </c>
      <c r="W15" s="17">
        <v>0</v>
      </c>
      <c r="X15" s="17">
        <v>0</v>
      </c>
      <c r="Y15" s="17">
        <v>3.48826861284426E-2</v>
      </c>
      <c r="Z15" s="17">
        <v>0</v>
      </c>
      <c r="AA15" s="17">
        <v>0</v>
      </c>
      <c r="AB15" s="17">
        <v>0</v>
      </c>
      <c r="AC15" s="17">
        <v>5.2755965157969299E-2</v>
      </c>
      <c r="AD15" s="17">
        <v>0</v>
      </c>
      <c r="AE15" s="17"/>
      <c r="AF15" s="17">
        <v>0</v>
      </c>
      <c r="AG15" s="17">
        <v>0.12810598868265</v>
      </c>
      <c r="AH15" s="17">
        <v>0</v>
      </c>
      <c r="AI15" s="17">
        <v>0</v>
      </c>
      <c r="AJ15" s="17">
        <v>0</v>
      </c>
      <c r="AK15" s="17">
        <v>0</v>
      </c>
      <c r="AL15" s="17">
        <v>0</v>
      </c>
      <c r="AM15" s="17">
        <v>0</v>
      </c>
      <c r="AN15" s="17">
        <v>4.0989345681559798E-2</v>
      </c>
      <c r="AO15" s="17">
        <v>0</v>
      </c>
      <c r="AP15" s="17">
        <v>0</v>
      </c>
      <c r="AQ15" s="17">
        <v>0</v>
      </c>
      <c r="AR15" s="17">
        <v>0</v>
      </c>
      <c r="AS15" s="17">
        <v>0</v>
      </c>
      <c r="AT15" s="17">
        <v>0</v>
      </c>
      <c r="AU15" s="17">
        <v>3.9621874611999099E-2</v>
      </c>
      <c r="AV15" s="17"/>
      <c r="AW15" s="17">
        <v>0</v>
      </c>
      <c r="AX15" s="17">
        <v>2.31294917772824E-2</v>
      </c>
      <c r="AY15" s="17">
        <v>1.1141317156080801E-2</v>
      </c>
      <c r="AZ15" s="17">
        <v>0</v>
      </c>
      <c r="BA15" s="17">
        <v>9.92099210373521E-2</v>
      </c>
      <c r="BB15" s="17"/>
      <c r="BC15" s="17">
        <v>5.0951930828730299E-2</v>
      </c>
      <c r="BD15" s="17">
        <v>7.1772050804169898E-3</v>
      </c>
      <c r="BE15" s="17">
        <v>0</v>
      </c>
      <c r="BF15" s="17">
        <v>1.9754039345766802E-2</v>
      </c>
      <c r="BG15" s="17">
        <v>0</v>
      </c>
      <c r="BH15" s="17"/>
      <c r="BI15" s="17">
        <v>1.38942412469522E-2</v>
      </c>
      <c r="BJ15" s="17"/>
      <c r="BK15" s="17">
        <v>0</v>
      </c>
      <c r="BL15" s="17">
        <v>2.2967107384933301E-2</v>
      </c>
      <c r="BM15" s="17">
        <v>9.3643819973033299E-3</v>
      </c>
      <c r="BN15" s="17">
        <v>0</v>
      </c>
      <c r="BO15" s="17"/>
      <c r="BP15" s="17">
        <v>0</v>
      </c>
      <c r="BQ15" s="17">
        <v>6.9140463145659801E-3</v>
      </c>
      <c r="BR15" s="17">
        <v>0</v>
      </c>
      <c r="BS15" s="17">
        <v>0</v>
      </c>
      <c r="BT15" s="17">
        <v>0</v>
      </c>
      <c r="BU15" s="17"/>
      <c r="BV15" s="17">
        <v>0</v>
      </c>
      <c r="BW15" s="17">
        <v>1.2535994101315499E-2</v>
      </c>
      <c r="BX15" s="17">
        <v>0</v>
      </c>
      <c r="BY15" s="17">
        <v>0</v>
      </c>
      <c r="BZ15" s="17">
        <v>0</v>
      </c>
      <c r="CA15" s="17"/>
      <c r="CB15" s="17">
        <v>1.6527337952815399E-2</v>
      </c>
      <c r="CC15" s="17">
        <v>8.1387482029357701E-3</v>
      </c>
      <c r="CD15" s="17"/>
      <c r="CE15" s="17">
        <v>1.44912488824085E-2</v>
      </c>
      <c r="CF15" s="17"/>
      <c r="CG15" s="17">
        <v>0</v>
      </c>
    </row>
    <row r="16" spans="2:85" x14ac:dyDescent="0.35">
      <c r="B16" s="18" t="s">
        <v>233</v>
      </c>
      <c r="C16" s="17">
        <v>2.7736948768875998E-2</v>
      </c>
      <c r="D16" s="17">
        <v>1.7059954710705202E-2</v>
      </c>
      <c r="E16" s="17">
        <v>3.7269988353373598E-2</v>
      </c>
      <c r="F16" s="17"/>
      <c r="G16" s="17">
        <v>0</v>
      </c>
      <c r="H16" s="17">
        <v>2.4994426196358398E-2</v>
      </c>
      <c r="I16" s="17">
        <v>3.07356027102813E-2</v>
      </c>
      <c r="J16" s="17">
        <v>4.6461197253656099E-2</v>
      </c>
      <c r="K16" s="17">
        <v>0.107956999702818</v>
      </c>
      <c r="L16" s="17">
        <v>0</v>
      </c>
      <c r="M16" s="17"/>
      <c r="N16" s="17">
        <v>8.0875087021108003E-3</v>
      </c>
      <c r="O16" s="17">
        <v>1.92471293249377E-2</v>
      </c>
      <c r="P16" s="17">
        <v>2.4207670199542501E-2</v>
      </c>
      <c r="Q16" s="17">
        <v>6.8470998225781399E-2</v>
      </c>
      <c r="R16" s="17"/>
      <c r="S16" s="17">
        <v>0</v>
      </c>
      <c r="T16" s="17">
        <v>2.2580293922786401E-2</v>
      </c>
      <c r="U16" s="17">
        <v>0</v>
      </c>
      <c r="V16" s="17">
        <v>3.6782825990078698E-2</v>
      </c>
      <c r="W16" s="17">
        <v>0</v>
      </c>
      <c r="X16" s="17">
        <v>3.41509359676044E-2</v>
      </c>
      <c r="Y16" s="17">
        <v>0</v>
      </c>
      <c r="Z16" s="17">
        <v>0</v>
      </c>
      <c r="AA16" s="17">
        <v>3.6610155475733597E-2</v>
      </c>
      <c r="AB16" s="17">
        <v>2.74736494077415E-2</v>
      </c>
      <c r="AC16" s="17">
        <v>6.7715870702436398E-2</v>
      </c>
      <c r="AD16" s="17">
        <v>0.288897109519829</v>
      </c>
      <c r="AE16" s="17"/>
      <c r="AF16" s="17">
        <v>0</v>
      </c>
      <c r="AG16" s="17">
        <v>0</v>
      </c>
      <c r="AH16" s="17">
        <v>5.0868119764595703E-2</v>
      </c>
      <c r="AI16" s="17">
        <v>0</v>
      </c>
      <c r="AJ16" s="17">
        <v>0</v>
      </c>
      <c r="AK16" s="17">
        <v>7.0828849350694903E-2</v>
      </c>
      <c r="AL16" s="17">
        <v>2.8909845839416099E-2</v>
      </c>
      <c r="AM16" s="17">
        <v>5.2185935168204398E-2</v>
      </c>
      <c r="AN16" s="17">
        <v>7.2553386461606195E-2</v>
      </c>
      <c r="AO16" s="17">
        <v>0</v>
      </c>
      <c r="AP16" s="17">
        <v>6.4212501938719704E-2</v>
      </c>
      <c r="AQ16" s="17">
        <v>0</v>
      </c>
      <c r="AR16" s="17">
        <v>0</v>
      </c>
      <c r="AS16" s="17">
        <v>0</v>
      </c>
      <c r="AT16" s="17">
        <v>0</v>
      </c>
      <c r="AU16" s="17">
        <v>0</v>
      </c>
      <c r="AV16" s="17"/>
      <c r="AW16" s="17">
        <v>3.12754059330125E-2</v>
      </c>
      <c r="AX16" s="17">
        <v>4.9759200714534102E-2</v>
      </c>
      <c r="AY16" s="17">
        <v>1.049642383025E-2</v>
      </c>
      <c r="AZ16" s="17">
        <v>2.1483163810750001E-2</v>
      </c>
      <c r="BA16" s="17">
        <v>0</v>
      </c>
      <c r="BB16" s="17"/>
      <c r="BC16" s="17">
        <v>0</v>
      </c>
      <c r="BD16" s="17">
        <v>8.9043867820922506E-3</v>
      </c>
      <c r="BE16" s="17">
        <v>4.95823854083913E-2</v>
      </c>
      <c r="BF16" s="17">
        <v>4.8699081838772397E-2</v>
      </c>
      <c r="BG16" s="17">
        <v>0</v>
      </c>
      <c r="BH16" s="17"/>
      <c r="BI16" s="17">
        <v>2.9551135092652999E-2</v>
      </c>
      <c r="BJ16" s="17"/>
      <c r="BK16" s="17">
        <v>2.62685940018644E-2</v>
      </c>
      <c r="BL16" s="17">
        <v>1.31232048692071E-2</v>
      </c>
      <c r="BM16" s="17">
        <v>3.5496871205179498E-2</v>
      </c>
      <c r="BN16" s="17">
        <v>0</v>
      </c>
      <c r="BO16" s="17"/>
      <c r="BP16" s="17">
        <v>0</v>
      </c>
      <c r="BQ16" s="17">
        <v>6.17157625478576E-3</v>
      </c>
      <c r="BR16" s="17">
        <v>0</v>
      </c>
      <c r="BS16" s="17">
        <v>0</v>
      </c>
      <c r="BT16" s="17">
        <v>0</v>
      </c>
      <c r="BU16" s="17"/>
      <c r="BV16" s="17">
        <v>0</v>
      </c>
      <c r="BW16" s="17">
        <v>0</v>
      </c>
      <c r="BX16" s="17">
        <v>0</v>
      </c>
      <c r="BY16" s="17">
        <v>0</v>
      </c>
      <c r="BZ16" s="17">
        <v>1.9027390505239099E-2</v>
      </c>
      <c r="CA16" s="17"/>
      <c r="CB16" s="17">
        <v>0</v>
      </c>
      <c r="CC16" s="17">
        <v>4.23467146159279E-2</v>
      </c>
      <c r="CD16" s="17"/>
      <c r="CE16" s="17">
        <v>0</v>
      </c>
      <c r="CF16" s="17"/>
      <c r="CG16" s="17">
        <v>0</v>
      </c>
    </row>
    <row r="17" spans="2:85" x14ac:dyDescent="0.35">
      <c r="B17" s="18" t="s">
        <v>140</v>
      </c>
      <c r="C17" s="19">
        <v>0.164025546616301</v>
      </c>
      <c r="D17" s="19">
        <v>0.107166157139373</v>
      </c>
      <c r="E17" s="19">
        <v>0.214843718177846</v>
      </c>
      <c r="F17" s="19"/>
      <c r="G17" s="19">
        <v>0.18742167850612601</v>
      </c>
      <c r="H17" s="19">
        <v>8.9948482033900795E-2</v>
      </c>
      <c r="I17" s="19">
        <v>0.23236693729406299</v>
      </c>
      <c r="J17" s="19">
        <v>0.233982911258202</v>
      </c>
      <c r="K17" s="19">
        <v>0.196775938680917</v>
      </c>
      <c r="L17" s="19">
        <v>9.3228035489276398E-2</v>
      </c>
      <c r="M17" s="19"/>
      <c r="N17" s="19">
        <v>0.10731217770819799</v>
      </c>
      <c r="O17" s="19">
        <v>0.20652268088074299</v>
      </c>
      <c r="P17" s="19">
        <v>0.184732649935507</v>
      </c>
      <c r="Q17" s="19">
        <v>0.174110926622525</v>
      </c>
      <c r="R17" s="19"/>
      <c r="S17" s="19">
        <v>0.152864578335073</v>
      </c>
      <c r="T17" s="19">
        <v>0.12545651654965601</v>
      </c>
      <c r="U17" s="19">
        <v>0.25137940118895902</v>
      </c>
      <c r="V17" s="19">
        <v>0.15176527368454101</v>
      </c>
      <c r="W17" s="19">
        <v>8.4951221328325E-2</v>
      </c>
      <c r="X17" s="19">
        <v>0</v>
      </c>
      <c r="Y17" s="19">
        <v>0.27158422181804998</v>
      </c>
      <c r="Z17" s="19">
        <v>0.10834957113428501</v>
      </c>
      <c r="AA17" s="19">
        <v>0.269584388338592</v>
      </c>
      <c r="AB17" s="19">
        <v>2.8832261226650498E-2</v>
      </c>
      <c r="AC17" s="19">
        <v>0.27261855051585399</v>
      </c>
      <c r="AD17" s="19">
        <v>0.56555829226389998</v>
      </c>
      <c r="AE17" s="19"/>
      <c r="AF17" s="19">
        <v>0</v>
      </c>
      <c r="AG17" s="19">
        <v>0.41603382190160498</v>
      </c>
      <c r="AH17" s="19">
        <v>0.32457350057877998</v>
      </c>
      <c r="AI17" s="19">
        <v>0.22653405204720001</v>
      </c>
      <c r="AJ17" s="19">
        <v>9.6976609879300901E-2</v>
      </c>
      <c r="AK17" s="19">
        <v>0.142833440634307</v>
      </c>
      <c r="AL17" s="19">
        <v>9.9584630627368997E-2</v>
      </c>
      <c r="AM17" s="19">
        <v>0.218228359374978</v>
      </c>
      <c r="AN17" s="19">
        <v>0.107248366714898</v>
      </c>
      <c r="AO17" s="19">
        <v>0.128943740851519</v>
      </c>
      <c r="AP17" s="19">
        <v>0.12303870331928</v>
      </c>
      <c r="AQ17" s="19">
        <v>0.212163774223188</v>
      </c>
      <c r="AR17" s="19">
        <v>9.6598561143910605E-2</v>
      </c>
      <c r="AS17" s="19">
        <v>0.118760782560591</v>
      </c>
      <c r="AT17" s="19">
        <v>7.2571499700106595E-2</v>
      </c>
      <c r="AU17" s="19">
        <v>9.0255400119467394E-2</v>
      </c>
      <c r="AV17" s="19"/>
      <c r="AW17" s="19">
        <v>0.217213944561752</v>
      </c>
      <c r="AX17" s="19">
        <v>0.19909252704484301</v>
      </c>
      <c r="AY17" s="19">
        <v>0.156832021757836</v>
      </c>
      <c r="AZ17" s="19">
        <v>8.7950795095284695E-2</v>
      </c>
      <c r="BA17" s="19">
        <v>6.9945805101933697E-2</v>
      </c>
      <c r="BB17" s="19"/>
      <c r="BC17" s="19">
        <v>0.13528384368832799</v>
      </c>
      <c r="BD17" s="19">
        <v>0.14983982572014501</v>
      </c>
      <c r="BE17" s="19">
        <v>0.15323622049095001</v>
      </c>
      <c r="BF17" s="19">
        <v>0.25841084162733102</v>
      </c>
      <c r="BG17" s="19">
        <v>0.16581590162986101</v>
      </c>
      <c r="BH17" s="19"/>
      <c r="BI17" s="19">
        <v>0.14023184383221801</v>
      </c>
      <c r="BJ17" s="19"/>
      <c r="BK17" s="19">
        <v>0.18487498187894799</v>
      </c>
      <c r="BL17" s="19">
        <v>0.17237036882240001</v>
      </c>
      <c r="BM17" s="19">
        <v>0.15073002472513</v>
      </c>
      <c r="BN17" s="19">
        <v>0.27014881562964599</v>
      </c>
      <c r="BO17" s="19"/>
      <c r="BP17" s="19">
        <v>6.4523734331320096E-2</v>
      </c>
      <c r="BQ17" s="19">
        <v>0.126259757656216</v>
      </c>
      <c r="BR17" s="19">
        <v>3.36001424361499E-2</v>
      </c>
      <c r="BS17" s="19">
        <v>0.15995090444348301</v>
      </c>
      <c r="BT17" s="19">
        <v>0.11403916763140499</v>
      </c>
      <c r="BU17" s="19"/>
      <c r="BV17" s="19">
        <v>5.5903751661937201E-2</v>
      </c>
      <c r="BW17" s="19">
        <v>8.8455902812169598E-2</v>
      </c>
      <c r="BX17" s="19">
        <v>8.6460259042999102E-2</v>
      </c>
      <c r="BY17" s="19">
        <v>5.7063008827558298E-2</v>
      </c>
      <c r="BZ17" s="19">
        <v>0.114015917809706</v>
      </c>
      <c r="CA17" s="19"/>
      <c r="CB17" s="19">
        <v>0.116821997862423</v>
      </c>
      <c r="CC17" s="19">
        <v>0.18888887243452901</v>
      </c>
      <c r="CD17" s="19"/>
      <c r="CE17" s="19">
        <v>0.10225248132773</v>
      </c>
      <c r="CF17" s="19"/>
      <c r="CG17" s="19">
        <v>0.11433631347189099</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370</v>
      </c>
      <c r="D7" s="10">
        <v>194</v>
      </c>
      <c r="E7" s="10">
        <v>175</v>
      </c>
      <c r="F7" s="10"/>
      <c r="G7" s="10">
        <v>20</v>
      </c>
      <c r="H7" s="10">
        <v>70</v>
      </c>
      <c r="I7" s="10">
        <v>72</v>
      </c>
      <c r="J7" s="10">
        <v>68</v>
      </c>
      <c r="K7" s="10">
        <v>57</v>
      </c>
      <c r="L7" s="10">
        <v>83</v>
      </c>
      <c r="M7" s="10"/>
      <c r="N7" s="10">
        <v>115</v>
      </c>
      <c r="O7" s="10">
        <v>106</v>
      </c>
      <c r="P7" s="10">
        <v>75</v>
      </c>
      <c r="Q7" s="10">
        <v>73</v>
      </c>
      <c r="R7" s="10"/>
      <c r="S7" s="10">
        <v>60</v>
      </c>
      <c r="T7" s="10">
        <v>59</v>
      </c>
      <c r="U7" s="10">
        <v>32</v>
      </c>
      <c r="V7" s="10">
        <v>29</v>
      </c>
      <c r="W7" s="10">
        <v>27</v>
      </c>
      <c r="X7" s="10">
        <v>32</v>
      </c>
      <c r="Y7" s="10">
        <v>30</v>
      </c>
      <c r="Z7" s="10">
        <v>8</v>
      </c>
      <c r="AA7" s="10">
        <v>47</v>
      </c>
      <c r="AB7" s="10">
        <v>23</v>
      </c>
      <c r="AC7" s="10">
        <v>17</v>
      </c>
      <c r="AD7" s="10">
        <v>6</v>
      </c>
      <c r="AE7" s="10"/>
      <c r="AF7" s="10">
        <v>2</v>
      </c>
      <c r="AG7" s="10">
        <v>11</v>
      </c>
      <c r="AH7" s="10">
        <v>21</v>
      </c>
      <c r="AI7" s="10">
        <v>18</v>
      </c>
      <c r="AJ7" s="10">
        <v>27</v>
      </c>
      <c r="AK7" s="10">
        <v>49</v>
      </c>
      <c r="AL7" s="10">
        <v>33</v>
      </c>
      <c r="AM7" s="10">
        <v>34</v>
      </c>
      <c r="AN7" s="10">
        <v>22</v>
      </c>
      <c r="AO7" s="10">
        <v>20</v>
      </c>
      <c r="AP7" s="10">
        <v>31</v>
      </c>
      <c r="AQ7" s="10">
        <v>20</v>
      </c>
      <c r="AR7" s="10">
        <v>22</v>
      </c>
      <c r="AS7" s="10">
        <v>7</v>
      </c>
      <c r="AT7" s="10">
        <v>13</v>
      </c>
      <c r="AU7" s="10">
        <v>24</v>
      </c>
      <c r="AV7" s="10"/>
      <c r="AW7" s="10">
        <v>85</v>
      </c>
      <c r="AX7" s="10">
        <v>81</v>
      </c>
      <c r="AY7" s="10">
        <v>110</v>
      </c>
      <c r="AZ7" s="10">
        <v>49</v>
      </c>
      <c r="BA7" s="10">
        <v>3</v>
      </c>
      <c r="BB7" s="10"/>
      <c r="BC7" s="10">
        <v>37</v>
      </c>
      <c r="BD7" s="10">
        <v>139</v>
      </c>
      <c r="BE7" s="10">
        <v>132</v>
      </c>
      <c r="BF7" s="10">
        <v>52</v>
      </c>
      <c r="BG7" s="10">
        <v>10</v>
      </c>
      <c r="BH7" s="10"/>
      <c r="BI7" s="10">
        <v>298</v>
      </c>
      <c r="BJ7" s="10"/>
      <c r="BK7" s="10">
        <v>64</v>
      </c>
      <c r="BL7" s="10">
        <v>120</v>
      </c>
      <c r="BM7" s="10">
        <v>181</v>
      </c>
      <c r="BN7" s="10">
        <v>5</v>
      </c>
      <c r="BO7" s="10"/>
      <c r="BP7" s="10">
        <v>73</v>
      </c>
      <c r="BQ7" s="10">
        <v>128</v>
      </c>
      <c r="BR7" s="10">
        <v>29</v>
      </c>
      <c r="BS7" s="10">
        <v>38</v>
      </c>
      <c r="BT7" s="10">
        <v>33</v>
      </c>
      <c r="BU7" s="10"/>
      <c r="BV7" s="10">
        <v>62</v>
      </c>
      <c r="BW7" s="10">
        <v>79</v>
      </c>
      <c r="BX7" s="10">
        <v>37</v>
      </c>
      <c r="BY7" s="10">
        <v>85</v>
      </c>
      <c r="BZ7" s="10">
        <v>43</v>
      </c>
      <c r="CA7" s="10"/>
      <c r="CB7" s="10">
        <v>139</v>
      </c>
      <c r="CC7" s="10">
        <v>231</v>
      </c>
      <c r="CD7" s="10"/>
      <c r="CE7" s="10">
        <v>68</v>
      </c>
      <c r="CF7" s="10"/>
      <c r="CG7" s="10">
        <v>37</v>
      </c>
    </row>
    <row r="8" spans="2:85" ht="30" customHeight="1" x14ac:dyDescent="0.35">
      <c r="B8" s="11" t="s">
        <v>20</v>
      </c>
      <c r="C8" s="11">
        <v>359</v>
      </c>
      <c r="D8" s="11">
        <v>186</v>
      </c>
      <c r="E8" s="11">
        <v>172</v>
      </c>
      <c r="F8" s="11"/>
      <c r="G8" s="11">
        <v>38</v>
      </c>
      <c r="H8" s="11">
        <v>64</v>
      </c>
      <c r="I8" s="11">
        <v>67</v>
      </c>
      <c r="J8" s="11">
        <v>65</v>
      </c>
      <c r="K8" s="11">
        <v>49</v>
      </c>
      <c r="L8" s="11">
        <v>76</v>
      </c>
      <c r="M8" s="11"/>
      <c r="N8" s="11">
        <v>101</v>
      </c>
      <c r="O8" s="11">
        <v>99</v>
      </c>
      <c r="P8" s="11">
        <v>76</v>
      </c>
      <c r="Q8" s="11">
        <v>81</v>
      </c>
      <c r="R8" s="11"/>
      <c r="S8" s="11">
        <v>51</v>
      </c>
      <c r="T8" s="11">
        <v>57</v>
      </c>
      <c r="U8" s="11">
        <v>28</v>
      </c>
      <c r="V8" s="11">
        <v>31</v>
      </c>
      <c r="W8" s="11">
        <v>23</v>
      </c>
      <c r="X8" s="11">
        <v>31</v>
      </c>
      <c r="Y8" s="11">
        <v>27</v>
      </c>
      <c r="Z8" s="11">
        <v>8</v>
      </c>
      <c r="AA8" s="11">
        <v>43</v>
      </c>
      <c r="AB8" s="11">
        <v>32</v>
      </c>
      <c r="AC8" s="11">
        <v>16</v>
      </c>
      <c r="AD8" s="11">
        <v>10</v>
      </c>
      <c r="AE8" s="11"/>
      <c r="AF8" s="11">
        <v>2</v>
      </c>
      <c r="AG8" s="11">
        <v>11</v>
      </c>
      <c r="AH8" s="11">
        <v>22</v>
      </c>
      <c r="AI8" s="11">
        <v>18</v>
      </c>
      <c r="AJ8" s="11">
        <v>25</v>
      </c>
      <c r="AK8" s="11">
        <v>51</v>
      </c>
      <c r="AL8" s="11">
        <v>33</v>
      </c>
      <c r="AM8" s="11">
        <v>34</v>
      </c>
      <c r="AN8" s="11">
        <v>21</v>
      </c>
      <c r="AO8" s="11">
        <v>20</v>
      </c>
      <c r="AP8" s="11">
        <v>30</v>
      </c>
      <c r="AQ8" s="11">
        <v>18</v>
      </c>
      <c r="AR8" s="11">
        <v>20</v>
      </c>
      <c r="AS8" s="11">
        <v>7</v>
      </c>
      <c r="AT8" s="11">
        <v>10</v>
      </c>
      <c r="AU8" s="11">
        <v>19</v>
      </c>
      <c r="AV8" s="11"/>
      <c r="AW8" s="11">
        <v>87</v>
      </c>
      <c r="AX8" s="11">
        <v>82</v>
      </c>
      <c r="AY8" s="11">
        <v>103</v>
      </c>
      <c r="AZ8" s="11">
        <v>45</v>
      </c>
      <c r="BA8" s="11">
        <v>2</v>
      </c>
      <c r="BB8" s="11"/>
      <c r="BC8" s="11">
        <v>40</v>
      </c>
      <c r="BD8" s="11">
        <v>132</v>
      </c>
      <c r="BE8" s="11">
        <v>126</v>
      </c>
      <c r="BF8" s="11">
        <v>52</v>
      </c>
      <c r="BG8" s="11">
        <v>9</v>
      </c>
      <c r="BH8" s="11"/>
      <c r="BI8" s="11">
        <v>292</v>
      </c>
      <c r="BJ8" s="11"/>
      <c r="BK8" s="11">
        <v>64</v>
      </c>
      <c r="BL8" s="11">
        <v>121</v>
      </c>
      <c r="BM8" s="11">
        <v>167</v>
      </c>
      <c r="BN8" s="11">
        <v>7</v>
      </c>
      <c r="BO8" s="11"/>
      <c r="BP8" s="11">
        <v>66</v>
      </c>
      <c r="BQ8" s="11">
        <v>120</v>
      </c>
      <c r="BR8" s="11">
        <v>27</v>
      </c>
      <c r="BS8" s="11">
        <v>37</v>
      </c>
      <c r="BT8" s="11">
        <v>38</v>
      </c>
      <c r="BU8" s="11"/>
      <c r="BV8" s="11">
        <v>55</v>
      </c>
      <c r="BW8" s="11">
        <v>76</v>
      </c>
      <c r="BX8" s="11">
        <v>35</v>
      </c>
      <c r="BY8" s="11">
        <v>81</v>
      </c>
      <c r="BZ8" s="11">
        <v>49</v>
      </c>
      <c r="CA8" s="11"/>
      <c r="CB8" s="11">
        <v>129</v>
      </c>
      <c r="CC8" s="11">
        <v>230</v>
      </c>
      <c r="CD8" s="11"/>
      <c r="CE8" s="11">
        <v>65</v>
      </c>
      <c r="CF8" s="11"/>
      <c r="CG8" s="11">
        <v>33</v>
      </c>
    </row>
    <row r="9" spans="2:85" x14ac:dyDescent="0.35">
      <c r="B9" s="18" t="s">
        <v>76</v>
      </c>
      <c r="C9" s="17">
        <v>0.30823275239807402</v>
      </c>
      <c r="D9" s="17">
        <v>0.33424987095474001</v>
      </c>
      <c r="E9" s="17">
        <v>0.28264892588951201</v>
      </c>
      <c r="F9" s="17"/>
      <c r="G9" s="17">
        <v>0.23090572066359799</v>
      </c>
      <c r="H9" s="17">
        <v>0.45253361119143198</v>
      </c>
      <c r="I9" s="17">
        <v>0.25742467269042302</v>
      </c>
      <c r="J9" s="17">
        <v>0.32997178697051999</v>
      </c>
      <c r="K9" s="17">
        <v>0.235698392159123</v>
      </c>
      <c r="L9" s="17">
        <v>0.29756619505970899</v>
      </c>
      <c r="M9" s="17"/>
      <c r="N9" s="17">
        <v>0.37065932243036898</v>
      </c>
      <c r="O9" s="17">
        <v>0.28287308231179398</v>
      </c>
      <c r="P9" s="17">
        <v>0.30725714593546699</v>
      </c>
      <c r="Q9" s="17">
        <v>0.26859205641885497</v>
      </c>
      <c r="R9" s="17"/>
      <c r="S9" s="17">
        <v>0.46672748999597602</v>
      </c>
      <c r="T9" s="17">
        <v>0.16051560301763601</v>
      </c>
      <c r="U9" s="17">
        <v>0.22909557382062201</v>
      </c>
      <c r="V9" s="17">
        <v>0.31444284876788198</v>
      </c>
      <c r="W9" s="17">
        <v>0.35587582046137201</v>
      </c>
      <c r="X9" s="17">
        <v>0.11562638250867099</v>
      </c>
      <c r="Y9" s="17">
        <v>0.45137572212981197</v>
      </c>
      <c r="Z9" s="17">
        <v>0.51707016912891501</v>
      </c>
      <c r="AA9" s="17">
        <v>0.39351512042333098</v>
      </c>
      <c r="AB9" s="17">
        <v>0.36053481898694301</v>
      </c>
      <c r="AC9" s="17">
        <v>0.27970476701137797</v>
      </c>
      <c r="AD9" s="17">
        <v>0</v>
      </c>
      <c r="AE9" s="17"/>
      <c r="AF9" s="17">
        <v>0</v>
      </c>
      <c r="AG9" s="17">
        <v>0</v>
      </c>
      <c r="AH9" s="17">
        <v>0.132160558954592</v>
      </c>
      <c r="AI9" s="17">
        <v>0.23837140001414001</v>
      </c>
      <c r="AJ9" s="17">
        <v>0.37376068416123398</v>
      </c>
      <c r="AK9" s="17">
        <v>0.44531070224062502</v>
      </c>
      <c r="AL9" s="17">
        <v>0.22893353518767001</v>
      </c>
      <c r="AM9" s="17">
        <v>0.226203221361679</v>
      </c>
      <c r="AN9" s="17">
        <v>0.21100354295865201</v>
      </c>
      <c r="AO9" s="17">
        <v>0.21891138701357599</v>
      </c>
      <c r="AP9" s="17">
        <v>0.43092535325041098</v>
      </c>
      <c r="AQ9" s="17">
        <v>0.36439434224897599</v>
      </c>
      <c r="AR9" s="17">
        <v>0.30499766614134399</v>
      </c>
      <c r="AS9" s="17">
        <v>0.40589813582416301</v>
      </c>
      <c r="AT9" s="17">
        <v>0.33367817122096499</v>
      </c>
      <c r="AU9" s="17">
        <v>0.56580197704166102</v>
      </c>
      <c r="AV9" s="17"/>
      <c r="AW9" s="17">
        <v>0.31808011596741398</v>
      </c>
      <c r="AX9" s="17">
        <v>0.19108810635703299</v>
      </c>
      <c r="AY9" s="17">
        <v>0.31603148598297898</v>
      </c>
      <c r="AZ9" s="17">
        <v>0.52256657995572697</v>
      </c>
      <c r="BA9" s="17">
        <v>0.27529414448582701</v>
      </c>
      <c r="BB9" s="17"/>
      <c r="BC9" s="17">
        <v>0.414651301935137</v>
      </c>
      <c r="BD9" s="17">
        <v>0.27832977246483098</v>
      </c>
      <c r="BE9" s="17">
        <v>0.32823092827660399</v>
      </c>
      <c r="BF9" s="17">
        <v>0.21750732542683501</v>
      </c>
      <c r="BG9" s="17">
        <v>0.52096083438013296</v>
      </c>
      <c r="BH9" s="17"/>
      <c r="BI9" s="17">
        <v>0.29973764452172302</v>
      </c>
      <c r="BJ9" s="17"/>
      <c r="BK9" s="17">
        <v>0.24736204906959799</v>
      </c>
      <c r="BL9" s="17">
        <v>0.30386642321782198</v>
      </c>
      <c r="BM9" s="17">
        <v>0.34237232539997198</v>
      </c>
      <c r="BN9" s="17">
        <v>0.13331488167199401</v>
      </c>
      <c r="BO9" s="17"/>
      <c r="BP9" s="17">
        <v>9.5867078270553394E-2</v>
      </c>
      <c r="BQ9" s="17">
        <v>0.62588805512273304</v>
      </c>
      <c r="BR9" s="17">
        <v>0.33821572817843598</v>
      </c>
      <c r="BS9" s="17">
        <v>3.0782969036347699E-2</v>
      </c>
      <c r="BT9" s="17">
        <v>0.23042111858217301</v>
      </c>
      <c r="BU9" s="17"/>
      <c r="BV9" s="17">
        <v>0.14806316691424501</v>
      </c>
      <c r="BW9" s="17">
        <v>0.81774849779177305</v>
      </c>
      <c r="BX9" s="17">
        <v>0.39576299357629402</v>
      </c>
      <c r="BY9" s="17">
        <v>8.0375084994224993E-2</v>
      </c>
      <c r="BZ9" s="17">
        <v>0.21253144478686001</v>
      </c>
      <c r="CA9" s="17"/>
      <c r="CB9" s="17">
        <v>0.165189425339556</v>
      </c>
      <c r="CC9" s="17">
        <v>0.38865280406060998</v>
      </c>
      <c r="CD9" s="17"/>
      <c r="CE9" s="17">
        <v>0.85696107268538502</v>
      </c>
      <c r="CF9" s="17"/>
      <c r="CG9" s="17">
        <v>0.369075919101512</v>
      </c>
    </row>
    <row r="10" spans="2:85" x14ac:dyDescent="0.35">
      <c r="B10" s="18" t="s">
        <v>75</v>
      </c>
      <c r="C10" s="17">
        <v>0.11396371300123501</v>
      </c>
      <c r="D10" s="17">
        <v>0.12597961771671401</v>
      </c>
      <c r="E10" s="17">
        <v>0.101917477509606</v>
      </c>
      <c r="F10" s="17"/>
      <c r="G10" s="17">
        <v>0</v>
      </c>
      <c r="H10" s="17">
        <v>5.8610366266748502E-2</v>
      </c>
      <c r="I10" s="17">
        <v>0.123173004882571</v>
      </c>
      <c r="J10" s="17">
        <v>0.119517443294369</v>
      </c>
      <c r="K10" s="17">
        <v>0.169999916562042</v>
      </c>
      <c r="L10" s="17">
        <v>0.168751427861739</v>
      </c>
      <c r="M10" s="17"/>
      <c r="N10" s="17">
        <v>0.18662965542166099</v>
      </c>
      <c r="O10" s="17">
        <v>0.108452496994884</v>
      </c>
      <c r="P10" s="17">
        <v>4.8250107167465799E-2</v>
      </c>
      <c r="Q10" s="17">
        <v>9.4379608086605699E-2</v>
      </c>
      <c r="R10" s="17"/>
      <c r="S10" s="17">
        <v>9.7695670292672607E-2</v>
      </c>
      <c r="T10" s="17">
        <v>0.181366914000577</v>
      </c>
      <c r="U10" s="17">
        <v>0.182510768448715</v>
      </c>
      <c r="V10" s="17">
        <v>6.0859684393407901E-2</v>
      </c>
      <c r="W10" s="17">
        <v>6.8233489735984601E-2</v>
      </c>
      <c r="X10" s="17">
        <v>0.10931186379013499</v>
      </c>
      <c r="Y10" s="17">
        <v>0.18875869785396901</v>
      </c>
      <c r="Z10" s="17">
        <v>0.23090888664423001</v>
      </c>
      <c r="AA10" s="17">
        <v>5.3952141128846401E-2</v>
      </c>
      <c r="AB10" s="17">
        <v>0.10153608507834599</v>
      </c>
      <c r="AC10" s="17">
        <v>5.5706020139018798E-2</v>
      </c>
      <c r="AD10" s="17">
        <v>0</v>
      </c>
      <c r="AE10" s="17"/>
      <c r="AF10" s="17">
        <v>0</v>
      </c>
      <c r="AG10" s="17">
        <v>0</v>
      </c>
      <c r="AH10" s="17">
        <v>0.19779044957765499</v>
      </c>
      <c r="AI10" s="17">
        <v>4.7288596263204898E-2</v>
      </c>
      <c r="AJ10" s="17">
        <v>6.7925036271462597E-2</v>
      </c>
      <c r="AK10" s="17">
        <v>0.13935890763325001</v>
      </c>
      <c r="AL10" s="17">
        <v>8.3014827253673595E-2</v>
      </c>
      <c r="AM10" s="17">
        <v>0.13076740690140301</v>
      </c>
      <c r="AN10" s="17">
        <v>8.3459511905170203E-2</v>
      </c>
      <c r="AO10" s="17">
        <v>0.100442587566204</v>
      </c>
      <c r="AP10" s="17">
        <v>9.0226658566338297E-2</v>
      </c>
      <c r="AQ10" s="17">
        <v>5.3063464618383002E-2</v>
      </c>
      <c r="AR10" s="17">
        <v>0.253063291792541</v>
      </c>
      <c r="AS10" s="17">
        <v>0</v>
      </c>
      <c r="AT10" s="17">
        <v>0.283651383291116</v>
      </c>
      <c r="AU10" s="17">
        <v>0.18253728274028699</v>
      </c>
      <c r="AV10" s="17"/>
      <c r="AW10" s="17">
        <v>0.16949669604342699</v>
      </c>
      <c r="AX10" s="17">
        <v>5.6566776104780003E-2</v>
      </c>
      <c r="AY10" s="17">
        <v>0.105536028179888</v>
      </c>
      <c r="AZ10" s="17">
        <v>0.13809257043503401</v>
      </c>
      <c r="BA10" s="17">
        <v>0</v>
      </c>
      <c r="BB10" s="17"/>
      <c r="BC10" s="17">
        <v>0.14649978218262599</v>
      </c>
      <c r="BD10" s="17">
        <v>0.13573262570049799</v>
      </c>
      <c r="BE10" s="17">
        <v>9.7477243828773097E-2</v>
      </c>
      <c r="BF10" s="17">
        <v>9.2909854329547306E-2</v>
      </c>
      <c r="BG10" s="17">
        <v>0</v>
      </c>
      <c r="BH10" s="17"/>
      <c r="BI10" s="17">
        <v>0.11993211367004999</v>
      </c>
      <c r="BJ10" s="17"/>
      <c r="BK10" s="17">
        <v>0.112680963295789</v>
      </c>
      <c r="BL10" s="17">
        <v>0.111870867083693</v>
      </c>
      <c r="BM10" s="17">
        <v>0.12086851528668301</v>
      </c>
      <c r="BN10" s="17">
        <v>0</v>
      </c>
      <c r="BO10" s="17"/>
      <c r="BP10" s="17">
        <v>0.48664320731282601</v>
      </c>
      <c r="BQ10" s="17">
        <v>4.0440581669115398E-2</v>
      </c>
      <c r="BR10" s="17">
        <v>0</v>
      </c>
      <c r="BS10" s="17">
        <v>2.5379120552703902E-2</v>
      </c>
      <c r="BT10" s="17">
        <v>2.17821994132338E-2</v>
      </c>
      <c r="BU10" s="17"/>
      <c r="BV10" s="17">
        <v>0.65817371936685798</v>
      </c>
      <c r="BW10" s="17">
        <v>0</v>
      </c>
      <c r="BX10" s="17">
        <v>2.4150939037748401E-2</v>
      </c>
      <c r="BY10" s="17">
        <v>2.1597988265287301E-2</v>
      </c>
      <c r="BZ10" s="17">
        <v>0</v>
      </c>
      <c r="CA10" s="17"/>
      <c r="CB10" s="17">
        <v>0.134568256037709</v>
      </c>
      <c r="CC10" s="17">
        <v>0.10237968143855899</v>
      </c>
      <c r="CD10" s="17"/>
      <c r="CE10" s="17">
        <v>0</v>
      </c>
      <c r="CF10" s="17"/>
      <c r="CG10" s="17">
        <v>6.5835695254132007E-2</v>
      </c>
    </row>
    <row r="11" spans="2:85" x14ac:dyDescent="0.35">
      <c r="B11" s="18" t="s">
        <v>77</v>
      </c>
      <c r="C11" s="17">
        <v>5.2374785254185E-2</v>
      </c>
      <c r="D11" s="17">
        <v>6.4780690968946203E-2</v>
      </c>
      <c r="E11" s="17">
        <v>3.9407659448752803E-2</v>
      </c>
      <c r="F11" s="17"/>
      <c r="G11" s="17">
        <v>8.5923704437578297E-2</v>
      </c>
      <c r="H11" s="17">
        <v>2.6177225503409101E-2</v>
      </c>
      <c r="I11" s="17">
        <v>5.1073819640276998E-2</v>
      </c>
      <c r="J11" s="17">
        <v>4.2343326564283801E-2</v>
      </c>
      <c r="K11" s="17">
        <v>5.7558555237535003E-2</v>
      </c>
      <c r="L11" s="17">
        <v>6.4127370089730601E-2</v>
      </c>
      <c r="M11" s="17"/>
      <c r="N11" s="17">
        <v>5.7554198742678898E-2</v>
      </c>
      <c r="O11" s="17">
        <v>5.4647249832640299E-2</v>
      </c>
      <c r="P11" s="17">
        <v>5.6401007491232502E-2</v>
      </c>
      <c r="Q11" s="17">
        <v>2.03273696222072E-2</v>
      </c>
      <c r="R11" s="17"/>
      <c r="S11" s="17">
        <v>6.4647988458746503E-2</v>
      </c>
      <c r="T11" s="17">
        <v>9.0987102264727601E-2</v>
      </c>
      <c r="U11" s="17">
        <v>0</v>
      </c>
      <c r="V11" s="17">
        <v>2.8928191201208899E-2</v>
      </c>
      <c r="W11" s="17">
        <v>3.4857728017584799E-2</v>
      </c>
      <c r="X11" s="17">
        <v>0.102141537388973</v>
      </c>
      <c r="Y11" s="17">
        <v>6.7669309125612906E-2</v>
      </c>
      <c r="Z11" s="17">
        <v>0</v>
      </c>
      <c r="AA11" s="17">
        <v>5.7122676953943199E-2</v>
      </c>
      <c r="AB11" s="17">
        <v>3.3841053491469202E-2</v>
      </c>
      <c r="AC11" s="17">
        <v>0</v>
      </c>
      <c r="AD11" s="17">
        <v>0</v>
      </c>
      <c r="AE11" s="17"/>
      <c r="AF11" s="17">
        <v>0</v>
      </c>
      <c r="AG11" s="17">
        <v>7.4671514327235594E-2</v>
      </c>
      <c r="AH11" s="17">
        <v>3.8421955677219198E-2</v>
      </c>
      <c r="AI11" s="17">
        <v>9.1703980788631595E-2</v>
      </c>
      <c r="AJ11" s="17">
        <v>0</v>
      </c>
      <c r="AK11" s="17">
        <v>5.0900586263062E-2</v>
      </c>
      <c r="AL11" s="17">
        <v>2.6861456893192099E-2</v>
      </c>
      <c r="AM11" s="17">
        <v>0.13170244137468801</v>
      </c>
      <c r="AN11" s="17">
        <v>0.129536914975973</v>
      </c>
      <c r="AO11" s="17">
        <v>4.2414102627919101E-2</v>
      </c>
      <c r="AP11" s="17">
        <v>0</v>
      </c>
      <c r="AQ11" s="17">
        <v>0</v>
      </c>
      <c r="AR11" s="17">
        <v>4.3243026829830902E-2</v>
      </c>
      <c r="AS11" s="17">
        <v>0.12795650847481099</v>
      </c>
      <c r="AT11" s="17">
        <v>7.8148459761038305E-2</v>
      </c>
      <c r="AU11" s="17">
        <v>3.3929409564163099E-2</v>
      </c>
      <c r="AV11" s="17"/>
      <c r="AW11" s="17">
        <v>1.96504896217564E-2</v>
      </c>
      <c r="AX11" s="17">
        <v>5.1636219981093398E-2</v>
      </c>
      <c r="AY11" s="17">
        <v>9.9815923851635596E-2</v>
      </c>
      <c r="AZ11" s="17">
        <v>3.7180597857525498E-2</v>
      </c>
      <c r="BA11" s="17">
        <v>0.366130039589256</v>
      </c>
      <c r="BB11" s="17"/>
      <c r="BC11" s="17">
        <v>2.08429068537547E-2</v>
      </c>
      <c r="BD11" s="17">
        <v>6.8568714270225303E-2</v>
      </c>
      <c r="BE11" s="17">
        <v>5.7115905090993797E-2</v>
      </c>
      <c r="BF11" s="17">
        <v>3.2839837771076401E-2</v>
      </c>
      <c r="BG11" s="17">
        <v>0</v>
      </c>
      <c r="BH11" s="17"/>
      <c r="BI11" s="17">
        <v>4.6473557149796299E-2</v>
      </c>
      <c r="BJ11" s="17"/>
      <c r="BK11" s="17">
        <v>8.23235651186002E-2</v>
      </c>
      <c r="BL11" s="17">
        <v>4.2325509281766698E-2</v>
      </c>
      <c r="BM11" s="17">
        <v>4.0609540241324897E-2</v>
      </c>
      <c r="BN11" s="17">
        <v>0.228413614117181</v>
      </c>
      <c r="BO11" s="17"/>
      <c r="BP11" s="17">
        <v>3.8141377019986898E-2</v>
      </c>
      <c r="BQ11" s="17">
        <v>1.5218559126319701E-2</v>
      </c>
      <c r="BR11" s="17">
        <v>0.416650745254454</v>
      </c>
      <c r="BS11" s="17">
        <v>0</v>
      </c>
      <c r="BT11" s="17">
        <v>2.17821994132338E-2</v>
      </c>
      <c r="BU11" s="17"/>
      <c r="BV11" s="17">
        <v>2.97450035133211E-2</v>
      </c>
      <c r="BW11" s="17">
        <v>0</v>
      </c>
      <c r="BX11" s="17">
        <v>0.42257088429840101</v>
      </c>
      <c r="BY11" s="17">
        <v>0</v>
      </c>
      <c r="BZ11" s="17">
        <v>1.8014563959961101E-2</v>
      </c>
      <c r="CA11" s="17"/>
      <c r="CB11" s="17">
        <v>1.29840073122485E-2</v>
      </c>
      <c r="CC11" s="17">
        <v>7.4520581652098197E-2</v>
      </c>
      <c r="CD11" s="17"/>
      <c r="CE11" s="17">
        <v>0</v>
      </c>
      <c r="CF11" s="17"/>
      <c r="CG11" s="17">
        <v>0</v>
      </c>
    </row>
    <row r="12" spans="2:85" x14ac:dyDescent="0.35">
      <c r="B12" s="18" t="s">
        <v>79</v>
      </c>
      <c r="C12" s="17">
        <v>0.11505674317544</v>
      </c>
      <c r="D12" s="17">
        <v>0.103200610880719</v>
      </c>
      <c r="E12" s="17">
        <v>0.12878933418990701</v>
      </c>
      <c r="F12" s="17"/>
      <c r="G12" s="17">
        <v>0.33029768309451102</v>
      </c>
      <c r="H12" s="17">
        <v>0.14007065545956299</v>
      </c>
      <c r="I12" s="17">
        <v>0.16810050393110201</v>
      </c>
      <c r="J12" s="17">
        <v>7.0289192220250596E-2</v>
      </c>
      <c r="K12" s="17">
        <v>4.58994316683113E-2</v>
      </c>
      <c r="L12" s="17">
        <v>2.28587986489961E-2</v>
      </c>
      <c r="M12" s="17"/>
      <c r="N12" s="17">
        <v>9.2948330479091804E-2</v>
      </c>
      <c r="O12" s="17">
        <v>9.0361475440305497E-2</v>
      </c>
      <c r="P12" s="17">
        <v>0.196850366077372</v>
      </c>
      <c r="Q12" s="17">
        <v>9.8044534339530504E-2</v>
      </c>
      <c r="R12" s="17"/>
      <c r="S12" s="17">
        <v>9.7557709799416095E-2</v>
      </c>
      <c r="T12" s="17">
        <v>0.15496190479236299</v>
      </c>
      <c r="U12" s="17">
        <v>0.13782042347916401</v>
      </c>
      <c r="V12" s="17">
        <v>0.201995439825291</v>
      </c>
      <c r="W12" s="17">
        <v>3.5089950857783797E-2</v>
      </c>
      <c r="X12" s="17">
        <v>0.137881635067371</v>
      </c>
      <c r="Y12" s="17">
        <v>3.30108179958436E-2</v>
      </c>
      <c r="Z12" s="17">
        <v>0</v>
      </c>
      <c r="AA12" s="17">
        <v>0.107707582233022</v>
      </c>
      <c r="AB12" s="17">
        <v>0</v>
      </c>
      <c r="AC12" s="17">
        <v>0.224305014230292</v>
      </c>
      <c r="AD12" s="17">
        <v>0.29996235698502199</v>
      </c>
      <c r="AE12" s="17"/>
      <c r="AF12" s="17">
        <v>0.62434792775057701</v>
      </c>
      <c r="AG12" s="17">
        <v>0.107689302112947</v>
      </c>
      <c r="AH12" s="17">
        <v>0.16632247381456</v>
      </c>
      <c r="AI12" s="17">
        <v>0.106365914639739</v>
      </c>
      <c r="AJ12" s="17">
        <v>0.106177061988809</v>
      </c>
      <c r="AK12" s="17">
        <v>0.120678856245549</v>
      </c>
      <c r="AL12" s="17">
        <v>2.7290353985065501E-2</v>
      </c>
      <c r="AM12" s="17">
        <v>0.19725832293054099</v>
      </c>
      <c r="AN12" s="17">
        <v>0.122195362985712</v>
      </c>
      <c r="AO12" s="17">
        <v>0.24407457153662299</v>
      </c>
      <c r="AP12" s="17">
        <v>2.6874639247094701E-2</v>
      </c>
      <c r="AQ12" s="17">
        <v>0.13580585681200999</v>
      </c>
      <c r="AR12" s="17">
        <v>4.2377385159826003E-2</v>
      </c>
      <c r="AS12" s="17">
        <v>0.35090358678447398</v>
      </c>
      <c r="AT12" s="17">
        <v>8.2650496257304903E-2</v>
      </c>
      <c r="AU12" s="17">
        <v>9.3454755616093704E-2</v>
      </c>
      <c r="AV12" s="17"/>
      <c r="AW12" s="17">
        <v>8.2564990508709094E-2</v>
      </c>
      <c r="AX12" s="17">
        <v>0.19082840042240601</v>
      </c>
      <c r="AY12" s="17">
        <v>0.129608872372663</v>
      </c>
      <c r="AZ12" s="17">
        <v>5.7119760743977101E-2</v>
      </c>
      <c r="BA12" s="17">
        <v>0</v>
      </c>
      <c r="BB12" s="17"/>
      <c r="BC12" s="17">
        <v>0.100299486346384</v>
      </c>
      <c r="BD12" s="17">
        <v>0.14764168587366699</v>
      </c>
      <c r="BE12" s="17">
        <v>0.101764950229577</v>
      </c>
      <c r="BF12" s="17">
        <v>9.5265714541209107E-2</v>
      </c>
      <c r="BG12" s="17">
        <v>0</v>
      </c>
      <c r="BH12" s="17"/>
      <c r="BI12" s="17">
        <v>0.11754398447584299</v>
      </c>
      <c r="BJ12" s="17"/>
      <c r="BK12" s="17">
        <v>0.12729823984271599</v>
      </c>
      <c r="BL12" s="17">
        <v>9.7166248972683694E-2</v>
      </c>
      <c r="BM12" s="17">
        <v>0.106973723680264</v>
      </c>
      <c r="BN12" s="17">
        <v>0.49769367050336799</v>
      </c>
      <c r="BO12" s="17"/>
      <c r="BP12" s="17">
        <v>1.40268747246509E-2</v>
      </c>
      <c r="BQ12" s="17">
        <v>0.102545175224744</v>
      </c>
      <c r="BR12" s="17">
        <v>6.5442330445700095E-2</v>
      </c>
      <c r="BS12" s="17">
        <v>2.6150920128290799E-2</v>
      </c>
      <c r="BT12" s="17">
        <v>0.58093737892449504</v>
      </c>
      <c r="BU12" s="17"/>
      <c r="BV12" s="17">
        <v>3.2664539115538599E-2</v>
      </c>
      <c r="BW12" s="17">
        <v>3.21013224602852E-2</v>
      </c>
      <c r="BX12" s="17">
        <v>0</v>
      </c>
      <c r="BY12" s="17">
        <v>6.0632293163083099E-2</v>
      </c>
      <c r="BZ12" s="17">
        <v>0.65807723669061502</v>
      </c>
      <c r="CA12" s="17"/>
      <c r="CB12" s="17">
        <v>5.7610771763809597E-2</v>
      </c>
      <c r="CC12" s="17">
        <v>0.147353307326511</v>
      </c>
      <c r="CD12" s="17"/>
      <c r="CE12" s="17">
        <v>3.7676240822902302E-2</v>
      </c>
      <c r="CF12" s="17"/>
      <c r="CG12" s="17">
        <v>7.4001763033697404E-2</v>
      </c>
    </row>
    <row r="13" spans="2:85" x14ac:dyDescent="0.35">
      <c r="B13" s="18" t="s">
        <v>78</v>
      </c>
      <c r="C13" s="17">
        <v>0.18195490998107899</v>
      </c>
      <c r="D13" s="17">
        <v>0.17849402313064899</v>
      </c>
      <c r="E13" s="17">
        <v>0.18716777638160501</v>
      </c>
      <c r="F13" s="17"/>
      <c r="G13" s="17">
        <v>0.16620956897116901</v>
      </c>
      <c r="H13" s="17">
        <v>8.2479743800190006E-2</v>
      </c>
      <c r="I13" s="17">
        <v>0.26499811212109098</v>
      </c>
      <c r="J13" s="17">
        <v>0.17649945477568499</v>
      </c>
      <c r="K13" s="17">
        <v>0.214453813471504</v>
      </c>
      <c r="L13" s="17">
        <v>0.18502235813083401</v>
      </c>
      <c r="M13" s="17"/>
      <c r="N13" s="17">
        <v>0.119951392973367</v>
      </c>
      <c r="O13" s="17">
        <v>0.264736111746675</v>
      </c>
      <c r="P13" s="17">
        <v>0.212453248907124</v>
      </c>
      <c r="Q13" s="17">
        <v>0.13306631110096701</v>
      </c>
      <c r="R13" s="17"/>
      <c r="S13" s="17">
        <v>0.113836672041216</v>
      </c>
      <c r="T13" s="17">
        <v>0.13891603585704701</v>
      </c>
      <c r="U13" s="17">
        <v>0.19780942193183901</v>
      </c>
      <c r="V13" s="17">
        <v>0.267017766996129</v>
      </c>
      <c r="W13" s="17">
        <v>0.16490310977304101</v>
      </c>
      <c r="X13" s="17">
        <v>0.20924403187944601</v>
      </c>
      <c r="Y13" s="17">
        <v>9.7888768573143506E-2</v>
      </c>
      <c r="Z13" s="17">
        <v>0.12781288198730201</v>
      </c>
      <c r="AA13" s="17">
        <v>0.32693330461448</v>
      </c>
      <c r="AB13" s="17">
        <v>0.227592891672562</v>
      </c>
      <c r="AC13" s="17">
        <v>0</v>
      </c>
      <c r="AD13" s="17">
        <v>0.20430787181014901</v>
      </c>
      <c r="AE13" s="17"/>
      <c r="AF13" s="17">
        <v>0</v>
      </c>
      <c r="AG13" s="17">
        <v>7.1499737095979704E-2</v>
      </c>
      <c r="AH13" s="17">
        <v>0.22746679737610501</v>
      </c>
      <c r="AI13" s="17">
        <v>0.20723050967377199</v>
      </c>
      <c r="AJ13" s="17">
        <v>0.133031336453444</v>
      </c>
      <c r="AK13" s="17">
        <v>0.13755939577517901</v>
      </c>
      <c r="AL13" s="17">
        <v>0.32196307021003501</v>
      </c>
      <c r="AM13" s="17">
        <v>0.19664199498562901</v>
      </c>
      <c r="AN13" s="17">
        <v>0.26334499801949501</v>
      </c>
      <c r="AO13" s="17">
        <v>0.20406150559196301</v>
      </c>
      <c r="AP13" s="17">
        <v>0.261433705244078</v>
      </c>
      <c r="AQ13" s="17">
        <v>0.25708719545778602</v>
      </c>
      <c r="AR13" s="17">
        <v>9.2887436726720896E-2</v>
      </c>
      <c r="AS13" s="17">
        <v>0</v>
      </c>
      <c r="AT13" s="17">
        <v>7.9870667934303197E-2</v>
      </c>
      <c r="AU13" s="17">
        <v>0.124276575037795</v>
      </c>
      <c r="AV13" s="17"/>
      <c r="AW13" s="17">
        <v>0.168638617971856</v>
      </c>
      <c r="AX13" s="17">
        <v>0.267337460941247</v>
      </c>
      <c r="AY13" s="17">
        <v>0.12921221273226099</v>
      </c>
      <c r="AZ13" s="17">
        <v>0.15393265829508901</v>
      </c>
      <c r="BA13" s="17">
        <v>0</v>
      </c>
      <c r="BB13" s="17"/>
      <c r="BC13" s="17">
        <v>0.114877309863406</v>
      </c>
      <c r="BD13" s="17">
        <v>0.168592734052949</v>
      </c>
      <c r="BE13" s="17">
        <v>0.20781183110145399</v>
      </c>
      <c r="BF13" s="17">
        <v>0.20450862894128199</v>
      </c>
      <c r="BG13" s="17">
        <v>0.18504371221156399</v>
      </c>
      <c r="BH13" s="17"/>
      <c r="BI13" s="17">
        <v>0.19154879987477</v>
      </c>
      <c r="BJ13" s="17"/>
      <c r="BK13" s="17">
        <v>0.13008055576140701</v>
      </c>
      <c r="BL13" s="17">
        <v>0.170684423462893</v>
      </c>
      <c r="BM13" s="17">
        <v>0.21193407935658301</v>
      </c>
      <c r="BN13" s="17">
        <v>0.140577833707456</v>
      </c>
      <c r="BO13" s="17"/>
      <c r="BP13" s="17">
        <v>0.23884239427560999</v>
      </c>
      <c r="BQ13" s="17">
        <v>7.7046200403948606E-2</v>
      </c>
      <c r="BR13" s="17">
        <v>9.1117784945265498E-2</v>
      </c>
      <c r="BS13" s="17">
        <v>0.79188651368497398</v>
      </c>
      <c r="BT13" s="17">
        <v>2.6277637382910599E-2</v>
      </c>
      <c r="BU13" s="17"/>
      <c r="BV13" s="17">
        <v>4.6933432651624397E-2</v>
      </c>
      <c r="BW13" s="17">
        <v>2.6856438570972599E-2</v>
      </c>
      <c r="BX13" s="17">
        <v>0</v>
      </c>
      <c r="BY13" s="17">
        <v>0.70045785000927197</v>
      </c>
      <c r="BZ13" s="17">
        <v>0</v>
      </c>
      <c r="CA13" s="17"/>
      <c r="CB13" s="17">
        <v>0.48861782144633698</v>
      </c>
      <c r="CC13" s="17">
        <v>9.5466775234339003E-3</v>
      </c>
      <c r="CD13" s="17"/>
      <c r="CE13" s="17">
        <v>3.1520497278493001E-2</v>
      </c>
      <c r="CF13" s="17"/>
      <c r="CG13" s="17">
        <v>0.27656105213891802</v>
      </c>
    </row>
    <row r="14" spans="2:85" x14ac:dyDescent="0.35">
      <c r="B14" s="18" t="s">
        <v>231</v>
      </c>
      <c r="C14" s="17">
        <v>2.4257880331134001E-2</v>
      </c>
      <c r="D14" s="17">
        <v>2.64654834112515E-2</v>
      </c>
      <c r="E14" s="17">
        <v>2.2071651982139999E-2</v>
      </c>
      <c r="F14" s="17"/>
      <c r="G14" s="17">
        <v>3.8618429664407601E-2</v>
      </c>
      <c r="H14" s="17">
        <v>6.1924138299597802E-2</v>
      </c>
      <c r="I14" s="17">
        <v>1.7173328594937601E-2</v>
      </c>
      <c r="J14" s="17">
        <v>1.9243282742647499E-2</v>
      </c>
      <c r="K14" s="17">
        <v>0</v>
      </c>
      <c r="L14" s="17">
        <v>1.13764259677823E-2</v>
      </c>
      <c r="M14" s="17"/>
      <c r="N14" s="17">
        <v>2.0674161612781398E-2</v>
      </c>
      <c r="O14" s="17">
        <v>1.7016527656091102E-2</v>
      </c>
      <c r="P14" s="17">
        <v>1.92335835805197E-2</v>
      </c>
      <c r="Q14" s="17">
        <v>4.2770032665250902E-2</v>
      </c>
      <c r="R14" s="17"/>
      <c r="S14" s="17">
        <v>2.2432427031524801E-2</v>
      </c>
      <c r="T14" s="17">
        <v>3.5858152706682501E-2</v>
      </c>
      <c r="U14" s="17">
        <v>8.1178222538239003E-2</v>
      </c>
      <c r="V14" s="17">
        <v>0</v>
      </c>
      <c r="W14" s="17">
        <v>3.5750828091156803E-2</v>
      </c>
      <c r="X14" s="17">
        <v>3.6442272979818197E-2</v>
      </c>
      <c r="Y14" s="17">
        <v>0</v>
      </c>
      <c r="Z14" s="17">
        <v>0</v>
      </c>
      <c r="AA14" s="17">
        <v>0</v>
      </c>
      <c r="AB14" s="17">
        <v>3.8984219534512803E-2</v>
      </c>
      <c r="AC14" s="17">
        <v>0</v>
      </c>
      <c r="AD14" s="17">
        <v>0</v>
      </c>
      <c r="AE14" s="17"/>
      <c r="AF14" s="17">
        <v>0</v>
      </c>
      <c r="AG14" s="17">
        <v>0</v>
      </c>
      <c r="AH14" s="17">
        <v>0</v>
      </c>
      <c r="AI14" s="17">
        <v>6.2044854519686901E-2</v>
      </c>
      <c r="AJ14" s="17">
        <v>3.3017348074090201E-2</v>
      </c>
      <c r="AK14" s="17">
        <v>0</v>
      </c>
      <c r="AL14" s="17">
        <v>0.10475600271984099</v>
      </c>
      <c r="AM14" s="17">
        <v>3.5269058965994103E-2</v>
      </c>
      <c r="AN14" s="17">
        <v>0</v>
      </c>
      <c r="AO14" s="17">
        <v>6.1086209509932397E-2</v>
      </c>
      <c r="AP14" s="17">
        <v>0</v>
      </c>
      <c r="AQ14" s="17">
        <v>0</v>
      </c>
      <c r="AR14" s="17">
        <v>0</v>
      </c>
      <c r="AS14" s="17">
        <v>0</v>
      </c>
      <c r="AT14" s="17">
        <v>7.8519440479891997E-2</v>
      </c>
      <c r="AU14" s="17">
        <v>0</v>
      </c>
      <c r="AV14" s="17"/>
      <c r="AW14" s="17">
        <v>0</v>
      </c>
      <c r="AX14" s="17">
        <v>2.91425354945169E-2</v>
      </c>
      <c r="AY14" s="17">
        <v>7.9264754171270106E-3</v>
      </c>
      <c r="AZ14" s="17">
        <v>0</v>
      </c>
      <c r="BA14" s="17">
        <v>0.358575815924917</v>
      </c>
      <c r="BB14" s="17"/>
      <c r="BC14" s="17">
        <v>6.5303729464466997E-2</v>
      </c>
      <c r="BD14" s="17">
        <v>3.0078735408187E-2</v>
      </c>
      <c r="BE14" s="17">
        <v>9.9412003410999598E-3</v>
      </c>
      <c r="BF14" s="17">
        <v>0</v>
      </c>
      <c r="BG14" s="17">
        <v>9.6893501693001399E-2</v>
      </c>
      <c r="BH14" s="17"/>
      <c r="BI14" s="17">
        <v>2.5833193675984401E-2</v>
      </c>
      <c r="BJ14" s="17"/>
      <c r="BK14" s="17">
        <v>5.3728922692482597E-2</v>
      </c>
      <c r="BL14" s="17">
        <v>1.6578562351911401E-2</v>
      </c>
      <c r="BM14" s="17">
        <v>1.9535846888885201E-2</v>
      </c>
      <c r="BN14" s="17">
        <v>0</v>
      </c>
      <c r="BO14" s="17"/>
      <c r="BP14" s="17">
        <v>0</v>
      </c>
      <c r="BQ14" s="17">
        <v>2.4240827014313598E-2</v>
      </c>
      <c r="BR14" s="17">
        <v>5.5417973724711002E-2</v>
      </c>
      <c r="BS14" s="17">
        <v>3.09547059030028E-2</v>
      </c>
      <c r="BT14" s="17">
        <v>5.2466994138150501E-2</v>
      </c>
      <c r="BU14" s="17"/>
      <c r="BV14" s="17">
        <v>0</v>
      </c>
      <c r="BW14" s="17">
        <v>3.0147913132167501E-2</v>
      </c>
      <c r="BX14" s="17">
        <v>8.5582887046534301E-2</v>
      </c>
      <c r="BY14" s="17">
        <v>0</v>
      </c>
      <c r="BZ14" s="17">
        <v>4.6815610630042997E-2</v>
      </c>
      <c r="CA14" s="17"/>
      <c r="CB14" s="17">
        <v>1.28179626006366E-2</v>
      </c>
      <c r="CC14" s="17">
        <v>3.06894895073202E-2</v>
      </c>
      <c r="CD14" s="17"/>
      <c r="CE14" s="17">
        <v>1.26755199389988E-2</v>
      </c>
      <c r="CF14" s="17"/>
      <c r="CG14" s="17">
        <v>4.9576230879178798E-2</v>
      </c>
    </row>
    <row r="15" spans="2:85" x14ac:dyDescent="0.35">
      <c r="B15" s="18" t="s">
        <v>232</v>
      </c>
      <c r="C15" s="17">
        <v>7.1860414804327801E-3</v>
      </c>
      <c r="D15" s="17">
        <v>7.94915013009952E-3</v>
      </c>
      <c r="E15" s="17">
        <v>6.4205878469613103E-3</v>
      </c>
      <c r="F15" s="17"/>
      <c r="G15" s="17">
        <v>0</v>
      </c>
      <c r="H15" s="17">
        <v>3.0347421999572601E-2</v>
      </c>
      <c r="I15" s="17">
        <v>0</v>
      </c>
      <c r="J15" s="17">
        <v>0</v>
      </c>
      <c r="K15" s="17">
        <v>1.2761336536623201E-2</v>
      </c>
      <c r="L15" s="17">
        <v>0</v>
      </c>
      <c r="M15" s="17"/>
      <c r="N15" s="17">
        <v>6.2167289795578302E-3</v>
      </c>
      <c r="O15" s="17">
        <v>0</v>
      </c>
      <c r="P15" s="17">
        <v>1.1110336459684201E-2</v>
      </c>
      <c r="Q15" s="17">
        <v>1.3612457365961599E-2</v>
      </c>
      <c r="R15" s="17"/>
      <c r="S15" s="17">
        <v>1.6663283690639099E-2</v>
      </c>
      <c r="T15" s="17">
        <v>0</v>
      </c>
      <c r="U15" s="17">
        <v>0</v>
      </c>
      <c r="V15" s="17">
        <v>0</v>
      </c>
      <c r="W15" s="17">
        <v>4.7186767917087903E-2</v>
      </c>
      <c r="X15" s="17">
        <v>0</v>
      </c>
      <c r="Y15" s="17">
        <v>0</v>
      </c>
      <c r="Z15" s="17">
        <v>0</v>
      </c>
      <c r="AA15" s="17">
        <v>0</v>
      </c>
      <c r="AB15" s="17">
        <v>0</v>
      </c>
      <c r="AC15" s="17">
        <v>3.9981196729489597E-2</v>
      </c>
      <c r="AD15" s="17">
        <v>0</v>
      </c>
      <c r="AE15" s="17"/>
      <c r="AF15" s="17">
        <v>0</v>
      </c>
      <c r="AG15" s="17">
        <v>0</v>
      </c>
      <c r="AH15" s="17">
        <v>0</v>
      </c>
      <c r="AI15" s="17">
        <v>0</v>
      </c>
      <c r="AJ15" s="17">
        <v>0</v>
      </c>
      <c r="AK15" s="17">
        <v>0</v>
      </c>
      <c r="AL15" s="17">
        <v>0</v>
      </c>
      <c r="AM15" s="17">
        <v>0</v>
      </c>
      <c r="AN15" s="17">
        <v>4.1216269957466398E-2</v>
      </c>
      <c r="AO15" s="17">
        <v>0</v>
      </c>
      <c r="AP15" s="17">
        <v>3.6230355465406497E-2</v>
      </c>
      <c r="AQ15" s="17">
        <v>0</v>
      </c>
      <c r="AR15" s="17">
        <v>3.1953088641511002E-2</v>
      </c>
      <c r="AS15" s="17">
        <v>0</v>
      </c>
      <c r="AT15" s="17">
        <v>0</v>
      </c>
      <c r="AU15" s="17">
        <v>0</v>
      </c>
      <c r="AV15" s="17"/>
      <c r="AW15" s="17">
        <v>0</v>
      </c>
      <c r="AX15" s="17">
        <v>1.3426033683429E-2</v>
      </c>
      <c r="AY15" s="17">
        <v>6.0701882110371598E-3</v>
      </c>
      <c r="AZ15" s="17">
        <v>0</v>
      </c>
      <c r="BA15" s="17">
        <v>0</v>
      </c>
      <c r="BB15" s="17"/>
      <c r="BC15" s="17">
        <v>4.8848230855052202E-2</v>
      </c>
      <c r="BD15" s="17">
        <v>4.7388454381776602E-3</v>
      </c>
      <c r="BE15" s="17">
        <v>0</v>
      </c>
      <c r="BF15" s="17">
        <v>0</v>
      </c>
      <c r="BG15" s="17">
        <v>0</v>
      </c>
      <c r="BH15" s="17"/>
      <c r="BI15" s="17">
        <v>8.8537861258397108E-3</v>
      </c>
      <c r="BJ15" s="17"/>
      <c r="BK15" s="17">
        <v>1.32215049159921E-2</v>
      </c>
      <c r="BL15" s="17">
        <v>5.1744243734668004E-3</v>
      </c>
      <c r="BM15" s="17">
        <v>6.6339650041711403E-3</v>
      </c>
      <c r="BN15" s="17">
        <v>0</v>
      </c>
      <c r="BO15" s="17"/>
      <c r="BP15" s="17">
        <v>0</v>
      </c>
      <c r="BQ15" s="17">
        <v>5.2340476980144201E-3</v>
      </c>
      <c r="BR15" s="17">
        <v>0</v>
      </c>
      <c r="BS15" s="17">
        <v>0</v>
      </c>
      <c r="BT15" s="17">
        <v>2.2177001547409099E-2</v>
      </c>
      <c r="BU15" s="17"/>
      <c r="BV15" s="17">
        <v>0</v>
      </c>
      <c r="BW15" s="17">
        <v>0</v>
      </c>
      <c r="BX15" s="17">
        <v>0</v>
      </c>
      <c r="BY15" s="17">
        <v>0</v>
      </c>
      <c r="BZ15" s="17">
        <v>1.7354700792322798E-2</v>
      </c>
      <c r="CA15" s="17"/>
      <c r="CB15" s="17">
        <v>0</v>
      </c>
      <c r="CC15" s="17">
        <v>1.12260889191303E-2</v>
      </c>
      <c r="CD15" s="17"/>
      <c r="CE15" s="17">
        <v>0</v>
      </c>
      <c r="CF15" s="17"/>
      <c r="CG15" s="17">
        <v>0</v>
      </c>
    </row>
    <row r="16" spans="2:85" x14ac:dyDescent="0.35">
      <c r="B16" s="18" t="s">
        <v>233</v>
      </c>
      <c r="C16" s="17">
        <v>2.1732757932063699E-2</v>
      </c>
      <c r="D16" s="17">
        <v>1.2636819383907301E-2</v>
      </c>
      <c r="E16" s="17">
        <v>3.1728250878573103E-2</v>
      </c>
      <c r="F16" s="17"/>
      <c r="G16" s="17">
        <v>0</v>
      </c>
      <c r="H16" s="17">
        <v>1.30299745322871E-2</v>
      </c>
      <c r="I16" s="17">
        <v>0</v>
      </c>
      <c r="J16" s="17">
        <v>2.9439790443777099E-2</v>
      </c>
      <c r="K16" s="17">
        <v>3.5022963448211701E-2</v>
      </c>
      <c r="L16" s="17">
        <v>4.3788121730108799E-2</v>
      </c>
      <c r="M16" s="17"/>
      <c r="N16" s="17">
        <v>1.0351714944902401E-2</v>
      </c>
      <c r="O16" s="17">
        <v>4.2096111030839101E-2</v>
      </c>
      <c r="P16" s="17">
        <v>2.1841583176824001E-2</v>
      </c>
      <c r="Q16" s="17">
        <v>1.13837238886738E-2</v>
      </c>
      <c r="R16" s="17"/>
      <c r="S16" s="17">
        <v>3.35559522992483E-2</v>
      </c>
      <c r="T16" s="17">
        <v>2.9983183506729901E-2</v>
      </c>
      <c r="U16" s="17">
        <v>0</v>
      </c>
      <c r="V16" s="17">
        <v>2.9980465137311101E-2</v>
      </c>
      <c r="W16" s="17">
        <v>0</v>
      </c>
      <c r="X16" s="17">
        <v>2.7606168848733501E-2</v>
      </c>
      <c r="Y16" s="17">
        <v>0</v>
      </c>
      <c r="Z16" s="17">
        <v>0.124208062239553</v>
      </c>
      <c r="AA16" s="17">
        <v>0</v>
      </c>
      <c r="AB16" s="17">
        <v>0</v>
      </c>
      <c r="AC16" s="17">
        <v>0</v>
      </c>
      <c r="AD16" s="17">
        <v>0.147581125263269</v>
      </c>
      <c r="AE16" s="17"/>
      <c r="AF16" s="17">
        <v>0</v>
      </c>
      <c r="AG16" s="17">
        <v>7.3669572493280905E-2</v>
      </c>
      <c r="AH16" s="17">
        <v>4.7007510699822799E-2</v>
      </c>
      <c r="AI16" s="17">
        <v>0</v>
      </c>
      <c r="AJ16" s="17">
        <v>3.6443840261559897E-2</v>
      </c>
      <c r="AK16" s="17">
        <v>3.0358457762631099E-2</v>
      </c>
      <c r="AL16" s="17">
        <v>2.4090837087912601E-2</v>
      </c>
      <c r="AM16" s="17">
        <v>2.7221397744027501E-2</v>
      </c>
      <c r="AN16" s="17">
        <v>0</v>
      </c>
      <c r="AO16" s="17">
        <v>0</v>
      </c>
      <c r="AP16" s="17">
        <v>0</v>
      </c>
      <c r="AQ16" s="17">
        <v>0</v>
      </c>
      <c r="AR16" s="17">
        <v>8.8478445924433699E-2</v>
      </c>
      <c r="AS16" s="17">
        <v>0</v>
      </c>
      <c r="AT16" s="17">
        <v>0</v>
      </c>
      <c r="AU16" s="17">
        <v>0</v>
      </c>
      <c r="AV16" s="17"/>
      <c r="AW16" s="17">
        <v>0</v>
      </c>
      <c r="AX16" s="17">
        <v>3.9558574241682701E-2</v>
      </c>
      <c r="AY16" s="17">
        <v>3.5178348446232299E-2</v>
      </c>
      <c r="AZ16" s="17">
        <v>2.0209815838968598E-2</v>
      </c>
      <c r="BA16" s="17">
        <v>0</v>
      </c>
      <c r="BB16" s="17"/>
      <c r="BC16" s="17">
        <v>0</v>
      </c>
      <c r="BD16" s="17">
        <v>1.8235374119839699E-2</v>
      </c>
      <c r="BE16" s="17">
        <v>2.0513394729183201E-2</v>
      </c>
      <c r="BF16" s="17">
        <v>3.7940323439654602E-2</v>
      </c>
      <c r="BG16" s="17">
        <v>9.3922947988284503E-2</v>
      </c>
      <c r="BH16" s="17"/>
      <c r="BI16" s="17">
        <v>2.38998454610105E-2</v>
      </c>
      <c r="BJ16" s="17"/>
      <c r="BK16" s="17">
        <v>2.7282697285461201E-2</v>
      </c>
      <c r="BL16" s="17">
        <v>1.9341562332548998E-2</v>
      </c>
      <c r="BM16" s="17">
        <v>2.22679901291221E-2</v>
      </c>
      <c r="BN16" s="17">
        <v>0</v>
      </c>
      <c r="BO16" s="17"/>
      <c r="BP16" s="17">
        <v>0</v>
      </c>
      <c r="BQ16" s="17">
        <v>2.35603780660644E-2</v>
      </c>
      <c r="BR16" s="17">
        <v>0</v>
      </c>
      <c r="BS16" s="17">
        <v>2.1582055013540699E-2</v>
      </c>
      <c r="BT16" s="17">
        <v>2.2740627000927102E-2</v>
      </c>
      <c r="BU16" s="17"/>
      <c r="BV16" s="17">
        <v>0</v>
      </c>
      <c r="BW16" s="17">
        <v>1.37718902264481E-2</v>
      </c>
      <c r="BX16" s="17">
        <v>0</v>
      </c>
      <c r="BY16" s="17">
        <v>1.0695778778951E-2</v>
      </c>
      <c r="BZ16" s="17">
        <v>0</v>
      </c>
      <c r="CA16" s="17"/>
      <c r="CB16" s="17">
        <v>6.7197471934667E-3</v>
      </c>
      <c r="CC16" s="17">
        <v>3.0173187304307399E-2</v>
      </c>
      <c r="CD16" s="17"/>
      <c r="CE16" s="17">
        <v>1.6163603645929801E-2</v>
      </c>
      <c r="CF16" s="17"/>
      <c r="CG16" s="17">
        <v>2.5990069458969599E-2</v>
      </c>
    </row>
    <row r="17" spans="2:85" x14ac:dyDescent="0.35">
      <c r="B17" s="18" t="s">
        <v>140</v>
      </c>
      <c r="C17" s="19">
        <v>0.17524041644635499</v>
      </c>
      <c r="D17" s="19">
        <v>0.146243733422974</v>
      </c>
      <c r="E17" s="19">
        <v>0.19984833587294301</v>
      </c>
      <c r="F17" s="19"/>
      <c r="G17" s="19">
        <v>0.14804489316873601</v>
      </c>
      <c r="H17" s="19">
        <v>0.1348268629472</v>
      </c>
      <c r="I17" s="19">
        <v>0.11805655813959801</v>
      </c>
      <c r="J17" s="19">
        <v>0.21269572298846801</v>
      </c>
      <c r="K17" s="19">
        <v>0.22860559091665</v>
      </c>
      <c r="L17" s="19">
        <v>0.2065093025111</v>
      </c>
      <c r="M17" s="19"/>
      <c r="N17" s="19">
        <v>0.13501449441558999</v>
      </c>
      <c r="O17" s="19">
        <v>0.139816944986771</v>
      </c>
      <c r="P17" s="19">
        <v>0.12660262120431001</v>
      </c>
      <c r="Q17" s="19">
        <v>0.31782390651194797</v>
      </c>
      <c r="R17" s="19"/>
      <c r="S17" s="19">
        <v>8.6882806390560202E-2</v>
      </c>
      <c r="T17" s="19">
        <v>0.207411103854237</v>
      </c>
      <c r="U17" s="19">
        <v>0.17158558978141999</v>
      </c>
      <c r="V17" s="19">
        <v>9.6775603678769903E-2</v>
      </c>
      <c r="W17" s="19">
        <v>0.25810230514598897</v>
      </c>
      <c r="X17" s="19">
        <v>0.26174610753685201</v>
      </c>
      <c r="Y17" s="19">
        <v>0.161296684321619</v>
      </c>
      <c r="Z17" s="19">
        <v>0</v>
      </c>
      <c r="AA17" s="19">
        <v>6.0769174646376899E-2</v>
      </c>
      <c r="AB17" s="19">
        <v>0.23751093123616701</v>
      </c>
      <c r="AC17" s="19">
        <v>0.40030300188982199</v>
      </c>
      <c r="AD17" s="19">
        <v>0.34814864594155998</v>
      </c>
      <c r="AE17" s="19"/>
      <c r="AF17" s="19">
        <v>0.37565207224942299</v>
      </c>
      <c r="AG17" s="19">
        <v>0.67246987397055602</v>
      </c>
      <c r="AH17" s="19">
        <v>0.19083025390004699</v>
      </c>
      <c r="AI17" s="19">
        <v>0.246994744100826</v>
      </c>
      <c r="AJ17" s="19">
        <v>0.24964469278940099</v>
      </c>
      <c r="AK17" s="19">
        <v>7.5833094079703206E-2</v>
      </c>
      <c r="AL17" s="19">
        <v>0.18308991666261101</v>
      </c>
      <c r="AM17" s="19">
        <v>5.4936155736039001E-2</v>
      </c>
      <c r="AN17" s="19">
        <v>0.14924339919752999</v>
      </c>
      <c r="AO17" s="19">
        <v>0.129009636153783</v>
      </c>
      <c r="AP17" s="19">
        <v>0.154309288226672</v>
      </c>
      <c r="AQ17" s="19">
        <v>0.18964914086284501</v>
      </c>
      <c r="AR17" s="19">
        <v>0.14299965878379201</v>
      </c>
      <c r="AS17" s="19">
        <v>0.115241768916552</v>
      </c>
      <c r="AT17" s="19">
        <v>6.3481381055380606E-2</v>
      </c>
      <c r="AU17" s="19">
        <v>0</v>
      </c>
      <c r="AV17" s="19"/>
      <c r="AW17" s="19">
        <v>0.24156908988683701</v>
      </c>
      <c r="AX17" s="19">
        <v>0.16041589277381299</v>
      </c>
      <c r="AY17" s="19">
        <v>0.17062046480617599</v>
      </c>
      <c r="AZ17" s="19">
        <v>7.0898016873678693E-2</v>
      </c>
      <c r="BA17" s="19">
        <v>0</v>
      </c>
      <c r="BB17" s="19"/>
      <c r="BC17" s="19">
        <v>8.8677252499174603E-2</v>
      </c>
      <c r="BD17" s="19">
        <v>0.148081512671625</v>
      </c>
      <c r="BE17" s="19">
        <v>0.177144546402315</v>
      </c>
      <c r="BF17" s="19">
        <v>0.31902831555039501</v>
      </c>
      <c r="BG17" s="19">
        <v>0.10317900372701699</v>
      </c>
      <c r="BH17" s="19"/>
      <c r="BI17" s="19">
        <v>0.166177075044982</v>
      </c>
      <c r="BJ17" s="19"/>
      <c r="BK17" s="19">
        <v>0.20602150201795399</v>
      </c>
      <c r="BL17" s="19">
        <v>0.23299197892321399</v>
      </c>
      <c r="BM17" s="19">
        <v>0.12880401401299399</v>
      </c>
      <c r="BN17" s="19">
        <v>0</v>
      </c>
      <c r="BO17" s="19"/>
      <c r="BP17" s="19">
        <v>0.12647906839637399</v>
      </c>
      <c r="BQ17" s="19">
        <v>8.5826175674747096E-2</v>
      </c>
      <c r="BR17" s="19">
        <v>3.3155437451432998E-2</v>
      </c>
      <c r="BS17" s="19">
        <v>7.3263715681140207E-2</v>
      </c>
      <c r="BT17" s="19">
        <v>2.14148435974672E-2</v>
      </c>
      <c r="BU17" s="19"/>
      <c r="BV17" s="19">
        <v>8.44201384384132E-2</v>
      </c>
      <c r="BW17" s="19">
        <v>7.9373937818354098E-2</v>
      </c>
      <c r="BX17" s="19">
        <v>7.19322960410224E-2</v>
      </c>
      <c r="BY17" s="19">
        <v>0.12624100478918099</v>
      </c>
      <c r="BZ17" s="19">
        <v>4.7206443140198097E-2</v>
      </c>
      <c r="CA17" s="19"/>
      <c r="CB17" s="19">
        <v>0.12149200830623599</v>
      </c>
      <c r="CC17" s="19">
        <v>0.20545818226803</v>
      </c>
      <c r="CD17" s="19"/>
      <c r="CE17" s="19">
        <v>4.5003065628291303E-2</v>
      </c>
      <c r="CF17" s="19"/>
      <c r="CG17" s="19">
        <v>0.13895927013359199</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344</v>
      </c>
      <c r="D7" s="10">
        <v>168</v>
      </c>
      <c r="E7" s="10">
        <v>175</v>
      </c>
      <c r="F7" s="10"/>
      <c r="G7" s="10">
        <v>21</v>
      </c>
      <c r="H7" s="10">
        <v>57</v>
      </c>
      <c r="I7" s="10">
        <v>62</v>
      </c>
      <c r="J7" s="10">
        <v>57</v>
      </c>
      <c r="K7" s="10">
        <v>63</v>
      </c>
      <c r="L7" s="10">
        <v>84</v>
      </c>
      <c r="M7" s="10"/>
      <c r="N7" s="10">
        <v>101</v>
      </c>
      <c r="O7" s="10">
        <v>92</v>
      </c>
      <c r="P7" s="10">
        <v>68</v>
      </c>
      <c r="Q7" s="10">
        <v>83</v>
      </c>
      <c r="R7" s="10"/>
      <c r="S7" s="10">
        <v>48</v>
      </c>
      <c r="T7" s="10">
        <v>54</v>
      </c>
      <c r="U7" s="10">
        <v>25</v>
      </c>
      <c r="V7" s="10">
        <v>35</v>
      </c>
      <c r="W7" s="10">
        <v>33</v>
      </c>
      <c r="X7" s="10">
        <v>34</v>
      </c>
      <c r="Y7" s="10">
        <v>28</v>
      </c>
      <c r="Z7" s="10">
        <v>7</v>
      </c>
      <c r="AA7" s="10">
        <v>34</v>
      </c>
      <c r="AB7" s="10">
        <v>27</v>
      </c>
      <c r="AC7" s="10">
        <v>15</v>
      </c>
      <c r="AD7" s="10">
        <v>4</v>
      </c>
      <c r="AE7" s="10"/>
      <c r="AF7" s="10">
        <v>4</v>
      </c>
      <c r="AG7" s="10">
        <v>14</v>
      </c>
      <c r="AH7" s="10">
        <v>29</v>
      </c>
      <c r="AI7" s="10">
        <v>18</v>
      </c>
      <c r="AJ7" s="10">
        <v>28</v>
      </c>
      <c r="AK7" s="10">
        <v>46</v>
      </c>
      <c r="AL7" s="10">
        <v>31</v>
      </c>
      <c r="AM7" s="10">
        <v>26</v>
      </c>
      <c r="AN7" s="10">
        <v>25</v>
      </c>
      <c r="AO7" s="10">
        <v>13</v>
      </c>
      <c r="AP7" s="10">
        <v>24</v>
      </c>
      <c r="AQ7" s="10">
        <v>24</v>
      </c>
      <c r="AR7" s="10">
        <v>17</v>
      </c>
      <c r="AS7" s="10">
        <v>3</v>
      </c>
      <c r="AT7" s="10">
        <v>4</v>
      </c>
      <c r="AU7" s="10">
        <v>28</v>
      </c>
      <c r="AV7" s="10"/>
      <c r="AW7" s="10">
        <v>96</v>
      </c>
      <c r="AX7" s="10">
        <v>70</v>
      </c>
      <c r="AY7" s="10">
        <v>80</v>
      </c>
      <c r="AZ7" s="10">
        <v>40</v>
      </c>
      <c r="BA7" s="10">
        <v>10</v>
      </c>
      <c r="BB7" s="10"/>
      <c r="BC7" s="10">
        <v>26</v>
      </c>
      <c r="BD7" s="10">
        <v>121</v>
      </c>
      <c r="BE7" s="10">
        <v>133</v>
      </c>
      <c r="BF7" s="10">
        <v>48</v>
      </c>
      <c r="BG7" s="10">
        <v>16</v>
      </c>
      <c r="BH7" s="10"/>
      <c r="BI7" s="10">
        <v>272</v>
      </c>
      <c r="BJ7" s="10"/>
      <c r="BK7" s="10">
        <v>63</v>
      </c>
      <c r="BL7" s="10">
        <v>79</v>
      </c>
      <c r="BM7" s="10">
        <v>195</v>
      </c>
      <c r="BN7" s="10">
        <v>7</v>
      </c>
      <c r="BO7" s="10"/>
      <c r="BP7" s="10">
        <v>53</v>
      </c>
      <c r="BQ7" s="10">
        <v>128</v>
      </c>
      <c r="BR7" s="10">
        <v>34</v>
      </c>
      <c r="BS7" s="10">
        <v>47</v>
      </c>
      <c r="BT7" s="10">
        <v>25</v>
      </c>
      <c r="BU7" s="10"/>
      <c r="BV7" s="10">
        <v>48</v>
      </c>
      <c r="BW7" s="10">
        <v>68</v>
      </c>
      <c r="BX7" s="10">
        <v>37</v>
      </c>
      <c r="BY7" s="10">
        <v>86</v>
      </c>
      <c r="BZ7" s="10">
        <v>34</v>
      </c>
      <c r="CA7" s="10"/>
      <c r="CB7" s="10">
        <v>132</v>
      </c>
      <c r="CC7" s="10">
        <v>212</v>
      </c>
      <c r="CD7" s="10"/>
      <c r="CE7" s="10">
        <v>59</v>
      </c>
      <c r="CF7" s="10"/>
      <c r="CG7" s="10">
        <v>31</v>
      </c>
    </row>
    <row r="8" spans="2:85" ht="30" customHeight="1" x14ac:dyDescent="0.35">
      <c r="B8" s="11" t="s">
        <v>20</v>
      </c>
      <c r="C8" s="11">
        <v>342</v>
      </c>
      <c r="D8" s="11">
        <v>168</v>
      </c>
      <c r="E8" s="11">
        <v>173</v>
      </c>
      <c r="F8" s="11"/>
      <c r="G8" s="11">
        <v>43</v>
      </c>
      <c r="H8" s="11">
        <v>52</v>
      </c>
      <c r="I8" s="11">
        <v>58</v>
      </c>
      <c r="J8" s="11">
        <v>56</v>
      </c>
      <c r="K8" s="11">
        <v>57</v>
      </c>
      <c r="L8" s="11">
        <v>77</v>
      </c>
      <c r="M8" s="11"/>
      <c r="N8" s="11">
        <v>89</v>
      </c>
      <c r="O8" s="11">
        <v>90</v>
      </c>
      <c r="P8" s="11">
        <v>69</v>
      </c>
      <c r="Q8" s="11">
        <v>95</v>
      </c>
      <c r="R8" s="11"/>
      <c r="S8" s="11">
        <v>43</v>
      </c>
      <c r="T8" s="11">
        <v>49</v>
      </c>
      <c r="U8" s="11">
        <v>24</v>
      </c>
      <c r="V8" s="11">
        <v>38</v>
      </c>
      <c r="W8" s="11">
        <v>32</v>
      </c>
      <c r="X8" s="11">
        <v>35</v>
      </c>
      <c r="Y8" s="11">
        <v>27</v>
      </c>
      <c r="Z8" s="11">
        <v>8</v>
      </c>
      <c r="AA8" s="11">
        <v>30</v>
      </c>
      <c r="AB8" s="11">
        <v>36</v>
      </c>
      <c r="AC8" s="11">
        <v>16</v>
      </c>
      <c r="AD8" s="11">
        <v>6</v>
      </c>
      <c r="AE8" s="11"/>
      <c r="AF8" s="11">
        <v>3</v>
      </c>
      <c r="AG8" s="11">
        <v>15</v>
      </c>
      <c r="AH8" s="11">
        <v>33</v>
      </c>
      <c r="AI8" s="11">
        <v>20</v>
      </c>
      <c r="AJ8" s="11">
        <v>29</v>
      </c>
      <c r="AK8" s="11">
        <v>49</v>
      </c>
      <c r="AL8" s="11">
        <v>31</v>
      </c>
      <c r="AM8" s="11">
        <v>25</v>
      </c>
      <c r="AN8" s="11">
        <v>24</v>
      </c>
      <c r="AO8" s="11">
        <v>11</v>
      </c>
      <c r="AP8" s="11">
        <v>24</v>
      </c>
      <c r="AQ8" s="11">
        <v>23</v>
      </c>
      <c r="AR8" s="11">
        <v>15</v>
      </c>
      <c r="AS8" s="11">
        <v>3</v>
      </c>
      <c r="AT8" s="11">
        <v>4</v>
      </c>
      <c r="AU8" s="11">
        <v>23</v>
      </c>
      <c r="AV8" s="11"/>
      <c r="AW8" s="11">
        <v>98</v>
      </c>
      <c r="AX8" s="11">
        <v>76</v>
      </c>
      <c r="AY8" s="11">
        <v>76</v>
      </c>
      <c r="AZ8" s="11">
        <v>37</v>
      </c>
      <c r="BA8" s="11">
        <v>8</v>
      </c>
      <c r="BB8" s="11"/>
      <c r="BC8" s="11">
        <v>28</v>
      </c>
      <c r="BD8" s="11">
        <v>117</v>
      </c>
      <c r="BE8" s="11">
        <v>129</v>
      </c>
      <c r="BF8" s="11">
        <v>49</v>
      </c>
      <c r="BG8" s="11">
        <v>19</v>
      </c>
      <c r="BH8" s="11"/>
      <c r="BI8" s="11">
        <v>268</v>
      </c>
      <c r="BJ8" s="11"/>
      <c r="BK8" s="11">
        <v>68</v>
      </c>
      <c r="BL8" s="11">
        <v>75</v>
      </c>
      <c r="BM8" s="11">
        <v>192</v>
      </c>
      <c r="BN8" s="11">
        <v>8</v>
      </c>
      <c r="BO8" s="11"/>
      <c r="BP8" s="11">
        <v>51</v>
      </c>
      <c r="BQ8" s="11">
        <v>122</v>
      </c>
      <c r="BR8" s="11">
        <v>33</v>
      </c>
      <c r="BS8" s="11">
        <v>45</v>
      </c>
      <c r="BT8" s="11">
        <v>28</v>
      </c>
      <c r="BU8" s="11"/>
      <c r="BV8" s="11">
        <v>45</v>
      </c>
      <c r="BW8" s="11">
        <v>67</v>
      </c>
      <c r="BX8" s="11">
        <v>38</v>
      </c>
      <c r="BY8" s="11">
        <v>82</v>
      </c>
      <c r="BZ8" s="11">
        <v>40</v>
      </c>
      <c r="CA8" s="11"/>
      <c r="CB8" s="11">
        <v>131</v>
      </c>
      <c r="CC8" s="11">
        <v>211</v>
      </c>
      <c r="CD8" s="11"/>
      <c r="CE8" s="11">
        <v>58</v>
      </c>
      <c r="CF8" s="11"/>
      <c r="CG8" s="11">
        <v>31</v>
      </c>
    </row>
    <row r="9" spans="2:85" x14ac:dyDescent="0.35">
      <c r="B9" s="18" t="s">
        <v>76</v>
      </c>
      <c r="C9" s="17">
        <v>0.28228214497696602</v>
      </c>
      <c r="D9" s="17">
        <v>0.36254513385288101</v>
      </c>
      <c r="E9" s="17">
        <v>0.20608116865911599</v>
      </c>
      <c r="F9" s="17"/>
      <c r="G9" s="17">
        <v>0.36531925622549399</v>
      </c>
      <c r="H9" s="17">
        <v>0.35982267287562197</v>
      </c>
      <c r="I9" s="17">
        <v>0.22953656976877099</v>
      </c>
      <c r="J9" s="17">
        <v>0.35641141860221398</v>
      </c>
      <c r="K9" s="17">
        <v>0.272126181202484</v>
      </c>
      <c r="L9" s="17">
        <v>0.17704798266396399</v>
      </c>
      <c r="M9" s="17"/>
      <c r="N9" s="17">
        <v>0.38499789748387597</v>
      </c>
      <c r="O9" s="17">
        <v>0.28644363039724802</v>
      </c>
      <c r="P9" s="17">
        <v>0.18854995344320899</v>
      </c>
      <c r="Q9" s="17">
        <v>0.25050926529172002</v>
      </c>
      <c r="R9" s="17"/>
      <c r="S9" s="17">
        <v>0.35603114519627399</v>
      </c>
      <c r="T9" s="17">
        <v>0.297456739361881</v>
      </c>
      <c r="U9" s="17">
        <v>0.15432081370761799</v>
      </c>
      <c r="V9" s="17">
        <v>0.30531885262050601</v>
      </c>
      <c r="W9" s="17">
        <v>0.24139348312161599</v>
      </c>
      <c r="X9" s="17">
        <v>0.26914357482699403</v>
      </c>
      <c r="Y9" s="17">
        <v>0.2461773860251</v>
      </c>
      <c r="Z9" s="17">
        <v>0.13647825595957799</v>
      </c>
      <c r="AA9" s="17">
        <v>0.39050451363172101</v>
      </c>
      <c r="AB9" s="17">
        <v>0.23955607174128299</v>
      </c>
      <c r="AC9" s="17">
        <v>0.41401419000456802</v>
      </c>
      <c r="AD9" s="17">
        <v>0</v>
      </c>
      <c r="AE9" s="17"/>
      <c r="AF9" s="17">
        <v>0.26255887283187501</v>
      </c>
      <c r="AG9" s="17">
        <v>0.18932789431775601</v>
      </c>
      <c r="AH9" s="17">
        <v>0.26648076995984499</v>
      </c>
      <c r="AI9" s="17">
        <v>7.5149244037925597E-2</v>
      </c>
      <c r="AJ9" s="17">
        <v>0.26902328819441101</v>
      </c>
      <c r="AK9" s="17">
        <v>0.26530303094276098</v>
      </c>
      <c r="AL9" s="17">
        <v>0.37131296358746202</v>
      </c>
      <c r="AM9" s="17">
        <v>0.108784188187061</v>
      </c>
      <c r="AN9" s="17">
        <v>0.19038935190762701</v>
      </c>
      <c r="AO9" s="17">
        <v>0.30074921170822999</v>
      </c>
      <c r="AP9" s="17">
        <v>0.300984040918167</v>
      </c>
      <c r="AQ9" s="17">
        <v>0.37881523843791298</v>
      </c>
      <c r="AR9" s="17">
        <v>0.37868326924477602</v>
      </c>
      <c r="AS9" s="17">
        <v>0</v>
      </c>
      <c r="AT9" s="17">
        <v>0.62026336750511002</v>
      </c>
      <c r="AU9" s="17">
        <v>0.52676417859123104</v>
      </c>
      <c r="AV9" s="17"/>
      <c r="AW9" s="17">
        <v>0.19484292061032599</v>
      </c>
      <c r="AX9" s="17">
        <v>0.241980392929597</v>
      </c>
      <c r="AY9" s="17">
        <v>0.37967611524318401</v>
      </c>
      <c r="AZ9" s="17">
        <v>0.33144933131549398</v>
      </c>
      <c r="BA9" s="17">
        <v>0.50775450025815605</v>
      </c>
      <c r="BB9" s="17"/>
      <c r="BC9" s="17">
        <v>0.28902728376236297</v>
      </c>
      <c r="BD9" s="17">
        <v>0.35701874326350402</v>
      </c>
      <c r="BE9" s="17">
        <v>0.23053862185898699</v>
      </c>
      <c r="BF9" s="17">
        <v>0.23492584818992199</v>
      </c>
      <c r="BG9" s="17">
        <v>0.286041169761035</v>
      </c>
      <c r="BH9" s="17"/>
      <c r="BI9" s="17">
        <v>0.26751666520304901</v>
      </c>
      <c r="BJ9" s="17"/>
      <c r="BK9" s="17">
        <v>0.42982176047130999</v>
      </c>
      <c r="BL9" s="17">
        <v>0.22718134526755299</v>
      </c>
      <c r="BM9" s="17">
        <v>0.25808993705893202</v>
      </c>
      <c r="BN9" s="17">
        <v>0.12140768308407</v>
      </c>
      <c r="BO9" s="17"/>
      <c r="BP9" s="17">
        <v>0.152182062668518</v>
      </c>
      <c r="BQ9" s="17">
        <v>0.54238921258120099</v>
      </c>
      <c r="BR9" s="17">
        <v>0.25650358110075999</v>
      </c>
      <c r="BS9" s="17">
        <v>3.8168210984269403E-2</v>
      </c>
      <c r="BT9" s="17">
        <v>0.13642965928596101</v>
      </c>
      <c r="BU9" s="17"/>
      <c r="BV9" s="17">
        <v>9.0995447115429604E-2</v>
      </c>
      <c r="BW9" s="17">
        <v>0.88351503748840299</v>
      </c>
      <c r="BX9" s="17">
        <v>0.28490065414581101</v>
      </c>
      <c r="BY9" s="17">
        <v>5.97042093366109E-2</v>
      </c>
      <c r="BZ9" s="17">
        <v>0.119052407973818</v>
      </c>
      <c r="CA9" s="17"/>
      <c r="CB9" s="17">
        <v>0.18112901363160699</v>
      </c>
      <c r="CC9" s="17">
        <v>0.34520636435712099</v>
      </c>
      <c r="CD9" s="17"/>
      <c r="CE9" s="17">
        <v>0.89220963181934099</v>
      </c>
      <c r="CF9" s="17"/>
      <c r="CG9" s="17">
        <v>0.42676421418368998</v>
      </c>
    </row>
    <row r="10" spans="2:85" x14ac:dyDescent="0.35">
      <c r="B10" s="18" t="s">
        <v>75</v>
      </c>
      <c r="C10" s="17">
        <v>0.10635405178105201</v>
      </c>
      <c r="D10" s="17">
        <v>8.5484952581140097E-2</v>
      </c>
      <c r="E10" s="17">
        <v>0.12723736843924399</v>
      </c>
      <c r="F10" s="17"/>
      <c r="G10" s="17">
        <v>0</v>
      </c>
      <c r="H10" s="17">
        <v>5.1985801998323103E-2</v>
      </c>
      <c r="I10" s="17">
        <v>0.11960492990778</v>
      </c>
      <c r="J10" s="17">
        <v>9.6345186536871893E-2</v>
      </c>
      <c r="K10" s="17">
        <v>0.10535106227508501</v>
      </c>
      <c r="L10" s="17">
        <v>0.20021813944598599</v>
      </c>
      <c r="M10" s="17"/>
      <c r="N10" s="17">
        <v>9.1383604406293104E-2</v>
      </c>
      <c r="O10" s="17">
        <v>0.15135069690506001</v>
      </c>
      <c r="P10" s="17">
        <v>0.12598149121395899</v>
      </c>
      <c r="Q10" s="17">
        <v>6.3558074075882695E-2</v>
      </c>
      <c r="R10" s="17"/>
      <c r="S10" s="17">
        <v>9.1632691319001203E-2</v>
      </c>
      <c r="T10" s="17">
        <v>0.24173665009388101</v>
      </c>
      <c r="U10" s="17">
        <v>0.103533815092314</v>
      </c>
      <c r="V10" s="17">
        <v>5.25490596911799E-2</v>
      </c>
      <c r="W10" s="17">
        <v>0.10228655706181</v>
      </c>
      <c r="X10" s="17">
        <v>8.1583714681700198E-2</v>
      </c>
      <c r="Y10" s="17">
        <v>9.2652076893507004E-2</v>
      </c>
      <c r="Z10" s="17">
        <v>0.131848721673474</v>
      </c>
      <c r="AA10" s="17">
        <v>9.8982314565798105E-2</v>
      </c>
      <c r="AB10" s="17">
        <v>3.3568812593718397E-2</v>
      </c>
      <c r="AC10" s="17">
        <v>5.89765602746068E-2</v>
      </c>
      <c r="AD10" s="17">
        <v>0.25056206693675798</v>
      </c>
      <c r="AE10" s="17"/>
      <c r="AF10" s="17">
        <v>0</v>
      </c>
      <c r="AG10" s="17">
        <v>0.19058838319933999</v>
      </c>
      <c r="AH10" s="17">
        <v>5.8015554308426899E-2</v>
      </c>
      <c r="AI10" s="17">
        <v>4.6367178396585502E-2</v>
      </c>
      <c r="AJ10" s="17">
        <v>3.1823045221341002E-2</v>
      </c>
      <c r="AK10" s="17">
        <v>0.129722364426126</v>
      </c>
      <c r="AL10" s="17">
        <v>8.1453575977955994E-2</v>
      </c>
      <c r="AM10" s="17">
        <v>0.200907074245397</v>
      </c>
      <c r="AN10" s="17">
        <v>7.4913360206842597E-2</v>
      </c>
      <c r="AO10" s="17">
        <v>0</v>
      </c>
      <c r="AP10" s="17">
        <v>0.14306910935703801</v>
      </c>
      <c r="AQ10" s="17">
        <v>4.02896793418204E-2</v>
      </c>
      <c r="AR10" s="17">
        <v>0.26953504946254803</v>
      </c>
      <c r="AS10" s="17">
        <v>0</v>
      </c>
      <c r="AT10" s="17">
        <v>0</v>
      </c>
      <c r="AU10" s="17">
        <v>0.16505063523527599</v>
      </c>
      <c r="AV10" s="17"/>
      <c r="AW10" s="17">
        <v>0.16964006392966599</v>
      </c>
      <c r="AX10" s="17">
        <v>7.8281940287545607E-2</v>
      </c>
      <c r="AY10" s="17">
        <v>4.7808128738112701E-2</v>
      </c>
      <c r="AZ10" s="17">
        <v>0.127500947831095</v>
      </c>
      <c r="BA10" s="17">
        <v>8.5938581299854405E-2</v>
      </c>
      <c r="BB10" s="17"/>
      <c r="BC10" s="17">
        <v>2.3345984552213001E-2</v>
      </c>
      <c r="BD10" s="17">
        <v>0.16251003267525699</v>
      </c>
      <c r="BE10" s="17">
        <v>9.3471234756685007E-2</v>
      </c>
      <c r="BF10" s="17">
        <v>9.4866057741246804E-2</v>
      </c>
      <c r="BG10" s="17">
        <v>0</v>
      </c>
      <c r="BH10" s="17"/>
      <c r="BI10" s="17">
        <v>0.113624968260139</v>
      </c>
      <c r="BJ10" s="17"/>
      <c r="BK10" s="17">
        <v>0.13884670801546201</v>
      </c>
      <c r="BL10" s="17">
        <v>0.108116746453902</v>
      </c>
      <c r="BM10" s="17">
        <v>9.4172820065497598E-2</v>
      </c>
      <c r="BN10" s="17">
        <v>0.108039102457182</v>
      </c>
      <c r="BO10" s="17"/>
      <c r="BP10" s="17">
        <v>0.46682278629761298</v>
      </c>
      <c r="BQ10" s="17">
        <v>2.97571565694594E-2</v>
      </c>
      <c r="BR10" s="17">
        <v>5.4646458392130101E-2</v>
      </c>
      <c r="BS10" s="17">
        <v>3.8540713669961098E-2</v>
      </c>
      <c r="BT10" s="17">
        <v>2.89341849345142E-2</v>
      </c>
      <c r="BU10" s="17"/>
      <c r="BV10" s="17">
        <v>0.725681851563584</v>
      </c>
      <c r="BW10" s="17">
        <v>0</v>
      </c>
      <c r="BX10" s="17">
        <v>2.3489883847579E-2</v>
      </c>
      <c r="BY10" s="17">
        <v>2.1340451584539202E-2</v>
      </c>
      <c r="BZ10" s="17">
        <v>0</v>
      </c>
      <c r="CA10" s="17"/>
      <c r="CB10" s="17">
        <v>8.3218759178323706E-2</v>
      </c>
      <c r="CC10" s="17">
        <v>0.120745798312237</v>
      </c>
      <c r="CD10" s="17"/>
      <c r="CE10" s="17">
        <v>0</v>
      </c>
      <c r="CF10" s="17"/>
      <c r="CG10" s="17">
        <v>6.4400877156157804E-2</v>
      </c>
    </row>
    <row r="11" spans="2:85" x14ac:dyDescent="0.35">
      <c r="B11" s="18" t="s">
        <v>77</v>
      </c>
      <c r="C11" s="17">
        <v>7.9998078607697504E-2</v>
      </c>
      <c r="D11" s="17">
        <v>6.6399016283974099E-2</v>
      </c>
      <c r="E11" s="17">
        <v>9.3670085828053695E-2</v>
      </c>
      <c r="F11" s="17"/>
      <c r="G11" s="17">
        <v>0</v>
      </c>
      <c r="H11" s="17">
        <v>8.7837158532513296E-2</v>
      </c>
      <c r="I11" s="17">
        <v>5.2906576082151401E-2</v>
      </c>
      <c r="J11" s="17">
        <v>0.10443095442506301</v>
      </c>
      <c r="K11" s="17">
        <v>7.0413191895751306E-2</v>
      </c>
      <c r="L11" s="17">
        <v>0.12903601742857701</v>
      </c>
      <c r="M11" s="17"/>
      <c r="N11" s="17">
        <v>7.9109605171120007E-2</v>
      </c>
      <c r="O11" s="17">
        <v>7.1285093240315706E-2</v>
      </c>
      <c r="P11" s="17">
        <v>5.07284719058501E-2</v>
      </c>
      <c r="Q11" s="17">
        <v>0.110291115874219</v>
      </c>
      <c r="R11" s="17"/>
      <c r="S11" s="17">
        <v>5.8836641242321602E-2</v>
      </c>
      <c r="T11" s="17">
        <v>6.1009197395041202E-2</v>
      </c>
      <c r="U11" s="17">
        <v>0.15945030561665499</v>
      </c>
      <c r="V11" s="17">
        <v>0.1131117336624</v>
      </c>
      <c r="W11" s="17">
        <v>2.5216538026003401E-2</v>
      </c>
      <c r="X11" s="17">
        <v>0.13318362288729099</v>
      </c>
      <c r="Y11" s="17">
        <v>0.101095135177697</v>
      </c>
      <c r="Z11" s="17">
        <v>0.137439883047555</v>
      </c>
      <c r="AA11" s="17">
        <v>8.8061373742265706E-2</v>
      </c>
      <c r="AB11" s="17">
        <v>5.5717982406708298E-2</v>
      </c>
      <c r="AC11" s="17">
        <v>0</v>
      </c>
      <c r="AD11" s="17">
        <v>0</v>
      </c>
      <c r="AE11" s="17"/>
      <c r="AF11" s="17">
        <v>0.26669495096910401</v>
      </c>
      <c r="AG11" s="17">
        <v>6.0062463227426803E-2</v>
      </c>
      <c r="AH11" s="17">
        <v>6.23095951105581E-2</v>
      </c>
      <c r="AI11" s="17">
        <v>5.6762294302156603E-2</v>
      </c>
      <c r="AJ11" s="17">
        <v>7.5479856487717004E-2</v>
      </c>
      <c r="AK11" s="17">
        <v>8.0512336339224694E-2</v>
      </c>
      <c r="AL11" s="17">
        <v>9.3925574880035598E-2</v>
      </c>
      <c r="AM11" s="17">
        <v>0.144109996457429</v>
      </c>
      <c r="AN11" s="17">
        <v>0.14526584616966501</v>
      </c>
      <c r="AO11" s="17">
        <v>7.1490445814088296E-2</v>
      </c>
      <c r="AP11" s="17">
        <v>7.9646551753544403E-2</v>
      </c>
      <c r="AQ11" s="17">
        <v>3.9321302254976299E-2</v>
      </c>
      <c r="AR11" s="17">
        <v>0</v>
      </c>
      <c r="AS11" s="17">
        <v>0</v>
      </c>
      <c r="AT11" s="17">
        <v>0</v>
      </c>
      <c r="AU11" s="17">
        <v>0.11302110036136601</v>
      </c>
      <c r="AV11" s="17"/>
      <c r="AW11" s="17">
        <v>0.10843156916404301</v>
      </c>
      <c r="AX11" s="17">
        <v>7.6242750359827499E-2</v>
      </c>
      <c r="AY11" s="17">
        <v>7.0170111672083493E-2</v>
      </c>
      <c r="AZ11" s="17">
        <v>7.7380004309759803E-2</v>
      </c>
      <c r="BA11" s="17">
        <v>0</v>
      </c>
      <c r="BB11" s="17"/>
      <c r="BC11" s="17">
        <v>3.7060981047335302E-2</v>
      </c>
      <c r="BD11" s="17">
        <v>8.2191055382708003E-2</v>
      </c>
      <c r="BE11" s="17">
        <v>7.1815519598863203E-2</v>
      </c>
      <c r="BF11" s="17">
        <v>0.127577849200052</v>
      </c>
      <c r="BG11" s="17">
        <v>6.2889253955815502E-2</v>
      </c>
      <c r="BH11" s="17"/>
      <c r="BI11" s="17">
        <v>6.8509466024659599E-2</v>
      </c>
      <c r="BJ11" s="17"/>
      <c r="BK11" s="17">
        <v>7.8238313504729803E-2</v>
      </c>
      <c r="BL11" s="17">
        <v>7.5119769505882006E-2</v>
      </c>
      <c r="BM11" s="17">
        <v>8.5635148063856401E-2</v>
      </c>
      <c r="BN11" s="17">
        <v>0</v>
      </c>
      <c r="BO11" s="17"/>
      <c r="BP11" s="17">
        <v>4.1565985217903403E-2</v>
      </c>
      <c r="BQ11" s="17">
        <v>5.8305856735707803E-2</v>
      </c>
      <c r="BR11" s="17">
        <v>0.39895214159782</v>
      </c>
      <c r="BS11" s="17">
        <v>0</v>
      </c>
      <c r="BT11" s="17">
        <v>3.3929131420766097E-2</v>
      </c>
      <c r="BU11" s="17"/>
      <c r="BV11" s="17">
        <v>7.4117951272286806E-2</v>
      </c>
      <c r="BW11" s="17">
        <v>1.30270024486228E-2</v>
      </c>
      <c r="BX11" s="17">
        <v>0.53847468754072902</v>
      </c>
      <c r="BY11" s="17">
        <v>0</v>
      </c>
      <c r="BZ11" s="17">
        <v>0</v>
      </c>
      <c r="CA11" s="17"/>
      <c r="CB11" s="17">
        <v>2.1913920432036001E-2</v>
      </c>
      <c r="CC11" s="17">
        <v>0.116130428273456</v>
      </c>
      <c r="CD11" s="17"/>
      <c r="CE11" s="17">
        <v>1.52041397254089E-2</v>
      </c>
      <c r="CF11" s="17"/>
      <c r="CG11" s="17">
        <v>0</v>
      </c>
    </row>
    <row r="12" spans="2:85" x14ac:dyDescent="0.35">
      <c r="B12" s="18" t="s">
        <v>79</v>
      </c>
      <c r="C12" s="17">
        <v>9.89495281128112E-2</v>
      </c>
      <c r="D12" s="17">
        <v>5.0997374263100102E-2</v>
      </c>
      <c r="E12" s="17">
        <v>0.146068363181725</v>
      </c>
      <c r="F12" s="17"/>
      <c r="G12" s="17">
        <v>0.205713536782447</v>
      </c>
      <c r="H12" s="17">
        <v>0.13498005693690401</v>
      </c>
      <c r="I12" s="17">
        <v>0.11453690878784099</v>
      </c>
      <c r="J12" s="17">
        <v>3.19397931411603E-2</v>
      </c>
      <c r="K12" s="17">
        <v>8.7296139896602107E-2</v>
      </c>
      <c r="L12" s="17">
        <v>6.0956125538555103E-2</v>
      </c>
      <c r="M12" s="17"/>
      <c r="N12" s="17">
        <v>7.6709805745167503E-2</v>
      </c>
      <c r="O12" s="17">
        <v>0.114378572670919</v>
      </c>
      <c r="P12" s="17">
        <v>6.0730195806675602E-2</v>
      </c>
      <c r="Q12" s="17">
        <v>0.132836248525525</v>
      </c>
      <c r="R12" s="17"/>
      <c r="S12" s="17">
        <v>0.16701884726566901</v>
      </c>
      <c r="T12" s="17">
        <v>1.79175956814983E-2</v>
      </c>
      <c r="U12" s="17">
        <v>0.163605048547699</v>
      </c>
      <c r="V12" s="17">
        <v>0.100836582277629</v>
      </c>
      <c r="W12" s="17">
        <v>0.123633074021609</v>
      </c>
      <c r="X12" s="17">
        <v>0.14810666314276999</v>
      </c>
      <c r="Y12" s="17">
        <v>0.16563616360293601</v>
      </c>
      <c r="Z12" s="17">
        <v>0</v>
      </c>
      <c r="AA12" s="17">
        <v>2.8369907176858299E-2</v>
      </c>
      <c r="AB12" s="17">
        <v>4.5124023927797199E-2</v>
      </c>
      <c r="AC12" s="17">
        <v>0.13221709073465401</v>
      </c>
      <c r="AD12" s="17">
        <v>0</v>
      </c>
      <c r="AE12" s="17"/>
      <c r="AF12" s="17">
        <v>0.47074617619902098</v>
      </c>
      <c r="AG12" s="17">
        <v>5.86201501866358E-2</v>
      </c>
      <c r="AH12" s="17">
        <v>0.18579430096541499</v>
      </c>
      <c r="AI12" s="17">
        <v>8.0126791941283498E-2</v>
      </c>
      <c r="AJ12" s="17">
        <v>0.135254388777583</v>
      </c>
      <c r="AK12" s="17">
        <v>0.106334195061301</v>
      </c>
      <c r="AL12" s="17">
        <v>0</v>
      </c>
      <c r="AM12" s="17">
        <v>0.13286441458026299</v>
      </c>
      <c r="AN12" s="17">
        <v>0.110346626255712</v>
      </c>
      <c r="AO12" s="17">
        <v>7.0379885589663502E-2</v>
      </c>
      <c r="AP12" s="17">
        <v>0.172559889773053</v>
      </c>
      <c r="AQ12" s="17">
        <v>8.32315857747149E-2</v>
      </c>
      <c r="AR12" s="17">
        <v>5.3313884490563901E-2</v>
      </c>
      <c r="AS12" s="17">
        <v>0.33858725621479102</v>
      </c>
      <c r="AT12" s="17">
        <v>0</v>
      </c>
      <c r="AU12" s="17">
        <v>0</v>
      </c>
      <c r="AV12" s="17"/>
      <c r="AW12" s="17">
        <v>5.8736441211761199E-2</v>
      </c>
      <c r="AX12" s="17">
        <v>0.11940651144412801</v>
      </c>
      <c r="AY12" s="17">
        <v>0.13388052671953801</v>
      </c>
      <c r="AZ12" s="17">
        <v>9.5665495954786003E-2</v>
      </c>
      <c r="BA12" s="17">
        <v>0</v>
      </c>
      <c r="BB12" s="17"/>
      <c r="BC12" s="17">
        <v>5.9866433162813697E-2</v>
      </c>
      <c r="BD12" s="17">
        <v>5.18707582291386E-2</v>
      </c>
      <c r="BE12" s="17">
        <v>0.14813930965538499</v>
      </c>
      <c r="BF12" s="17">
        <v>0.101824256441225</v>
      </c>
      <c r="BG12" s="17">
        <v>0.105183256671693</v>
      </c>
      <c r="BH12" s="17"/>
      <c r="BI12" s="17">
        <v>0.10974758272681299</v>
      </c>
      <c r="BJ12" s="17"/>
      <c r="BK12" s="17">
        <v>6.4532929205011802E-2</v>
      </c>
      <c r="BL12" s="17">
        <v>0.115030064357778</v>
      </c>
      <c r="BM12" s="17">
        <v>0.104593843261401</v>
      </c>
      <c r="BN12" s="17">
        <v>0.10427210872488001</v>
      </c>
      <c r="BO12" s="17"/>
      <c r="BP12" s="17">
        <v>1.8238416959502901E-2</v>
      </c>
      <c r="BQ12" s="17">
        <v>0.103828210487325</v>
      </c>
      <c r="BR12" s="17">
        <v>5.3244827766507997E-2</v>
      </c>
      <c r="BS12" s="17">
        <v>0</v>
      </c>
      <c r="BT12" s="17">
        <v>0.421456982824499</v>
      </c>
      <c r="BU12" s="17"/>
      <c r="BV12" s="17">
        <v>0</v>
      </c>
      <c r="BW12" s="17">
        <v>3.6559316740940699E-2</v>
      </c>
      <c r="BX12" s="17">
        <v>4.6352255177615799E-2</v>
      </c>
      <c r="BY12" s="17">
        <v>2.0848832003384599E-2</v>
      </c>
      <c r="BZ12" s="17">
        <v>0.602313299770601</v>
      </c>
      <c r="CA12" s="17"/>
      <c r="CB12" s="17">
        <v>5.6962621527616802E-2</v>
      </c>
      <c r="CC12" s="17">
        <v>0.12506827783337501</v>
      </c>
      <c r="CD12" s="17"/>
      <c r="CE12" s="17">
        <v>1.4507151973921099E-2</v>
      </c>
      <c r="CF12" s="17"/>
      <c r="CG12" s="17">
        <v>5.4580157223671301E-2</v>
      </c>
    </row>
    <row r="13" spans="2:85" x14ac:dyDescent="0.35">
      <c r="B13" s="18" t="s">
        <v>78</v>
      </c>
      <c r="C13" s="17">
        <v>0.217290100414748</v>
      </c>
      <c r="D13" s="17">
        <v>0.25931470234750598</v>
      </c>
      <c r="E13" s="17">
        <v>0.177806118726972</v>
      </c>
      <c r="F13" s="17"/>
      <c r="G13" s="17">
        <v>0.15769005399408401</v>
      </c>
      <c r="H13" s="17">
        <v>0.13915518022885501</v>
      </c>
      <c r="I13" s="17">
        <v>0.230515073453219</v>
      </c>
      <c r="J13" s="17">
        <v>0.24957258365892601</v>
      </c>
      <c r="K13" s="17">
        <v>0.28082935457639702</v>
      </c>
      <c r="L13" s="17">
        <v>0.222632778582154</v>
      </c>
      <c r="M13" s="17"/>
      <c r="N13" s="17">
        <v>0.186772757769949</v>
      </c>
      <c r="O13" s="17">
        <v>0.19863460497754501</v>
      </c>
      <c r="P13" s="17">
        <v>0.302788917182086</v>
      </c>
      <c r="Q13" s="17">
        <v>0.20137810914165799</v>
      </c>
      <c r="R13" s="17"/>
      <c r="S13" s="17">
        <v>0.16639265480030299</v>
      </c>
      <c r="T13" s="17">
        <v>0.24486128055751399</v>
      </c>
      <c r="U13" s="17">
        <v>0.31399862415418101</v>
      </c>
      <c r="V13" s="17">
        <v>0.203280934150457</v>
      </c>
      <c r="W13" s="17">
        <v>0.35146999748562202</v>
      </c>
      <c r="X13" s="17">
        <v>0.11397680037911</v>
      </c>
      <c r="Y13" s="17">
        <v>0.24772100684567999</v>
      </c>
      <c r="Z13" s="17">
        <v>0.59423313931939303</v>
      </c>
      <c r="AA13" s="17">
        <v>0.110922731061479</v>
      </c>
      <c r="AB13" s="17">
        <v>0.224657096181578</v>
      </c>
      <c r="AC13" s="17">
        <v>5.89765602746068E-2</v>
      </c>
      <c r="AD13" s="17">
        <v>0.24588691151696301</v>
      </c>
      <c r="AE13" s="17"/>
      <c r="AF13" s="17">
        <v>0</v>
      </c>
      <c r="AG13" s="17">
        <v>9.8335942646177205E-2</v>
      </c>
      <c r="AH13" s="17">
        <v>0.12828776226715699</v>
      </c>
      <c r="AI13" s="17">
        <v>0.476394041373293</v>
      </c>
      <c r="AJ13" s="17">
        <v>0.120491820697742</v>
      </c>
      <c r="AK13" s="17">
        <v>0.205470256517129</v>
      </c>
      <c r="AL13" s="17">
        <v>0.36006606789624601</v>
      </c>
      <c r="AM13" s="17">
        <v>0.17111961765387801</v>
      </c>
      <c r="AN13" s="17">
        <v>0.26562669591506699</v>
      </c>
      <c r="AO13" s="17">
        <v>0.47996975413343601</v>
      </c>
      <c r="AP13" s="17">
        <v>0.184494649393601</v>
      </c>
      <c r="AQ13" s="17">
        <v>0.29348501069225202</v>
      </c>
      <c r="AR13" s="17">
        <v>0.15421575710934499</v>
      </c>
      <c r="AS13" s="17">
        <v>0</v>
      </c>
      <c r="AT13" s="17">
        <v>0</v>
      </c>
      <c r="AU13" s="17">
        <v>0.12565234671082001</v>
      </c>
      <c r="AV13" s="17"/>
      <c r="AW13" s="17">
        <v>0.179914837021073</v>
      </c>
      <c r="AX13" s="17">
        <v>0.303942691275912</v>
      </c>
      <c r="AY13" s="17">
        <v>0.15494236143606299</v>
      </c>
      <c r="AZ13" s="17">
        <v>0.18548320569148599</v>
      </c>
      <c r="BA13" s="17">
        <v>0.19106197695556801</v>
      </c>
      <c r="BB13" s="17"/>
      <c r="BC13" s="17">
        <v>0.20851288394290399</v>
      </c>
      <c r="BD13" s="17">
        <v>0.21082162172880001</v>
      </c>
      <c r="BE13" s="17">
        <v>0.23325705122321999</v>
      </c>
      <c r="BF13" s="17">
        <v>0.19080804801708601</v>
      </c>
      <c r="BG13" s="17">
        <v>0.230112771191119</v>
      </c>
      <c r="BH13" s="17"/>
      <c r="BI13" s="17">
        <v>0.22543448409613101</v>
      </c>
      <c r="BJ13" s="17"/>
      <c r="BK13" s="17">
        <v>0.11434028655570801</v>
      </c>
      <c r="BL13" s="17">
        <v>0.303546092960293</v>
      </c>
      <c r="BM13" s="17">
        <v>0.21460729959706601</v>
      </c>
      <c r="BN13" s="17">
        <v>0.35436282803872499</v>
      </c>
      <c r="BO13" s="17"/>
      <c r="BP13" s="17">
        <v>0.18155591460185699</v>
      </c>
      <c r="BQ13" s="17">
        <v>8.3079941939172799E-2</v>
      </c>
      <c r="BR13" s="17">
        <v>7.3202966401716404E-2</v>
      </c>
      <c r="BS13" s="17">
        <v>0.79995007828147902</v>
      </c>
      <c r="BT13" s="17">
        <v>0.185857863298027</v>
      </c>
      <c r="BU13" s="17"/>
      <c r="BV13" s="17">
        <v>2.0577045874530801E-2</v>
      </c>
      <c r="BW13" s="17">
        <v>9.5910838144143504E-3</v>
      </c>
      <c r="BX13" s="17">
        <v>0</v>
      </c>
      <c r="BY13" s="17">
        <v>0.82211697872406897</v>
      </c>
      <c r="BZ13" s="17">
        <v>6.5728146496127099E-2</v>
      </c>
      <c r="CA13" s="17"/>
      <c r="CB13" s="17">
        <v>0.56052703247580304</v>
      </c>
      <c r="CC13" s="17">
        <v>3.7730720724332501E-3</v>
      </c>
      <c r="CD13" s="17"/>
      <c r="CE13" s="17">
        <v>1.11939933232974E-2</v>
      </c>
      <c r="CF13" s="17"/>
      <c r="CG13" s="17">
        <v>0.329103643358299</v>
      </c>
    </row>
    <row r="14" spans="2:85" x14ac:dyDescent="0.35">
      <c r="B14" s="18" t="s">
        <v>231</v>
      </c>
      <c r="C14" s="17">
        <v>2.2331117730315299E-2</v>
      </c>
      <c r="D14" s="17">
        <v>1.43005689932529E-2</v>
      </c>
      <c r="E14" s="17">
        <v>3.0256410486211201E-2</v>
      </c>
      <c r="F14" s="17"/>
      <c r="G14" s="17">
        <v>3.5774209408514501E-2</v>
      </c>
      <c r="H14" s="17">
        <v>4.8285666119250503E-2</v>
      </c>
      <c r="I14" s="17">
        <v>0</v>
      </c>
      <c r="J14" s="17">
        <v>2.2410257660028701E-2</v>
      </c>
      <c r="K14" s="17">
        <v>0</v>
      </c>
      <c r="L14" s="17">
        <v>3.0612382416991799E-2</v>
      </c>
      <c r="M14" s="17"/>
      <c r="N14" s="17">
        <v>1.36974335429772E-2</v>
      </c>
      <c r="O14" s="17">
        <v>2.7155692476400799E-2</v>
      </c>
      <c r="P14" s="17">
        <v>1.6598504691065399E-2</v>
      </c>
      <c r="Q14" s="17">
        <v>2.99838412102011E-2</v>
      </c>
      <c r="R14" s="17"/>
      <c r="S14" s="17">
        <v>0</v>
      </c>
      <c r="T14" s="17">
        <v>0</v>
      </c>
      <c r="U14" s="17">
        <v>0</v>
      </c>
      <c r="V14" s="17">
        <v>3.4642693518689899E-2</v>
      </c>
      <c r="W14" s="17">
        <v>0</v>
      </c>
      <c r="X14" s="17">
        <v>4.4498588546203401E-2</v>
      </c>
      <c r="Y14" s="17">
        <v>0</v>
      </c>
      <c r="Z14" s="17">
        <v>0</v>
      </c>
      <c r="AA14" s="17">
        <v>0</v>
      </c>
      <c r="AB14" s="17">
        <v>0.133213055566786</v>
      </c>
      <c r="AC14" s="17">
        <v>0</v>
      </c>
      <c r="AD14" s="17">
        <v>0</v>
      </c>
      <c r="AE14" s="17"/>
      <c r="AF14" s="17">
        <v>0</v>
      </c>
      <c r="AG14" s="17">
        <v>0.103269881793994</v>
      </c>
      <c r="AH14" s="17">
        <v>0</v>
      </c>
      <c r="AI14" s="17">
        <v>5.8088990980964497E-2</v>
      </c>
      <c r="AJ14" s="17">
        <v>4.4925820531229198E-2</v>
      </c>
      <c r="AK14" s="17">
        <v>2.5772722782509399E-2</v>
      </c>
      <c r="AL14" s="17">
        <v>0</v>
      </c>
      <c r="AM14" s="17">
        <v>0</v>
      </c>
      <c r="AN14" s="17">
        <v>0</v>
      </c>
      <c r="AO14" s="17">
        <v>0</v>
      </c>
      <c r="AP14" s="17">
        <v>4.9734795703361603E-2</v>
      </c>
      <c r="AQ14" s="17">
        <v>5.2046899179840102E-2</v>
      </c>
      <c r="AR14" s="17">
        <v>0</v>
      </c>
      <c r="AS14" s="17">
        <v>0</v>
      </c>
      <c r="AT14" s="17">
        <v>0</v>
      </c>
      <c r="AU14" s="17">
        <v>0</v>
      </c>
      <c r="AV14" s="17"/>
      <c r="AW14" s="17">
        <v>1.16517345823751E-2</v>
      </c>
      <c r="AX14" s="17">
        <v>2.0208709457997499E-2</v>
      </c>
      <c r="AY14" s="17">
        <v>3.2919887061274897E-2</v>
      </c>
      <c r="AZ14" s="17">
        <v>0</v>
      </c>
      <c r="BA14" s="17">
        <v>0</v>
      </c>
      <c r="BB14" s="17"/>
      <c r="BC14" s="17">
        <v>0</v>
      </c>
      <c r="BD14" s="17">
        <v>1.0372944637566E-2</v>
      </c>
      <c r="BE14" s="17">
        <v>8.8534501755653198E-3</v>
      </c>
      <c r="BF14" s="17">
        <v>0.10775962185667599</v>
      </c>
      <c r="BG14" s="17">
        <v>0</v>
      </c>
      <c r="BH14" s="17"/>
      <c r="BI14" s="17">
        <v>2.2798274206214001E-2</v>
      </c>
      <c r="BJ14" s="17"/>
      <c r="BK14" s="17">
        <v>5.9314020943386503E-2</v>
      </c>
      <c r="BL14" s="17">
        <v>0</v>
      </c>
      <c r="BM14" s="17">
        <v>1.88787677267039E-2</v>
      </c>
      <c r="BN14" s="17">
        <v>0</v>
      </c>
      <c r="BO14" s="17"/>
      <c r="BP14" s="17">
        <v>0</v>
      </c>
      <c r="BQ14" s="17">
        <v>2.03373235773773E-2</v>
      </c>
      <c r="BR14" s="17">
        <v>0</v>
      </c>
      <c r="BS14" s="17">
        <v>0</v>
      </c>
      <c r="BT14" s="17">
        <v>0</v>
      </c>
      <c r="BU14" s="17"/>
      <c r="BV14" s="17">
        <v>0</v>
      </c>
      <c r="BW14" s="17">
        <v>0</v>
      </c>
      <c r="BX14" s="17">
        <v>0</v>
      </c>
      <c r="BY14" s="17">
        <v>0</v>
      </c>
      <c r="BZ14" s="17">
        <v>0</v>
      </c>
      <c r="CA14" s="17"/>
      <c r="CB14" s="17">
        <v>0</v>
      </c>
      <c r="CC14" s="17">
        <v>3.6222612065461998E-2</v>
      </c>
      <c r="CD14" s="17"/>
      <c r="CE14" s="17">
        <v>0</v>
      </c>
      <c r="CF14" s="17"/>
      <c r="CG14" s="17">
        <v>0</v>
      </c>
    </row>
    <row r="15" spans="2:85" x14ac:dyDescent="0.35">
      <c r="B15" s="18" t="s">
        <v>232</v>
      </c>
      <c r="C15" s="17">
        <v>4.95258155614294E-3</v>
      </c>
      <c r="D15" s="17">
        <v>1.00869711912141E-2</v>
      </c>
      <c r="E15" s="17">
        <v>0</v>
      </c>
      <c r="F15" s="17"/>
      <c r="G15" s="17">
        <v>0</v>
      </c>
      <c r="H15" s="17">
        <v>0</v>
      </c>
      <c r="I15" s="17">
        <v>0</v>
      </c>
      <c r="J15" s="17">
        <v>0</v>
      </c>
      <c r="K15" s="17">
        <v>0</v>
      </c>
      <c r="L15" s="17">
        <v>2.2012624040853902E-2</v>
      </c>
      <c r="M15" s="17"/>
      <c r="N15" s="17">
        <v>0</v>
      </c>
      <c r="O15" s="17">
        <v>0</v>
      </c>
      <c r="P15" s="17">
        <v>0</v>
      </c>
      <c r="Q15" s="17">
        <v>1.78457324229611E-2</v>
      </c>
      <c r="R15" s="17"/>
      <c r="S15" s="17">
        <v>0</v>
      </c>
      <c r="T15" s="17">
        <v>0</v>
      </c>
      <c r="U15" s="17">
        <v>0</v>
      </c>
      <c r="V15" s="17">
        <v>0</v>
      </c>
      <c r="W15" s="17">
        <v>0</v>
      </c>
      <c r="X15" s="17">
        <v>0</v>
      </c>
      <c r="Y15" s="17">
        <v>0</v>
      </c>
      <c r="Z15" s="17">
        <v>0</v>
      </c>
      <c r="AA15" s="17">
        <v>0</v>
      </c>
      <c r="AB15" s="17">
        <v>0</v>
      </c>
      <c r="AC15" s="17">
        <v>0.10662593139405099</v>
      </c>
      <c r="AD15" s="17">
        <v>0</v>
      </c>
      <c r="AE15" s="17"/>
      <c r="AF15" s="17">
        <v>0</v>
      </c>
      <c r="AG15" s="17">
        <v>0</v>
      </c>
      <c r="AH15" s="17">
        <v>0</v>
      </c>
      <c r="AI15" s="17">
        <v>4.3053151540263998E-2</v>
      </c>
      <c r="AJ15" s="17">
        <v>0</v>
      </c>
      <c r="AK15" s="17">
        <v>0</v>
      </c>
      <c r="AL15" s="17">
        <v>2.7042382620867101E-2</v>
      </c>
      <c r="AM15" s="17">
        <v>0</v>
      </c>
      <c r="AN15" s="17">
        <v>0</v>
      </c>
      <c r="AO15" s="17">
        <v>0</v>
      </c>
      <c r="AP15" s="17">
        <v>0</v>
      </c>
      <c r="AQ15" s="17">
        <v>0</v>
      </c>
      <c r="AR15" s="17">
        <v>0</v>
      </c>
      <c r="AS15" s="17">
        <v>0</v>
      </c>
      <c r="AT15" s="17">
        <v>0</v>
      </c>
      <c r="AU15" s="17">
        <v>0</v>
      </c>
      <c r="AV15" s="17"/>
      <c r="AW15" s="17">
        <v>1.7271565100737098E-2</v>
      </c>
      <c r="AX15" s="17">
        <v>0</v>
      </c>
      <c r="AY15" s="17">
        <v>0</v>
      </c>
      <c r="AZ15" s="17">
        <v>0</v>
      </c>
      <c r="BA15" s="17">
        <v>0</v>
      </c>
      <c r="BB15" s="17"/>
      <c r="BC15" s="17">
        <v>0</v>
      </c>
      <c r="BD15" s="17">
        <v>0</v>
      </c>
      <c r="BE15" s="17">
        <v>1.3123620349601101E-2</v>
      </c>
      <c r="BF15" s="17">
        <v>0</v>
      </c>
      <c r="BG15" s="17">
        <v>0</v>
      </c>
      <c r="BH15" s="17"/>
      <c r="BI15" s="17">
        <v>6.3311025964175498E-3</v>
      </c>
      <c r="BJ15" s="17"/>
      <c r="BK15" s="17">
        <v>1.25285661774996E-2</v>
      </c>
      <c r="BL15" s="17">
        <v>0</v>
      </c>
      <c r="BM15" s="17">
        <v>4.4071497428498901E-3</v>
      </c>
      <c r="BN15" s="17">
        <v>0</v>
      </c>
      <c r="BO15" s="17"/>
      <c r="BP15" s="17">
        <v>0</v>
      </c>
      <c r="BQ15" s="17">
        <v>0</v>
      </c>
      <c r="BR15" s="17">
        <v>0</v>
      </c>
      <c r="BS15" s="17">
        <v>0</v>
      </c>
      <c r="BT15" s="17">
        <v>0</v>
      </c>
      <c r="BU15" s="17"/>
      <c r="BV15" s="17">
        <v>0</v>
      </c>
      <c r="BW15" s="17">
        <v>0</v>
      </c>
      <c r="BX15" s="17">
        <v>0</v>
      </c>
      <c r="BY15" s="17">
        <v>0</v>
      </c>
      <c r="BZ15" s="17">
        <v>0</v>
      </c>
      <c r="CA15" s="17"/>
      <c r="CB15" s="17">
        <v>0</v>
      </c>
      <c r="CC15" s="17">
        <v>8.0334286262434707E-3</v>
      </c>
      <c r="CD15" s="17"/>
      <c r="CE15" s="17">
        <v>0</v>
      </c>
      <c r="CF15" s="17"/>
      <c r="CG15" s="17">
        <v>0</v>
      </c>
    </row>
    <row r="16" spans="2:85" x14ac:dyDescent="0.35">
      <c r="B16" s="18" t="s">
        <v>233</v>
      </c>
      <c r="C16" s="17">
        <v>2.29441288253639E-2</v>
      </c>
      <c r="D16" s="17">
        <v>2.96557676438504E-2</v>
      </c>
      <c r="E16" s="17">
        <v>1.65682249242903E-2</v>
      </c>
      <c r="F16" s="17"/>
      <c r="G16" s="17">
        <v>4.7067340090110203E-2</v>
      </c>
      <c r="H16" s="17">
        <v>0</v>
      </c>
      <c r="I16" s="17">
        <v>0</v>
      </c>
      <c r="J16" s="17">
        <v>2.4037218766031598E-2</v>
      </c>
      <c r="K16" s="17">
        <v>7.9084414194968505E-2</v>
      </c>
      <c r="L16" s="17">
        <v>0</v>
      </c>
      <c r="M16" s="17"/>
      <c r="N16" s="17">
        <v>0</v>
      </c>
      <c r="O16" s="17">
        <v>0</v>
      </c>
      <c r="P16" s="17">
        <v>6.6978553326257406E-2</v>
      </c>
      <c r="Q16" s="17">
        <v>3.4094735310169398E-2</v>
      </c>
      <c r="R16" s="17"/>
      <c r="S16" s="17">
        <v>0</v>
      </c>
      <c r="T16" s="17">
        <v>0</v>
      </c>
      <c r="U16" s="17">
        <v>0</v>
      </c>
      <c r="V16" s="17">
        <v>5.8775274457062703E-2</v>
      </c>
      <c r="W16" s="17">
        <v>3.2185157405066701E-2</v>
      </c>
      <c r="X16" s="17">
        <v>5.8545813737411398E-2</v>
      </c>
      <c r="Y16" s="17">
        <v>0</v>
      </c>
      <c r="Z16" s="17">
        <v>0</v>
      </c>
      <c r="AA16" s="17">
        <v>0</v>
      </c>
      <c r="AB16" s="17">
        <v>2.9757810048032199E-2</v>
      </c>
      <c r="AC16" s="17">
        <v>0</v>
      </c>
      <c r="AD16" s="17">
        <v>0.24588691151696301</v>
      </c>
      <c r="AE16" s="17"/>
      <c r="AF16" s="17">
        <v>0</v>
      </c>
      <c r="AG16" s="17">
        <v>0</v>
      </c>
      <c r="AH16" s="17">
        <v>0.108689536813783</v>
      </c>
      <c r="AI16" s="17">
        <v>0</v>
      </c>
      <c r="AJ16" s="17">
        <v>0</v>
      </c>
      <c r="AK16" s="17">
        <v>4.5437027504893403E-2</v>
      </c>
      <c r="AL16" s="17">
        <v>0</v>
      </c>
      <c r="AM16" s="17">
        <v>0</v>
      </c>
      <c r="AN16" s="17">
        <v>8.4746205698946003E-2</v>
      </c>
      <c r="AO16" s="17">
        <v>0</v>
      </c>
      <c r="AP16" s="17">
        <v>0</v>
      </c>
      <c r="AQ16" s="17">
        <v>0</v>
      </c>
      <c r="AR16" s="17">
        <v>0</v>
      </c>
      <c r="AS16" s="17">
        <v>0</v>
      </c>
      <c r="AT16" s="17">
        <v>0</v>
      </c>
      <c r="AU16" s="17">
        <v>0</v>
      </c>
      <c r="AV16" s="17"/>
      <c r="AW16" s="17">
        <v>5.0521154177474201E-2</v>
      </c>
      <c r="AX16" s="17">
        <v>1.1418361821652999E-2</v>
      </c>
      <c r="AY16" s="17">
        <v>0</v>
      </c>
      <c r="AZ16" s="17">
        <v>5.5483444781527197E-2</v>
      </c>
      <c r="BA16" s="17">
        <v>0</v>
      </c>
      <c r="BB16" s="17"/>
      <c r="BC16" s="17">
        <v>7.1755843655391699E-2</v>
      </c>
      <c r="BD16" s="17">
        <v>7.4319378898706203E-3</v>
      </c>
      <c r="BE16" s="17">
        <v>0</v>
      </c>
      <c r="BF16" s="17">
        <v>7.0130323599281605E-2</v>
      </c>
      <c r="BG16" s="17">
        <v>8.06982183724793E-2</v>
      </c>
      <c r="BH16" s="17"/>
      <c r="BI16" s="17">
        <v>2.55290658738738E-2</v>
      </c>
      <c r="BJ16" s="17"/>
      <c r="BK16" s="17">
        <v>3.5298786115449399E-2</v>
      </c>
      <c r="BL16" s="17">
        <v>0</v>
      </c>
      <c r="BM16" s="17">
        <v>2.8417560288125501E-2</v>
      </c>
      <c r="BN16" s="17">
        <v>0</v>
      </c>
      <c r="BO16" s="17"/>
      <c r="BP16" s="17">
        <v>3.9777657007229801E-2</v>
      </c>
      <c r="BQ16" s="17">
        <v>1.5870346578127699E-2</v>
      </c>
      <c r="BR16" s="17">
        <v>0</v>
      </c>
      <c r="BS16" s="17">
        <v>0</v>
      </c>
      <c r="BT16" s="17">
        <v>0</v>
      </c>
      <c r="BU16" s="17"/>
      <c r="BV16" s="17">
        <v>0</v>
      </c>
      <c r="BW16" s="17">
        <v>0</v>
      </c>
      <c r="BX16" s="17">
        <v>5.3778722926464698E-2</v>
      </c>
      <c r="BY16" s="17">
        <v>0</v>
      </c>
      <c r="BZ16" s="17">
        <v>2.6484805161473401E-2</v>
      </c>
      <c r="CA16" s="17"/>
      <c r="CB16" s="17">
        <v>0</v>
      </c>
      <c r="CC16" s="17">
        <v>3.7216958311625303E-2</v>
      </c>
      <c r="CD16" s="17"/>
      <c r="CE16" s="17">
        <v>0</v>
      </c>
      <c r="CF16" s="17"/>
      <c r="CG16" s="17">
        <v>0</v>
      </c>
    </row>
    <row r="17" spans="2:85" x14ac:dyDescent="0.35">
      <c r="B17" s="18" t="s">
        <v>140</v>
      </c>
      <c r="C17" s="19">
        <v>0.16489826799490301</v>
      </c>
      <c r="D17" s="19">
        <v>0.12121551284308101</v>
      </c>
      <c r="E17" s="19">
        <v>0.20231225975438799</v>
      </c>
      <c r="F17" s="19"/>
      <c r="G17" s="19">
        <v>0.18843560349935101</v>
      </c>
      <c r="H17" s="19">
        <v>0.17793346330853299</v>
      </c>
      <c r="I17" s="19">
        <v>0.25289994200023802</v>
      </c>
      <c r="J17" s="19">
        <v>0.114852587209704</v>
      </c>
      <c r="K17" s="19">
        <v>0.10489965595871301</v>
      </c>
      <c r="L17" s="19">
        <v>0.157483949882918</v>
      </c>
      <c r="M17" s="19"/>
      <c r="N17" s="19">
        <v>0.167328895880617</v>
      </c>
      <c r="O17" s="19">
        <v>0.150751709332512</v>
      </c>
      <c r="P17" s="19">
        <v>0.18764391243089801</v>
      </c>
      <c r="Q17" s="19">
        <v>0.15950287814766301</v>
      </c>
      <c r="R17" s="19"/>
      <c r="S17" s="19">
        <v>0.16008802017643101</v>
      </c>
      <c r="T17" s="19">
        <v>0.13701853691018401</v>
      </c>
      <c r="U17" s="19">
        <v>0.10509139288153301</v>
      </c>
      <c r="V17" s="19">
        <v>0.13148486962207601</v>
      </c>
      <c r="W17" s="19">
        <v>0.123815192878274</v>
      </c>
      <c r="X17" s="19">
        <v>0.15096122179852001</v>
      </c>
      <c r="Y17" s="19">
        <v>0.14671823145508001</v>
      </c>
      <c r="Z17" s="19">
        <v>0</v>
      </c>
      <c r="AA17" s="19">
        <v>0.283159159821878</v>
      </c>
      <c r="AB17" s="19">
        <v>0.238405147534097</v>
      </c>
      <c r="AC17" s="19">
        <v>0.229189667317513</v>
      </c>
      <c r="AD17" s="19">
        <v>0.257664110029315</v>
      </c>
      <c r="AE17" s="19"/>
      <c r="AF17" s="19">
        <v>0</v>
      </c>
      <c r="AG17" s="19">
        <v>0.29979528462867</v>
      </c>
      <c r="AH17" s="19">
        <v>0.19042248057481501</v>
      </c>
      <c r="AI17" s="19">
        <v>0.164058307427527</v>
      </c>
      <c r="AJ17" s="19">
        <v>0.32300178008997699</v>
      </c>
      <c r="AK17" s="19">
        <v>0.14144806642605601</v>
      </c>
      <c r="AL17" s="19">
        <v>6.6199435037434307E-2</v>
      </c>
      <c r="AM17" s="19">
        <v>0.24221470887597099</v>
      </c>
      <c r="AN17" s="19">
        <v>0.128711913846141</v>
      </c>
      <c r="AO17" s="19">
        <v>7.7410702754582103E-2</v>
      </c>
      <c r="AP17" s="19">
        <v>6.9510963101234405E-2</v>
      </c>
      <c r="AQ17" s="19">
        <v>0.112810284318483</v>
      </c>
      <c r="AR17" s="19">
        <v>0.14425203969276601</v>
      </c>
      <c r="AS17" s="19">
        <v>0.66141274378520898</v>
      </c>
      <c r="AT17" s="19">
        <v>0.37973663249488998</v>
      </c>
      <c r="AU17" s="19">
        <v>6.9511739101307299E-2</v>
      </c>
      <c r="AV17" s="19"/>
      <c r="AW17" s="19">
        <v>0.208989714202544</v>
      </c>
      <c r="AX17" s="19">
        <v>0.14851864242333901</v>
      </c>
      <c r="AY17" s="19">
        <v>0.18060286912974399</v>
      </c>
      <c r="AZ17" s="19">
        <v>0.12703757011585201</v>
      </c>
      <c r="BA17" s="19">
        <v>0.21524494148642101</v>
      </c>
      <c r="BB17" s="19"/>
      <c r="BC17" s="19">
        <v>0.31043058987698002</v>
      </c>
      <c r="BD17" s="19">
        <v>0.117782906193156</v>
      </c>
      <c r="BE17" s="19">
        <v>0.200801192381693</v>
      </c>
      <c r="BF17" s="19">
        <v>7.2107994954511201E-2</v>
      </c>
      <c r="BG17" s="19">
        <v>0.23507533004785799</v>
      </c>
      <c r="BH17" s="19"/>
      <c r="BI17" s="19">
        <v>0.16050839101270301</v>
      </c>
      <c r="BJ17" s="19"/>
      <c r="BK17" s="19">
        <v>6.7078629011443403E-2</v>
      </c>
      <c r="BL17" s="19">
        <v>0.171005981454593</v>
      </c>
      <c r="BM17" s="19">
        <v>0.19119747419556801</v>
      </c>
      <c r="BN17" s="19">
        <v>0.31191827769514302</v>
      </c>
      <c r="BO17" s="19"/>
      <c r="BP17" s="19">
        <v>9.98571772473755E-2</v>
      </c>
      <c r="BQ17" s="19">
        <v>0.146431951531629</v>
      </c>
      <c r="BR17" s="19">
        <v>0.16345002474106499</v>
      </c>
      <c r="BS17" s="19">
        <v>0.12334099706429</v>
      </c>
      <c r="BT17" s="19">
        <v>0.193392178236233</v>
      </c>
      <c r="BU17" s="19"/>
      <c r="BV17" s="19">
        <v>8.8627704174168806E-2</v>
      </c>
      <c r="BW17" s="19">
        <v>5.7307559507618601E-2</v>
      </c>
      <c r="BX17" s="19">
        <v>5.3003796361800498E-2</v>
      </c>
      <c r="BY17" s="19">
        <v>7.5989528351396704E-2</v>
      </c>
      <c r="BZ17" s="19">
        <v>0.18642134059798099</v>
      </c>
      <c r="CA17" s="19"/>
      <c r="CB17" s="19">
        <v>9.6248652754613501E-2</v>
      </c>
      <c r="CC17" s="19">
        <v>0.207603060148047</v>
      </c>
      <c r="CD17" s="19"/>
      <c r="CE17" s="19">
        <v>6.6885083158031405E-2</v>
      </c>
      <c r="CF17" s="19"/>
      <c r="CG17" s="19">
        <v>0.125151108078182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343</v>
      </c>
      <c r="D7" s="10">
        <v>167</v>
      </c>
      <c r="E7" s="10">
        <v>176</v>
      </c>
      <c r="F7" s="10"/>
      <c r="G7" s="10">
        <v>23</v>
      </c>
      <c r="H7" s="10">
        <v>53</v>
      </c>
      <c r="I7" s="10">
        <v>50</v>
      </c>
      <c r="J7" s="10">
        <v>75</v>
      </c>
      <c r="K7" s="10">
        <v>51</v>
      </c>
      <c r="L7" s="10">
        <v>91</v>
      </c>
      <c r="M7" s="10"/>
      <c r="N7" s="10">
        <v>102</v>
      </c>
      <c r="O7" s="10">
        <v>100</v>
      </c>
      <c r="P7" s="10">
        <v>61</v>
      </c>
      <c r="Q7" s="10">
        <v>78</v>
      </c>
      <c r="R7" s="10"/>
      <c r="S7" s="10">
        <v>35</v>
      </c>
      <c r="T7" s="10">
        <v>52</v>
      </c>
      <c r="U7" s="10">
        <v>39</v>
      </c>
      <c r="V7" s="10">
        <v>23</v>
      </c>
      <c r="W7" s="10">
        <v>27</v>
      </c>
      <c r="X7" s="10">
        <v>23</v>
      </c>
      <c r="Y7" s="10">
        <v>31</v>
      </c>
      <c r="Z7" s="10">
        <v>17</v>
      </c>
      <c r="AA7" s="10">
        <v>47</v>
      </c>
      <c r="AB7" s="10">
        <v>20</v>
      </c>
      <c r="AC7" s="10">
        <v>21</v>
      </c>
      <c r="AD7" s="10">
        <v>8</v>
      </c>
      <c r="AE7" s="10"/>
      <c r="AF7" s="10">
        <v>4</v>
      </c>
      <c r="AG7" s="10">
        <v>10</v>
      </c>
      <c r="AH7" s="10">
        <v>25</v>
      </c>
      <c r="AI7" s="10">
        <v>20</v>
      </c>
      <c r="AJ7" s="10">
        <v>27</v>
      </c>
      <c r="AK7" s="10">
        <v>46</v>
      </c>
      <c r="AL7" s="10">
        <v>28</v>
      </c>
      <c r="AM7" s="10">
        <v>33</v>
      </c>
      <c r="AN7" s="10">
        <v>14</v>
      </c>
      <c r="AO7" s="10">
        <v>18</v>
      </c>
      <c r="AP7" s="10">
        <v>27</v>
      </c>
      <c r="AQ7" s="10">
        <v>22</v>
      </c>
      <c r="AR7" s="10">
        <v>12</v>
      </c>
      <c r="AS7" s="10">
        <v>6</v>
      </c>
      <c r="AT7" s="10">
        <v>10</v>
      </c>
      <c r="AU7" s="10">
        <v>26</v>
      </c>
      <c r="AV7" s="10"/>
      <c r="AW7" s="10">
        <v>79</v>
      </c>
      <c r="AX7" s="10">
        <v>73</v>
      </c>
      <c r="AY7" s="10">
        <v>99</v>
      </c>
      <c r="AZ7" s="10">
        <v>33</v>
      </c>
      <c r="BA7" s="10">
        <v>5</v>
      </c>
      <c r="BB7" s="10"/>
      <c r="BC7" s="10">
        <v>27</v>
      </c>
      <c r="BD7" s="10">
        <v>122</v>
      </c>
      <c r="BE7" s="10">
        <v>132</v>
      </c>
      <c r="BF7" s="10">
        <v>51</v>
      </c>
      <c r="BG7" s="10">
        <v>11</v>
      </c>
      <c r="BH7" s="10"/>
      <c r="BI7" s="10">
        <v>272</v>
      </c>
      <c r="BJ7" s="10"/>
      <c r="BK7" s="10">
        <v>50</v>
      </c>
      <c r="BL7" s="10">
        <v>116</v>
      </c>
      <c r="BM7" s="10">
        <v>168</v>
      </c>
      <c r="BN7" s="10">
        <v>9</v>
      </c>
      <c r="BO7" s="10"/>
      <c r="BP7" s="10">
        <v>62</v>
      </c>
      <c r="BQ7" s="10">
        <v>130</v>
      </c>
      <c r="BR7" s="10">
        <v>23</v>
      </c>
      <c r="BS7" s="10">
        <v>45</v>
      </c>
      <c r="BT7" s="10">
        <v>19</v>
      </c>
      <c r="BU7" s="10"/>
      <c r="BV7" s="10">
        <v>50</v>
      </c>
      <c r="BW7" s="10">
        <v>68</v>
      </c>
      <c r="BX7" s="10">
        <v>39</v>
      </c>
      <c r="BY7" s="10">
        <v>83</v>
      </c>
      <c r="BZ7" s="10">
        <v>32</v>
      </c>
      <c r="CA7" s="10"/>
      <c r="CB7" s="10">
        <v>126</v>
      </c>
      <c r="CC7" s="10">
        <v>217</v>
      </c>
      <c r="CD7" s="10"/>
      <c r="CE7" s="10">
        <v>65</v>
      </c>
      <c r="CF7" s="10"/>
      <c r="CG7" s="10">
        <v>29</v>
      </c>
    </row>
    <row r="8" spans="2:85" ht="30" customHeight="1" x14ac:dyDescent="0.35">
      <c r="B8" s="11" t="s">
        <v>20</v>
      </c>
      <c r="C8" s="11">
        <v>349</v>
      </c>
      <c r="D8" s="11">
        <v>172</v>
      </c>
      <c r="E8" s="11">
        <v>177</v>
      </c>
      <c r="F8" s="11"/>
      <c r="G8" s="11">
        <v>49</v>
      </c>
      <c r="H8" s="11">
        <v>50</v>
      </c>
      <c r="I8" s="11">
        <v>48</v>
      </c>
      <c r="J8" s="11">
        <v>72</v>
      </c>
      <c r="K8" s="11">
        <v>45</v>
      </c>
      <c r="L8" s="11">
        <v>84</v>
      </c>
      <c r="M8" s="11"/>
      <c r="N8" s="11">
        <v>88</v>
      </c>
      <c r="O8" s="11">
        <v>102</v>
      </c>
      <c r="P8" s="11">
        <v>64</v>
      </c>
      <c r="Q8" s="11">
        <v>92</v>
      </c>
      <c r="R8" s="11"/>
      <c r="S8" s="11">
        <v>30</v>
      </c>
      <c r="T8" s="11">
        <v>47</v>
      </c>
      <c r="U8" s="11">
        <v>37</v>
      </c>
      <c r="V8" s="11">
        <v>25</v>
      </c>
      <c r="W8" s="11">
        <v>25</v>
      </c>
      <c r="X8" s="11">
        <v>23</v>
      </c>
      <c r="Y8" s="11">
        <v>30</v>
      </c>
      <c r="Z8" s="11">
        <v>23</v>
      </c>
      <c r="AA8" s="11">
        <v>45</v>
      </c>
      <c r="AB8" s="11">
        <v>26</v>
      </c>
      <c r="AC8" s="11">
        <v>23</v>
      </c>
      <c r="AD8" s="11">
        <v>15</v>
      </c>
      <c r="AE8" s="11"/>
      <c r="AF8" s="11">
        <v>5</v>
      </c>
      <c r="AG8" s="11">
        <v>9</v>
      </c>
      <c r="AH8" s="11">
        <v>25</v>
      </c>
      <c r="AI8" s="11">
        <v>21</v>
      </c>
      <c r="AJ8" s="11">
        <v>29</v>
      </c>
      <c r="AK8" s="11">
        <v>48</v>
      </c>
      <c r="AL8" s="11">
        <v>29</v>
      </c>
      <c r="AM8" s="11">
        <v>33</v>
      </c>
      <c r="AN8" s="11">
        <v>13</v>
      </c>
      <c r="AO8" s="11">
        <v>19</v>
      </c>
      <c r="AP8" s="11">
        <v>30</v>
      </c>
      <c r="AQ8" s="11">
        <v>21</v>
      </c>
      <c r="AR8" s="11">
        <v>11</v>
      </c>
      <c r="AS8" s="11">
        <v>5</v>
      </c>
      <c r="AT8" s="11">
        <v>11</v>
      </c>
      <c r="AU8" s="11">
        <v>22</v>
      </c>
      <c r="AV8" s="11"/>
      <c r="AW8" s="11">
        <v>82</v>
      </c>
      <c r="AX8" s="11">
        <v>82</v>
      </c>
      <c r="AY8" s="11">
        <v>100</v>
      </c>
      <c r="AZ8" s="11">
        <v>31</v>
      </c>
      <c r="BA8" s="11">
        <v>4</v>
      </c>
      <c r="BB8" s="11"/>
      <c r="BC8" s="11">
        <v>29</v>
      </c>
      <c r="BD8" s="11">
        <v>123</v>
      </c>
      <c r="BE8" s="11">
        <v>134</v>
      </c>
      <c r="BF8" s="11">
        <v>51</v>
      </c>
      <c r="BG8" s="11">
        <v>12</v>
      </c>
      <c r="BH8" s="11"/>
      <c r="BI8" s="11">
        <v>277</v>
      </c>
      <c r="BJ8" s="11"/>
      <c r="BK8" s="11">
        <v>58</v>
      </c>
      <c r="BL8" s="11">
        <v>112</v>
      </c>
      <c r="BM8" s="11">
        <v>168</v>
      </c>
      <c r="BN8" s="11">
        <v>10</v>
      </c>
      <c r="BO8" s="11"/>
      <c r="BP8" s="11">
        <v>60</v>
      </c>
      <c r="BQ8" s="11">
        <v>131</v>
      </c>
      <c r="BR8" s="11">
        <v>21</v>
      </c>
      <c r="BS8" s="11">
        <v>43</v>
      </c>
      <c r="BT8" s="11">
        <v>19</v>
      </c>
      <c r="BU8" s="11"/>
      <c r="BV8" s="11">
        <v>46</v>
      </c>
      <c r="BW8" s="11">
        <v>69</v>
      </c>
      <c r="BX8" s="11">
        <v>36</v>
      </c>
      <c r="BY8" s="11">
        <v>85</v>
      </c>
      <c r="BZ8" s="11">
        <v>37</v>
      </c>
      <c r="CA8" s="11"/>
      <c r="CB8" s="11">
        <v>130</v>
      </c>
      <c r="CC8" s="11">
        <v>219</v>
      </c>
      <c r="CD8" s="11"/>
      <c r="CE8" s="11">
        <v>66</v>
      </c>
      <c r="CF8" s="11"/>
      <c r="CG8" s="11">
        <v>31</v>
      </c>
    </row>
    <row r="9" spans="2:85" x14ac:dyDescent="0.35">
      <c r="B9" s="18" t="s">
        <v>76</v>
      </c>
      <c r="C9" s="17">
        <v>0.249846794429575</v>
      </c>
      <c r="D9" s="17">
        <v>0.30095294366256398</v>
      </c>
      <c r="E9" s="17">
        <v>0.20011562971593599</v>
      </c>
      <c r="F9" s="17"/>
      <c r="G9" s="17">
        <v>0.18190156153017301</v>
      </c>
      <c r="H9" s="17">
        <v>0.28069539978333702</v>
      </c>
      <c r="I9" s="17">
        <v>0.35649903447971698</v>
      </c>
      <c r="J9" s="17">
        <v>0.24293532175097399</v>
      </c>
      <c r="K9" s="17">
        <v>0.26123813027044201</v>
      </c>
      <c r="L9" s="17">
        <v>0.20946848696599801</v>
      </c>
      <c r="M9" s="17"/>
      <c r="N9" s="17">
        <v>0.34238166758143102</v>
      </c>
      <c r="O9" s="17">
        <v>0.18652640188219399</v>
      </c>
      <c r="P9" s="17">
        <v>0.213040283941141</v>
      </c>
      <c r="Q9" s="17">
        <v>0.26154564990886298</v>
      </c>
      <c r="R9" s="17"/>
      <c r="S9" s="17">
        <v>0.37052376065057602</v>
      </c>
      <c r="T9" s="17">
        <v>0.171481673915519</v>
      </c>
      <c r="U9" s="17">
        <v>0.225938408805434</v>
      </c>
      <c r="V9" s="17">
        <v>0.29328387781019599</v>
      </c>
      <c r="W9" s="17">
        <v>0.28177113920014002</v>
      </c>
      <c r="X9" s="17">
        <v>0.154116039610736</v>
      </c>
      <c r="Y9" s="17">
        <v>0.27336531691943899</v>
      </c>
      <c r="Z9" s="17">
        <v>0.194101652333806</v>
      </c>
      <c r="AA9" s="17">
        <v>0.30741403830497899</v>
      </c>
      <c r="AB9" s="17">
        <v>0.227005385471793</v>
      </c>
      <c r="AC9" s="17">
        <v>0.243213048115448</v>
      </c>
      <c r="AD9" s="17">
        <v>0.247101850648444</v>
      </c>
      <c r="AE9" s="17"/>
      <c r="AF9" s="17">
        <v>0</v>
      </c>
      <c r="AG9" s="17">
        <v>8.2771995754655395E-2</v>
      </c>
      <c r="AH9" s="17">
        <v>0.27783476146837299</v>
      </c>
      <c r="AI9" s="17">
        <v>0.330948478345158</v>
      </c>
      <c r="AJ9" s="17">
        <v>0.16815965007268399</v>
      </c>
      <c r="AK9" s="17">
        <v>0.198464559941715</v>
      </c>
      <c r="AL9" s="17">
        <v>0.275249956962142</v>
      </c>
      <c r="AM9" s="17">
        <v>0.28198138178953702</v>
      </c>
      <c r="AN9" s="17">
        <v>0.22705900605193699</v>
      </c>
      <c r="AO9" s="17">
        <v>0.28086418790418199</v>
      </c>
      <c r="AP9" s="17">
        <v>0.29288385171935699</v>
      </c>
      <c r="AQ9" s="17">
        <v>0.25882284517847898</v>
      </c>
      <c r="AR9" s="17">
        <v>0.45571502353408699</v>
      </c>
      <c r="AS9" s="17">
        <v>0.16350596893861599</v>
      </c>
      <c r="AT9" s="17">
        <v>0.34754679953395401</v>
      </c>
      <c r="AU9" s="17">
        <v>0.39260574093461797</v>
      </c>
      <c r="AV9" s="17"/>
      <c r="AW9" s="17">
        <v>0.23152732128558001</v>
      </c>
      <c r="AX9" s="17">
        <v>0.184264184899668</v>
      </c>
      <c r="AY9" s="17">
        <v>0.24773099590070699</v>
      </c>
      <c r="AZ9" s="17">
        <v>0.43110208275424899</v>
      </c>
      <c r="BA9" s="17">
        <v>0.79013173032564699</v>
      </c>
      <c r="BB9" s="17"/>
      <c r="BC9" s="17">
        <v>0.33969366239892501</v>
      </c>
      <c r="BD9" s="17">
        <v>0.27819412239980301</v>
      </c>
      <c r="BE9" s="17">
        <v>0.21331637285420399</v>
      </c>
      <c r="BF9" s="17">
        <v>0.22954745711378999</v>
      </c>
      <c r="BG9" s="17">
        <v>0.23542536295966399</v>
      </c>
      <c r="BH9" s="17"/>
      <c r="BI9" s="17">
        <v>0.26896882514548498</v>
      </c>
      <c r="BJ9" s="17"/>
      <c r="BK9" s="17">
        <v>0.21946144245459201</v>
      </c>
      <c r="BL9" s="17">
        <v>0.23799151025540199</v>
      </c>
      <c r="BM9" s="17">
        <v>0.27417837058551298</v>
      </c>
      <c r="BN9" s="17">
        <v>0.154498172007626</v>
      </c>
      <c r="BO9" s="17"/>
      <c r="BP9" s="17">
        <v>5.3931177651556202E-2</v>
      </c>
      <c r="BQ9" s="17">
        <v>0.53378015128766099</v>
      </c>
      <c r="BR9" s="17">
        <v>0.13788155758845699</v>
      </c>
      <c r="BS9" s="17">
        <v>5.3014477202303602E-2</v>
      </c>
      <c r="BT9" s="17">
        <v>6.6102691887063803E-2</v>
      </c>
      <c r="BU9" s="17"/>
      <c r="BV9" s="17">
        <v>5.9599678445512998E-2</v>
      </c>
      <c r="BW9" s="17">
        <v>0.71174225888404996</v>
      </c>
      <c r="BX9" s="17">
        <v>0.24698980487817301</v>
      </c>
      <c r="BY9" s="17">
        <v>8.9569007119087093E-2</v>
      </c>
      <c r="BZ9" s="17">
        <v>0.16961419346513501</v>
      </c>
      <c r="CA9" s="17"/>
      <c r="CB9" s="17">
        <v>0.126254581539165</v>
      </c>
      <c r="CC9" s="17">
        <v>0.32328313866511899</v>
      </c>
      <c r="CD9" s="17"/>
      <c r="CE9" s="17">
        <v>0.71315907213358598</v>
      </c>
      <c r="CF9" s="17"/>
      <c r="CG9" s="17">
        <v>0.29918015949337001</v>
      </c>
    </row>
    <row r="10" spans="2:85" x14ac:dyDescent="0.35">
      <c r="B10" s="18" t="s">
        <v>75</v>
      </c>
      <c r="C10" s="17">
        <v>0.14117250972583301</v>
      </c>
      <c r="D10" s="17">
        <v>0.117641761913548</v>
      </c>
      <c r="E10" s="17">
        <v>0.16407017493541301</v>
      </c>
      <c r="F10" s="17"/>
      <c r="G10" s="17">
        <v>4.1742462910799701E-2</v>
      </c>
      <c r="H10" s="17">
        <v>0.121746307250558</v>
      </c>
      <c r="I10" s="17">
        <v>8.5880287719472703E-2</v>
      </c>
      <c r="J10" s="17">
        <v>0.13253481637843201</v>
      </c>
      <c r="K10" s="17">
        <v>7.4745910779144303E-2</v>
      </c>
      <c r="L10" s="17">
        <v>0.28664796193248698</v>
      </c>
      <c r="M10" s="17"/>
      <c r="N10" s="17">
        <v>0.13752666633779001</v>
      </c>
      <c r="O10" s="17">
        <v>0.17784402309018399</v>
      </c>
      <c r="P10" s="17">
        <v>8.9898720470740906E-2</v>
      </c>
      <c r="Q10" s="17">
        <v>0.14245398972377299</v>
      </c>
      <c r="R10" s="17"/>
      <c r="S10" s="17">
        <v>5.1549988085650499E-2</v>
      </c>
      <c r="T10" s="17">
        <v>0.22775100746066701</v>
      </c>
      <c r="U10" s="17">
        <v>9.6478475314829101E-2</v>
      </c>
      <c r="V10" s="17">
        <v>0.26210447450921798</v>
      </c>
      <c r="W10" s="17">
        <v>0.202968383519296</v>
      </c>
      <c r="X10" s="17">
        <v>0.19246938275143899</v>
      </c>
      <c r="Y10" s="17">
        <v>0.152828106349398</v>
      </c>
      <c r="Z10" s="17">
        <v>0.23495629554799399</v>
      </c>
      <c r="AA10" s="17">
        <v>0.12322148014570999</v>
      </c>
      <c r="AB10" s="17">
        <v>0</v>
      </c>
      <c r="AC10" s="17">
        <v>7.9753185550364897E-2</v>
      </c>
      <c r="AD10" s="17">
        <v>0</v>
      </c>
      <c r="AE10" s="17"/>
      <c r="AF10" s="17">
        <v>0</v>
      </c>
      <c r="AG10" s="17">
        <v>0.14702658467298399</v>
      </c>
      <c r="AH10" s="17">
        <v>0.18946535687362201</v>
      </c>
      <c r="AI10" s="17">
        <v>3.9177088833506499E-2</v>
      </c>
      <c r="AJ10" s="17">
        <v>0.13085551962737099</v>
      </c>
      <c r="AK10" s="17">
        <v>0.101662495688235</v>
      </c>
      <c r="AL10" s="17">
        <v>0.122923712216248</v>
      </c>
      <c r="AM10" s="17">
        <v>0.19177246495157699</v>
      </c>
      <c r="AN10" s="17">
        <v>0.29442387450221202</v>
      </c>
      <c r="AO10" s="17">
        <v>0.15317158747005</v>
      </c>
      <c r="AP10" s="17">
        <v>0.20836559137396801</v>
      </c>
      <c r="AQ10" s="17">
        <v>0.136427342203609</v>
      </c>
      <c r="AR10" s="17">
        <v>5.8533200379304699E-2</v>
      </c>
      <c r="AS10" s="17">
        <v>0.31405741757960798</v>
      </c>
      <c r="AT10" s="17">
        <v>0.13958578917351</v>
      </c>
      <c r="AU10" s="17">
        <v>0.14804156778067301</v>
      </c>
      <c r="AV10" s="17"/>
      <c r="AW10" s="17">
        <v>0.15460998914921101</v>
      </c>
      <c r="AX10" s="17">
        <v>8.8000362260464607E-2</v>
      </c>
      <c r="AY10" s="17">
        <v>0.139399995164739</v>
      </c>
      <c r="AZ10" s="17">
        <v>0.199641570806631</v>
      </c>
      <c r="BA10" s="17">
        <v>0</v>
      </c>
      <c r="BB10" s="17"/>
      <c r="BC10" s="17">
        <v>0.19734055924264399</v>
      </c>
      <c r="BD10" s="17">
        <v>0.20511409644529199</v>
      </c>
      <c r="BE10" s="17">
        <v>0.11289624886381799</v>
      </c>
      <c r="BF10" s="17">
        <v>3.8049685366185498E-2</v>
      </c>
      <c r="BG10" s="17">
        <v>9.9833002681858102E-2</v>
      </c>
      <c r="BH10" s="17"/>
      <c r="BI10" s="17">
        <v>0.153733026821611</v>
      </c>
      <c r="BJ10" s="17"/>
      <c r="BK10" s="17">
        <v>0.109823798094295</v>
      </c>
      <c r="BL10" s="17">
        <v>0.14366946449599</v>
      </c>
      <c r="BM10" s="17">
        <v>0.15337978602121399</v>
      </c>
      <c r="BN10" s="17">
        <v>9.2358750490571601E-2</v>
      </c>
      <c r="BO10" s="17"/>
      <c r="BP10" s="17">
        <v>0.63368484546289505</v>
      </c>
      <c r="BQ10" s="17">
        <v>4.2657856439739801E-2</v>
      </c>
      <c r="BR10" s="17">
        <v>4.4120149616085402E-2</v>
      </c>
      <c r="BS10" s="17">
        <v>4.7009903527595397E-2</v>
      </c>
      <c r="BT10" s="17">
        <v>4.6366008495997799E-2</v>
      </c>
      <c r="BU10" s="17"/>
      <c r="BV10" s="17">
        <v>0.84664754102691597</v>
      </c>
      <c r="BW10" s="17">
        <v>3.0536499135906399E-2</v>
      </c>
      <c r="BX10" s="17">
        <v>5.1746217098694099E-2</v>
      </c>
      <c r="BY10" s="17">
        <v>2.1300812932246099E-2</v>
      </c>
      <c r="BZ10" s="17">
        <v>0</v>
      </c>
      <c r="CA10" s="17"/>
      <c r="CB10" s="17">
        <v>0.14319702927840899</v>
      </c>
      <c r="CC10" s="17">
        <v>0.13996957540418201</v>
      </c>
      <c r="CD10" s="17"/>
      <c r="CE10" s="17">
        <v>3.1756815439026198E-2</v>
      </c>
      <c r="CF10" s="17"/>
      <c r="CG10" s="17">
        <v>2.74930779948237E-2</v>
      </c>
    </row>
    <row r="11" spans="2:85" x14ac:dyDescent="0.35">
      <c r="B11" s="18" t="s">
        <v>77</v>
      </c>
      <c r="C11" s="17">
        <v>6.4893406810198201E-2</v>
      </c>
      <c r="D11" s="17">
        <v>6.0351944047783802E-2</v>
      </c>
      <c r="E11" s="17">
        <v>6.9312683865271396E-2</v>
      </c>
      <c r="F11" s="17"/>
      <c r="G11" s="17">
        <v>0</v>
      </c>
      <c r="H11" s="17">
        <v>4.0696410299731499E-2</v>
      </c>
      <c r="I11" s="17">
        <v>1.6464555658525701E-2</v>
      </c>
      <c r="J11" s="17">
        <v>0.111234235282891</v>
      </c>
      <c r="K11" s="17">
        <v>4.3179146652007401E-2</v>
      </c>
      <c r="L11" s="17">
        <v>0.117447490788613</v>
      </c>
      <c r="M11" s="17"/>
      <c r="N11" s="17">
        <v>0.11805475866701701</v>
      </c>
      <c r="O11" s="17">
        <v>8.1350965636265898E-2</v>
      </c>
      <c r="P11" s="17">
        <v>1.84905643096667E-2</v>
      </c>
      <c r="Q11" s="17">
        <v>2.9203558150171002E-2</v>
      </c>
      <c r="R11" s="17"/>
      <c r="S11" s="17">
        <v>8.8385034874278998E-2</v>
      </c>
      <c r="T11" s="17">
        <v>9.3469677533498399E-2</v>
      </c>
      <c r="U11" s="17">
        <v>0.116092153919931</v>
      </c>
      <c r="V11" s="17">
        <v>0</v>
      </c>
      <c r="W11" s="17">
        <v>3.3025723008617898E-2</v>
      </c>
      <c r="X11" s="17">
        <v>0</v>
      </c>
      <c r="Y11" s="17">
        <v>0.124237165671732</v>
      </c>
      <c r="Z11" s="17">
        <v>0</v>
      </c>
      <c r="AA11" s="17">
        <v>5.9890634880395602E-2</v>
      </c>
      <c r="AB11" s="17">
        <v>0.123149716738433</v>
      </c>
      <c r="AC11" s="17">
        <v>3.7902642618366997E-2</v>
      </c>
      <c r="AD11" s="17">
        <v>0</v>
      </c>
      <c r="AE11" s="17"/>
      <c r="AF11" s="17">
        <v>0</v>
      </c>
      <c r="AG11" s="17">
        <v>0.18454000286793201</v>
      </c>
      <c r="AH11" s="17">
        <v>3.2925021817831003E-2</v>
      </c>
      <c r="AI11" s="17">
        <v>0</v>
      </c>
      <c r="AJ11" s="17">
        <v>3.1581333419089599E-2</v>
      </c>
      <c r="AK11" s="17">
        <v>3.6496949263921899E-2</v>
      </c>
      <c r="AL11" s="17">
        <v>0</v>
      </c>
      <c r="AM11" s="17">
        <v>8.6204469699285094E-2</v>
      </c>
      <c r="AN11" s="17">
        <v>0.218629934504355</v>
      </c>
      <c r="AO11" s="17">
        <v>4.5926090035333003E-2</v>
      </c>
      <c r="AP11" s="17">
        <v>9.3896641033113806E-2</v>
      </c>
      <c r="AQ11" s="17">
        <v>8.2687636681891705E-2</v>
      </c>
      <c r="AR11" s="17">
        <v>0</v>
      </c>
      <c r="AS11" s="17">
        <v>0</v>
      </c>
      <c r="AT11" s="17">
        <v>0.166949899356097</v>
      </c>
      <c r="AU11" s="17">
        <v>0.206121524114106</v>
      </c>
      <c r="AV11" s="17"/>
      <c r="AW11" s="17">
        <v>5.5890368376112901E-2</v>
      </c>
      <c r="AX11" s="17">
        <v>2.07476886127347E-2</v>
      </c>
      <c r="AY11" s="17">
        <v>0.101167452809711</v>
      </c>
      <c r="AZ11" s="17">
        <v>8.5560819580389705E-2</v>
      </c>
      <c r="BA11" s="17">
        <v>0</v>
      </c>
      <c r="BB11" s="17"/>
      <c r="BC11" s="17">
        <v>3.1322257305047799E-2</v>
      </c>
      <c r="BD11" s="17">
        <v>8.5829270547392603E-2</v>
      </c>
      <c r="BE11" s="17">
        <v>6.4363191983433196E-2</v>
      </c>
      <c r="BF11" s="17">
        <v>5.0195321195410599E-2</v>
      </c>
      <c r="BG11" s="17">
        <v>0</v>
      </c>
      <c r="BH11" s="17"/>
      <c r="BI11" s="17">
        <v>7.7837527088817401E-2</v>
      </c>
      <c r="BJ11" s="17"/>
      <c r="BK11" s="17">
        <v>7.8394774252611002E-2</v>
      </c>
      <c r="BL11" s="17">
        <v>9.1081994874783995E-2</v>
      </c>
      <c r="BM11" s="17">
        <v>4.6730711797905597E-2</v>
      </c>
      <c r="BN11" s="17">
        <v>0</v>
      </c>
      <c r="BO11" s="17"/>
      <c r="BP11" s="17">
        <v>2.80106470232915E-2</v>
      </c>
      <c r="BQ11" s="17">
        <v>6.1252375304577299E-2</v>
      </c>
      <c r="BR11" s="17">
        <v>0.518769332202071</v>
      </c>
      <c r="BS11" s="17">
        <v>0</v>
      </c>
      <c r="BT11" s="17">
        <v>4.9396861121255103E-2</v>
      </c>
      <c r="BU11" s="17"/>
      <c r="BV11" s="17">
        <v>0</v>
      </c>
      <c r="BW11" s="17">
        <v>2.6982043662096802E-2</v>
      </c>
      <c r="BX11" s="17">
        <v>0.51651449567347396</v>
      </c>
      <c r="BY11" s="17">
        <v>0</v>
      </c>
      <c r="BZ11" s="17">
        <v>3.23397721874982E-2</v>
      </c>
      <c r="CA11" s="17"/>
      <c r="CB11" s="17">
        <v>1.3967556179086901E-2</v>
      </c>
      <c r="CC11" s="17">
        <v>9.5152661903803906E-2</v>
      </c>
      <c r="CD11" s="17"/>
      <c r="CE11" s="17">
        <v>2.8060314868818999E-2</v>
      </c>
      <c r="CF11" s="17"/>
      <c r="CG11" s="17">
        <v>2.9570981717893199E-2</v>
      </c>
    </row>
    <row r="12" spans="2:85" x14ac:dyDescent="0.35">
      <c r="B12" s="18" t="s">
        <v>79</v>
      </c>
      <c r="C12" s="17">
        <v>0.112626816036481</v>
      </c>
      <c r="D12" s="17">
        <v>0.106993218868638</v>
      </c>
      <c r="E12" s="17">
        <v>0.11810884418552101</v>
      </c>
      <c r="F12" s="17"/>
      <c r="G12" s="17">
        <v>0.356282570390412</v>
      </c>
      <c r="H12" s="17">
        <v>0.15440220712450101</v>
      </c>
      <c r="I12" s="17">
        <v>0.106986737965684</v>
      </c>
      <c r="J12" s="17">
        <v>6.1470392895938898E-2</v>
      </c>
      <c r="K12" s="17">
        <v>7.5937023423523903E-2</v>
      </c>
      <c r="L12" s="17">
        <v>1.0919233841516799E-2</v>
      </c>
      <c r="M12" s="17"/>
      <c r="N12" s="17">
        <v>7.4899177183625196E-2</v>
      </c>
      <c r="O12" s="17">
        <v>9.2599143252928506E-2</v>
      </c>
      <c r="P12" s="17">
        <v>0.23947006321946601</v>
      </c>
      <c r="Q12" s="17">
        <v>8.4180586252646905E-2</v>
      </c>
      <c r="R12" s="17"/>
      <c r="S12" s="17">
        <v>9.5160122383913706E-2</v>
      </c>
      <c r="T12" s="17">
        <v>0.16788996747437099</v>
      </c>
      <c r="U12" s="17">
        <v>7.9732796832463093E-2</v>
      </c>
      <c r="V12" s="17">
        <v>0.16358170794573401</v>
      </c>
      <c r="W12" s="17">
        <v>0.103425103655154</v>
      </c>
      <c r="X12" s="17">
        <v>0.25595940053234301</v>
      </c>
      <c r="Y12" s="17">
        <v>0.13785431699592701</v>
      </c>
      <c r="Z12" s="17">
        <v>0</v>
      </c>
      <c r="AA12" s="17">
        <v>1.9186437933434899E-2</v>
      </c>
      <c r="AB12" s="17">
        <v>8.4193188049221004E-2</v>
      </c>
      <c r="AC12" s="17">
        <v>0.13045272816999001</v>
      </c>
      <c r="AD12" s="17">
        <v>0.19487232456544301</v>
      </c>
      <c r="AE12" s="17"/>
      <c r="AF12" s="17">
        <v>0.45333494061816998</v>
      </c>
      <c r="AG12" s="17">
        <v>0.108998607796639</v>
      </c>
      <c r="AH12" s="17">
        <v>4.4922107262557902E-2</v>
      </c>
      <c r="AI12" s="17">
        <v>0.32407155426123402</v>
      </c>
      <c r="AJ12" s="17">
        <v>6.21191032186756E-2</v>
      </c>
      <c r="AK12" s="17">
        <v>9.2363322988729304E-2</v>
      </c>
      <c r="AL12" s="17">
        <v>0.12010964263584099</v>
      </c>
      <c r="AM12" s="17">
        <v>0.107048476958196</v>
      </c>
      <c r="AN12" s="17">
        <v>0</v>
      </c>
      <c r="AO12" s="17">
        <v>4.8097108866356597E-2</v>
      </c>
      <c r="AP12" s="17">
        <v>8.1807522648901093E-2</v>
      </c>
      <c r="AQ12" s="17">
        <v>0</v>
      </c>
      <c r="AR12" s="17">
        <v>0.25650158984686799</v>
      </c>
      <c r="AS12" s="17">
        <v>0</v>
      </c>
      <c r="AT12" s="17">
        <v>0.34591751193643899</v>
      </c>
      <c r="AU12" s="17">
        <v>0</v>
      </c>
      <c r="AV12" s="17"/>
      <c r="AW12" s="17">
        <v>8.2905073477845106E-2</v>
      </c>
      <c r="AX12" s="17">
        <v>0.17666066086969301</v>
      </c>
      <c r="AY12" s="17">
        <v>0.136565885401562</v>
      </c>
      <c r="AZ12" s="17">
        <v>8.6279158663319297E-2</v>
      </c>
      <c r="BA12" s="17">
        <v>0.20986826967435299</v>
      </c>
      <c r="BB12" s="17"/>
      <c r="BC12" s="17">
        <v>6.9380244550112796E-2</v>
      </c>
      <c r="BD12" s="17">
        <v>0.104360696924546</v>
      </c>
      <c r="BE12" s="17">
        <v>0.1042185518183</v>
      </c>
      <c r="BF12" s="17">
        <v>0.189337897412231</v>
      </c>
      <c r="BG12" s="17">
        <v>7.3266263888403002E-2</v>
      </c>
      <c r="BH12" s="17"/>
      <c r="BI12" s="17">
        <v>0.11208057412550899</v>
      </c>
      <c r="BJ12" s="17"/>
      <c r="BK12" s="17">
        <v>0.14698984458738301</v>
      </c>
      <c r="BL12" s="17">
        <v>0.11435182512738599</v>
      </c>
      <c r="BM12" s="17">
        <v>0.101285250369718</v>
      </c>
      <c r="BN12" s="17">
        <v>8.4819440438826499E-2</v>
      </c>
      <c r="BO12" s="17"/>
      <c r="BP12" s="17">
        <v>0</v>
      </c>
      <c r="BQ12" s="17">
        <v>0.12976687808581999</v>
      </c>
      <c r="BR12" s="17">
        <v>8.6517444865485502E-2</v>
      </c>
      <c r="BS12" s="17">
        <v>6.71799205680709E-2</v>
      </c>
      <c r="BT12" s="17">
        <v>0.50227843635143898</v>
      </c>
      <c r="BU12" s="17"/>
      <c r="BV12" s="17">
        <v>0</v>
      </c>
      <c r="BW12" s="17">
        <v>0.10727110146848701</v>
      </c>
      <c r="BX12" s="17">
        <v>2.49258457963266E-2</v>
      </c>
      <c r="BY12" s="17">
        <v>5.93881300247893E-2</v>
      </c>
      <c r="BZ12" s="17">
        <v>0.65805386957994705</v>
      </c>
      <c r="CA12" s="17"/>
      <c r="CB12" s="17">
        <v>8.9753017106204105E-2</v>
      </c>
      <c r="CC12" s="17">
        <v>0.12621802969739199</v>
      </c>
      <c r="CD12" s="17"/>
      <c r="CE12" s="17">
        <v>0.111557927977086</v>
      </c>
      <c r="CF12" s="17"/>
      <c r="CG12" s="17">
        <v>0.136936550040369</v>
      </c>
    </row>
    <row r="13" spans="2:85" x14ac:dyDescent="0.35">
      <c r="B13" s="18" t="s">
        <v>78</v>
      </c>
      <c r="C13" s="17">
        <v>0.17933801742427</v>
      </c>
      <c r="D13" s="17">
        <v>0.226250567947922</v>
      </c>
      <c r="E13" s="17">
        <v>0.13368762481510199</v>
      </c>
      <c r="F13" s="17"/>
      <c r="G13" s="17">
        <v>0.167639256008768</v>
      </c>
      <c r="H13" s="17">
        <v>0.16431727125022799</v>
      </c>
      <c r="I13" s="17">
        <v>0.21817331246991101</v>
      </c>
      <c r="J13" s="17">
        <v>0.12594201353684101</v>
      </c>
      <c r="K13" s="17">
        <v>0.26527557064797203</v>
      </c>
      <c r="L13" s="17">
        <v>0.17267928164145799</v>
      </c>
      <c r="M13" s="17"/>
      <c r="N13" s="17">
        <v>0.13466840027423599</v>
      </c>
      <c r="O13" s="17">
        <v>0.199495637398269</v>
      </c>
      <c r="P13" s="17">
        <v>0.21543411648381999</v>
      </c>
      <c r="Q13" s="17">
        <v>0.17780119719044099</v>
      </c>
      <c r="R13" s="17"/>
      <c r="S13" s="17">
        <v>0.172212562770062</v>
      </c>
      <c r="T13" s="17">
        <v>0.13530794013327399</v>
      </c>
      <c r="U13" s="17">
        <v>0.25647381095503402</v>
      </c>
      <c r="V13" s="17">
        <v>0.12996530694990599</v>
      </c>
      <c r="W13" s="17">
        <v>0.25172016643352702</v>
      </c>
      <c r="X13" s="17">
        <v>0.14421038162535099</v>
      </c>
      <c r="Y13" s="17">
        <v>0.155983025565686</v>
      </c>
      <c r="Z13" s="17">
        <v>0.38401940993327399</v>
      </c>
      <c r="AA13" s="17">
        <v>0.22871853924496699</v>
      </c>
      <c r="AB13" s="17">
        <v>0</v>
      </c>
      <c r="AC13" s="17">
        <v>0.145336164260356</v>
      </c>
      <c r="AD13" s="17">
        <v>0.10294390094018099</v>
      </c>
      <c r="AE13" s="17"/>
      <c r="AF13" s="17">
        <v>0.188837330017604</v>
      </c>
      <c r="AG13" s="17">
        <v>0.18131603680693201</v>
      </c>
      <c r="AH13" s="17">
        <v>9.8037734663302997E-2</v>
      </c>
      <c r="AI13" s="17">
        <v>0.18496604936656499</v>
      </c>
      <c r="AJ13" s="17">
        <v>0.169025767944435</v>
      </c>
      <c r="AK13" s="17">
        <v>0.24452525509487</v>
      </c>
      <c r="AL13" s="17">
        <v>0.20285138965775201</v>
      </c>
      <c r="AM13" s="17">
        <v>0.12413014351978301</v>
      </c>
      <c r="AN13" s="17">
        <v>0.196424707485096</v>
      </c>
      <c r="AO13" s="17">
        <v>0.36702368702453297</v>
      </c>
      <c r="AP13" s="17">
        <v>0.20758368638776201</v>
      </c>
      <c r="AQ13" s="17">
        <v>0.24630647423503901</v>
      </c>
      <c r="AR13" s="17">
        <v>5.8192412632639003E-2</v>
      </c>
      <c r="AS13" s="17">
        <v>0</v>
      </c>
      <c r="AT13" s="17">
        <v>0</v>
      </c>
      <c r="AU13" s="17">
        <v>0.14158174629471801</v>
      </c>
      <c r="AV13" s="17"/>
      <c r="AW13" s="17">
        <v>0.212922764223857</v>
      </c>
      <c r="AX13" s="17">
        <v>0.20266054447624399</v>
      </c>
      <c r="AY13" s="17">
        <v>0.137224871986002</v>
      </c>
      <c r="AZ13" s="17">
        <v>0.16754584659775201</v>
      </c>
      <c r="BA13" s="17">
        <v>0</v>
      </c>
      <c r="BB13" s="17"/>
      <c r="BC13" s="17">
        <v>0.20975531331434</v>
      </c>
      <c r="BD13" s="17">
        <v>0.13634862451987101</v>
      </c>
      <c r="BE13" s="17">
        <v>0.20641922602388299</v>
      </c>
      <c r="BF13" s="17">
        <v>0.18897403030673199</v>
      </c>
      <c r="BG13" s="17">
        <v>0.204131323531726</v>
      </c>
      <c r="BH13" s="17"/>
      <c r="BI13" s="17">
        <v>0.18382831785576401</v>
      </c>
      <c r="BJ13" s="17"/>
      <c r="BK13" s="17">
        <v>0.169220959595381</v>
      </c>
      <c r="BL13" s="17">
        <v>0.23826344238484801</v>
      </c>
      <c r="BM13" s="17">
        <v>0.15455922881548301</v>
      </c>
      <c r="BN13" s="17">
        <v>0</v>
      </c>
      <c r="BO13" s="17"/>
      <c r="BP13" s="17">
        <v>0.16148695372595001</v>
      </c>
      <c r="BQ13" s="17">
        <v>0.105245214364673</v>
      </c>
      <c r="BR13" s="17">
        <v>3.7169966770443298E-2</v>
      </c>
      <c r="BS13" s="17">
        <v>0.69208768482336203</v>
      </c>
      <c r="BT13" s="17">
        <v>6.4451364571312994E-2</v>
      </c>
      <c r="BU13" s="17"/>
      <c r="BV13" s="17">
        <v>1.9074167147079601E-2</v>
      </c>
      <c r="BW13" s="17">
        <v>3.7607390476459897E-2</v>
      </c>
      <c r="BX13" s="17">
        <v>0</v>
      </c>
      <c r="BY13" s="17">
        <v>0.69686321329295497</v>
      </c>
      <c r="BZ13" s="17">
        <v>0</v>
      </c>
      <c r="CA13" s="17"/>
      <c r="CB13" s="17">
        <v>0.46259850270404801</v>
      </c>
      <c r="CC13" s="17">
        <v>1.1029561585084099E-2</v>
      </c>
      <c r="CD13" s="17"/>
      <c r="CE13" s="17">
        <v>3.9110277612014098E-2</v>
      </c>
      <c r="CF13" s="17"/>
      <c r="CG13" s="17">
        <v>0.36012592825568601</v>
      </c>
    </row>
    <row r="14" spans="2:85" x14ac:dyDescent="0.35">
      <c r="B14" s="18" t="s">
        <v>231</v>
      </c>
      <c r="C14" s="17">
        <v>3.5453748785206601E-2</v>
      </c>
      <c r="D14" s="17">
        <v>4.5175441204567297E-2</v>
      </c>
      <c r="E14" s="17">
        <v>2.59936134735347E-2</v>
      </c>
      <c r="F14" s="17"/>
      <c r="G14" s="17">
        <v>4.3970177681118501E-2</v>
      </c>
      <c r="H14" s="17">
        <v>7.1484659937026004E-2</v>
      </c>
      <c r="I14" s="17">
        <v>1.76576719709906E-2</v>
      </c>
      <c r="J14" s="17">
        <v>4.70049961917961E-2</v>
      </c>
      <c r="K14" s="17">
        <v>0</v>
      </c>
      <c r="L14" s="17">
        <v>2.8083715844136901E-2</v>
      </c>
      <c r="M14" s="17"/>
      <c r="N14" s="17">
        <v>0</v>
      </c>
      <c r="O14" s="17">
        <v>2.38103248648565E-2</v>
      </c>
      <c r="P14" s="17">
        <v>6.5291892324735507E-2</v>
      </c>
      <c r="Q14" s="17">
        <v>6.2194513206330397E-2</v>
      </c>
      <c r="R14" s="17"/>
      <c r="S14" s="17">
        <v>0</v>
      </c>
      <c r="T14" s="17">
        <v>0</v>
      </c>
      <c r="U14" s="17">
        <v>0</v>
      </c>
      <c r="V14" s="17">
        <v>0</v>
      </c>
      <c r="W14" s="17">
        <v>0</v>
      </c>
      <c r="X14" s="17">
        <v>3.77958502558665E-2</v>
      </c>
      <c r="Y14" s="17">
        <v>4.0057020489119799E-2</v>
      </c>
      <c r="Z14" s="17">
        <v>0</v>
      </c>
      <c r="AA14" s="17">
        <v>0</v>
      </c>
      <c r="AB14" s="17">
        <v>0.39508995131637298</v>
      </c>
      <c r="AC14" s="17">
        <v>0</v>
      </c>
      <c r="AD14" s="17">
        <v>0</v>
      </c>
      <c r="AE14" s="17"/>
      <c r="AF14" s="17">
        <v>0</v>
      </c>
      <c r="AG14" s="17">
        <v>0</v>
      </c>
      <c r="AH14" s="17">
        <v>4.4776503926798002E-2</v>
      </c>
      <c r="AI14" s="17">
        <v>0</v>
      </c>
      <c r="AJ14" s="17">
        <v>0.127506374789122</v>
      </c>
      <c r="AK14" s="17">
        <v>4.4973812624623903E-2</v>
      </c>
      <c r="AL14" s="17">
        <v>0</v>
      </c>
      <c r="AM14" s="17">
        <v>3.7107089291281703E-2</v>
      </c>
      <c r="AN14" s="17">
        <v>0</v>
      </c>
      <c r="AO14" s="17">
        <v>0</v>
      </c>
      <c r="AP14" s="17">
        <v>0</v>
      </c>
      <c r="AQ14" s="17">
        <v>0.116061944741254</v>
      </c>
      <c r="AR14" s="17">
        <v>0</v>
      </c>
      <c r="AS14" s="17">
        <v>0</v>
      </c>
      <c r="AT14" s="17">
        <v>0</v>
      </c>
      <c r="AU14" s="17">
        <v>0</v>
      </c>
      <c r="AV14" s="17"/>
      <c r="AW14" s="17">
        <v>2.07338467434439E-2</v>
      </c>
      <c r="AX14" s="17">
        <v>7.4764327534848796E-2</v>
      </c>
      <c r="AY14" s="17">
        <v>3.3771223075131002E-2</v>
      </c>
      <c r="AZ14" s="17">
        <v>0</v>
      </c>
      <c r="BA14" s="17">
        <v>0</v>
      </c>
      <c r="BB14" s="17"/>
      <c r="BC14" s="17">
        <v>8.3882019667094604E-2</v>
      </c>
      <c r="BD14" s="17">
        <v>3.0371828806056801E-2</v>
      </c>
      <c r="BE14" s="17">
        <v>3.0096813736478802E-2</v>
      </c>
      <c r="BF14" s="17">
        <v>4.2875854300330002E-2</v>
      </c>
      <c r="BG14" s="17">
        <v>0</v>
      </c>
      <c r="BH14" s="17"/>
      <c r="BI14" s="17">
        <v>3.1888586440170702E-2</v>
      </c>
      <c r="BJ14" s="17"/>
      <c r="BK14" s="17">
        <v>2.9119850824759302E-2</v>
      </c>
      <c r="BL14" s="17">
        <v>3.6034173391790797E-2</v>
      </c>
      <c r="BM14" s="17">
        <v>3.9449223870434501E-2</v>
      </c>
      <c r="BN14" s="17">
        <v>0</v>
      </c>
      <c r="BO14" s="17"/>
      <c r="BP14" s="17">
        <v>0</v>
      </c>
      <c r="BQ14" s="17">
        <v>3.8521886825763997E-2</v>
      </c>
      <c r="BR14" s="17">
        <v>0</v>
      </c>
      <c r="BS14" s="17">
        <v>0</v>
      </c>
      <c r="BT14" s="17">
        <v>4.5670549531139901E-2</v>
      </c>
      <c r="BU14" s="17"/>
      <c r="BV14" s="17">
        <v>0</v>
      </c>
      <c r="BW14" s="17">
        <v>6.15827440643208E-2</v>
      </c>
      <c r="BX14" s="17">
        <v>0</v>
      </c>
      <c r="BY14" s="17">
        <v>1.99876890055674E-2</v>
      </c>
      <c r="BZ14" s="17">
        <v>0</v>
      </c>
      <c r="CA14" s="17"/>
      <c r="CB14" s="17">
        <v>3.8971914823712497E-2</v>
      </c>
      <c r="CC14" s="17">
        <v>3.3363315688821997E-2</v>
      </c>
      <c r="CD14" s="17"/>
      <c r="CE14" s="17">
        <v>5.1107420434121198E-2</v>
      </c>
      <c r="CF14" s="17"/>
      <c r="CG14" s="17">
        <v>9.2713029978701206E-2</v>
      </c>
    </row>
    <row r="15" spans="2:85" x14ac:dyDescent="0.35">
      <c r="B15" s="18" t="s">
        <v>232</v>
      </c>
      <c r="C15" s="17">
        <v>1.01447664978587E-2</v>
      </c>
      <c r="D15" s="17">
        <v>5.3057538832658197E-3</v>
      </c>
      <c r="E15" s="17">
        <v>1.48535879801934E-2</v>
      </c>
      <c r="F15" s="17"/>
      <c r="G15" s="17">
        <v>0</v>
      </c>
      <c r="H15" s="17">
        <v>3.57214736889577E-2</v>
      </c>
      <c r="I15" s="17">
        <v>0</v>
      </c>
      <c r="J15" s="17">
        <v>0</v>
      </c>
      <c r="K15" s="17">
        <v>3.8590557118499298E-2</v>
      </c>
      <c r="L15" s="17">
        <v>0</v>
      </c>
      <c r="M15" s="17"/>
      <c r="N15" s="17">
        <v>9.7781000101080998E-3</v>
      </c>
      <c r="O15" s="17">
        <v>2.6161117931361399E-2</v>
      </c>
      <c r="P15" s="17">
        <v>0</v>
      </c>
      <c r="Q15" s="17">
        <v>0</v>
      </c>
      <c r="R15" s="17"/>
      <c r="S15" s="17">
        <v>0</v>
      </c>
      <c r="T15" s="17">
        <v>0</v>
      </c>
      <c r="U15" s="17">
        <v>0</v>
      </c>
      <c r="V15" s="17">
        <v>0</v>
      </c>
      <c r="W15" s="17">
        <v>0</v>
      </c>
      <c r="X15" s="17">
        <v>0</v>
      </c>
      <c r="Y15" s="17">
        <v>0</v>
      </c>
      <c r="Z15" s="17">
        <v>0</v>
      </c>
      <c r="AA15" s="17">
        <v>0</v>
      </c>
      <c r="AB15" s="17">
        <v>0</v>
      </c>
      <c r="AC15" s="17">
        <v>0.15425642058359201</v>
      </c>
      <c r="AD15" s="17">
        <v>0</v>
      </c>
      <c r="AE15" s="17"/>
      <c r="AF15" s="17">
        <v>0.186848169287987</v>
      </c>
      <c r="AG15" s="17">
        <v>0</v>
      </c>
      <c r="AH15" s="17">
        <v>0</v>
      </c>
      <c r="AI15" s="17">
        <v>0</v>
      </c>
      <c r="AJ15" s="17">
        <v>3.0235864051919598E-2</v>
      </c>
      <c r="AK15" s="17">
        <v>1.8941248583043E-2</v>
      </c>
      <c r="AL15" s="17">
        <v>3.02770236080654E-2</v>
      </c>
      <c r="AM15" s="17">
        <v>0</v>
      </c>
      <c r="AN15" s="17">
        <v>0</v>
      </c>
      <c r="AO15" s="17">
        <v>0</v>
      </c>
      <c r="AP15" s="17">
        <v>0</v>
      </c>
      <c r="AQ15" s="17">
        <v>0</v>
      </c>
      <c r="AR15" s="17">
        <v>0</v>
      </c>
      <c r="AS15" s="17">
        <v>0</v>
      </c>
      <c r="AT15" s="17">
        <v>0</v>
      </c>
      <c r="AU15" s="17">
        <v>0</v>
      </c>
      <c r="AV15" s="17"/>
      <c r="AW15" s="17">
        <v>1.11638468046134E-2</v>
      </c>
      <c r="AX15" s="17">
        <v>1.06640542568479E-2</v>
      </c>
      <c r="AY15" s="17">
        <v>8.9141135586248699E-3</v>
      </c>
      <c r="AZ15" s="17">
        <v>0</v>
      </c>
      <c r="BA15" s="17">
        <v>0</v>
      </c>
      <c r="BB15" s="17"/>
      <c r="BC15" s="17">
        <v>0</v>
      </c>
      <c r="BD15" s="17">
        <v>1.4292873637591E-2</v>
      </c>
      <c r="BE15" s="17">
        <v>6.8173939226708396E-3</v>
      </c>
      <c r="BF15" s="17">
        <v>0</v>
      </c>
      <c r="BG15" s="17">
        <v>7.0713690219929098E-2</v>
      </c>
      <c r="BH15" s="17"/>
      <c r="BI15" s="17">
        <v>9.4851780845905797E-3</v>
      </c>
      <c r="BJ15" s="17"/>
      <c r="BK15" s="17">
        <v>1.5287487017081901E-2</v>
      </c>
      <c r="BL15" s="17">
        <v>8.1340133731741399E-3</v>
      </c>
      <c r="BM15" s="17">
        <v>5.1479107080066502E-3</v>
      </c>
      <c r="BN15" s="17">
        <v>8.3981248317728602E-2</v>
      </c>
      <c r="BO15" s="17"/>
      <c r="BP15" s="17">
        <v>0</v>
      </c>
      <c r="BQ15" s="17">
        <v>0</v>
      </c>
      <c r="BR15" s="17">
        <v>0</v>
      </c>
      <c r="BS15" s="17">
        <v>0</v>
      </c>
      <c r="BT15" s="17">
        <v>0</v>
      </c>
      <c r="BU15" s="17"/>
      <c r="BV15" s="17">
        <v>0</v>
      </c>
      <c r="BW15" s="17">
        <v>0</v>
      </c>
      <c r="BX15" s="17">
        <v>0</v>
      </c>
      <c r="BY15" s="17">
        <v>0</v>
      </c>
      <c r="BZ15" s="17">
        <v>0</v>
      </c>
      <c r="CA15" s="17"/>
      <c r="CB15" s="17">
        <v>0</v>
      </c>
      <c r="CC15" s="17">
        <v>1.61726103830277E-2</v>
      </c>
      <c r="CD15" s="17"/>
      <c r="CE15" s="17">
        <v>0</v>
      </c>
      <c r="CF15" s="17"/>
      <c r="CG15" s="17">
        <v>0</v>
      </c>
    </row>
    <row r="16" spans="2:85" x14ac:dyDescent="0.35">
      <c r="B16" s="18" t="s">
        <v>233</v>
      </c>
      <c r="C16" s="17">
        <v>1.9895258857551699E-2</v>
      </c>
      <c r="D16" s="17">
        <v>1.74823559590493E-2</v>
      </c>
      <c r="E16" s="17">
        <v>2.2243243851224101E-2</v>
      </c>
      <c r="F16" s="17"/>
      <c r="G16" s="17">
        <v>0</v>
      </c>
      <c r="H16" s="17">
        <v>1.7063447965389701E-2</v>
      </c>
      <c r="I16" s="17">
        <v>3.2623135101958703E-2</v>
      </c>
      <c r="J16" s="17">
        <v>4.1054025304706997E-2</v>
      </c>
      <c r="K16" s="17">
        <v>3.4252649013299302E-2</v>
      </c>
      <c r="L16" s="17">
        <v>0</v>
      </c>
      <c r="M16" s="17"/>
      <c r="N16" s="17">
        <v>0</v>
      </c>
      <c r="O16" s="17">
        <v>4.28427560041032E-2</v>
      </c>
      <c r="P16" s="17">
        <v>2.6340424128886299E-2</v>
      </c>
      <c r="Q16" s="17">
        <v>9.3641065770569496E-3</v>
      </c>
      <c r="R16" s="17"/>
      <c r="S16" s="17">
        <v>2.9472497316538102E-2</v>
      </c>
      <c r="T16" s="17">
        <v>0</v>
      </c>
      <c r="U16" s="17">
        <v>2.2193404800841799E-2</v>
      </c>
      <c r="V16" s="17">
        <v>0</v>
      </c>
      <c r="W16" s="17">
        <v>0</v>
      </c>
      <c r="X16" s="17">
        <v>0</v>
      </c>
      <c r="Y16" s="17">
        <v>0</v>
      </c>
      <c r="Z16" s="17">
        <v>0</v>
      </c>
      <c r="AA16" s="17">
        <v>1.9203492549454401E-2</v>
      </c>
      <c r="AB16" s="17">
        <v>4.8330554786275702E-2</v>
      </c>
      <c r="AC16" s="17">
        <v>0</v>
      </c>
      <c r="AD16" s="17">
        <v>0.207193846504096</v>
      </c>
      <c r="AE16" s="17"/>
      <c r="AF16" s="17">
        <v>0</v>
      </c>
      <c r="AG16" s="17">
        <v>0.13489806411894101</v>
      </c>
      <c r="AH16" s="17">
        <v>0</v>
      </c>
      <c r="AI16" s="17">
        <v>0</v>
      </c>
      <c r="AJ16" s="17">
        <v>5.23494383168066E-2</v>
      </c>
      <c r="AK16" s="17">
        <v>5.3148971555593803E-2</v>
      </c>
      <c r="AL16" s="17">
        <v>5.5192730721289898E-2</v>
      </c>
      <c r="AM16" s="17">
        <v>0</v>
      </c>
      <c r="AN16" s="17">
        <v>0</v>
      </c>
      <c r="AO16" s="17">
        <v>0</v>
      </c>
      <c r="AP16" s="17">
        <v>0</v>
      </c>
      <c r="AQ16" s="17">
        <v>0</v>
      </c>
      <c r="AR16" s="17">
        <v>0</v>
      </c>
      <c r="AS16" s="17">
        <v>0</v>
      </c>
      <c r="AT16" s="17">
        <v>0</v>
      </c>
      <c r="AU16" s="17">
        <v>0</v>
      </c>
      <c r="AV16" s="17"/>
      <c r="AW16" s="17">
        <v>1.0827983760772601E-2</v>
      </c>
      <c r="AX16" s="17">
        <v>1.9303752267715499E-2</v>
      </c>
      <c r="AY16" s="17">
        <v>2.80652491738098E-2</v>
      </c>
      <c r="AZ16" s="17">
        <v>0</v>
      </c>
      <c r="BA16" s="17">
        <v>0</v>
      </c>
      <c r="BB16" s="17"/>
      <c r="BC16" s="17">
        <v>0</v>
      </c>
      <c r="BD16" s="17">
        <v>0</v>
      </c>
      <c r="BE16" s="17">
        <v>3.63291545107595E-2</v>
      </c>
      <c r="BF16" s="17">
        <v>1.6119142838589801E-2</v>
      </c>
      <c r="BG16" s="17">
        <v>0.10310162421336801</v>
      </c>
      <c r="BH16" s="17"/>
      <c r="BI16" s="17">
        <v>8.6383578288238595E-3</v>
      </c>
      <c r="BJ16" s="17"/>
      <c r="BK16" s="17">
        <v>4.1080680717292498E-2</v>
      </c>
      <c r="BL16" s="17">
        <v>7.6738539956360402E-3</v>
      </c>
      <c r="BM16" s="17">
        <v>2.1945462323996599E-2</v>
      </c>
      <c r="BN16" s="17">
        <v>0</v>
      </c>
      <c r="BO16" s="17"/>
      <c r="BP16" s="17">
        <v>1.47548360954934E-2</v>
      </c>
      <c r="BQ16" s="17">
        <v>0</v>
      </c>
      <c r="BR16" s="17">
        <v>3.9200755107007601E-2</v>
      </c>
      <c r="BS16" s="17">
        <v>0</v>
      </c>
      <c r="BT16" s="17">
        <v>4.60825248289932E-2</v>
      </c>
      <c r="BU16" s="17"/>
      <c r="BV16" s="17">
        <v>0</v>
      </c>
      <c r="BW16" s="17">
        <v>0</v>
      </c>
      <c r="BX16" s="17">
        <v>0</v>
      </c>
      <c r="BY16" s="17">
        <v>0</v>
      </c>
      <c r="BZ16" s="17">
        <v>4.5413936952652903E-2</v>
      </c>
      <c r="CA16" s="17"/>
      <c r="CB16" s="17">
        <v>1.3076261591882901E-2</v>
      </c>
      <c r="CC16" s="17">
        <v>2.3946988483809901E-2</v>
      </c>
      <c r="CD16" s="17"/>
      <c r="CE16" s="17">
        <v>0</v>
      </c>
      <c r="CF16" s="17"/>
      <c r="CG16" s="17">
        <v>0</v>
      </c>
    </row>
    <row r="17" spans="2:85" x14ac:dyDescent="0.35">
      <c r="B17" s="18" t="s">
        <v>140</v>
      </c>
      <c r="C17" s="19">
        <v>0.18662868143302599</v>
      </c>
      <c r="D17" s="19">
        <v>0.119846012512662</v>
      </c>
      <c r="E17" s="19">
        <v>0.25161459717780499</v>
      </c>
      <c r="F17" s="19"/>
      <c r="G17" s="19">
        <v>0.208463971478729</v>
      </c>
      <c r="H17" s="19">
        <v>0.11387282270027201</v>
      </c>
      <c r="I17" s="19">
        <v>0.16571526463373901</v>
      </c>
      <c r="J17" s="19">
        <v>0.23782419865842</v>
      </c>
      <c r="K17" s="19">
        <v>0.20678101209511199</v>
      </c>
      <c r="L17" s="19">
        <v>0.17475382898579001</v>
      </c>
      <c r="M17" s="19"/>
      <c r="N17" s="19">
        <v>0.18269122994579301</v>
      </c>
      <c r="O17" s="19">
        <v>0.16936962993983801</v>
      </c>
      <c r="P17" s="19">
        <v>0.13203393512154399</v>
      </c>
      <c r="Q17" s="19">
        <v>0.23325639899071801</v>
      </c>
      <c r="R17" s="19"/>
      <c r="S17" s="19">
        <v>0.19269603391898099</v>
      </c>
      <c r="T17" s="19">
        <v>0.20409973348267099</v>
      </c>
      <c r="U17" s="19">
        <v>0.20309094937146699</v>
      </c>
      <c r="V17" s="19">
        <v>0.151064632784945</v>
      </c>
      <c r="W17" s="19">
        <v>0.12708948418326599</v>
      </c>
      <c r="X17" s="19">
        <v>0.215448945224265</v>
      </c>
      <c r="Y17" s="19">
        <v>0.115675048008699</v>
      </c>
      <c r="Z17" s="19">
        <v>0.18692264218492699</v>
      </c>
      <c r="AA17" s="19">
        <v>0.24236537694106</v>
      </c>
      <c r="AB17" s="19">
        <v>0.122231203637905</v>
      </c>
      <c r="AC17" s="19">
        <v>0.20908581070188201</v>
      </c>
      <c r="AD17" s="19">
        <v>0.24788807734183599</v>
      </c>
      <c r="AE17" s="19"/>
      <c r="AF17" s="19">
        <v>0.17097956007623899</v>
      </c>
      <c r="AG17" s="19">
        <v>0.16044870798191599</v>
      </c>
      <c r="AH17" s="19">
        <v>0.31203851398751598</v>
      </c>
      <c r="AI17" s="19">
        <v>0.120836829193537</v>
      </c>
      <c r="AJ17" s="19">
        <v>0.228166948559895</v>
      </c>
      <c r="AK17" s="19">
        <v>0.20942338425926699</v>
      </c>
      <c r="AL17" s="19">
        <v>0.19339554419866101</v>
      </c>
      <c r="AM17" s="19">
        <v>0.17175597379033999</v>
      </c>
      <c r="AN17" s="19">
        <v>6.3462477456398894E-2</v>
      </c>
      <c r="AO17" s="19">
        <v>0.104917338699545</v>
      </c>
      <c r="AP17" s="19">
        <v>0.11546270683689799</v>
      </c>
      <c r="AQ17" s="19">
        <v>0.15969375695972801</v>
      </c>
      <c r="AR17" s="19">
        <v>0.171057773607102</v>
      </c>
      <c r="AS17" s="19">
        <v>0.52243661348177595</v>
      </c>
      <c r="AT17" s="19">
        <v>0</v>
      </c>
      <c r="AU17" s="19">
        <v>0.111649420875886</v>
      </c>
      <c r="AV17" s="19"/>
      <c r="AW17" s="19">
        <v>0.21941880617856499</v>
      </c>
      <c r="AX17" s="19">
        <v>0.22293442482178299</v>
      </c>
      <c r="AY17" s="19">
        <v>0.167160212929712</v>
      </c>
      <c r="AZ17" s="19">
        <v>2.9870521597659801E-2</v>
      </c>
      <c r="BA17" s="19">
        <v>0</v>
      </c>
      <c r="BB17" s="19"/>
      <c r="BC17" s="19">
        <v>6.8625943521835805E-2</v>
      </c>
      <c r="BD17" s="19">
        <v>0.145488486719448</v>
      </c>
      <c r="BE17" s="19">
        <v>0.225543046286453</v>
      </c>
      <c r="BF17" s="19">
        <v>0.24490061146673101</v>
      </c>
      <c r="BG17" s="19">
        <v>0.213528732505051</v>
      </c>
      <c r="BH17" s="19"/>
      <c r="BI17" s="19">
        <v>0.153539606609228</v>
      </c>
      <c r="BJ17" s="19"/>
      <c r="BK17" s="19">
        <v>0.19062116245660499</v>
      </c>
      <c r="BL17" s="19">
        <v>0.12279972210098899</v>
      </c>
      <c r="BM17" s="19">
        <v>0.203324055507728</v>
      </c>
      <c r="BN17" s="19">
        <v>0.58434238874524702</v>
      </c>
      <c r="BO17" s="19"/>
      <c r="BP17" s="19">
        <v>0.108131540040814</v>
      </c>
      <c r="BQ17" s="19">
        <v>8.8775637691764997E-2</v>
      </c>
      <c r="BR17" s="19">
        <v>0.13634079385045</v>
      </c>
      <c r="BS17" s="19">
        <v>0.14070801387866799</v>
      </c>
      <c r="BT17" s="19">
        <v>0.17965156321279799</v>
      </c>
      <c r="BU17" s="19"/>
      <c r="BV17" s="19">
        <v>7.4678613380490894E-2</v>
      </c>
      <c r="BW17" s="19">
        <v>2.4277962308678801E-2</v>
      </c>
      <c r="BX17" s="19">
        <v>0.15982363655333201</v>
      </c>
      <c r="BY17" s="19">
        <v>0.112891147625355</v>
      </c>
      <c r="BZ17" s="19">
        <v>9.4578227814767005E-2</v>
      </c>
      <c r="CA17" s="19"/>
      <c r="CB17" s="19">
        <v>0.112181136777491</v>
      </c>
      <c r="CC17" s="19">
        <v>0.23086411818875899</v>
      </c>
      <c r="CD17" s="19"/>
      <c r="CE17" s="19">
        <v>2.52481715353472E-2</v>
      </c>
      <c r="CF17" s="19"/>
      <c r="CG17" s="19">
        <v>5.3980272519157199E-2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348</v>
      </c>
      <c r="D7" s="10">
        <v>177</v>
      </c>
      <c r="E7" s="10">
        <v>170</v>
      </c>
      <c r="F7" s="10"/>
      <c r="G7" s="10">
        <v>21</v>
      </c>
      <c r="H7" s="10">
        <v>59</v>
      </c>
      <c r="I7" s="10">
        <v>61</v>
      </c>
      <c r="J7" s="10">
        <v>59</v>
      </c>
      <c r="K7" s="10">
        <v>56</v>
      </c>
      <c r="L7" s="10">
        <v>92</v>
      </c>
      <c r="M7" s="10"/>
      <c r="N7" s="10">
        <v>105</v>
      </c>
      <c r="O7" s="10">
        <v>94</v>
      </c>
      <c r="P7" s="10">
        <v>81</v>
      </c>
      <c r="Q7" s="10">
        <v>68</v>
      </c>
      <c r="R7" s="10"/>
      <c r="S7" s="10">
        <v>34</v>
      </c>
      <c r="T7" s="10">
        <v>59</v>
      </c>
      <c r="U7" s="10">
        <v>29</v>
      </c>
      <c r="V7" s="10">
        <v>24</v>
      </c>
      <c r="W7" s="10">
        <v>30</v>
      </c>
      <c r="X7" s="10">
        <v>33</v>
      </c>
      <c r="Y7" s="10">
        <v>33</v>
      </c>
      <c r="Z7" s="10">
        <v>14</v>
      </c>
      <c r="AA7" s="10">
        <v>48</v>
      </c>
      <c r="AB7" s="10">
        <v>22</v>
      </c>
      <c r="AC7" s="10">
        <v>16</v>
      </c>
      <c r="AD7" s="10">
        <v>6</v>
      </c>
      <c r="AE7" s="10"/>
      <c r="AF7" s="10">
        <v>1</v>
      </c>
      <c r="AG7" s="10">
        <v>19</v>
      </c>
      <c r="AH7" s="10">
        <v>23</v>
      </c>
      <c r="AI7" s="10">
        <v>23</v>
      </c>
      <c r="AJ7" s="10">
        <v>26</v>
      </c>
      <c r="AK7" s="10">
        <v>40</v>
      </c>
      <c r="AL7" s="10">
        <v>32</v>
      </c>
      <c r="AM7" s="10">
        <v>29</v>
      </c>
      <c r="AN7" s="10">
        <v>20</v>
      </c>
      <c r="AO7" s="10">
        <v>22</v>
      </c>
      <c r="AP7" s="10">
        <v>31</v>
      </c>
      <c r="AQ7" s="10">
        <v>17</v>
      </c>
      <c r="AR7" s="10">
        <v>10</v>
      </c>
      <c r="AS7" s="10">
        <v>11</v>
      </c>
      <c r="AT7" s="10">
        <v>12</v>
      </c>
      <c r="AU7" s="10">
        <v>22</v>
      </c>
      <c r="AV7" s="10"/>
      <c r="AW7" s="10">
        <v>85</v>
      </c>
      <c r="AX7" s="10">
        <v>78</v>
      </c>
      <c r="AY7" s="10">
        <v>95</v>
      </c>
      <c r="AZ7" s="10">
        <v>34</v>
      </c>
      <c r="BA7" s="10">
        <v>9</v>
      </c>
      <c r="BB7" s="10"/>
      <c r="BC7" s="10">
        <v>33</v>
      </c>
      <c r="BD7" s="10">
        <v>124</v>
      </c>
      <c r="BE7" s="10">
        <v>133</v>
      </c>
      <c r="BF7" s="10">
        <v>50</v>
      </c>
      <c r="BG7" s="10">
        <v>8</v>
      </c>
      <c r="BH7" s="10"/>
      <c r="BI7" s="10">
        <v>290</v>
      </c>
      <c r="BJ7" s="10"/>
      <c r="BK7" s="10">
        <v>53</v>
      </c>
      <c r="BL7" s="10">
        <v>106</v>
      </c>
      <c r="BM7" s="10">
        <v>185</v>
      </c>
      <c r="BN7" s="10">
        <v>4</v>
      </c>
      <c r="BO7" s="10"/>
      <c r="BP7" s="10">
        <v>69</v>
      </c>
      <c r="BQ7" s="10">
        <v>130</v>
      </c>
      <c r="BR7" s="10">
        <v>23</v>
      </c>
      <c r="BS7" s="10">
        <v>54</v>
      </c>
      <c r="BT7" s="10">
        <v>22</v>
      </c>
      <c r="BU7" s="10"/>
      <c r="BV7" s="10">
        <v>49</v>
      </c>
      <c r="BW7" s="10">
        <v>78</v>
      </c>
      <c r="BX7" s="10">
        <v>39</v>
      </c>
      <c r="BY7" s="10">
        <v>76</v>
      </c>
      <c r="BZ7" s="10">
        <v>33</v>
      </c>
      <c r="CA7" s="10"/>
      <c r="CB7" s="10">
        <v>133</v>
      </c>
      <c r="CC7" s="10">
        <v>215</v>
      </c>
      <c r="CD7" s="10"/>
      <c r="CE7" s="10">
        <v>70</v>
      </c>
      <c r="CF7" s="10"/>
      <c r="CG7" s="10">
        <v>27</v>
      </c>
    </row>
    <row r="8" spans="2:85" ht="30" customHeight="1" x14ac:dyDescent="0.35">
      <c r="B8" s="11" t="s">
        <v>20</v>
      </c>
      <c r="C8" s="11">
        <v>343</v>
      </c>
      <c r="D8" s="11">
        <v>176</v>
      </c>
      <c r="E8" s="11">
        <v>165</v>
      </c>
      <c r="F8" s="11"/>
      <c r="G8" s="11">
        <v>43</v>
      </c>
      <c r="H8" s="11">
        <v>52</v>
      </c>
      <c r="I8" s="11">
        <v>58</v>
      </c>
      <c r="J8" s="11">
        <v>56</v>
      </c>
      <c r="K8" s="11">
        <v>49</v>
      </c>
      <c r="L8" s="11">
        <v>85</v>
      </c>
      <c r="M8" s="11"/>
      <c r="N8" s="11">
        <v>95</v>
      </c>
      <c r="O8" s="11">
        <v>86</v>
      </c>
      <c r="P8" s="11">
        <v>86</v>
      </c>
      <c r="Q8" s="11">
        <v>76</v>
      </c>
      <c r="R8" s="11"/>
      <c r="S8" s="11">
        <v>32</v>
      </c>
      <c r="T8" s="11">
        <v>52</v>
      </c>
      <c r="U8" s="11">
        <v>26</v>
      </c>
      <c r="V8" s="11">
        <v>28</v>
      </c>
      <c r="W8" s="11">
        <v>27</v>
      </c>
      <c r="X8" s="11">
        <v>33</v>
      </c>
      <c r="Y8" s="11">
        <v>32</v>
      </c>
      <c r="Z8" s="11">
        <v>17</v>
      </c>
      <c r="AA8" s="11">
        <v>43</v>
      </c>
      <c r="AB8" s="11">
        <v>27</v>
      </c>
      <c r="AC8" s="11">
        <v>17</v>
      </c>
      <c r="AD8" s="11">
        <v>11</v>
      </c>
      <c r="AE8" s="11"/>
      <c r="AF8" s="11">
        <v>2</v>
      </c>
      <c r="AG8" s="11">
        <v>24</v>
      </c>
      <c r="AH8" s="11">
        <v>22</v>
      </c>
      <c r="AI8" s="11">
        <v>24</v>
      </c>
      <c r="AJ8" s="11">
        <v>27</v>
      </c>
      <c r="AK8" s="11">
        <v>39</v>
      </c>
      <c r="AL8" s="11">
        <v>33</v>
      </c>
      <c r="AM8" s="11">
        <v>29</v>
      </c>
      <c r="AN8" s="11">
        <v>19</v>
      </c>
      <c r="AO8" s="11">
        <v>19</v>
      </c>
      <c r="AP8" s="11">
        <v>29</v>
      </c>
      <c r="AQ8" s="11">
        <v>16</v>
      </c>
      <c r="AR8" s="11">
        <v>9</v>
      </c>
      <c r="AS8" s="11">
        <v>9</v>
      </c>
      <c r="AT8" s="11">
        <v>14</v>
      </c>
      <c r="AU8" s="11">
        <v>18</v>
      </c>
      <c r="AV8" s="11"/>
      <c r="AW8" s="11">
        <v>87</v>
      </c>
      <c r="AX8" s="11">
        <v>81</v>
      </c>
      <c r="AY8" s="11">
        <v>93</v>
      </c>
      <c r="AZ8" s="11">
        <v>29</v>
      </c>
      <c r="BA8" s="11">
        <v>8</v>
      </c>
      <c r="BB8" s="11"/>
      <c r="BC8" s="11">
        <v>34</v>
      </c>
      <c r="BD8" s="11">
        <v>119</v>
      </c>
      <c r="BE8" s="11">
        <v>133</v>
      </c>
      <c r="BF8" s="11">
        <v>48</v>
      </c>
      <c r="BG8" s="11">
        <v>9</v>
      </c>
      <c r="BH8" s="11"/>
      <c r="BI8" s="11">
        <v>283</v>
      </c>
      <c r="BJ8" s="11"/>
      <c r="BK8" s="11">
        <v>54</v>
      </c>
      <c r="BL8" s="11">
        <v>103</v>
      </c>
      <c r="BM8" s="11">
        <v>182</v>
      </c>
      <c r="BN8" s="11">
        <v>4</v>
      </c>
      <c r="BO8" s="11"/>
      <c r="BP8" s="11">
        <v>61</v>
      </c>
      <c r="BQ8" s="11">
        <v>129</v>
      </c>
      <c r="BR8" s="11">
        <v>21</v>
      </c>
      <c r="BS8" s="11">
        <v>49</v>
      </c>
      <c r="BT8" s="11">
        <v>26</v>
      </c>
      <c r="BU8" s="11"/>
      <c r="BV8" s="11">
        <v>43</v>
      </c>
      <c r="BW8" s="11">
        <v>81</v>
      </c>
      <c r="BX8" s="11">
        <v>36</v>
      </c>
      <c r="BY8" s="11">
        <v>72</v>
      </c>
      <c r="BZ8" s="11">
        <v>37</v>
      </c>
      <c r="CA8" s="11"/>
      <c r="CB8" s="11">
        <v>130</v>
      </c>
      <c r="CC8" s="11">
        <v>213</v>
      </c>
      <c r="CD8" s="11"/>
      <c r="CE8" s="11">
        <v>73</v>
      </c>
      <c r="CF8" s="11"/>
      <c r="CG8" s="11">
        <v>30</v>
      </c>
    </row>
    <row r="9" spans="2:85" x14ac:dyDescent="0.35">
      <c r="B9" s="18" t="s">
        <v>76</v>
      </c>
      <c r="C9" s="17">
        <v>0.19906319148035601</v>
      </c>
      <c r="D9" s="17">
        <v>0.23081858512690101</v>
      </c>
      <c r="E9" s="17">
        <v>0.16678584674553301</v>
      </c>
      <c r="F9" s="17"/>
      <c r="G9" s="17">
        <v>0.34454087206787798</v>
      </c>
      <c r="H9" s="17">
        <v>0.240149616852468</v>
      </c>
      <c r="I9" s="17">
        <v>0.27114344347705999</v>
      </c>
      <c r="J9" s="17">
        <v>0.163724396235187</v>
      </c>
      <c r="K9" s="17">
        <v>0.121200621033379</v>
      </c>
      <c r="L9" s="17">
        <v>0.120067171611487</v>
      </c>
      <c r="M9" s="17"/>
      <c r="N9" s="17">
        <v>0.25620328449443602</v>
      </c>
      <c r="O9" s="17">
        <v>0.15956026244958399</v>
      </c>
      <c r="P9" s="17">
        <v>0.155355979344486</v>
      </c>
      <c r="Q9" s="17">
        <v>0.22167933039954199</v>
      </c>
      <c r="R9" s="17"/>
      <c r="S9" s="17">
        <v>0.40508627674861403</v>
      </c>
      <c r="T9" s="17">
        <v>9.8438367467292301E-2</v>
      </c>
      <c r="U9" s="17">
        <v>0.25798630877252499</v>
      </c>
      <c r="V9" s="17">
        <v>6.8503726955838298E-2</v>
      </c>
      <c r="W9" s="17">
        <v>0.15646708019972999</v>
      </c>
      <c r="X9" s="17">
        <v>0.22067565675628401</v>
      </c>
      <c r="Y9" s="17">
        <v>0.232466496998738</v>
      </c>
      <c r="Z9" s="17">
        <v>0.46974990800993999</v>
      </c>
      <c r="AA9" s="17">
        <v>0.18597175263926699</v>
      </c>
      <c r="AB9" s="17">
        <v>0.20102732226192199</v>
      </c>
      <c r="AC9" s="17">
        <v>0.100565592013955</v>
      </c>
      <c r="AD9" s="17">
        <v>0</v>
      </c>
      <c r="AE9" s="17"/>
      <c r="AF9" s="17">
        <v>0</v>
      </c>
      <c r="AG9" s="17">
        <v>0.31000953794519698</v>
      </c>
      <c r="AH9" s="17">
        <v>0.175786559576248</v>
      </c>
      <c r="AI9" s="17">
        <v>0.232686787801342</v>
      </c>
      <c r="AJ9" s="17">
        <v>0.116163196554063</v>
      </c>
      <c r="AK9" s="17">
        <v>0.115153571677352</v>
      </c>
      <c r="AL9" s="17">
        <v>0.16088983131157999</v>
      </c>
      <c r="AM9" s="17">
        <v>0.14240518507745401</v>
      </c>
      <c r="AN9" s="17">
        <v>4.3827311602857799E-2</v>
      </c>
      <c r="AO9" s="17">
        <v>0.183928212970635</v>
      </c>
      <c r="AP9" s="17">
        <v>0.25064070118596099</v>
      </c>
      <c r="AQ9" s="17">
        <v>0.16874194623991201</v>
      </c>
      <c r="AR9" s="17">
        <v>0.425628998178395</v>
      </c>
      <c r="AS9" s="17">
        <v>0.18278797622366799</v>
      </c>
      <c r="AT9" s="17">
        <v>0.38416369946536899</v>
      </c>
      <c r="AU9" s="17">
        <v>0.48256058107560101</v>
      </c>
      <c r="AV9" s="17"/>
      <c r="AW9" s="17">
        <v>0.13865750668177099</v>
      </c>
      <c r="AX9" s="17">
        <v>0.15839097789869999</v>
      </c>
      <c r="AY9" s="17">
        <v>0.28683305552635502</v>
      </c>
      <c r="AZ9" s="17">
        <v>0.25330853394645397</v>
      </c>
      <c r="BA9" s="17">
        <v>0.364269841494888</v>
      </c>
      <c r="BB9" s="17"/>
      <c r="BC9" s="17">
        <v>0.37215412955191601</v>
      </c>
      <c r="BD9" s="17">
        <v>0.235472443449569</v>
      </c>
      <c r="BE9" s="17">
        <v>0.14045261841915299</v>
      </c>
      <c r="BF9" s="17">
        <v>0.131296249868427</v>
      </c>
      <c r="BG9" s="17">
        <v>0.29474426675291798</v>
      </c>
      <c r="BH9" s="17"/>
      <c r="BI9" s="17">
        <v>0.19607577118783101</v>
      </c>
      <c r="BJ9" s="17"/>
      <c r="BK9" s="17">
        <v>0.173648720921012</v>
      </c>
      <c r="BL9" s="17">
        <v>0.202348501603592</v>
      </c>
      <c r="BM9" s="17">
        <v>0.20894493734174299</v>
      </c>
      <c r="BN9" s="17">
        <v>0</v>
      </c>
      <c r="BO9" s="17"/>
      <c r="BP9" s="17">
        <v>4.9040457100330302E-2</v>
      </c>
      <c r="BQ9" s="17">
        <v>0.44180216317024201</v>
      </c>
      <c r="BR9" s="17">
        <v>8.1979497214446001E-2</v>
      </c>
      <c r="BS9" s="17">
        <v>1.6777387671012101E-2</v>
      </c>
      <c r="BT9" s="17">
        <v>0.10898699597650501</v>
      </c>
      <c r="BU9" s="17"/>
      <c r="BV9" s="17">
        <v>0</v>
      </c>
      <c r="BW9" s="17">
        <v>0.67657190960824398</v>
      </c>
      <c r="BX9" s="17">
        <v>0.14987156790204001</v>
      </c>
      <c r="BY9" s="17">
        <v>4.0898477290407798E-2</v>
      </c>
      <c r="BZ9" s="17">
        <v>4.1689848733940403E-2</v>
      </c>
      <c r="CA9" s="17"/>
      <c r="CB9" s="17">
        <v>0.16609901430221899</v>
      </c>
      <c r="CC9" s="17">
        <v>0.21908759941877001</v>
      </c>
      <c r="CD9" s="17"/>
      <c r="CE9" s="17">
        <v>0.72858174571247902</v>
      </c>
      <c r="CF9" s="17"/>
      <c r="CG9" s="17">
        <v>0.45481878033808898</v>
      </c>
    </row>
    <row r="10" spans="2:85" x14ac:dyDescent="0.35">
      <c r="B10" s="18" t="s">
        <v>75</v>
      </c>
      <c r="C10" s="17">
        <v>0.145662266100437</v>
      </c>
      <c r="D10" s="17">
        <v>0.118549884420606</v>
      </c>
      <c r="E10" s="17">
        <v>0.175892294753065</v>
      </c>
      <c r="F10" s="17"/>
      <c r="G10" s="17">
        <v>3.6053374676232701E-2</v>
      </c>
      <c r="H10" s="17">
        <v>0.10669040185878401</v>
      </c>
      <c r="I10" s="17">
        <v>0.13143004712341</v>
      </c>
      <c r="J10" s="17">
        <v>0.15124935684468499</v>
      </c>
      <c r="K10" s="17">
        <v>0.117464087087121</v>
      </c>
      <c r="L10" s="17">
        <v>0.24721035492474999</v>
      </c>
      <c r="M10" s="17"/>
      <c r="N10" s="17">
        <v>0.188375829921231</v>
      </c>
      <c r="O10" s="17">
        <v>0.17046106982037601</v>
      </c>
      <c r="P10" s="17">
        <v>9.2962256999720203E-2</v>
      </c>
      <c r="Q10" s="17">
        <v>0.12429663141470899</v>
      </c>
      <c r="R10" s="17"/>
      <c r="S10" s="17">
        <v>7.2582238936061805E-2</v>
      </c>
      <c r="T10" s="17">
        <v>0.220324708999661</v>
      </c>
      <c r="U10" s="17">
        <v>0.19099985939074801</v>
      </c>
      <c r="V10" s="17">
        <v>7.0780889751392601E-2</v>
      </c>
      <c r="W10" s="17">
        <v>0.22156761905026001</v>
      </c>
      <c r="X10" s="17">
        <v>0.18082912317724101</v>
      </c>
      <c r="Y10" s="17">
        <v>0.13622253738329701</v>
      </c>
      <c r="Z10" s="17">
        <v>0.143664347331216</v>
      </c>
      <c r="AA10" s="17">
        <v>8.2820039674305901E-2</v>
      </c>
      <c r="AB10" s="17">
        <v>0.13453933722526601</v>
      </c>
      <c r="AC10" s="17">
        <v>0.12311772450226099</v>
      </c>
      <c r="AD10" s="17">
        <v>0.14642966999069901</v>
      </c>
      <c r="AE10" s="17"/>
      <c r="AF10" s="17">
        <v>0</v>
      </c>
      <c r="AG10" s="17">
        <v>0.23211179220359399</v>
      </c>
      <c r="AH10" s="17">
        <v>0.14689558611075301</v>
      </c>
      <c r="AI10" s="17">
        <v>0.122936401598523</v>
      </c>
      <c r="AJ10" s="17">
        <v>0.10045048630822299</v>
      </c>
      <c r="AK10" s="17">
        <v>0.18778965917687801</v>
      </c>
      <c r="AL10" s="17">
        <v>0.104666952112104</v>
      </c>
      <c r="AM10" s="17">
        <v>0.148971299030323</v>
      </c>
      <c r="AN10" s="17">
        <v>0.185374887679955</v>
      </c>
      <c r="AO10" s="17">
        <v>0.175073100251639</v>
      </c>
      <c r="AP10" s="17">
        <v>0.12674218298578899</v>
      </c>
      <c r="AQ10" s="17">
        <v>5.74608997778926E-2</v>
      </c>
      <c r="AR10" s="17">
        <v>9.9202363113851597E-2</v>
      </c>
      <c r="AS10" s="17">
        <v>9.6564296970424096E-2</v>
      </c>
      <c r="AT10" s="17">
        <v>0.211612990253851</v>
      </c>
      <c r="AU10" s="17">
        <v>7.4726054767462705E-2</v>
      </c>
      <c r="AV10" s="17"/>
      <c r="AW10" s="17">
        <v>0.174242077751316</v>
      </c>
      <c r="AX10" s="17">
        <v>0.136158211967776</v>
      </c>
      <c r="AY10" s="17">
        <v>0.11419482090824699</v>
      </c>
      <c r="AZ10" s="17">
        <v>0.17840282616477701</v>
      </c>
      <c r="BA10" s="17">
        <v>8.4398002155115601E-2</v>
      </c>
      <c r="BB10" s="17"/>
      <c r="BC10" s="17">
        <v>0.102245698003345</v>
      </c>
      <c r="BD10" s="17">
        <v>0.20408524254052601</v>
      </c>
      <c r="BE10" s="17">
        <v>0.11064870719146901</v>
      </c>
      <c r="BF10" s="17">
        <v>0.105318569551519</v>
      </c>
      <c r="BG10" s="17">
        <v>0.27605780000791402</v>
      </c>
      <c r="BH10" s="17"/>
      <c r="BI10" s="17">
        <v>0.141705603223127</v>
      </c>
      <c r="BJ10" s="17"/>
      <c r="BK10" s="17">
        <v>0.18726811349535899</v>
      </c>
      <c r="BL10" s="17">
        <v>0.150855062336717</v>
      </c>
      <c r="BM10" s="17">
        <v>0.12211508937778801</v>
      </c>
      <c r="BN10" s="17">
        <v>0.53645585507573701</v>
      </c>
      <c r="BO10" s="17"/>
      <c r="BP10" s="17">
        <v>0.58103690706439104</v>
      </c>
      <c r="BQ10" s="17">
        <v>4.21526276941162E-2</v>
      </c>
      <c r="BR10" s="17">
        <v>0</v>
      </c>
      <c r="BS10" s="17">
        <v>8.7553692334845098E-2</v>
      </c>
      <c r="BT10" s="17">
        <v>7.3263631974833904E-2</v>
      </c>
      <c r="BU10" s="17"/>
      <c r="BV10" s="17">
        <v>0.84414926432987303</v>
      </c>
      <c r="BW10" s="17">
        <v>2.1500201488397899E-2</v>
      </c>
      <c r="BX10" s="17">
        <v>2.3137000653615701E-2</v>
      </c>
      <c r="BY10" s="17">
        <v>5.6523586366454402E-2</v>
      </c>
      <c r="BZ10" s="17">
        <v>2.7545510501998501E-2</v>
      </c>
      <c r="CA10" s="17"/>
      <c r="CB10" s="17">
        <v>0.137714392067328</v>
      </c>
      <c r="CC10" s="17">
        <v>0.150490278977022</v>
      </c>
      <c r="CD10" s="17"/>
      <c r="CE10" s="17">
        <v>1.21640217014691E-2</v>
      </c>
      <c r="CF10" s="17"/>
      <c r="CG10" s="17">
        <v>0</v>
      </c>
    </row>
    <row r="11" spans="2:85" x14ac:dyDescent="0.35">
      <c r="B11" s="18" t="s">
        <v>77</v>
      </c>
      <c r="C11" s="17">
        <v>0.10614248748321101</v>
      </c>
      <c r="D11" s="17">
        <v>0.103979775280216</v>
      </c>
      <c r="E11" s="17">
        <v>0.10935411474390599</v>
      </c>
      <c r="F11" s="17"/>
      <c r="G11" s="17">
        <v>5.0107516097334201E-2</v>
      </c>
      <c r="H11" s="17">
        <v>0.10756316225542301</v>
      </c>
      <c r="I11" s="17">
        <v>0.10950751634049601</v>
      </c>
      <c r="J11" s="17">
        <v>0.113890589600932</v>
      </c>
      <c r="K11" s="17">
        <v>0.107386939288897</v>
      </c>
      <c r="L11" s="17">
        <v>0.12534948613622399</v>
      </c>
      <c r="M11" s="17"/>
      <c r="N11" s="17">
        <v>0.167509979979719</v>
      </c>
      <c r="O11" s="17">
        <v>0.10937779126356099</v>
      </c>
      <c r="P11" s="17">
        <v>9.3059543079133097E-2</v>
      </c>
      <c r="Q11" s="17">
        <v>4.12678306897565E-2</v>
      </c>
      <c r="R11" s="17"/>
      <c r="S11" s="17">
        <v>0.12027646722412801</v>
      </c>
      <c r="T11" s="17">
        <v>0.13671661488703599</v>
      </c>
      <c r="U11" s="17">
        <v>6.1319451380975602E-2</v>
      </c>
      <c r="V11" s="17">
        <v>3.5706299085947399E-2</v>
      </c>
      <c r="W11" s="17">
        <v>9.24269572945359E-2</v>
      </c>
      <c r="X11" s="17">
        <v>5.15429587988483E-2</v>
      </c>
      <c r="Y11" s="17">
        <v>0.24704029259896401</v>
      </c>
      <c r="Z11" s="17">
        <v>0.121866410510128</v>
      </c>
      <c r="AA11" s="17">
        <v>0.14759894942788701</v>
      </c>
      <c r="AB11" s="17">
        <v>0</v>
      </c>
      <c r="AC11" s="17">
        <v>5.4171609383248803E-2</v>
      </c>
      <c r="AD11" s="17">
        <v>0.14942078479381801</v>
      </c>
      <c r="AE11" s="17"/>
      <c r="AF11" s="17">
        <v>0</v>
      </c>
      <c r="AG11" s="17">
        <v>0</v>
      </c>
      <c r="AH11" s="17">
        <v>9.0136447212743401E-2</v>
      </c>
      <c r="AI11" s="17">
        <v>3.6922966845150902E-2</v>
      </c>
      <c r="AJ11" s="17">
        <v>0.238601052511484</v>
      </c>
      <c r="AK11" s="17">
        <v>4.6423583860253102E-2</v>
      </c>
      <c r="AL11" s="17">
        <v>0.10677873055131799</v>
      </c>
      <c r="AM11" s="17">
        <v>4.1141611658806199E-2</v>
      </c>
      <c r="AN11" s="17">
        <v>0.30382687758222898</v>
      </c>
      <c r="AO11" s="17">
        <v>0.13433024078563799</v>
      </c>
      <c r="AP11" s="17">
        <v>6.1639499602086298E-2</v>
      </c>
      <c r="AQ11" s="17">
        <v>0.163556890200343</v>
      </c>
      <c r="AR11" s="17">
        <v>0.210031595513306</v>
      </c>
      <c r="AS11" s="17">
        <v>0.269223887143273</v>
      </c>
      <c r="AT11" s="17">
        <v>0</v>
      </c>
      <c r="AU11" s="17">
        <v>0.185631671770741</v>
      </c>
      <c r="AV11" s="17"/>
      <c r="AW11" s="17">
        <v>6.4512105260241898E-2</v>
      </c>
      <c r="AX11" s="17">
        <v>4.7002061260660297E-2</v>
      </c>
      <c r="AY11" s="17">
        <v>0.200772553276656</v>
      </c>
      <c r="AZ11" s="17">
        <v>0.14726462849411301</v>
      </c>
      <c r="BA11" s="17">
        <v>0.193839877414691</v>
      </c>
      <c r="BB11" s="17"/>
      <c r="BC11" s="17">
        <v>0.137407795194191</v>
      </c>
      <c r="BD11" s="17">
        <v>8.3355711549530906E-2</v>
      </c>
      <c r="BE11" s="17">
        <v>0.11574914747097501</v>
      </c>
      <c r="BF11" s="17">
        <v>0.13258363699519399</v>
      </c>
      <c r="BG11" s="17">
        <v>0</v>
      </c>
      <c r="BH11" s="17"/>
      <c r="BI11" s="17">
        <v>0.109033639148659</v>
      </c>
      <c r="BJ11" s="17"/>
      <c r="BK11" s="17">
        <v>9.2718742037656399E-2</v>
      </c>
      <c r="BL11" s="17">
        <v>0.135907867341199</v>
      </c>
      <c r="BM11" s="17">
        <v>9.5462519300866799E-2</v>
      </c>
      <c r="BN11" s="17">
        <v>0</v>
      </c>
      <c r="BO11" s="17"/>
      <c r="BP11" s="17">
        <v>1.2898020275421199E-2</v>
      </c>
      <c r="BQ11" s="17">
        <v>0.134986264067501</v>
      </c>
      <c r="BR11" s="17">
        <v>0.66970168227928395</v>
      </c>
      <c r="BS11" s="17">
        <v>1.7743912306786999E-2</v>
      </c>
      <c r="BT11" s="17">
        <v>2.5809117440786199E-2</v>
      </c>
      <c r="BU11" s="17"/>
      <c r="BV11" s="17">
        <v>0</v>
      </c>
      <c r="BW11" s="17">
        <v>3.0408460564824099E-2</v>
      </c>
      <c r="BX11" s="17">
        <v>0.72734277402288605</v>
      </c>
      <c r="BY11" s="17">
        <v>2.9604469968009799E-2</v>
      </c>
      <c r="BZ11" s="17">
        <v>5.9491497884400897E-2</v>
      </c>
      <c r="CA11" s="17"/>
      <c r="CB11" s="17">
        <v>3.3078008532649403E-2</v>
      </c>
      <c r="CC11" s="17">
        <v>0.150526211196604</v>
      </c>
      <c r="CD11" s="17"/>
      <c r="CE11" s="17">
        <v>2.1920109721857602E-2</v>
      </c>
      <c r="CF11" s="17"/>
      <c r="CG11" s="17">
        <v>2.8495349490456599E-2</v>
      </c>
    </row>
    <row r="12" spans="2:85" x14ac:dyDescent="0.35">
      <c r="B12" s="18" t="s">
        <v>79</v>
      </c>
      <c r="C12" s="17">
        <v>8.3380140060158495E-2</v>
      </c>
      <c r="D12" s="17">
        <v>8.8849841776356395E-2</v>
      </c>
      <c r="E12" s="17">
        <v>7.8236148007081299E-2</v>
      </c>
      <c r="F12" s="17"/>
      <c r="G12" s="17">
        <v>0.23751838808346601</v>
      </c>
      <c r="H12" s="17">
        <v>0.149122743071231</v>
      </c>
      <c r="I12" s="17">
        <v>3.0166011202218099E-2</v>
      </c>
      <c r="J12" s="17">
        <v>6.25888351498501E-2</v>
      </c>
      <c r="K12" s="17">
        <v>3.3825579608129597E-2</v>
      </c>
      <c r="L12" s="17">
        <v>4.4235320249779601E-2</v>
      </c>
      <c r="M12" s="17"/>
      <c r="N12" s="17">
        <v>8.8016005540621597E-2</v>
      </c>
      <c r="O12" s="17">
        <v>5.09576855783321E-2</v>
      </c>
      <c r="P12" s="17">
        <v>0.132352079824368</v>
      </c>
      <c r="Q12" s="17">
        <v>5.8855674823332101E-2</v>
      </c>
      <c r="R12" s="17"/>
      <c r="S12" s="17">
        <v>4.8022157095048902E-2</v>
      </c>
      <c r="T12" s="17">
        <v>8.1479315416348896E-2</v>
      </c>
      <c r="U12" s="17">
        <v>6.4269030492745099E-2</v>
      </c>
      <c r="V12" s="17">
        <v>0.13262865366825699</v>
      </c>
      <c r="W12" s="17">
        <v>3.0986084192573201E-2</v>
      </c>
      <c r="X12" s="17">
        <v>6.2280568542846797E-2</v>
      </c>
      <c r="Y12" s="17">
        <v>0.130322786646316</v>
      </c>
      <c r="Z12" s="17">
        <v>0</v>
      </c>
      <c r="AA12" s="17">
        <v>0.100710493109436</v>
      </c>
      <c r="AB12" s="17">
        <v>0.14892847759214101</v>
      </c>
      <c r="AC12" s="17">
        <v>0.122302940672555</v>
      </c>
      <c r="AD12" s="17">
        <v>0</v>
      </c>
      <c r="AE12" s="17"/>
      <c r="AF12" s="17">
        <v>1</v>
      </c>
      <c r="AG12" s="17">
        <v>5.1305862312438603E-2</v>
      </c>
      <c r="AH12" s="17">
        <v>3.6750927861015401E-2</v>
      </c>
      <c r="AI12" s="17">
        <v>0.17375151136352401</v>
      </c>
      <c r="AJ12" s="17">
        <v>9.6781677168584407E-2</v>
      </c>
      <c r="AK12" s="17">
        <v>0.16913862690676401</v>
      </c>
      <c r="AL12" s="17">
        <v>0.115602252583956</v>
      </c>
      <c r="AM12" s="17">
        <v>5.9572912696208402E-2</v>
      </c>
      <c r="AN12" s="17">
        <v>7.2532534423425804E-2</v>
      </c>
      <c r="AO12" s="17">
        <v>0</v>
      </c>
      <c r="AP12" s="17">
        <v>5.9332886088747698E-2</v>
      </c>
      <c r="AQ12" s="17">
        <v>5.17620117043033E-2</v>
      </c>
      <c r="AR12" s="17">
        <v>0</v>
      </c>
      <c r="AS12" s="17">
        <v>0</v>
      </c>
      <c r="AT12" s="17">
        <v>0</v>
      </c>
      <c r="AU12" s="17">
        <v>0</v>
      </c>
      <c r="AV12" s="17"/>
      <c r="AW12" s="17">
        <v>0.13664993270112299</v>
      </c>
      <c r="AX12" s="17">
        <v>3.0839559559329301E-2</v>
      </c>
      <c r="AY12" s="17">
        <v>9.5749191439060202E-2</v>
      </c>
      <c r="AZ12" s="17">
        <v>7.3678481589829994E-2</v>
      </c>
      <c r="BA12" s="17">
        <v>0</v>
      </c>
      <c r="BB12" s="17"/>
      <c r="BC12" s="17">
        <v>0.10101369243089101</v>
      </c>
      <c r="BD12" s="17">
        <v>8.4036772826580605E-2</v>
      </c>
      <c r="BE12" s="17">
        <v>5.9677720925550501E-2</v>
      </c>
      <c r="BF12" s="17">
        <v>0.14885688601642</v>
      </c>
      <c r="BG12" s="17">
        <v>0</v>
      </c>
      <c r="BH12" s="17"/>
      <c r="BI12" s="17">
        <v>7.9044458157515304E-2</v>
      </c>
      <c r="BJ12" s="17"/>
      <c r="BK12" s="17">
        <v>3.9066037014128897E-2</v>
      </c>
      <c r="BL12" s="17">
        <v>7.81859496883789E-2</v>
      </c>
      <c r="BM12" s="17">
        <v>0.10126572939164501</v>
      </c>
      <c r="BN12" s="17">
        <v>0</v>
      </c>
      <c r="BO12" s="17"/>
      <c r="BP12" s="17">
        <v>0</v>
      </c>
      <c r="BQ12" s="17">
        <v>7.0342835770880005E-2</v>
      </c>
      <c r="BR12" s="17">
        <v>3.9042009868844103E-2</v>
      </c>
      <c r="BS12" s="17">
        <v>0</v>
      </c>
      <c r="BT12" s="17">
        <v>0.58867814111431005</v>
      </c>
      <c r="BU12" s="17"/>
      <c r="BV12" s="17">
        <v>0</v>
      </c>
      <c r="BW12" s="17">
        <v>3.0852655343385799E-2</v>
      </c>
      <c r="BX12" s="17">
        <v>2.3045347663822699E-2</v>
      </c>
      <c r="BY12" s="17">
        <v>1.66487388296786E-2</v>
      </c>
      <c r="BZ12" s="17">
        <v>0.65096434839650097</v>
      </c>
      <c r="CA12" s="17"/>
      <c r="CB12" s="17">
        <v>1.57623217319195E-2</v>
      </c>
      <c r="CC12" s="17">
        <v>0.12445523715095699</v>
      </c>
      <c r="CD12" s="17"/>
      <c r="CE12" s="17">
        <v>1.20637051937165E-2</v>
      </c>
      <c r="CF12" s="17"/>
      <c r="CG12" s="17">
        <v>0</v>
      </c>
    </row>
    <row r="13" spans="2:85" x14ac:dyDescent="0.35">
      <c r="B13" s="18" t="s">
        <v>78</v>
      </c>
      <c r="C13" s="17">
        <v>0.20152585556240901</v>
      </c>
      <c r="D13" s="17">
        <v>0.231869285980359</v>
      </c>
      <c r="E13" s="17">
        <v>0.17077946319117299</v>
      </c>
      <c r="F13" s="17"/>
      <c r="G13" s="17">
        <v>3.5359914121913701E-2</v>
      </c>
      <c r="H13" s="17">
        <v>0.189013721226552</v>
      </c>
      <c r="I13" s="17">
        <v>0.249109568153249</v>
      </c>
      <c r="J13" s="17">
        <v>0.16372415708150201</v>
      </c>
      <c r="K13" s="17">
        <v>0.32537603738971799</v>
      </c>
      <c r="L13" s="17">
        <v>0.21340286657787799</v>
      </c>
      <c r="M13" s="17"/>
      <c r="N13" s="17">
        <v>0.12130839887378</v>
      </c>
      <c r="O13" s="17">
        <v>0.236428035412062</v>
      </c>
      <c r="P13" s="17">
        <v>0.22600860061281899</v>
      </c>
      <c r="Q13" s="17">
        <v>0.23424135342527799</v>
      </c>
      <c r="R13" s="17"/>
      <c r="S13" s="17">
        <v>0.103909304221018</v>
      </c>
      <c r="T13" s="17">
        <v>0.215103405777159</v>
      </c>
      <c r="U13" s="17">
        <v>0.207920674013303</v>
      </c>
      <c r="V13" s="17">
        <v>0.32295139122023903</v>
      </c>
      <c r="W13" s="17">
        <v>0.35372694049056302</v>
      </c>
      <c r="X13" s="17">
        <v>0.27057146568004697</v>
      </c>
      <c r="Y13" s="17">
        <v>5.7394595112601601E-2</v>
      </c>
      <c r="Z13" s="17">
        <v>0.20268368787010599</v>
      </c>
      <c r="AA13" s="17">
        <v>0.205940367798569</v>
      </c>
      <c r="AB13" s="17">
        <v>0.16737154711779001</v>
      </c>
      <c r="AC13" s="17">
        <v>0.113151460925677</v>
      </c>
      <c r="AD13" s="17">
        <v>0.145087023743869</v>
      </c>
      <c r="AE13" s="17"/>
      <c r="AF13" s="17">
        <v>0</v>
      </c>
      <c r="AG13" s="17">
        <v>0.15523583688409401</v>
      </c>
      <c r="AH13" s="17">
        <v>0.27006847867488298</v>
      </c>
      <c r="AI13" s="17">
        <v>0.22268450605882101</v>
      </c>
      <c r="AJ13" s="17">
        <v>0.17676134999356</v>
      </c>
      <c r="AK13" s="17">
        <v>0.20261507720654201</v>
      </c>
      <c r="AL13" s="17">
        <v>0.37467937730171502</v>
      </c>
      <c r="AM13" s="17">
        <v>0.270370795514836</v>
      </c>
      <c r="AN13" s="17">
        <v>0.18918735627194</v>
      </c>
      <c r="AO13" s="17">
        <v>0.225847669550475</v>
      </c>
      <c r="AP13" s="17">
        <v>0.12021656039329701</v>
      </c>
      <c r="AQ13" s="17">
        <v>0.25178700321738701</v>
      </c>
      <c r="AR13" s="17">
        <v>0.106799173783447</v>
      </c>
      <c r="AS13" s="17">
        <v>0.18298961195900201</v>
      </c>
      <c r="AT13" s="17">
        <v>0</v>
      </c>
      <c r="AU13" s="17">
        <v>0.16750745352122901</v>
      </c>
      <c r="AV13" s="17"/>
      <c r="AW13" s="17">
        <v>0.201187287382674</v>
      </c>
      <c r="AX13" s="17">
        <v>0.24917775416042401</v>
      </c>
      <c r="AY13" s="17">
        <v>0.120927417029703</v>
      </c>
      <c r="AZ13" s="17">
        <v>8.0610580238212701E-2</v>
      </c>
      <c r="BA13" s="17">
        <v>0.19080464150658699</v>
      </c>
      <c r="BB13" s="17"/>
      <c r="BC13" s="17">
        <v>0.172006805575769</v>
      </c>
      <c r="BD13" s="17">
        <v>0.19433696670171899</v>
      </c>
      <c r="BE13" s="17">
        <v>0.23404728494071</v>
      </c>
      <c r="BF13" s="17">
        <v>0.153679737088115</v>
      </c>
      <c r="BG13" s="17">
        <v>0.18619978683661001</v>
      </c>
      <c r="BH13" s="17"/>
      <c r="BI13" s="17">
        <v>0.205427483026564</v>
      </c>
      <c r="BJ13" s="17"/>
      <c r="BK13" s="17">
        <v>0.20024132247228499</v>
      </c>
      <c r="BL13" s="17">
        <v>0.17659461677591701</v>
      </c>
      <c r="BM13" s="17">
        <v>0.22030838306452799</v>
      </c>
      <c r="BN13" s="17">
        <v>0</v>
      </c>
      <c r="BO13" s="17"/>
      <c r="BP13" s="17">
        <v>0.15771735372089499</v>
      </c>
      <c r="BQ13" s="17">
        <v>9.5548346144949295E-2</v>
      </c>
      <c r="BR13" s="17">
        <v>0.111851140481367</v>
      </c>
      <c r="BS13" s="17">
        <v>0.75014572467852003</v>
      </c>
      <c r="BT13" s="17">
        <v>0.13159965685495401</v>
      </c>
      <c r="BU13" s="17"/>
      <c r="BV13" s="17">
        <v>1.7944615859842101E-2</v>
      </c>
      <c r="BW13" s="17">
        <v>6.0317909115826102E-2</v>
      </c>
      <c r="BX13" s="17">
        <v>0</v>
      </c>
      <c r="BY13" s="17">
        <v>0.81128941825831902</v>
      </c>
      <c r="BZ13" s="17">
        <v>0.102782176791081</v>
      </c>
      <c r="CA13" s="17"/>
      <c r="CB13" s="17">
        <v>0.51280187586041104</v>
      </c>
      <c r="CC13" s="17">
        <v>1.2438229373231101E-2</v>
      </c>
      <c r="CD13" s="17"/>
      <c r="CE13" s="17">
        <v>6.7025080274846702E-2</v>
      </c>
      <c r="CF13" s="17"/>
      <c r="CG13" s="17">
        <v>0.38359701338680802</v>
      </c>
    </row>
    <row r="14" spans="2:85" x14ac:dyDescent="0.35">
      <c r="B14" s="18" t="s">
        <v>231</v>
      </c>
      <c r="C14" s="17">
        <v>1.53453848833196E-2</v>
      </c>
      <c r="D14" s="17">
        <v>2.3364946069466298E-2</v>
      </c>
      <c r="E14" s="17">
        <v>6.8983257440547504E-3</v>
      </c>
      <c r="F14" s="17"/>
      <c r="G14" s="17">
        <v>0</v>
      </c>
      <c r="H14" s="17">
        <v>1.2656287175734599E-2</v>
      </c>
      <c r="I14" s="17">
        <v>0</v>
      </c>
      <c r="J14" s="17">
        <v>0</v>
      </c>
      <c r="K14" s="17">
        <v>2.3071933730204899E-2</v>
      </c>
      <c r="L14" s="17">
        <v>4.0840908897895198E-2</v>
      </c>
      <c r="M14" s="17"/>
      <c r="N14" s="17">
        <v>6.9604466275546102E-3</v>
      </c>
      <c r="O14" s="17">
        <v>2.70954798091947E-2</v>
      </c>
      <c r="P14" s="17">
        <v>2.6530468359715401E-2</v>
      </c>
      <c r="Q14" s="17">
        <v>0</v>
      </c>
      <c r="R14" s="17"/>
      <c r="S14" s="17">
        <v>2.0645664553970201E-2</v>
      </c>
      <c r="T14" s="17">
        <v>0</v>
      </c>
      <c r="U14" s="17">
        <v>0</v>
      </c>
      <c r="V14" s="17">
        <v>0</v>
      </c>
      <c r="W14" s="17">
        <v>0</v>
      </c>
      <c r="X14" s="17">
        <v>0</v>
      </c>
      <c r="Y14" s="17">
        <v>0</v>
      </c>
      <c r="Z14" s="17">
        <v>0</v>
      </c>
      <c r="AA14" s="17">
        <v>0</v>
      </c>
      <c r="AB14" s="17">
        <v>0.17075782583465199</v>
      </c>
      <c r="AC14" s="17">
        <v>0</v>
      </c>
      <c r="AD14" s="17">
        <v>0</v>
      </c>
      <c r="AE14" s="17"/>
      <c r="AF14" s="17">
        <v>0</v>
      </c>
      <c r="AG14" s="17">
        <v>0</v>
      </c>
      <c r="AH14" s="17">
        <v>0</v>
      </c>
      <c r="AI14" s="17">
        <v>9.5654625382658301E-2</v>
      </c>
      <c r="AJ14" s="17">
        <v>0</v>
      </c>
      <c r="AK14" s="17">
        <v>0</v>
      </c>
      <c r="AL14" s="17">
        <v>0</v>
      </c>
      <c r="AM14" s="17">
        <v>0</v>
      </c>
      <c r="AN14" s="17">
        <v>0</v>
      </c>
      <c r="AO14" s="17">
        <v>0</v>
      </c>
      <c r="AP14" s="17">
        <v>6.3694340836094002E-2</v>
      </c>
      <c r="AQ14" s="17">
        <v>7.3033757848835201E-2</v>
      </c>
      <c r="AR14" s="17">
        <v>0</v>
      </c>
      <c r="AS14" s="17">
        <v>0</v>
      </c>
      <c r="AT14" s="17">
        <v>0</v>
      </c>
      <c r="AU14" s="17">
        <v>0</v>
      </c>
      <c r="AV14" s="17"/>
      <c r="AW14" s="17">
        <v>1.3137924153534101E-2</v>
      </c>
      <c r="AX14" s="17">
        <v>1.43597622125616E-2</v>
      </c>
      <c r="AY14" s="17">
        <v>1.245272583603E-2</v>
      </c>
      <c r="AZ14" s="17">
        <v>0</v>
      </c>
      <c r="BA14" s="17">
        <v>8.4398002155115601E-2</v>
      </c>
      <c r="BB14" s="17"/>
      <c r="BC14" s="17">
        <v>1.9346039986519799E-2</v>
      </c>
      <c r="BD14" s="17">
        <v>1.9451699910478501E-2</v>
      </c>
      <c r="BE14" s="17">
        <v>1.72156343971595E-2</v>
      </c>
      <c r="BF14" s="17">
        <v>0</v>
      </c>
      <c r="BG14" s="17">
        <v>0</v>
      </c>
      <c r="BH14" s="17"/>
      <c r="BI14" s="17">
        <v>1.45818663726345E-2</v>
      </c>
      <c r="BJ14" s="17"/>
      <c r="BK14" s="17">
        <v>0</v>
      </c>
      <c r="BL14" s="17">
        <v>0</v>
      </c>
      <c r="BM14" s="17">
        <v>2.2566873177040099E-2</v>
      </c>
      <c r="BN14" s="17">
        <v>0.30331165056447801</v>
      </c>
      <c r="BO14" s="17"/>
      <c r="BP14" s="17">
        <v>1.08828460251077E-2</v>
      </c>
      <c r="BQ14" s="17">
        <v>0</v>
      </c>
      <c r="BR14" s="17">
        <v>0</v>
      </c>
      <c r="BS14" s="17">
        <v>0</v>
      </c>
      <c r="BT14" s="17">
        <v>0</v>
      </c>
      <c r="BU14" s="17"/>
      <c r="BV14" s="17">
        <v>1.5248809025302601E-2</v>
      </c>
      <c r="BW14" s="17">
        <v>0</v>
      </c>
      <c r="BX14" s="17">
        <v>0</v>
      </c>
      <c r="BY14" s="17">
        <v>0</v>
      </c>
      <c r="BZ14" s="17">
        <v>0</v>
      </c>
      <c r="CA14" s="17"/>
      <c r="CB14" s="17">
        <v>5.0878549428596204E-3</v>
      </c>
      <c r="CC14" s="17">
        <v>2.1576420557539298E-2</v>
      </c>
      <c r="CD14" s="17"/>
      <c r="CE14" s="17">
        <v>0</v>
      </c>
      <c r="CF14" s="17"/>
      <c r="CG14" s="17">
        <v>0</v>
      </c>
    </row>
    <row r="15" spans="2:85" x14ac:dyDescent="0.35">
      <c r="B15" s="18" t="s">
        <v>232</v>
      </c>
      <c r="C15" s="17">
        <v>2.35397632301255E-2</v>
      </c>
      <c r="D15" s="17">
        <v>3.3232636237427997E-2</v>
      </c>
      <c r="E15" s="17">
        <v>1.33724593074363E-2</v>
      </c>
      <c r="F15" s="17"/>
      <c r="G15" s="17">
        <v>7.3804067611406801E-2</v>
      </c>
      <c r="H15" s="17">
        <v>1.6073235689442401E-2</v>
      </c>
      <c r="I15" s="17">
        <v>3.2527366567988603E-2</v>
      </c>
      <c r="J15" s="17">
        <v>2.4107441847447501E-2</v>
      </c>
      <c r="K15" s="17">
        <v>0</v>
      </c>
      <c r="L15" s="17">
        <v>9.9987154130040494E-3</v>
      </c>
      <c r="M15" s="17"/>
      <c r="N15" s="17">
        <v>1.96798503633944E-2</v>
      </c>
      <c r="O15" s="17">
        <v>9.9817816584385505E-3</v>
      </c>
      <c r="P15" s="17">
        <v>0</v>
      </c>
      <c r="Q15" s="17">
        <v>6.9957732395614106E-2</v>
      </c>
      <c r="R15" s="17"/>
      <c r="S15" s="17">
        <v>0</v>
      </c>
      <c r="T15" s="17">
        <v>0</v>
      </c>
      <c r="U15" s="17">
        <v>0</v>
      </c>
      <c r="V15" s="17">
        <v>0.16128751484121401</v>
      </c>
      <c r="W15" s="17">
        <v>3.15576323666827E-2</v>
      </c>
      <c r="X15" s="17">
        <v>2.6267605188318499E-2</v>
      </c>
      <c r="Y15" s="17">
        <v>0</v>
      </c>
      <c r="Z15" s="17">
        <v>6.2035646278609601E-2</v>
      </c>
      <c r="AA15" s="17">
        <v>0</v>
      </c>
      <c r="AB15" s="17">
        <v>0</v>
      </c>
      <c r="AC15" s="17">
        <v>4.8649256511598703E-2</v>
      </c>
      <c r="AD15" s="17">
        <v>0</v>
      </c>
      <c r="AE15" s="17"/>
      <c r="AF15" s="17">
        <v>0</v>
      </c>
      <c r="AG15" s="17">
        <v>0</v>
      </c>
      <c r="AH15" s="17">
        <v>0</v>
      </c>
      <c r="AI15" s="17">
        <v>0</v>
      </c>
      <c r="AJ15" s="17">
        <v>4.9198054398698302E-2</v>
      </c>
      <c r="AK15" s="17">
        <v>0</v>
      </c>
      <c r="AL15" s="17">
        <v>2.5407873172911301E-2</v>
      </c>
      <c r="AM15" s="17">
        <v>2.9843469329383102E-2</v>
      </c>
      <c r="AN15" s="17">
        <v>0</v>
      </c>
      <c r="AO15" s="17">
        <v>4.3684108855213503E-2</v>
      </c>
      <c r="AP15" s="17">
        <v>3.5948650854764903E-2</v>
      </c>
      <c r="AQ15" s="17">
        <v>0</v>
      </c>
      <c r="AR15" s="17">
        <v>0</v>
      </c>
      <c r="AS15" s="17">
        <v>0</v>
      </c>
      <c r="AT15" s="17">
        <v>0.229736051482863</v>
      </c>
      <c r="AU15" s="17">
        <v>0</v>
      </c>
      <c r="AV15" s="17"/>
      <c r="AW15" s="17">
        <v>9.7372846378404199E-3</v>
      </c>
      <c r="AX15" s="17">
        <v>6.8478565567650598E-2</v>
      </c>
      <c r="AY15" s="17">
        <v>0</v>
      </c>
      <c r="AZ15" s="17">
        <v>2.8821103082403501E-2</v>
      </c>
      <c r="BA15" s="17">
        <v>0</v>
      </c>
      <c r="BB15" s="17"/>
      <c r="BC15" s="17">
        <v>0</v>
      </c>
      <c r="BD15" s="17">
        <v>7.0202532717818199E-3</v>
      </c>
      <c r="BE15" s="17">
        <v>4.4364875078534101E-2</v>
      </c>
      <c r="BF15" s="17">
        <v>2.7902609898533E-2</v>
      </c>
      <c r="BG15" s="17">
        <v>0</v>
      </c>
      <c r="BH15" s="17"/>
      <c r="BI15" s="17">
        <v>2.8543471743578699E-2</v>
      </c>
      <c r="BJ15" s="17"/>
      <c r="BK15" s="17">
        <v>7.4001894891289804E-2</v>
      </c>
      <c r="BL15" s="17">
        <v>8.2783332960387999E-3</v>
      </c>
      <c r="BM15" s="17">
        <v>1.7693361858128399E-2</v>
      </c>
      <c r="BN15" s="17">
        <v>0</v>
      </c>
      <c r="BO15" s="17"/>
      <c r="BP15" s="17">
        <v>0</v>
      </c>
      <c r="BQ15" s="17">
        <v>3.0889414761679699E-2</v>
      </c>
      <c r="BR15" s="17">
        <v>0</v>
      </c>
      <c r="BS15" s="17">
        <v>2.11015991419524E-2</v>
      </c>
      <c r="BT15" s="17">
        <v>0</v>
      </c>
      <c r="BU15" s="17"/>
      <c r="BV15" s="17">
        <v>1.9365687428213599E-2</v>
      </c>
      <c r="BW15" s="17">
        <v>3.9007023665292802E-2</v>
      </c>
      <c r="BX15" s="17">
        <v>0</v>
      </c>
      <c r="BY15" s="17">
        <v>3.2899142092548003E-2</v>
      </c>
      <c r="BZ15" s="17">
        <v>0</v>
      </c>
      <c r="CA15" s="17"/>
      <c r="CB15" s="17">
        <v>4.9150271479547598E-2</v>
      </c>
      <c r="CC15" s="17">
        <v>7.9824125362125808E-3</v>
      </c>
      <c r="CD15" s="17"/>
      <c r="CE15" s="17">
        <v>4.3344488076147901E-2</v>
      </c>
      <c r="CF15" s="17"/>
      <c r="CG15" s="17">
        <v>0.13308885678464599</v>
      </c>
    </row>
    <row r="16" spans="2:85" x14ac:dyDescent="0.35">
      <c r="B16" s="18" t="s">
        <v>233</v>
      </c>
      <c r="C16" s="17">
        <v>1.7020736773794499E-2</v>
      </c>
      <c r="D16" s="17">
        <v>9.5513528577218093E-3</v>
      </c>
      <c r="E16" s="17">
        <v>2.5153386499615599E-2</v>
      </c>
      <c r="F16" s="17"/>
      <c r="G16" s="17">
        <v>0</v>
      </c>
      <c r="H16" s="17">
        <v>0</v>
      </c>
      <c r="I16" s="17">
        <v>1.50257939891415E-2</v>
      </c>
      <c r="J16" s="17">
        <v>0</v>
      </c>
      <c r="K16" s="17">
        <v>8.2179927648461895E-2</v>
      </c>
      <c r="L16" s="17">
        <v>1.0759203304363699E-2</v>
      </c>
      <c r="M16" s="17"/>
      <c r="N16" s="17">
        <v>0</v>
      </c>
      <c r="O16" s="17">
        <v>2.08958736941341E-2</v>
      </c>
      <c r="P16" s="17">
        <v>2.9693323476920701E-2</v>
      </c>
      <c r="Q16" s="17">
        <v>1.9504655799700399E-2</v>
      </c>
      <c r="R16" s="17"/>
      <c r="S16" s="17">
        <v>0</v>
      </c>
      <c r="T16" s="17">
        <v>5.0003763854315597E-2</v>
      </c>
      <c r="U16" s="17">
        <v>0</v>
      </c>
      <c r="V16" s="17">
        <v>3.17180669117368E-2</v>
      </c>
      <c r="W16" s="17">
        <v>0</v>
      </c>
      <c r="X16" s="17">
        <v>0</v>
      </c>
      <c r="Y16" s="17">
        <v>2.76382377430309E-2</v>
      </c>
      <c r="Z16" s="17">
        <v>0</v>
      </c>
      <c r="AA16" s="17">
        <v>0</v>
      </c>
      <c r="AB16" s="17">
        <v>0</v>
      </c>
      <c r="AC16" s="17">
        <v>0</v>
      </c>
      <c r="AD16" s="17">
        <v>0.13986093709800501</v>
      </c>
      <c r="AE16" s="17"/>
      <c r="AF16" s="17">
        <v>0</v>
      </c>
      <c r="AG16" s="17">
        <v>3.63599989004742E-2</v>
      </c>
      <c r="AH16" s="17">
        <v>6.6569245594087806E-2</v>
      </c>
      <c r="AI16" s="17">
        <v>0</v>
      </c>
      <c r="AJ16" s="17">
        <v>0</v>
      </c>
      <c r="AK16" s="17">
        <v>0</v>
      </c>
      <c r="AL16" s="17">
        <v>2.3958953544655E-2</v>
      </c>
      <c r="AM16" s="17">
        <v>3.1868151149134202E-2</v>
      </c>
      <c r="AN16" s="17">
        <v>0</v>
      </c>
      <c r="AO16" s="17">
        <v>0</v>
      </c>
      <c r="AP16" s="17">
        <v>0</v>
      </c>
      <c r="AQ16" s="17">
        <v>0</v>
      </c>
      <c r="AR16" s="17">
        <v>0</v>
      </c>
      <c r="AS16" s="17">
        <v>9.4443491176580296E-2</v>
      </c>
      <c r="AT16" s="17">
        <v>0</v>
      </c>
      <c r="AU16" s="17">
        <v>0</v>
      </c>
      <c r="AV16" s="17"/>
      <c r="AW16" s="17">
        <v>3.0212271476757601E-2</v>
      </c>
      <c r="AX16" s="17">
        <v>1.84756439369019E-2</v>
      </c>
      <c r="AY16" s="17">
        <v>8.5857221104200295E-3</v>
      </c>
      <c r="AZ16" s="17">
        <v>3.14147898236719E-2</v>
      </c>
      <c r="BA16" s="17">
        <v>0</v>
      </c>
      <c r="BB16" s="17"/>
      <c r="BC16" s="17">
        <v>0</v>
      </c>
      <c r="BD16" s="17">
        <v>0</v>
      </c>
      <c r="BE16" s="17">
        <v>3.7462672410383598E-2</v>
      </c>
      <c r="BF16" s="17">
        <v>0</v>
      </c>
      <c r="BG16" s="17">
        <v>0.102189524479965</v>
      </c>
      <c r="BH16" s="17"/>
      <c r="BI16" s="17">
        <v>9.1549133296249599E-3</v>
      </c>
      <c r="BJ16" s="17"/>
      <c r="BK16" s="17">
        <v>4.4484145455082898E-2</v>
      </c>
      <c r="BL16" s="17">
        <v>1.6236562273933899E-2</v>
      </c>
      <c r="BM16" s="17">
        <v>9.6553328948374394E-3</v>
      </c>
      <c r="BN16" s="17">
        <v>0</v>
      </c>
      <c r="BO16" s="17"/>
      <c r="BP16" s="17">
        <v>0</v>
      </c>
      <c r="BQ16" s="17">
        <v>2.0708560627327999E-2</v>
      </c>
      <c r="BR16" s="17">
        <v>0</v>
      </c>
      <c r="BS16" s="17">
        <v>1.6436091655735102E-2</v>
      </c>
      <c r="BT16" s="17">
        <v>0</v>
      </c>
      <c r="BU16" s="17"/>
      <c r="BV16" s="17">
        <v>0</v>
      </c>
      <c r="BW16" s="17">
        <v>0</v>
      </c>
      <c r="BX16" s="17">
        <v>0</v>
      </c>
      <c r="BY16" s="17">
        <v>0</v>
      </c>
      <c r="BZ16" s="17">
        <v>2.3505534377154601E-2</v>
      </c>
      <c r="CA16" s="17"/>
      <c r="CB16" s="17">
        <v>0</v>
      </c>
      <c r="CC16" s="17">
        <v>2.7360147787423E-2</v>
      </c>
      <c r="CD16" s="17"/>
      <c r="CE16" s="17">
        <v>0</v>
      </c>
      <c r="CF16" s="17"/>
      <c r="CG16" s="17">
        <v>0</v>
      </c>
    </row>
    <row r="17" spans="2:85" x14ac:dyDescent="0.35">
      <c r="B17" s="18" t="s">
        <v>140</v>
      </c>
      <c r="C17" s="19">
        <v>0.20832017442619</v>
      </c>
      <c r="D17" s="19">
        <v>0.15978369225094599</v>
      </c>
      <c r="E17" s="19">
        <v>0.25352796100813602</v>
      </c>
      <c r="F17" s="19"/>
      <c r="G17" s="19">
        <v>0.222615867341769</v>
      </c>
      <c r="H17" s="19">
        <v>0.17873083187036501</v>
      </c>
      <c r="I17" s="19">
        <v>0.16109025314643599</v>
      </c>
      <c r="J17" s="19">
        <v>0.32071522324039597</v>
      </c>
      <c r="K17" s="19">
        <v>0.189494874214089</v>
      </c>
      <c r="L17" s="19">
        <v>0.188135972884618</v>
      </c>
      <c r="M17" s="19"/>
      <c r="N17" s="19">
        <v>0.151946204199264</v>
      </c>
      <c r="O17" s="19">
        <v>0.215242020314317</v>
      </c>
      <c r="P17" s="19">
        <v>0.244037748302838</v>
      </c>
      <c r="Q17" s="19">
        <v>0.230196791052068</v>
      </c>
      <c r="R17" s="19"/>
      <c r="S17" s="19">
        <v>0.229477891221159</v>
      </c>
      <c r="T17" s="19">
        <v>0.19793382359818701</v>
      </c>
      <c r="U17" s="19">
        <v>0.21750467594970299</v>
      </c>
      <c r="V17" s="19">
        <v>0.176423457565374</v>
      </c>
      <c r="W17" s="19">
        <v>0.113267686405655</v>
      </c>
      <c r="X17" s="19">
        <v>0.187832621856414</v>
      </c>
      <c r="Y17" s="19">
        <v>0.16891505351705199</v>
      </c>
      <c r="Z17" s="19">
        <v>0</v>
      </c>
      <c r="AA17" s="19">
        <v>0.27695839735053401</v>
      </c>
      <c r="AB17" s="19">
        <v>0.177375489968228</v>
      </c>
      <c r="AC17" s="19">
        <v>0.43804141599070401</v>
      </c>
      <c r="AD17" s="19">
        <v>0.41920158437360999</v>
      </c>
      <c r="AE17" s="19"/>
      <c r="AF17" s="19">
        <v>0</v>
      </c>
      <c r="AG17" s="19">
        <v>0.214976971754202</v>
      </c>
      <c r="AH17" s="19">
        <v>0.21379275497027</v>
      </c>
      <c r="AI17" s="19">
        <v>0.115363200949981</v>
      </c>
      <c r="AJ17" s="19">
        <v>0.22204418306538801</v>
      </c>
      <c r="AK17" s="19">
        <v>0.27887948117221201</v>
      </c>
      <c r="AL17" s="19">
        <v>8.8016029421761094E-2</v>
      </c>
      <c r="AM17" s="19">
        <v>0.27582657554385398</v>
      </c>
      <c r="AN17" s="19">
        <v>0.205251032439592</v>
      </c>
      <c r="AO17" s="19">
        <v>0.23713666758640001</v>
      </c>
      <c r="AP17" s="19">
        <v>0.28178517805326098</v>
      </c>
      <c r="AQ17" s="19">
        <v>0.23365749101132699</v>
      </c>
      <c r="AR17" s="19">
        <v>0.158337869411</v>
      </c>
      <c r="AS17" s="19">
        <v>0.17399073652705299</v>
      </c>
      <c r="AT17" s="19">
        <v>0.17448725879791699</v>
      </c>
      <c r="AU17" s="19">
        <v>8.9574238864966099E-2</v>
      </c>
      <c r="AV17" s="19"/>
      <c r="AW17" s="19">
        <v>0.231663609954741</v>
      </c>
      <c r="AX17" s="19">
        <v>0.27711746343599603</v>
      </c>
      <c r="AY17" s="19">
        <v>0.16048451387352899</v>
      </c>
      <c r="AZ17" s="19">
        <v>0.206499056660537</v>
      </c>
      <c r="BA17" s="19">
        <v>8.2289635273602599E-2</v>
      </c>
      <c r="BB17" s="19"/>
      <c r="BC17" s="19">
        <v>9.5825839257368303E-2</v>
      </c>
      <c r="BD17" s="19">
        <v>0.17224090974981399</v>
      </c>
      <c r="BE17" s="19">
        <v>0.240381339166064</v>
      </c>
      <c r="BF17" s="19">
        <v>0.30036231058179202</v>
      </c>
      <c r="BG17" s="19">
        <v>0.140808621922593</v>
      </c>
      <c r="BH17" s="19"/>
      <c r="BI17" s="19">
        <v>0.21643279381046601</v>
      </c>
      <c r="BJ17" s="19"/>
      <c r="BK17" s="19">
        <v>0.18857102371318599</v>
      </c>
      <c r="BL17" s="19">
        <v>0.23159310668422201</v>
      </c>
      <c r="BM17" s="19">
        <v>0.20198777359342199</v>
      </c>
      <c r="BN17" s="19">
        <v>0.16023249435978501</v>
      </c>
      <c r="BO17" s="19"/>
      <c r="BP17" s="19">
        <v>0.188424415813855</v>
      </c>
      <c r="BQ17" s="19">
        <v>0.163569787763304</v>
      </c>
      <c r="BR17" s="19">
        <v>9.7425670156059005E-2</v>
      </c>
      <c r="BS17" s="19">
        <v>9.0241592211148094E-2</v>
      </c>
      <c r="BT17" s="19">
        <v>7.1662456638611594E-2</v>
      </c>
      <c r="BU17" s="19"/>
      <c r="BV17" s="19">
        <v>0.103291623356768</v>
      </c>
      <c r="BW17" s="19">
        <v>0.14134184021402901</v>
      </c>
      <c r="BX17" s="19">
        <v>7.6603309757635601E-2</v>
      </c>
      <c r="BY17" s="19">
        <v>1.2136167194581901E-2</v>
      </c>
      <c r="BZ17" s="19">
        <v>9.4021083314923801E-2</v>
      </c>
      <c r="CA17" s="19"/>
      <c r="CB17" s="19">
        <v>8.0306261083065503E-2</v>
      </c>
      <c r="CC17" s="19">
        <v>0.28608346300224202</v>
      </c>
      <c r="CD17" s="19"/>
      <c r="CE17" s="19">
        <v>0.11490084931948299</v>
      </c>
      <c r="CF17" s="19"/>
      <c r="CG17" s="19">
        <v>0</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346</v>
      </c>
      <c r="D7" s="10">
        <v>180</v>
      </c>
      <c r="E7" s="10">
        <v>166</v>
      </c>
      <c r="F7" s="10"/>
      <c r="G7" s="10">
        <v>20</v>
      </c>
      <c r="H7" s="10">
        <v>66</v>
      </c>
      <c r="I7" s="10">
        <v>59</v>
      </c>
      <c r="J7" s="10">
        <v>64</v>
      </c>
      <c r="K7" s="10">
        <v>48</v>
      </c>
      <c r="L7" s="10">
        <v>89</v>
      </c>
      <c r="M7" s="10"/>
      <c r="N7" s="10">
        <v>110</v>
      </c>
      <c r="O7" s="10">
        <v>84</v>
      </c>
      <c r="P7" s="10">
        <v>74</v>
      </c>
      <c r="Q7" s="10">
        <v>76</v>
      </c>
      <c r="R7" s="10"/>
      <c r="S7" s="10">
        <v>60</v>
      </c>
      <c r="T7" s="10">
        <v>52</v>
      </c>
      <c r="U7" s="10">
        <v>39</v>
      </c>
      <c r="V7" s="10">
        <v>25</v>
      </c>
      <c r="W7" s="10">
        <v>16</v>
      </c>
      <c r="X7" s="10">
        <v>34</v>
      </c>
      <c r="Y7" s="10">
        <v>30</v>
      </c>
      <c r="Z7" s="10">
        <v>11</v>
      </c>
      <c r="AA7" s="10">
        <v>34</v>
      </c>
      <c r="AB7" s="10">
        <v>30</v>
      </c>
      <c r="AC7" s="10">
        <v>12</v>
      </c>
      <c r="AD7" s="10">
        <v>3</v>
      </c>
      <c r="AE7" s="10"/>
      <c r="AF7" s="10">
        <v>3</v>
      </c>
      <c r="AG7" s="10">
        <v>14</v>
      </c>
      <c r="AH7" s="10">
        <v>28</v>
      </c>
      <c r="AI7" s="10">
        <v>14</v>
      </c>
      <c r="AJ7" s="10">
        <v>25</v>
      </c>
      <c r="AK7" s="10">
        <v>37</v>
      </c>
      <c r="AL7" s="10">
        <v>36</v>
      </c>
      <c r="AM7" s="10">
        <v>28</v>
      </c>
      <c r="AN7" s="10">
        <v>23</v>
      </c>
      <c r="AO7" s="10">
        <v>18</v>
      </c>
      <c r="AP7" s="10">
        <v>30</v>
      </c>
      <c r="AQ7" s="10">
        <v>22</v>
      </c>
      <c r="AR7" s="10">
        <v>24</v>
      </c>
      <c r="AS7" s="10">
        <v>5</v>
      </c>
      <c r="AT7" s="10">
        <v>8</v>
      </c>
      <c r="AU7" s="10">
        <v>24</v>
      </c>
      <c r="AV7" s="10"/>
      <c r="AW7" s="10">
        <v>92</v>
      </c>
      <c r="AX7" s="10">
        <v>68</v>
      </c>
      <c r="AY7" s="10">
        <v>96</v>
      </c>
      <c r="AZ7" s="10">
        <v>48</v>
      </c>
      <c r="BA7" s="10">
        <v>4</v>
      </c>
      <c r="BB7" s="10"/>
      <c r="BC7" s="10">
        <v>30</v>
      </c>
      <c r="BD7" s="10">
        <v>135</v>
      </c>
      <c r="BE7" s="10">
        <v>127</v>
      </c>
      <c r="BF7" s="10">
        <v>44</v>
      </c>
      <c r="BG7" s="10">
        <v>10</v>
      </c>
      <c r="BH7" s="10"/>
      <c r="BI7" s="10">
        <v>278</v>
      </c>
      <c r="BJ7" s="10"/>
      <c r="BK7" s="10">
        <v>44</v>
      </c>
      <c r="BL7" s="10">
        <v>108</v>
      </c>
      <c r="BM7" s="10">
        <v>188</v>
      </c>
      <c r="BN7" s="10">
        <v>6</v>
      </c>
      <c r="BO7" s="10"/>
      <c r="BP7" s="10">
        <v>54</v>
      </c>
      <c r="BQ7" s="10">
        <v>135</v>
      </c>
      <c r="BR7" s="10">
        <v>30</v>
      </c>
      <c r="BS7" s="10">
        <v>32</v>
      </c>
      <c r="BT7" s="10">
        <v>27</v>
      </c>
      <c r="BU7" s="10"/>
      <c r="BV7" s="10">
        <v>53</v>
      </c>
      <c r="BW7" s="10">
        <v>78</v>
      </c>
      <c r="BX7" s="10">
        <v>31</v>
      </c>
      <c r="BY7" s="10">
        <v>75</v>
      </c>
      <c r="BZ7" s="10">
        <v>36</v>
      </c>
      <c r="CA7" s="10"/>
      <c r="CB7" s="10">
        <v>121</v>
      </c>
      <c r="CC7" s="10">
        <v>225</v>
      </c>
      <c r="CD7" s="10"/>
      <c r="CE7" s="10">
        <v>66</v>
      </c>
      <c r="CF7" s="10"/>
      <c r="CG7" s="10">
        <v>36</v>
      </c>
    </row>
    <row r="8" spans="2:85" ht="30" customHeight="1" x14ac:dyDescent="0.35">
      <c r="B8" s="11" t="s">
        <v>20</v>
      </c>
      <c r="C8" s="11">
        <v>339</v>
      </c>
      <c r="D8" s="11">
        <v>178</v>
      </c>
      <c r="E8" s="11">
        <v>161</v>
      </c>
      <c r="F8" s="11"/>
      <c r="G8" s="11">
        <v>38</v>
      </c>
      <c r="H8" s="11">
        <v>59</v>
      </c>
      <c r="I8" s="11">
        <v>54</v>
      </c>
      <c r="J8" s="11">
        <v>63</v>
      </c>
      <c r="K8" s="11">
        <v>41</v>
      </c>
      <c r="L8" s="11">
        <v>83</v>
      </c>
      <c r="M8" s="11"/>
      <c r="N8" s="11">
        <v>98</v>
      </c>
      <c r="O8" s="11">
        <v>81</v>
      </c>
      <c r="P8" s="11">
        <v>73</v>
      </c>
      <c r="Q8" s="11">
        <v>85</v>
      </c>
      <c r="R8" s="11"/>
      <c r="S8" s="11">
        <v>53</v>
      </c>
      <c r="T8" s="11">
        <v>47</v>
      </c>
      <c r="U8" s="11">
        <v>35</v>
      </c>
      <c r="V8" s="11">
        <v>29</v>
      </c>
      <c r="W8" s="11">
        <v>15</v>
      </c>
      <c r="X8" s="11">
        <v>33</v>
      </c>
      <c r="Y8" s="11">
        <v>31</v>
      </c>
      <c r="Z8" s="11">
        <v>12</v>
      </c>
      <c r="AA8" s="11">
        <v>32</v>
      </c>
      <c r="AB8" s="11">
        <v>37</v>
      </c>
      <c r="AC8" s="11">
        <v>11</v>
      </c>
      <c r="AD8" s="11">
        <v>5</v>
      </c>
      <c r="AE8" s="11"/>
      <c r="AF8" s="11">
        <v>3</v>
      </c>
      <c r="AG8" s="11">
        <v>14</v>
      </c>
      <c r="AH8" s="11">
        <v>27</v>
      </c>
      <c r="AI8" s="11">
        <v>15</v>
      </c>
      <c r="AJ8" s="11">
        <v>26</v>
      </c>
      <c r="AK8" s="11">
        <v>38</v>
      </c>
      <c r="AL8" s="11">
        <v>35</v>
      </c>
      <c r="AM8" s="11">
        <v>27</v>
      </c>
      <c r="AN8" s="11">
        <v>20</v>
      </c>
      <c r="AO8" s="11">
        <v>19</v>
      </c>
      <c r="AP8" s="11">
        <v>32</v>
      </c>
      <c r="AQ8" s="11">
        <v>20</v>
      </c>
      <c r="AR8" s="11">
        <v>23</v>
      </c>
      <c r="AS8" s="11">
        <v>4</v>
      </c>
      <c r="AT8" s="11">
        <v>6</v>
      </c>
      <c r="AU8" s="11">
        <v>19</v>
      </c>
      <c r="AV8" s="11"/>
      <c r="AW8" s="11">
        <v>93</v>
      </c>
      <c r="AX8" s="11">
        <v>71</v>
      </c>
      <c r="AY8" s="11">
        <v>90</v>
      </c>
      <c r="AZ8" s="11">
        <v>45</v>
      </c>
      <c r="BA8" s="11">
        <v>3</v>
      </c>
      <c r="BB8" s="11"/>
      <c r="BC8" s="11">
        <v>32</v>
      </c>
      <c r="BD8" s="11">
        <v>131</v>
      </c>
      <c r="BE8" s="11">
        <v>122</v>
      </c>
      <c r="BF8" s="11">
        <v>46</v>
      </c>
      <c r="BG8" s="11">
        <v>9</v>
      </c>
      <c r="BH8" s="11"/>
      <c r="BI8" s="11">
        <v>273</v>
      </c>
      <c r="BJ8" s="11"/>
      <c r="BK8" s="11">
        <v>47</v>
      </c>
      <c r="BL8" s="11">
        <v>108</v>
      </c>
      <c r="BM8" s="11">
        <v>179</v>
      </c>
      <c r="BN8" s="11">
        <v>5</v>
      </c>
      <c r="BO8" s="11"/>
      <c r="BP8" s="11">
        <v>48</v>
      </c>
      <c r="BQ8" s="11">
        <v>130</v>
      </c>
      <c r="BR8" s="11">
        <v>27</v>
      </c>
      <c r="BS8" s="11">
        <v>33</v>
      </c>
      <c r="BT8" s="11">
        <v>30</v>
      </c>
      <c r="BU8" s="11"/>
      <c r="BV8" s="11">
        <v>48</v>
      </c>
      <c r="BW8" s="11">
        <v>76</v>
      </c>
      <c r="BX8" s="11">
        <v>27</v>
      </c>
      <c r="BY8" s="11">
        <v>73</v>
      </c>
      <c r="BZ8" s="11">
        <v>40</v>
      </c>
      <c r="CA8" s="11"/>
      <c r="CB8" s="11">
        <v>117</v>
      </c>
      <c r="CC8" s="11">
        <v>223</v>
      </c>
      <c r="CD8" s="11"/>
      <c r="CE8" s="11">
        <v>64</v>
      </c>
      <c r="CF8" s="11"/>
      <c r="CG8" s="11">
        <v>35</v>
      </c>
    </row>
    <row r="9" spans="2:85" x14ac:dyDescent="0.35">
      <c r="B9" s="18" t="s">
        <v>76</v>
      </c>
      <c r="C9" s="17">
        <v>0.15919437885062501</v>
      </c>
      <c r="D9" s="17">
        <v>0.158196712103887</v>
      </c>
      <c r="E9" s="17">
        <v>0.16030007732985699</v>
      </c>
      <c r="F9" s="17"/>
      <c r="G9" s="17">
        <v>0.124338921913693</v>
      </c>
      <c r="H9" s="17">
        <v>0.22655055586454501</v>
      </c>
      <c r="I9" s="17">
        <v>0.18976972044780199</v>
      </c>
      <c r="J9" s="17">
        <v>0.13663676653200801</v>
      </c>
      <c r="K9" s="17">
        <v>0.22311804239265201</v>
      </c>
      <c r="L9" s="17">
        <v>9.2456283259167604E-2</v>
      </c>
      <c r="M9" s="17"/>
      <c r="N9" s="17">
        <v>0.231788517395903</v>
      </c>
      <c r="O9" s="17">
        <v>8.4723651530617894E-2</v>
      </c>
      <c r="P9" s="17">
        <v>0.166451917061262</v>
      </c>
      <c r="Q9" s="17">
        <v>0.14278813623557399</v>
      </c>
      <c r="R9" s="17"/>
      <c r="S9" s="17">
        <v>0.16637303362177699</v>
      </c>
      <c r="T9" s="17">
        <v>0.18309784718239899</v>
      </c>
      <c r="U9" s="17">
        <v>9.4272969800440004E-2</v>
      </c>
      <c r="V9" s="17">
        <v>9.1011738556009705E-2</v>
      </c>
      <c r="W9" s="17">
        <v>0.27060682524160501</v>
      </c>
      <c r="X9" s="17">
        <v>0.12986686830275301</v>
      </c>
      <c r="Y9" s="17">
        <v>0.22104063595049001</v>
      </c>
      <c r="Z9" s="17">
        <v>0.20823089041915899</v>
      </c>
      <c r="AA9" s="17">
        <v>0.18731561785812501</v>
      </c>
      <c r="AB9" s="17">
        <v>0.12343608985295899</v>
      </c>
      <c r="AC9" s="17">
        <v>8.0795678831569601E-2</v>
      </c>
      <c r="AD9" s="17">
        <v>0.32927259022676603</v>
      </c>
      <c r="AE9" s="17"/>
      <c r="AF9" s="17">
        <v>0</v>
      </c>
      <c r="AG9" s="17">
        <v>0.19489391973051001</v>
      </c>
      <c r="AH9" s="17">
        <v>0.120282163131665</v>
      </c>
      <c r="AI9" s="17">
        <v>7.2730339237902702E-2</v>
      </c>
      <c r="AJ9" s="17">
        <v>0.187291846658167</v>
      </c>
      <c r="AK9" s="17">
        <v>0.14351271598759099</v>
      </c>
      <c r="AL9" s="17">
        <v>0.19363277630866599</v>
      </c>
      <c r="AM9" s="17">
        <v>8.8749683241518704E-2</v>
      </c>
      <c r="AN9" s="17">
        <v>8.1879648431392102E-2</v>
      </c>
      <c r="AO9" s="17">
        <v>0.18890011949481</v>
      </c>
      <c r="AP9" s="17">
        <v>9.7401334673192702E-2</v>
      </c>
      <c r="AQ9" s="17">
        <v>0.211652551462088</v>
      </c>
      <c r="AR9" s="17">
        <v>0.225086768200883</v>
      </c>
      <c r="AS9" s="17">
        <v>0.20520799636495299</v>
      </c>
      <c r="AT9" s="17">
        <v>0.37664262210069299</v>
      </c>
      <c r="AU9" s="17">
        <v>0.32108702663607702</v>
      </c>
      <c r="AV9" s="17"/>
      <c r="AW9" s="17">
        <v>0.15583067671251899</v>
      </c>
      <c r="AX9" s="17">
        <v>0.170393890545394</v>
      </c>
      <c r="AY9" s="17">
        <v>0.13054975067264599</v>
      </c>
      <c r="AZ9" s="17">
        <v>0.220060837054318</v>
      </c>
      <c r="BA9" s="17">
        <v>0</v>
      </c>
      <c r="BB9" s="17"/>
      <c r="BC9" s="17">
        <v>0.233728618786856</v>
      </c>
      <c r="BD9" s="17">
        <v>0.182922940384556</v>
      </c>
      <c r="BE9" s="17">
        <v>0.108051312080748</v>
      </c>
      <c r="BF9" s="17">
        <v>0.16542614237959399</v>
      </c>
      <c r="BG9" s="17">
        <v>0.21445016035529599</v>
      </c>
      <c r="BH9" s="17"/>
      <c r="BI9" s="17">
        <v>0.148817713054536</v>
      </c>
      <c r="BJ9" s="17"/>
      <c r="BK9" s="17">
        <v>0.105010343322205</v>
      </c>
      <c r="BL9" s="17">
        <v>0.14814901963152199</v>
      </c>
      <c r="BM9" s="17">
        <v>0.17958635858549399</v>
      </c>
      <c r="BN9" s="17">
        <v>0.17433587177486001</v>
      </c>
      <c r="BO9" s="17"/>
      <c r="BP9" s="17">
        <v>6.2224371885479302E-2</v>
      </c>
      <c r="BQ9" s="17">
        <v>0.34378084770697298</v>
      </c>
      <c r="BR9" s="17">
        <v>0</v>
      </c>
      <c r="BS9" s="17">
        <v>0</v>
      </c>
      <c r="BT9" s="17">
        <v>5.1200345720823701E-2</v>
      </c>
      <c r="BU9" s="17"/>
      <c r="BV9" s="17">
        <v>6.5994610558853806E-2</v>
      </c>
      <c r="BW9" s="17">
        <v>0.54430609170951805</v>
      </c>
      <c r="BX9" s="17">
        <v>9.2020415008084902E-2</v>
      </c>
      <c r="BY9" s="17">
        <v>2.3579140931502301E-2</v>
      </c>
      <c r="BZ9" s="17">
        <v>3.8878236688638303E-2</v>
      </c>
      <c r="CA9" s="17"/>
      <c r="CB9" s="17">
        <v>0.10108121209325301</v>
      </c>
      <c r="CC9" s="17">
        <v>0.189603033592769</v>
      </c>
      <c r="CD9" s="17"/>
      <c r="CE9" s="17">
        <v>0.58777739315628397</v>
      </c>
      <c r="CF9" s="17"/>
      <c r="CG9" s="17">
        <v>0.209794236101152</v>
      </c>
    </row>
    <row r="10" spans="2:85" x14ac:dyDescent="0.35">
      <c r="B10" s="18" t="s">
        <v>75</v>
      </c>
      <c r="C10" s="17">
        <v>0.13429482635105999</v>
      </c>
      <c r="D10" s="17">
        <v>0.117399656190479</v>
      </c>
      <c r="E10" s="17">
        <v>0.15301947966238599</v>
      </c>
      <c r="F10" s="17"/>
      <c r="G10" s="17">
        <v>0</v>
      </c>
      <c r="H10" s="17">
        <v>9.1294821668406703E-2</v>
      </c>
      <c r="I10" s="17">
        <v>9.0055650526942504E-2</v>
      </c>
      <c r="J10" s="17">
        <v>0.116919965416913</v>
      </c>
      <c r="K10" s="17">
        <v>7.85347142807548E-2</v>
      </c>
      <c r="L10" s="17">
        <v>0.29624807887064197</v>
      </c>
      <c r="M10" s="17"/>
      <c r="N10" s="17">
        <v>0.15811971834618699</v>
      </c>
      <c r="O10" s="17">
        <v>0.21440064409653101</v>
      </c>
      <c r="P10" s="17">
        <v>3.4980511807681899E-2</v>
      </c>
      <c r="Q10" s="17">
        <v>0.110355320329197</v>
      </c>
      <c r="R10" s="17"/>
      <c r="S10" s="17">
        <v>0.169643976566557</v>
      </c>
      <c r="T10" s="17">
        <v>0.183749447939282</v>
      </c>
      <c r="U10" s="17">
        <v>0.113798706352298</v>
      </c>
      <c r="V10" s="17">
        <v>0.106219825250207</v>
      </c>
      <c r="W10" s="17">
        <v>5.2127862422292802E-2</v>
      </c>
      <c r="X10" s="17">
        <v>0.10867323244791099</v>
      </c>
      <c r="Y10" s="17">
        <v>0.11735772852151</v>
      </c>
      <c r="Z10" s="17">
        <v>0.26365068774579398</v>
      </c>
      <c r="AA10" s="17">
        <v>6.4552417989170302E-2</v>
      </c>
      <c r="AB10" s="17">
        <v>8.8601865349810904E-2</v>
      </c>
      <c r="AC10" s="17">
        <v>0.41680683230155602</v>
      </c>
      <c r="AD10" s="17">
        <v>0</v>
      </c>
      <c r="AE10" s="17"/>
      <c r="AF10" s="17">
        <v>0.42074269982675899</v>
      </c>
      <c r="AG10" s="17">
        <v>0</v>
      </c>
      <c r="AH10" s="17">
        <v>0.122261639461169</v>
      </c>
      <c r="AI10" s="17">
        <v>0</v>
      </c>
      <c r="AJ10" s="17">
        <v>7.3370639480171806E-2</v>
      </c>
      <c r="AK10" s="17">
        <v>0.13043734830390999</v>
      </c>
      <c r="AL10" s="17">
        <v>0.13826736967557399</v>
      </c>
      <c r="AM10" s="17">
        <v>0.17908898136823401</v>
      </c>
      <c r="AN10" s="17">
        <v>0.121968221392801</v>
      </c>
      <c r="AO10" s="17">
        <v>0.225903443260971</v>
      </c>
      <c r="AP10" s="17">
        <v>0.133196790992095</v>
      </c>
      <c r="AQ10" s="17">
        <v>0.122971832678649</v>
      </c>
      <c r="AR10" s="17">
        <v>0.14169851113770199</v>
      </c>
      <c r="AS10" s="17">
        <v>0</v>
      </c>
      <c r="AT10" s="17">
        <v>0.104185753897687</v>
      </c>
      <c r="AU10" s="17">
        <v>0.237358890881331</v>
      </c>
      <c r="AV10" s="17"/>
      <c r="AW10" s="17">
        <v>0.115275810671141</v>
      </c>
      <c r="AX10" s="17">
        <v>6.32437979974107E-2</v>
      </c>
      <c r="AY10" s="17">
        <v>0.14330678375184999</v>
      </c>
      <c r="AZ10" s="17">
        <v>0.174381395459831</v>
      </c>
      <c r="BA10" s="17">
        <v>0.21701705124942999</v>
      </c>
      <c r="BB10" s="17"/>
      <c r="BC10" s="17">
        <v>5.42099470254679E-2</v>
      </c>
      <c r="BD10" s="17">
        <v>0.18004121409715701</v>
      </c>
      <c r="BE10" s="17">
        <v>0.133092584921498</v>
      </c>
      <c r="BF10" s="17">
        <v>7.0616481765446396E-2</v>
      </c>
      <c r="BG10" s="17">
        <v>8.8426742053135596E-2</v>
      </c>
      <c r="BH10" s="17"/>
      <c r="BI10" s="17">
        <v>0.146510019919603</v>
      </c>
      <c r="BJ10" s="17"/>
      <c r="BK10" s="17">
        <v>0.10610929915973499</v>
      </c>
      <c r="BL10" s="17">
        <v>0.166857252636673</v>
      </c>
      <c r="BM10" s="17">
        <v>0.121088955478592</v>
      </c>
      <c r="BN10" s="17">
        <v>0.165837628234144</v>
      </c>
      <c r="BO10" s="17"/>
      <c r="BP10" s="17">
        <v>0.64227405444723895</v>
      </c>
      <c r="BQ10" s="17">
        <v>5.8991209535661102E-2</v>
      </c>
      <c r="BR10" s="17">
        <v>9.6310165208430304E-2</v>
      </c>
      <c r="BS10" s="17">
        <v>5.97545215451422E-2</v>
      </c>
      <c r="BT10" s="17">
        <v>0</v>
      </c>
      <c r="BU10" s="17"/>
      <c r="BV10" s="17">
        <v>0.80606451641948396</v>
      </c>
      <c r="BW10" s="17">
        <v>1.9589455645707701E-2</v>
      </c>
      <c r="BX10" s="17">
        <v>0</v>
      </c>
      <c r="BY10" s="17">
        <v>3.73097075773728E-2</v>
      </c>
      <c r="BZ10" s="17">
        <v>0</v>
      </c>
      <c r="CA10" s="17"/>
      <c r="CB10" s="17">
        <v>0.12975925408578301</v>
      </c>
      <c r="CC10" s="17">
        <v>0.136668137921718</v>
      </c>
      <c r="CD10" s="17"/>
      <c r="CE10" s="17">
        <v>2.3273383058747401E-2</v>
      </c>
      <c r="CF10" s="17"/>
      <c r="CG10" s="17">
        <v>3.3097213925819997E-2</v>
      </c>
    </row>
    <row r="11" spans="2:85" x14ac:dyDescent="0.35">
      <c r="B11" s="18" t="s">
        <v>77</v>
      </c>
      <c r="C11" s="17">
        <v>9.0738580476385194E-2</v>
      </c>
      <c r="D11" s="17">
        <v>8.3957527487090497E-2</v>
      </c>
      <c r="E11" s="17">
        <v>9.8253915634507194E-2</v>
      </c>
      <c r="F11" s="17"/>
      <c r="G11" s="17">
        <v>0</v>
      </c>
      <c r="H11" s="17">
        <v>6.0632026901500803E-2</v>
      </c>
      <c r="I11" s="17">
        <v>4.9722190373534203E-2</v>
      </c>
      <c r="J11" s="17">
        <v>0.155247843511299</v>
      </c>
      <c r="K11" s="17">
        <v>9.0088963554796203E-2</v>
      </c>
      <c r="L11" s="17">
        <v>0.13228388383737499</v>
      </c>
      <c r="M11" s="17"/>
      <c r="N11" s="17">
        <v>0.128512899479611</v>
      </c>
      <c r="O11" s="17">
        <v>9.1687722017593495E-2</v>
      </c>
      <c r="P11" s="17">
        <v>7.3539707663388701E-2</v>
      </c>
      <c r="Q11" s="17">
        <v>6.2659441342873101E-2</v>
      </c>
      <c r="R11" s="17"/>
      <c r="S11" s="17">
        <v>0.115502097812761</v>
      </c>
      <c r="T11" s="17">
        <v>0.13345978915652601</v>
      </c>
      <c r="U11" s="17">
        <v>0.13477661767364599</v>
      </c>
      <c r="V11" s="17">
        <v>0.102694068004693</v>
      </c>
      <c r="W11" s="17">
        <v>0</v>
      </c>
      <c r="X11" s="17">
        <v>0.13213447000404499</v>
      </c>
      <c r="Y11" s="17">
        <v>0</v>
      </c>
      <c r="Z11" s="17">
        <v>9.1371576423260395E-2</v>
      </c>
      <c r="AA11" s="17">
        <v>9.5204064826779899E-2</v>
      </c>
      <c r="AB11" s="17">
        <v>6.1644345089961902E-2</v>
      </c>
      <c r="AC11" s="17">
        <v>0</v>
      </c>
      <c r="AD11" s="17">
        <v>0</v>
      </c>
      <c r="AE11" s="17"/>
      <c r="AF11" s="17">
        <v>0</v>
      </c>
      <c r="AG11" s="17">
        <v>5.5535813566533802E-2</v>
      </c>
      <c r="AH11" s="17">
        <v>4.60165405819421E-2</v>
      </c>
      <c r="AI11" s="17">
        <v>7.03017562232017E-2</v>
      </c>
      <c r="AJ11" s="17">
        <v>6.56961220620602E-2</v>
      </c>
      <c r="AK11" s="17">
        <v>7.59020584312049E-2</v>
      </c>
      <c r="AL11" s="17">
        <v>9.8875107102393001E-2</v>
      </c>
      <c r="AM11" s="17">
        <v>0.135305691692714</v>
      </c>
      <c r="AN11" s="17">
        <v>0.30745781299909403</v>
      </c>
      <c r="AO11" s="17">
        <v>3.2878542892867103E-2</v>
      </c>
      <c r="AP11" s="17">
        <v>9.9963027832925794E-2</v>
      </c>
      <c r="AQ11" s="17">
        <v>0.13278760979888099</v>
      </c>
      <c r="AR11" s="17">
        <v>6.3906834325830594E-2</v>
      </c>
      <c r="AS11" s="17">
        <v>0</v>
      </c>
      <c r="AT11" s="17">
        <v>0.139349302539343</v>
      </c>
      <c r="AU11" s="17">
        <v>4.3349521500382397E-2</v>
      </c>
      <c r="AV11" s="17"/>
      <c r="AW11" s="17">
        <v>5.1077836093530497E-2</v>
      </c>
      <c r="AX11" s="17">
        <v>3.8067002264288802E-2</v>
      </c>
      <c r="AY11" s="17">
        <v>0.15015526346139199</v>
      </c>
      <c r="AZ11" s="17">
        <v>0.112523575190441</v>
      </c>
      <c r="BA11" s="17">
        <v>0.29678877944236198</v>
      </c>
      <c r="BB11" s="17"/>
      <c r="BC11" s="17">
        <v>0.11132005642895</v>
      </c>
      <c r="BD11" s="17">
        <v>0.10330217149578499</v>
      </c>
      <c r="BE11" s="17">
        <v>9.5868968286815598E-2</v>
      </c>
      <c r="BF11" s="17">
        <v>2.55566745892334E-2</v>
      </c>
      <c r="BG11" s="17">
        <v>9.5747979467624506E-2</v>
      </c>
      <c r="BH11" s="17"/>
      <c r="BI11" s="17">
        <v>9.9675257844774795E-2</v>
      </c>
      <c r="BJ11" s="17"/>
      <c r="BK11" s="17">
        <v>6.9651185509109606E-2</v>
      </c>
      <c r="BL11" s="17">
        <v>9.7870826399725802E-2</v>
      </c>
      <c r="BM11" s="17">
        <v>9.4447982778127895E-2</v>
      </c>
      <c r="BN11" s="17">
        <v>0</v>
      </c>
      <c r="BO11" s="17"/>
      <c r="BP11" s="17">
        <v>3.6711916273190301E-2</v>
      </c>
      <c r="BQ11" s="17">
        <v>6.6191052411107898E-2</v>
      </c>
      <c r="BR11" s="17">
        <v>0.65409500466459403</v>
      </c>
      <c r="BS11" s="17">
        <v>5.4526978831942997E-2</v>
      </c>
      <c r="BT11" s="17">
        <v>0</v>
      </c>
      <c r="BU11" s="17"/>
      <c r="BV11" s="17">
        <v>1.78965518373068E-2</v>
      </c>
      <c r="BW11" s="17">
        <v>3.8756611292049901E-2</v>
      </c>
      <c r="BX11" s="17">
        <v>0.783629086533978</v>
      </c>
      <c r="BY11" s="17">
        <v>2.4316631459112701E-2</v>
      </c>
      <c r="BZ11" s="17">
        <v>0</v>
      </c>
      <c r="CA11" s="17"/>
      <c r="CB11" s="17">
        <v>4.4305253939625998E-2</v>
      </c>
      <c r="CC11" s="17">
        <v>0.11503556985025</v>
      </c>
      <c r="CD11" s="17"/>
      <c r="CE11" s="17">
        <v>3.26264871068336E-2</v>
      </c>
      <c r="CF11" s="17"/>
      <c r="CG11" s="17">
        <v>0</v>
      </c>
    </row>
    <row r="12" spans="2:85" x14ac:dyDescent="0.35">
      <c r="B12" s="18" t="s">
        <v>79</v>
      </c>
      <c r="C12" s="17">
        <v>0.13052498874985599</v>
      </c>
      <c r="D12" s="17">
        <v>0.143573781464991</v>
      </c>
      <c r="E12" s="17">
        <v>0.116063215509342</v>
      </c>
      <c r="F12" s="17"/>
      <c r="G12" s="17">
        <v>0.39052828015283803</v>
      </c>
      <c r="H12" s="17">
        <v>0.16446223533489901</v>
      </c>
      <c r="I12" s="17">
        <v>0.12569887847858699</v>
      </c>
      <c r="J12" s="17">
        <v>0.14520157478979601</v>
      </c>
      <c r="K12" s="17">
        <v>4.7596639727492202E-2</v>
      </c>
      <c r="L12" s="17">
        <v>2.0258912457869999E-2</v>
      </c>
      <c r="M12" s="17"/>
      <c r="N12" s="17">
        <v>6.0497501157788201E-2</v>
      </c>
      <c r="O12" s="17">
        <v>0.131712437010333</v>
      </c>
      <c r="P12" s="17">
        <v>0.245113462294692</v>
      </c>
      <c r="Q12" s="17">
        <v>0.114250619682781</v>
      </c>
      <c r="R12" s="17"/>
      <c r="S12" s="17">
        <v>8.8118317205386806E-2</v>
      </c>
      <c r="T12" s="17">
        <v>0.137418787539767</v>
      </c>
      <c r="U12" s="17">
        <v>0.19672288758470799</v>
      </c>
      <c r="V12" s="17">
        <v>0.244546628055371</v>
      </c>
      <c r="W12" s="17">
        <v>0.12616868773496001</v>
      </c>
      <c r="X12" s="17">
        <v>0.13523469181490899</v>
      </c>
      <c r="Y12" s="17">
        <v>0.216314456516185</v>
      </c>
      <c r="Z12" s="17">
        <v>0</v>
      </c>
      <c r="AA12" s="17">
        <v>2.7160409594150201E-2</v>
      </c>
      <c r="AB12" s="17">
        <v>0.138970955034072</v>
      </c>
      <c r="AC12" s="17">
        <v>0</v>
      </c>
      <c r="AD12" s="17">
        <v>0</v>
      </c>
      <c r="AE12" s="17"/>
      <c r="AF12" s="17">
        <v>0</v>
      </c>
      <c r="AG12" s="17">
        <v>0.147630680790516</v>
      </c>
      <c r="AH12" s="17">
        <v>3.2137122286978598E-2</v>
      </c>
      <c r="AI12" s="17">
        <v>0.34492714511698702</v>
      </c>
      <c r="AJ12" s="17">
        <v>0.14202362712977301</v>
      </c>
      <c r="AK12" s="17">
        <v>0.17760909529556401</v>
      </c>
      <c r="AL12" s="17">
        <v>8.5175500317150807E-2</v>
      </c>
      <c r="AM12" s="17">
        <v>7.0820319692911596E-2</v>
      </c>
      <c r="AN12" s="17">
        <v>0.127858929111344</v>
      </c>
      <c r="AO12" s="17">
        <v>0.17918321461558601</v>
      </c>
      <c r="AP12" s="17">
        <v>9.2543794019919995E-2</v>
      </c>
      <c r="AQ12" s="17">
        <v>8.8190502273860799E-2</v>
      </c>
      <c r="AR12" s="17">
        <v>0.212172096797411</v>
      </c>
      <c r="AS12" s="17">
        <v>0.57195587492698796</v>
      </c>
      <c r="AT12" s="17">
        <v>0.239068869882825</v>
      </c>
      <c r="AU12" s="17">
        <v>4.6834592156390603E-2</v>
      </c>
      <c r="AV12" s="17"/>
      <c r="AW12" s="17">
        <v>0.117479866004234</v>
      </c>
      <c r="AX12" s="17">
        <v>0.19426344276723001</v>
      </c>
      <c r="AY12" s="17">
        <v>0.13631231252978199</v>
      </c>
      <c r="AZ12" s="17">
        <v>9.8257695051583299E-2</v>
      </c>
      <c r="BA12" s="17">
        <v>0</v>
      </c>
      <c r="BB12" s="17"/>
      <c r="BC12" s="17">
        <v>0.18429944484837901</v>
      </c>
      <c r="BD12" s="17">
        <v>8.2538996462177106E-2</v>
      </c>
      <c r="BE12" s="17">
        <v>0.17101782441235699</v>
      </c>
      <c r="BF12" s="17">
        <v>0.128869198402732</v>
      </c>
      <c r="BG12" s="17">
        <v>9.9038517808809498E-2</v>
      </c>
      <c r="BH12" s="17"/>
      <c r="BI12" s="17">
        <v>0.13655263663449499</v>
      </c>
      <c r="BJ12" s="17"/>
      <c r="BK12" s="17">
        <v>0.25858757454823</v>
      </c>
      <c r="BL12" s="17">
        <v>8.6488266169116507E-2</v>
      </c>
      <c r="BM12" s="17">
        <v>0.127358748472227</v>
      </c>
      <c r="BN12" s="17">
        <v>0</v>
      </c>
      <c r="BO12" s="17"/>
      <c r="BP12" s="17">
        <v>1.81027258008855E-2</v>
      </c>
      <c r="BQ12" s="17">
        <v>0.11473999785276399</v>
      </c>
      <c r="BR12" s="17">
        <v>9.5754553218155694E-2</v>
      </c>
      <c r="BS12" s="17">
        <v>4.0067362357823197E-2</v>
      </c>
      <c r="BT12" s="17">
        <v>0.66620637453315801</v>
      </c>
      <c r="BU12" s="17"/>
      <c r="BV12" s="17">
        <v>3.5760212685869402E-2</v>
      </c>
      <c r="BW12" s="17">
        <v>0.105053281283725</v>
      </c>
      <c r="BX12" s="17">
        <v>0</v>
      </c>
      <c r="BY12" s="17">
        <v>6.8383042688750395E-2</v>
      </c>
      <c r="BZ12" s="17">
        <v>0.71893182711283998</v>
      </c>
      <c r="CA12" s="17"/>
      <c r="CB12" s="17">
        <v>6.3067394421123801E-2</v>
      </c>
      <c r="CC12" s="17">
        <v>0.165823266405974</v>
      </c>
      <c r="CD12" s="17"/>
      <c r="CE12" s="17">
        <v>7.7667220220449099E-2</v>
      </c>
      <c r="CF12" s="17"/>
      <c r="CG12" s="17">
        <v>8.2688834612832093E-2</v>
      </c>
    </row>
    <row r="13" spans="2:85" x14ac:dyDescent="0.35">
      <c r="B13" s="18" t="s">
        <v>78</v>
      </c>
      <c r="C13" s="17">
        <v>0.181125097178058</v>
      </c>
      <c r="D13" s="17">
        <v>0.21806122284812099</v>
      </c>
      <c r="E13" s="17">
        <v>0.14018936576713101</v>
      </c>
      <c r="F13" s="17"/>
      <c r="G13" s="17">
        <v>0.15686101116537099</v>
      </c>
      <c r="H13" s="17">
        <v>7.7661628795204801E-2</v>
      </c>
      <c r="I13" s="17">
        <v>0.29816976338411999</v>
      </c>
      <c r="J13" s="17">
        <v>0.237402522499121</v>
      </c>
      <c r="K13" s="17">
        <v>0.12699943366097399</v>
      </c>
      <c r="L13" s="17">
        <v>0.17414689248123699</v>
      </c>
      <c r="M13" s="17"/>
      <c r="N13" s="17">
        <v>0.16942112409934201</v>
      </c>
      <c r="O13" s="17">
        <v>0.12819107775011901</v>
      </c>
      <c r="P13" s="17">
        <v>0.25206286141484902</v>
      </c>
      <c r="Q13" s="17">
        <v>0.176164001031312</v>
      </c>
      <c r="R13" s="17"/>
      <c r="S13" s="17">
        <v>0.13321395189430099</v>
      </c>
      <c r="T13" s="17">
        <v>0.177127386657565</v>
      </c>
      <c r="U13" s="17">
        <v>0.23887176898008999</v>
      </c>
      <c r="V13" s="17">
        <v>0.16062092296932401</v>
      </c>
      <c r="W13" s="17">
        <v>0.24712612729686101</v>
      </c>
      <c r="X13" s="17">
        <v>0.210414579098569</v>
      </c>
      <c r="Y13" s="17">
        <v>0.172544154863495</v>
      </c>
      <c r="Z13" s="17">
        <v>0.25952948585721902</v>
      </c>
      <c r="AA13" s="17">
        <v>0.21864045290102699</v>
      </c>
      <c r="AB13" s="17">
        <v>0.16446881263624299</v>
      </c>
      <c r="AC13" s="17">
        <v>8.3142903842856705E-2</v>
      </c>
      <c r="AD13" s="17">
        <v>0</v>
      </c>
      <c r="AE13" s="17"/>
      <c r="AF13" s="17">
        <v>0</v>
      </c>
      <c r="AG13" s="17">
        <v>0.20132143616326501</v>
      </c>
      <c r="AH13" s="17">
        <v>6.7649070767842698E-2</v>
      </c>
      <c r="AI13" s="17">
        <v>0.18043755387749499</v>
      </c>
      <c r="AJ13" s="17">
        <v>0.17801106154347399</v>
      </c>
      <c r="AK13" s="17">
        <v>0.16190571343809401</v>
      </c>
      <c r="AL13" s="17">
        <v>0.21623722870791501</v>
      </c>
      <c r="AM13" s="17">
        <v>0.30764877412540398</v>
      </c>
      <c r="AN13" s="17">
        <v>0.254808351461081</v>
      </c>
      <c r="AO13" s="17">
        <v>9.5046084043705403E-2</v>
      </c>
      <c r="AP13" s="17">
        <v>0.180625548833936</v>
      </c>
      <c r="AQ13" s="17">
        <v>0.23354388235170001</v>
      </c>
      <c r="AR13" s="17">
        <v>0.15560339292543901</v>
      </c>
      <c r="AS13" s="17">
        <v>0</v>
      </c>
      <c r="AT13" s="17">
        <v>0.14075345157945299</v>
      </c>
      <c r="AU13" s="17">
        <v>0.184030732084041</v>
      </c>
      <c r="AV13" s="17"/>
      <c r="AW13" s="17">
        <v>0.22384571860842301</v>
      </c>
      <c r="AX13" s="17">
        <v>0.231440081329603</v>
      </c>
      <c r="AY13" s="17">
        <v>0.119756661985659</v>
      </c>
      <c r="AZ13" s="17">
        <v>0.163461745308184</v>
      </c>
      <c r="BA13" s="17">
        <v>0.21808523756513201</v>
      </c>
      <c r="BB13" s="17"/>
      <c r="BC13" s="17">
        <v>8.2712587941324398E-2</v>
      </c>
      <c r="BD13" s="17">
        <v>0.14432469655387301</v>
      </c>
      <c r="BE13" s="17">
        <v>0.234433191302786</v>
      </c>
      <c r="BF13" s="17">
        <v>0.21067177099402501</v>
      </c>
      <c r="BG13" s="17">
        <v>0.189268942433509</v>
      </c>
      <c r="BH13" s="17"/>
      <c r="BI13" s="17">
        <v>0.192094677750032</v>
      </c>
      <c r="BJ13" s="17"/>
      <c r="BK13" s="17">
        <v>0.13199176168876101</v>
      </c>
      <c r="BL13" s="17">
        <v>0.198775473426127</v>
      </c>
      <c r="BM13" s="17">
        <v>0.18830280730386101</v>
      </c>
      <c r="BN13" s="17">
        <v>0</v>
      </c>
      <c r="BO13" s="17"/>
      <c r="BP13" s="17">
        <v>0.17241193097499399</v>
      </c>
      <c r="BQ13" s="17">
        <v>0.132535208570247</v>
      </c>
      <c r="BR13" s="17">
        <v>4.4238937115580301E-2</v>
      </c>
      <c r="BS13" s="17">
        <v>0.73809184927723903</v>
      </c>
      <c r="BT13" s="17">
        <v>5.9099741518924102E-2</v>
      </c>
      <c r="BU13" s="17"/>
      <c r="BV13" s="17">
        <v>0</v>
      </c>
      <c r="BW13" s="17">
        <v>3.7786591779862502E-2</v>
      </c>
      <c r="BX13" s="17">
        <v>0</v>
      </c>
      <c r="BY13" s="17">
        <v>0.73616492810695999</v>
      </c>
      <c r="BZ13" s="17">
        <v>0</v>
      </c>
      <c r="CA13" s="17"/>
      <c r="CB13" s="17">
        <v>0.48164584380432801</v>
      </c>
      <c r="CC13" s="17">
        <v>2.3872754259572901E-2</v>
      </c>
      <c r="CD13" s="17"/>
      <c r="CE13" s="17">
        <v>4.4892611662230901E-2</v>
      </c>
      <c r="CF13" s="17"/>
      <c r="CG13" s="17">
        <v>0.44692831540892902</v>
      </c>
    </row>
    <row r="14" spans="2:85" x14ac:dyDescent="0.35">
      <c r="B14" s="18" t="s">
        <v>231</v>
      </c>
      <c r="C14" s="17">
        <v>2.5603177395263101E-2</v>
      </c>
      <c r="D14" s="17">
        <v>2.8986999983860898E-2</v>
      </c>
      <c r="E14" s="17">
        <v>2.18529396506114E-2</v>
      </c>
      <c r="F14" s="17"/>
      <c r="G14" s="17">
        <v>0</v>
      </c>
      <c r="H14" s="17">
        <v>2.03481754476545E-2</v>
      </c>
      <c r="I14" s="17">
        <v>0</v>
      </c>
      <c r="J14" s="17">
        <v>2.6975271359242999E-2</v>
      </c>
      <c r="K14" s="17">
        <v>2.7043696432879499E-2</v>
      </c>
      <c r="L14" s="17">
        <v>5.6054700097129498E-2</v>
      </c>
      <c r="M14" s="17"/>
      <c r="N14" s="17">
        <v>1.2327224377149599E-2</v>
      </c>
      <c r="O14" s="17">
        <v>1.4945257863599E-2</v>
      </c>
      <c r="P14" s="17">
        <v>1.56017726951282E-2</v>
      </c>
      <c r="Q14" s="17">
        <v>6.0286759140288901E-2</v>
      </c>
      <c r="R14" s="17"/>
      <c r="S14" s="17">
        <v>0</v>
      </c>
      <c r="T14" s="17">
        <v>0</v>
      </c>
      <c r="U14" s="17">
        <v>0</v>
      </c>
      <c r="V14" s="17">
        <v>0</v>
      </c>
      <c r="W14" s="17">
        <v>0</v>
      </c>
      <c r="X14" s="17">
        <v>0</v>
      </c>
      <c r="Y14" s="17">
        <v>0</v>
      </c>
      <c r="Z14" s="17">
        <v>0</v>
      </c>
      <c r="AA14" s="17">
        <v>0</v>
      </c>
      <c r="AB14" s="17">
        <v>0.23279366216829001</v>
      </c>
      <c r="AC14" s="17">
        <v>0</v>
      </c>
      <c r="AD14" s="17">
        <v>0</v>
      </c>
      <c r="AE14" s="17"/>
      <c r="AF14" s="17">
        <v>0</v>
      </c>
      <c r="AG14" s="17">
        <v>0</v>
      </c>
      <c r="AH14" s="17">
        <v>4.1559930806398603E-2</v>
      </c>
      <c r="AI14" s="17">
        <v>7.2349235889047195E-2</v>
      </c>
      <c r="AJ14" s="17">
        <v>6.4615387754813194E-2</v>
      </c>
      <c r="AK14" s="17">
        <v>0</v>
      </c>
      <c r="AL14" s="17">
        <v>3.3871636147999998E-2</v>
      </c>
      <c r="AM14" s="17">
        <v>8.7365195250417998E-2</v>
      </c>
      <c r="AN14" s="17">
        <v>0</v>
      </c>
      <c r="AO14" s="17">
        <v>0</v>
      </c>
      <c r="AP14" s="17">
        <v>3.7577819088737502E-2</v>
      </c>
      <c r="AQ14" s="17">
        <v>0</v>
      </c>
      <c r="AR14" s="17">
        <v>0</v>
      </c>
      <c r="AS14" s="17">
        <v>0</v>
      </c>
      <c r="AT14" s="17">
        <v>0</v>
      </c>
      <c r="AU14" s="17">
        <v>0</v>
      </c>
      <c r="AV14" s="17"/>
      <c r="AW14" s="17">
        <v>4.3023573963578199E-2</v>
      </c>
      <c r="AX14" s="17">
        <v>3.2805145645658701E-2</v>
      </c>
      <c r="AY14" s="17">
        <v>0</v>
      </c>
      <c r="AZ14" s="17">
        <v>0</v>
      </c>
      <c r="BA14" s="17">
        <v>0</v>
      </c>
      <c r="BB14" s="17"/>
      <c r="BC14" s="17">
        <v>0</v>
      </c>
      <c r="BD14" s="17">
        <v>2.7050307136371101E-2</v>
      </c>
      <c r="BE14" s="17">
        <v>4.2115398168946702E-2</v>
      </c>
      <c r="BF14" s="17">
        <v>0</v>
      </c>
      <c r="BG14" s="17">
        <v>0</v>
      </c>
      <c r="BH14" s="17"/>
      <c r="BI14" s="17">
        <v>2.3242165185143802E-2</v>
      </c>
      <c r="BJ14" s="17"/>
      <c r="BK14" s="17">
        <v>6.2193776721010299E-2</v>
      </c>
      <c r="BL14" s="17">
        <v>3.12487814690466E-2</v>
      </c>
      <c r="BM14" s="17">
        <v>1.3355525104954E-2</v>
      </c>
      <c r="BN14" s="17">
        <v>0</v>
      </c>
      <c r="BO14" s="17"/>
      <c r="BP14" s="17">
        <v>0</v>
      </c>
      <c r="BQ14" s="17">
        <v>3.04644399834317E-2</v>
      </c>
      <c r="BR14" s="17">
        <v>0</v>
      </c>
      <c r="BS14" s="17">
        <v>0</v>
      </c>
      <c r="BT14" s="17">
        <v>0</v>
      </c>
      <c r="BU14" s="17"/>
      <c r="BV14" s="17">
        <v>0</v>
      </c>
      <c r="BW14" s="17">
        <v>0</v>
      </c>
      <c r="BX14" s="17">
        <v>0</v>
      </c>
      <c r="BY14" s="17">
        <v>2.3079224298862701E-2</v>
      </c>
      <c r="BZ14" s="17">
        <v>0</v>
      </c>
      <c r="CA14" s="17"/>
      <c r="CB14" s="17">
        <v>1.4532396137400001E-2</v>
      </c>
      <c r="CC14" s="17">
        <v>3.1396142807072203E-2</v>
      </c>
      <c r="CD14" s="17"/>
      <c r="CE14" s="17">
        <v>0</v>
      </c>
      <c r="CF14" s="17"/>
      <c r="CG14" s="17">
        <v>4.8962472607492001E-2</v>
      </c>
    </row>
    <row r="15" spans="2:85" x14ac:dyDescent="0.35">
      <c r="B15" s="18" t="s">
        <v>232</v>
      </c>
      <c r="C15" s="17">
        <v>5.3339113077157498E-3</v>
      </c>
      <c r="D15" s="17">
        <v>5.2930288239451196E-3</v>
      </c>
      <c r="E15" s="17">
        <v>5.3792207261965904E-3</v>
      </c>
      <c r="F15" s="17"/>
      <c r="G15" s="17">
        <v>0</v>
      </c>
      <c r="H15" s="17">
        <v>1.4573400840608101E-2</v>
      </c>
      <c r="I15" s="17">
        <v>0</v>
      </c>
      <c r="J15" s="17">
        <v>1.50351584783875E-2</v>
      </c>
      <c r="K15" s="17">
        <v>0</v>
      </c>
      <c r="L15" s="17">
        <v>0</v>
      </c>
      <c r="M15" s="17"/>
      <c r="N15" s="17">
        <v>9.5848384679079798E-3</v>
      </c>
      <c r="O15" s="17">
        <v>1.07038212872095E-2</v>
      </c>
      <c r="P15" s="17">
        <v>0</v>
      </c>
      <c r="Q15" s="17">
        <v>0</v>
      </c>
      <c r="R15" s="17"/>
      <c r="S15" s="17">
        <v>0</v>
      </c>
      <c r="T15" s="17">
        <v>0</v>
      </c>
      <c r="U15" s="17">
        <v>0</v>
      </c>
      <c r="V15" s="17">
        <v>0</v>
      </c>
      <c r="W15" s="17">
        <v>0</v>
      </c>
      <c r="X15" s="17">
        <v>0</v>
      </c>
      <c r="Y15" s="17">
        <v>0</v>
      </c>
      <c r="Z15" s="17">
        <v>0</v>
      </c>
      <c r="AA15" s="17">
        <v>2.7351782098162799E-2</v>
      </c>
      <c r="AB15" s="17">
        <v>0</v>
      </c>
      <c r="AC15" s="17">
        <v>8.7797571673429706E-2</v>
      </c>
      <c r="AD15" s="17">
        <v>0</v>
      </c>
      <c r="AE15" s="17"/>
      <c r="AF15" s="17">
        <v>0</v>
      </c>
      <c r="AG15" s="17">
        <v>0</v>
      </c>
      <c r="AH15" s="17">
        <v>0</v>
      </c>
      <c r="AI15" s="17">
        <v>0</v>
      </c>
      <c r="AJ15" s="17">
        <v>0</v>
      </c>
      <c r="AK15" s="17">
        <v>0</v>
      </c>
      <c r="AL15" s="17">
        <v>0</v>
      </c>
      <c r="AM15" s="17">
        <v>0</v>
      </c>
      <c r="AN15" s="17">
        <v>0</v>
      </c>
      <c r="AO15" s="17">
        <v>5.0670998291180401E-2</v>
      </c>
      <c r="AP15" s="17">
        <v>2.67926061023189E-2</v>
      </c>
      <c r="AQ15" s="17">
        <v>0</v>
      </c>
      <c r="AR15" s="17">
        <v>0</v>
      </c>
      <c r="AS15" s="17">
        <v>0</v>
      </c>
      <c r="AT15" s="17">
        <v>0</v>
      </c>
      <c r="AU15" s="17">
        <v>0</v>
      </c>
      <c r="AV15" s="17"/>
      <c r="AW15" s="17">
        <v>1.9356202181452099E-2</v>
      </c>
      <c r="AX15" s="17">
        <v>0</v>
      </c>
      <c r="AY15" s="17">
        <v>0</v>
      </c>
      <c r="AZ15" s="17">
        <v>0</v>
      </c>
      <c r="BA15" s="17">
        <v>0</v>
      </c>
      <c r="BB15" s="17"/>
      <c r="BC15" s="17">
        <v>0</v>
      </c>
      <c r="BD15" s="17">
        <v>6.6094808877840902E-3</v>
      </c>
      <c r="BE15" s="17">
        <v>0</v>
      </c>
      <c r="BF15" s="17">
        <v>2.0733971939571699E-2</v>
      </c>
      <c r="BG15" s="17">
        <v>0</v>
      </c>
      <c r="BH15" s="17"/>
      <c r="BI15" s="17">
        <v>6.6192865994767498E-3</v>
      </c>
      <c r="BJ15" s="17"/>
      <c r="BK15" s="17">
        <v>1.8514969195950901E-2</v>
      </c>
      <c r="BL15" s="17">
        <v>8.7141676830503906E-3</v>
      </c>
      <c r="BM15" s="17">
        <v>0</v>
      </c>
      <c r="BN15" s="17">
        <v>0</v>
      </c>
      <c r="BO15" s="17"/>
      <c r="BP15" s="17">
        <v>0</v>
      </c>
      <c r="BQ15" s="17">
        <v>0</v>
      </c>
      <c r="BR15" s="17">
        <v>0</v>
      </c>
      <c r="BS15" s="17">
        <v>0</v>
      </c>
      <c r="BT15" s="17">
        <v>2.8563349361403999E-2</v>
      </c>
      <c r="BU15" s="17"/>
      <c r="BV15" s="17">
        <v>0</v>
      </c>
      <c r="BW15" s="17">
        <v>0</v>
      </c>
      <c r="BX15" s="17">
        <v>3.1503405911910601E-2</v>
      </c>
      <c r="BY15" s="17">
        <v>0</v>
      </c>
      <c r="BZ15" s="17">
        <v>0</v>
      </c>
      <c r="CA15" s="17"/>
      <c r="CB15" s="17">
        <v>7.4275110488792699E-3</v>
      </c>
      <c r="CC15" s="17">
        <v>4.2384013699578596E-3</v>
      </c>
      <c r="CD15" s="17"/>
      <c r="CE15" s="17">
        <v>0</v>
      </c>
      <c r="CF15" s="17"/>
      <c r="CG15" s="17">
        <v>0</v>
      </c>
    </row>
    <row r="16" spans="2:85" x14ac:dyDescent="0.35">
      <c r="B16" s="18" t="s">
        <v>233</v>
      </c>
      <c r="C16" s="17">
        <v>3.1797920070335002E-2</v>
      </c>
      <c r="D16" s="17">
        <v>3.14201593371208E-2</v>
      </c>
      <c r="E16" s="17">
        <v>3.2216586393126599E-2</v>
      </c>
      <c r="F16" s="17"/>
      <c r="G16" s="17">
        <v>0</v>
      </c>
      <c r="H16" s="17">
        <v>5.0555645331955897E-2</v>
      </c>
      <c r="I16" s="17">
        <v>0</v>
      </c>
      <c r="J16" s="17">
        <v>3.8176436681719897E-2</v>
      </c>
      <c r="K16" s="17">
        <v>2.01779300588848E-2</v>
      </c>
      <c r="L16" s="17">
        <v>5.4708085748739498E-2</v>
      </c>
      <c r="M16" s="17"/>
      <c r="N16" s="17">
        <v>3.0805955566194799E-2</v>
      </c>
      <c r="O16" s="17">
        <v>1.91359942979639E-2</v>
      </c>
      <c r="P16" s="17">
        <v>0</v>
      </c>
      <c r="Q16" s="17">
        <v>7.3082506864824801E-2</v>
      </c>
      <c r="R16" s="17"/>
      <c r="S16" s="17">
        <v>2.1328307602159199E-2</v>
      </c>
      <c r="T16" s="17">
        <v>1.7795315616326999E-2</v>
      </c>
      <c r="U16" s="17">
        <v>0</v>
      </c>
      <c r="V16" s="17">
        <v>8.1137331513853606E-2</v>
      </c>
      <c r="W16" s="17">
        <v>5.3642248144796602E-2</v>
      </c>
      <c r="X16" s="17">
        <v>0</v>
      </c>
      <c r="Y16" s="17">
        <v>3.7939944755270197E-2</v>
      </c>
      <c r="Z16" s="17">
        <v>0.17721735955456799</v>
      </c>
      <c r="AA16" s="17">
        <v>0</v>
      </c>
      <c r="AB16" s="17">
        <v>0</v>
      </c>
      <c r="AC16" s="17">
        <v>8.2190917205231806E-2</v>
      </c>
      <c r="AD16" s="17">
        <v>0.32840064532836699</v>
      </c>
      <c r="AE16" s="17"/>
      <c r="AF16" s="17">
        <v>0</v>
      </c>
      <c r="AG16" s="17">
        <v>0</v>
      </c>
      <c r="AH16" s="17">
        <v>0.111213065645984</v>
      </c>
      <c r="AI16" s="17">
        <v>7.6633905409720607E-2</v>
      </c>
      <c r="AJ16" s="17">
        <v>3.3714712881952297E-2</v>
      </c>
      <c r="AK16" s="17">
        <v>7.5330368285709201E-2</v>
      </c>
      <c r="AL16" s="17">
        <v>2.3619671339645501E-2</v>
      </c>
      <c r="AM16" s="17">
        <v>0</v>
      </c>
      <c r="AN16" s="17">
        <v>0</v>
      </c>
      <c r="AO16" s="17">
        <v>0</v>
      </c>
      <c r="AP16" s="17">
        <v>3.0845331586190398E-2</v>
      </c>
      <c r="AQ16" s="17">
        <v>0</v>
      </c>
      <c r="AR16" s="17">
        <v>4.2480214433512201E-2</v>
      </c>
      <c r="AS16" s="17">
        <v>0</v>
      </c>
      <c r="AT16" s="17">
        <v>0</v>
      </c>
      <c r="AU16" s="17">
        <v>0</v>
      </c>
      <c r="AV16" s="17"/>
      <c r="AW16" s="17">
        <v>4.8095967031271301E-2</v>
      </c>
      <c r="AX16" s="17">
        <v>2.1767789194455701E-2</v>
      </c>
      <c r="AY16" s="17">
        <v>4.2777680678998099E-2</v>
      </c>
      <c r="AZ16" s="17">
        <v>0</v>
      </c>
      <c r="BA16" s="17">
        <v>0</v>
      </c>
      <c r="BB16" s="17"/>
      <c r="BC16" s="17">
        <v>3.5673353806252597E-2</v>
      </c>
      <c r="BD16" s="17">
        <v>2.5733914195268399E-2</v>
      </c>
      <c r="BE16" s="17">
        <v>2.2185993120709301E-2</v>
      </c>
      <c r="BF16" s="17">
        <v>7.8649876977792604E-2</v>
      </c>
      <c r="BG16" s="17">
        <v>0</v>
      </c>
      <c r="BH16" s="17"/>
      <c r="BI16" s="17">
        <v>3.6228179745735403E-2</v>
      </c>
      <c r="BJ16" s="17"/>
      <c r="BK16" s="17">
        <v>0</v>
      </c>
      <c r="BL16" s="17">
        <v>5.2446660252507403E-2</v>
      </c>
      <c r="BM16" s="17">
        <v>2.8494644530506801E-2</v>
      </c>
      <c r="BN16" s="17">
        <v>0</v>
      </c>
      <c r="BO16" s="17"/>
      <c r="BP16" s="17">
        <v>0</v>
      </c>
      <c r="BQ16" s="17">
        <v>2.4375722031768399E-2</v>
      </c>
      <c r="BR16" s="17">
        <v>0</v>
      </c>
      <c r="BS16" s="17">
        <v>0</v>
      </c>
      <c r="BT16" s="17">
        <v>3.2883922485929799E-2</v>
      </c>
      <c r="BU16" s="17"/>
      <c r="BV16" s="17">
        <v>0</v>
      </c>
      <c r="BW16" s="17">
        <v>4.1559148945401699E-2</v>
      </c>
      <c r="BX16" s="17">
        <v>0</v>
      </c>
      <c r="BY16" s="17">
        <v>0</v>
      </c>
      <c r="BZ16" s="17">
        <v>0</v>
      </c>
      <c r="CA16" s="17"/>
      <c r="CB16" s="17">
        <v>9.6723161113671206E-3</v>
      </c>
      <c r="CC16" s="17">
        <v>4.3375500320929503E-2</v>
      </c>
      <c r="CD16" s="17"/>
      <c r="CE16" s="17">
        <v>4.9374623291985102E-2</v>
      </c>
      <c r="CF16" s="17"/>
      <c r="CG16" s="17">
        <v>3.2587916553900399E-2</v>
      </c>
    </row>
    <row r="17" spans="2:85" x14ac:dyDescent="0.35">
      <c r="B17" s="18" t="s">
        <v>140</v>
      </c>
      <c r="C17" s="19">
        <v>0.241387119620701</v>
      </c>
      <c r="D17" s="19">
        <v>0.21311091176050501</v>
      </c>
      <c r="E17" s="19">
        <v>0.27272519932684303</v>
      </c>
      <c r="F17" s="19"/>
      <c r="G17" s="19">
        <v>0.32827178676809798</v>
      </c>
      <c r="H17" s="19">
        <v>0.29392150981522502</v>
      </c>
      <c r="I17" s="19">
        <v>0.24658379678901399</v>
      </c>
      <c r="J17" s="19">
        <v>0.12840446073151199</v>
      </c>
      <c r="K17" s="19">
        <v>0.38644057989156599</v>
      </c>
      <c r="L17" s="19">
        <v>0.17384316324783999</v>
      </c>
      <c r="M17" s="19"/>
      <c r="N17" s="19">
        <v>0.198942221109916</v>
      </c>
      <c r="O17" s="19">
        <v>0.304499394146034</v>
      </c>
      <c r="P17" s="19">
        <v>0.212249767062997</v>
      </c>
      <c r="Q17" s="19">
        <v>0.26041321537314899</v>
      </c>
      <c r="R17" s="19"/>
      <c r="S17" s="19">
        <v>0.305820315297058</v>
      </c>
      <c r="T17" s="19">
        <v>0.16735142590813301</v>
      </c>
      <c r="U17" s="19">
        <v>0.221557049608818</v>
      </c>
      <c r="V17" s="19">
        <v>0.21376948565054199</v>
      </c>
      <c r="W17" s="19">
        <v>0.25032824915948398</v>
      </c>
      <c r="X17" s="19">
        <v>0.28367615833181198</v>
      </c>
      <c r="Y17" s="19">
        <v>0.23480307939305001</v>
      </c>
      <c r="Z17" s="19">
        <v>0</v>
      </c>
      <c r="AA17" s="19">
        <v>0.379775254732585</v>
      </c>
      <c r="AB17" s="19">
        <v>0.190084269868663</v>
      </c>
      <c r="AC17" s="19">
        <v>0.249266096145356</v>
      </c>
      <c r="AD17" s="19">
        <v>0.34232676444486698</v>
      </c>
      <c r="AE17" s="19"/>
      <c r="AF17" s="19">
        <v>0.57925730017324195</v>
      </c>
      <c r="AG17" s="19">
        <v>0.40061814974917398</v>
      </c>
      <c r="AH17" s="19">
        <v>0.45888046731802101</v>
      </c>
      <c r="AI17" s="19">
        <v>0.182620064245646</v>
      </c>
      <c r="AJ17" s="19">
        <v>0.255276602489589</v>
      </c>
      <c r="AK17" s="19">
        <v>0.23530270025792699</v>
      </c>
      <c r="AL17" s="19">
        <v>0.210320710400656</v>
      </c>
      <c r="AM17" s="19">
        <v>0.13102135462879999</v>
      </c>
      <c r="AN17" s="19">
        <v>0.106027036604286</v>
      </c>
      <c r="AO17" s="19">
        <v>0.22741759740087999</v>
      </c>
      <c r="AP17" s="19">
        <v>0.30105374687068398</v>
      </c>
      <c r="AQ17" s="19">
        <v>0.210853621434821</v>
      </c>
      <c r="AR17" s="19">
        <v>0.15905218217922201</v>
      </c>
      <c r="AS17" s="19">
        <v>0.22283612870805899</v>
      </c>
      <c r="AT17" s="19">
        <v>0</v>
      </c>
      <c r="AU17" s="19">
        <v>0.167339236741779</v>
      </c>
      <c r="AV17" s="19"/>
      <c r="AW17" s="19">
        <v>0.22601434873385101</v>
      </c>
      <c r="AX17" s="19">
        <v>0.24801885025595899</v>
      </c>
      <c r="AY17" s="19">
        <v>0.27714154691967302</v>
      </c>
      <c r="AZ17" s="19">
        <v>0.23131475193564299</v>
      </c>
      <c r="BA17" s="19">
        <v>0.26810893174307598</v>
      </c>
      <c r="BB17" s="19"/>
      <c r="BC17" s="19">
        <v>0.29805599116276998</v>
      </c>
      <c r="BD17" s="19">
        <v>0.24747627878702799</v>
      </c>
      <c r="BE17" s="19">
        <v>0.19323472770614</v>
      </c>
      <c r="BF17" s="19">
        <v>0.29947588295160499</v>
      </c>
      <c r="BG17" s="19">
        <v>0.31306765788162499</v>
      </c>
      <c r="BH17" s="19"/>
      <c r="BI17" s="19">
        <v>0.210260063266203</v>
      </c>
      <c r="BJ17" s="19"/>
      <c r="BK17" s="19">
        <v>0.24794108985499899</v>
      </c>
      <c r="BL17" s="19">
        <v>0.209449552332231</v>
      </c>
      <c r="BM17" s="19">
        <v>0.247364977746237</v>
      </c>
      <c r="BN17" s="19">
        <v>0.65982649999099596</v>
      </c>
      <c r="BO17" s="19"/>
      <c r="BP17" s="19">
        <v>6.8275000618212706E-2</v>
      </c>
      <c r="BQ17" s="19">
        <v>0.22892152190804699</v>
      </c>
      <c r="BR17" s="19">
        <v>0.10960133979323999</v>
      </c>
      <c r="BS17" s="19">
        <v>0.107559287987852</v>
      </c>
      <c r="BT17" s="19">
        <v>0.16204626637976099</v>
      </c>
      <c r="BU17" s="19"/>
      <c r="BV17" s="19">
        <v>7.4284108498486406E-2</v>
      </c>
      <c r="BW17" s="19">
        <v>0.212948819343735</v>
      </c>
      <c r="BX17" s="19">
        <v>9.28470925460263E-2</v>
      </c>
      <c r="BY17" s="19">
        <v>8.7167324937439006E-2</v>
      </c>
      <c r="BZ17" s="19">
        <v>0.242189936198522</v>
      </c>
      <c r="CA17" s="19"/>
      <c r="CB17" s="19">
        <v>0.14850881835823901</v>
      </c>
      <c r="CC17" s="19">
        <v>0.289987193471756</v>
      </c>
      <c r="CD17" s="19"/>
      <c r="CE17" s="19">
        <v>0.18438828150347</v>
      </c>
      <c r="CF17" s="19"/>
      <c r="CG17" s="19">
        <v>0.14594101078987501</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382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337</v>
      </c>
      <c r="D7" s="10">
        <v>161</v>
      </c>
      <c r="E7" s="10">
        <v>175</v>
      </c>
      <c r="F7" s="10"/>
      <c r="G7" s="10">
        <v>27</v>
      </c>
      <c r="H7" s="10">
        <v>64</v>
      </c>
      <c r="I7" s="10">
        <v>52</v>
      </c>
      <c r="J7" s="10">
        <v>55</v>
      </c>
      <c r="K7" s="10">
        <v>56</v>
      </c>
      <c r="L7" s="10">
        <v>83</v>
      </c>
      <c r="M7" s="10"/>
      <c r="N7" s="10">
        <v>100</v>
      </c>
      <c r="O7" s="10">
        <v>100</v>
      </c>
      <c r="P7" s="10">
        <v>69</v>
      </c>
      <c r="Q7" s="10">
        <v>68</v>
      </c>
      <c r="R7" s="10"/>
      <c r="S7" s="10">
        <v>63</v>
      </c>
      <c r="T7" s="10">
        <v>38</v>
      </c>
      <c r="U7" s="10">
        <v>24</v>
      </c>
      <c r="V7" s="10">
        <v>34</v>
      </c>
      <c r="W7" s="10">
        <v>30</v>
      </c>
      <c r="X7" s="10">
        <v>35</v>
      </c>
      <c r="Y7" s="10">
        <v>25</v>
      </c>
      <c r="Z7" s="10">
        <v>13</v>
      </c>
      <c r="AA7" s="10">
        <v>36</v>
      </c>
      <c r="AB7" s="10">
        <v>18</v>
      </c>
      <c r="AC7" s="10">
        <v>13</v>
      </c>
      <c r="AD7" s="10">
        <v>8</v>
      </c>
      <c r="AE7" s="10"/>
      <c r="AF7" s="10">
        <v>3</v>
      </c>
      <c r="AG7" s="10">
        <v>5</v>
      </c>
      <c r="AH7" s="10">
        <v>25</v>
      </c>
      <c r="AI7" s="10">
        <v>19</v>
      </c>
      <c r="AJ7" s="10">
        <v>19</v>
      </c>
      <c r="AK7" s="10">
        <v>45</v>
      </c>
      <c r="AL7" s="10">
        <v>33</v>
      </c>
      <c r="AM7" s="10">
        <v>29</v>
      </c>
      <c r="AN7" s="10">
        <v>22</v>
      </c>
      <c r="AO7" s="10">
        <v>15</v>
      </c>
      <c r="AP7" s="10">
        <v>34</v>
      </c>
      <c r="AQ7" s="10">
        <v>22</v>
      </c>
      <c r="AR7" s="10">
        <v>14</v>
      </c>
      <c r="AS7" s="10">
        <v>4</v>
      </c>
      <c r="AT7" s="10">
        <v>5</v>
      </c>
      <c r="AU7" s="10">
        <v>31</v>
      </c>
      <c r="AV7" s="10"/>
      <c r="AW7" s="10">
        <v>93</v>
      </c>
      <c r="AX7" s="10">
        <v>70</v>
      </c>
      <c r="AY7" s="10">
        <v>75</v>
      </c>
      <c r="AZ7" s="10">
        <v>38</v>
      </c>
      <c r="BA7" s="10">
        <v>11</v>
      </c>
      <c r="BB7" s="10"/>
      <c r="BC7" s="10">
        <v>33</v>
      </c>
      <c r="BD7" s="10">
        <v>124</v>
      </c>
      <c r="BE7" s="10">
        <v>120</v>
      </c>
      <c r="BF7" s="10">
        <v>52</v>
      </c>
      <c r="BG7" s="10">
        <v>8</v>
      </c>
      <c r="BH7" s="10"/>
      <c r="BI7" s="10">
        <v>269</v>
      </c>
      <c r="BJ7" s="10"/>
      <c r="BK7" s="10">
        <v>64</v>
      </c>
      <c r="BL7" s="10">
        <v>90</v>
      </c>
      <c r="BM7" s="10">
        <v>177</v>
      </c>
      <c r="BN7" s="10">
        <v>6</v>
      </c>
      <c r="BO7" s="10"/>
      <c r="BP7" s="10">
        <v>63</v>
      </c>
      <c r="BQ7" s="10">
        <v>124</v>
      </c>
      <c r="BR7" s="10">
        <v>22</v>
      </c>
      <c r="BS7" s="10">
        <v>38</v>
      </c>
      <c r="BT7" s="10">
        <v>17</v>
      </c>
      <c r="BU7" s="10"/>
      <c r="BV7" s="10">
        <v>55</v>
      </c>
      <c r="BW7" s="10">
        <v>67</v>
      </c>
      <c r="BX7" s="10">
        <v>31</v>
      </c>
      <c r="BY7" s="10">
        <v>74</v>
      </c>
      <c r="BZ7" s="10">
        <v>34</v>
      </c>
      <c r="CA7" s="10"/>
      <c r="CB7" s="10">
        <v>126</v>
      </c>
      <c r="CC7" s="10">
        <v>211</v>
      </c>
      <c r="CD7" s="10"/>
      <c r="CE7" s="10">
        <v>64</v>
      </c>
      <c r="CF7" s="10"/>
      <c r="CG7" s="10">
        <v>31</v>
      </c>
    </row>
    <row r="8" spans="2:85" ht="30" customHeight="1" x14ac:dyDescent="0.35">
      <c r="B8" s="11" t="s">
        <v>20</v>
      </c>
      <c r="C8" s="11">
        <v>338</v>
      </c>
      <c r="D8" s="11">
        <v>157</v>
      </c>
      <c r="E8" s="11">
        <v>181</v>
      </c>
      <c r="F8" s="11"/>
      <c r="G8" s="11">
        <v>52</v>
      </c>
      <c r="H8" s="11">
        <v>58</v>
      </c>
      <c r="I8" s="11">
        <v>50</v>
      </c>
      <c r="J8" s="11">
        <v>54</v>
      </c>
      <c r="K8" s="11">
        <v>48</v>
      </c>
      <c r="L8" s="11">
        <v>77</v>
      </c>
      <c r="M8" s="11"/>
      <c r="N8" s="11">
        <v>86</v>
      </c>
      <c r="O8" s="11">
        <v>99</v>
      </c>
      <c r="P8" s="11">
        <v>73</v>
      </c>
      <c r="Q8" s="11">
        <v>81</v>
      </c>
      <c r="R8" s="11"/>
      <c r="S8" s="11">
        <v>57</v>
      </c>
      <c r="T8" s="11">
        <v>34</v>
      </c>
      <c r="U8" s="11">
        <v>22</v>
      </c>
      <c r="V8" s="11">
        <v>36</v>
      </c>
      <c r="W8" s="11">
        <v>25</v>
      </c>
      <c r="X8" s="11">
        <v>32</v>
      </c>
      <c r="Y8" s="11">
        <v>24</v>
      </c>
      <c r="Z8" s="11">
        <v>17</v>
      </c>
      <c r="AA8" s="11">
        <v>38</v>
      </c>
      <c r="AB8" s="11">
        <v>28</v>
      </c>
      <c r="AC8" s="11">
        <v>12</v>
      </c>
      <c r="AD8" s="11">
        <v>13</v>
      </c>
      <c r="AE8" s="11"/>
      <c r="AF8" s="11">
        <v>3</v>
      </c>
      <c r="AG8" s="11">
        <v>7</v>
      </c>
      <c r="AH8" s="11">
        <v>28</v>
      </c>
      <c r="AI8" s="11">
        <v>21</v>
      </c>
      <c r="AJ8" s="11">
        <v>22</v>
      </c>
      <c r="AK8" s="11">
        <v>45</v>
      </c>
      <c r="AL8" s="11">
        <v>36</v>
      </c>
      <c r="AM8" s="11">
        <v>28</v>
      </c>
      <c r="AN8" s="11">
        <v>24</v>
      </c>
      <c r="AO8" s="11">
        <v>14</v>
      </c>
      <c r="AP8" s="11">
        <v>32</v>
      </c>
      <c r="AQ8" s="11">
        <v>21</v>
      </c>
      <c r="AR8" s="11">
        <v>12</v>
      </c>
      <c r="AS8" s="11">
        <v>3</v>
      </c>
      <c r="AT8" s="11">
        <v>4</v>
      </c>
      <c r="AU8" s="11">
        <v>27</v>
      </c>
      <c r="AV8" s="11"/>
      <c r="AW8" s="11">
        <v>95</v>
      </c>
      <c r="AX8" s="11">
        <v>82</v>
      </c>
      <c r="AY8" s="11">
        <v>71</v>
      </c>
      <c r="AZ8" s="11">
        <v>34</v>
      </c>
      <c r="BA8" s="11">
        <v>9</v>
      </c>
      <c r="BB8" s="11"/>
      <c r="BC8" s="11">
        <v>38</v>
      </c>
      <c r="BD8" s="11">
        <v>116</v>
      </c>
      <c r="BE8" s="11">
        <v>123</v>
      </c>
      <c r="BF8" s="11">
        <v>54</v>
      </c>
      <c r="BG8" s="11">
        <v>8</v>
      </c>
      <c r="BH8" s="11"/>
      <c r="BI8" s="11">
        <v>265</v>
      </c>
      <c r="BJ8" s="11"/>
      <c r="BK8" s="11">
        <v>71</v>
      </c>
      <c r="BL8" s="11">
        <v>88</v>
      </c>
      <c r="BM8" s="11">
        <v>170</v>
      </c>
      <c r="BN8" s="11">
        <v>10</v>
      </c>
      <c r="BO8" s="11"/>
      <c r="BP8" s="11">
        <v>59</v>
      </c>
      <c r="BQ8" s="11">
        <v>117</v>
      </c>
      <c r="BR8" s="11">
        <v>21</v>
      </c>
      <c r="BS8" s="11">
        <v>37</v>
      </c>
      <c r="BT8" s="11">
        <v>21</v>
      </c>
      <c r="BU8" s="11"/>
      <c r="BV8" s="11">
        <v>52</v>
      </c>
      <c r="BW8" s="11">
        <v>66</v>
      </c>
      <c r="BX8" s="11">
        <v>28</v>
      </c>
      <c r="BY8" s="11">
        <v>71</v>
      </c>
      <c r="BZ8" s="11">
        <v>37</v>
      </c>
      <c r="CA8" s="11"/>
      <c r="CB8" s="11">
        <v>123</v>
      </c>
      <c r="CC8" s="11">
        <v>216</v>
      </c>
      <c r="CD8" s="11"/>
      <c r="CE8" s="11">
        <v>62</v>
      </c>
      <c r="CF8" s="11"/>
      <c r="CG8" s="11">
        <v>31</v>
      </c>
    </row>
    <row r="9" spans="2:85" x14ac:dyDescent="0.35">
      <c r="B9" s="18" t="s">
        <v>76</v>
      </c>
      <c r="C9" s="17">
        <v>0.170529618484593</v>
      </c>
      <c r="D9" s="17">
        <v>0.18684478994084999</v>
      </c>
      <c r="E9" s="17">
        <v>0.15686851529971399</v>
      </c>
      <c r="F9" s="17"/>
      <c r="G9" s="17">
        <v>0.282152730240463</v>
      </c>
      <c r="H9" s="17">
        <v>0.15258294158174299</v>
      </c>
      <c r="I9" s="17">
        <v>0.16495060822879501</v>
      </c>
      <c r="J9" s="17">
        <v>0.20054822366721101</v>
      </c>
      <c r="K9" s="17">
        <v>0.123133140715741</v>
      </c>
      <c r="L9" s="17">
        <v>0.12086010598234199</v>
      </c>
      <c r="M9" s="17"/>
      <c r="N9" s="17">
        <v>0.183697390611367</v>
      </c>
      <c r="O9" s="17">
        <v>0.17997865605622099</v>
      </c>
      <c r="P9" s="17">
        <v>0.117603242052919</v>
      </c>
      <c r="Q9" s="17">
        <v>0.19277089468279199</v>
      </c>
      <c r="R9" s="17"/>
      <c r="S9" s="17">
        <v>0.24197761415381799</v>
      </c>
      <c r="T9" s="17">
        <v>7.86695449695482E-2</v>
      </c>
      <c r="U9" s="17">
        <v>0.17602209407864899</v>
      </c>
      <c r="V9" s="17">
        <v>0.12490207823668199</v>
      </c>
      <c r="W9" s="17">
        <v>0.157011196740865</v>
      </c>
      <c r="X9" s="17">
        <v>0.14332331073176599</v>
      </c>
      <c r="Y9" s="17">
        <v>0.304360040501644</v>
      </c>
      <c r="Z9" s="17">
        <v>0.20947590603256799</v>
      </c>
      <c r="AA9" s="17">
        <v>9.8780823651136704E-2</v>
      </c>
      <c r="AB9" s="17">
        <v>0.223740084219989</v>
      </c>
      <c r="AC9" s="17">
        <v>0.28716509860281098</v>
      </c>
      <c r="AD9" s="17">
        <v>0</v>
      </c>
      <c r="AE9" s="17"/>
      <c r="AF9" s="17">
        <v>0</v>
      </c>
      <c r="AG9" s="17">
        <v>0.37359694921603498</v>
      </c>
      <c r="AH9" s="17">
        <v>0.14881979151093599</v>
      </c>
      <c r="AI9" s="17">
        <v>0.10359182235251201</v>
      </c>
      <c r="AJ9" s="17">
        <v>0.26938925882723702</v>
      </c>
      <c r="AK9" s="17">
        <v>0.139152041948264</v>
      </c>
      <c r="AL9" s="17">
        <v>0.223453636561284</v>
      </c>
      <c r="AM9" s="17">
        <v>9.0104961043538601E-2</v>
      </c>
      <c r="AN9" s="17">
        <v>3.6652846945568002E-2</v>
      </c>
      <c r="AO9" s="17">
        <v>0.210475136311469</v>
      </c>
      <c r="AP9" s="17">
        <v>0.15998825766679101</v>
      </c>
      <c r="AQ9" s="17">
        <v>0.116422625846091</v>
      </c>
      <c r="AR9" s="17">
        <v>0</v>
      </c>
      <c r="AS9" s="17">
        <v>0.74053408832993295</v>
      </c>
      <c r="AT9" s="17">
        <v>0</v>
      </c>
      <c r="AU9" s="17">
        <v>0.35981202144656499</v>
      </c>
      <c r="AV9" s="17"/>
      <c r="AW9" s="17">
        <v>0.139835711619025</v>
      </c>
      <c r="AX9" s="17">
        <v>0.17924034915718501</v>
      </c>
      <c r="AY9" s="17">
        <v>0.15812355062324601</v>
      </c>
      <c r="AZ9" s="17">
        <v>0.20010208126616399</v>
      </c>
      <c r="BA9" s="17">
        <v>0.37058474231621602</v>
      </c>
      <c r="BB9" s="17"/>
      <c r="BC9" s="17">
        <v>0.29666531811443497</v>
      </c>
      <c r="BD9" s="17">
        <v>0.186898688790856</v>
      </c>
      <c r="BE9" s="17">
        <v>0.129173509203658</v>
      </c>
      <c r="BF9" s="17">
        <v>0.128315060733807</v>
      </c>
      <c r="BG9" s="17">
        <v>0.26085666471782498</v>
      </c>
      <c r="BH9" s="17"/>
      <c r="BI9" s="17">
        <v>0.168721181254089</v>
      </c>
      <c r="BJ9" s="17"/>
      <c r="BK9" s="17">
        <v>0.136634439949437</v>
      </c>
      <c r="BL9" s="17">
        <v>0.162183287713246</v>
      </c>
      <c r="BM9" s="17">
        <v>0.19860960237352099</v>
      </c>
      <c r="BN9" s="17">
        <v>0</v>
      </c>
      <c r="BO9" s="17"/>
      <c r="BP9" s="17">
        <v>0</v>
      </c>
      <c r="BQ9" s="17">
        <v>0.41935457173330998</v>
      </c>
      <c r="BR9" s="17">
        <v>6.8364363875528203E-2</v>
      </c>
      <c r="BS9" s="17">
        <v>6.9379925011897298E-2</v>
      </c>
      <c r="BT9" s="17">
        <v>0</v>
      </c>
      <c r="BU9" s="17"/>
      <c r="BV9" s="17">
        <v>1.5786405252757998E-2</v>
      </c>
      <c r="BW9" s="17">
        <v>0.71318534931538602</v>
      </c>
      <c r="BX9" s="17">
        <v>3.0672689546259398E-2</v>
      </c>
      <c r="BY9" s="17">
        <v>8.1693228705466095E-2</v>
      </c>
      <c r="BZ9" s="17">
        <v>0</v>
      </c>
      <c r="CA9" s="17"/>
      <c r="CB9" s="17">
        <v>0.12724649296308799</v>
      </c>
      <c r="CC9" s="17">
        <v>0.195098286488816</v>
      </c>
      <c r="CD9" s="17"/>
      <c r="CE9" s="17">
        <v>0.73399061927182896</v>
      </c>
      <c r="CF9" s="17"/>
      <c r="CG9" s="17">
        <v>0.43844524701519799</v>
      </c>
    </row>
    <row r="10" spans="2:85" x14ac:dyDescent="0.35">
      <c r="B10" s="18" t="s">
        <v>75</v>
      </c>
      <c r="C10" s="17">
        <v>0.175046744025559</v>
      </c>
      <c r="D10" s="17">
        <v>0.16421300145863699</v>
      </c>
      <c r="E10" s="17">
        <v>0.18503753897792699</v>
      </c>
      <c r="F10" s="17"/>
      <c r="G10" s="17">
        <v>0.10048140838232</v>
      </c>
      <c r="H10" s="17">
        <v>0.18132965147841601</v>
      </c>
      <c r="I10" s="17">
        <v>0.14440503279736799</v>
      </c>
      <c r="J10" s="17">
        <v>0.132481139988647</v>
      </c>
      <c r="K10" s="17">
        <v>9.4201125401665101E-2</v>
      </c>
      <c r="L10" s="17">
        <v>0.32145296767823001</v>
      </c>
      <c r="M10" s="17"/>
      <c r="N10" s="17">
        <v>0.20058760674338599</v>
      </c>
      <c r="O10" s="17">
        <v>0.218630167612443</v>
      </c>
      <c r="P10" s="17">
        <v>0.15365903243095999</v>
      </c>
      <c r="Q10" s="17">
        <v>0.1137187847356</v>
      </c>
      <c r="R10" s="17"/>
      <c r="S10" s="17">
        <v>0.12478157060485499</v>
      </c>
      <c r="T10" s="17">
        <v>0.30872706029839903</v>
      </c>
      <c r="U10" s="17">
        <v>0.11009707537266999</v>
      </c>
      <c r="V10" s="17">
        <v>0.24813849671627</v>
      </c>
      <c r="W10" s="17">
        <v>0.171934607106629</v>
      </c>
      <c r="X10" s="17">
        <v>0.156982024350032</v>
      </c>
      <c r="Y10" s="17">
        <v>0.31390181850993198</v>
      </c>
      <c r="Z10" s="17">
        <v>0.18188417156726699</v>
      </c>
      <c r="AA10" s="17">
        <v>0.13810560240950001</v>
      </c>
      <c r="AB10" s="17">
        <v>8.7163837331684299E-2</v>
      </c>
      <c r="AC10" s="17">
        <v>7.6151811952298906E-2</v>
      </c>
      <c r="AD10" s="17">
        <v>0.123112748822265</v>
      </c>
      <c r="AE10" s="17"/>
      <c r="AF10" s="17">
        <v>0</v>
      </c>
      <c r="AG10" s="17">
        <v>0</v>
      </c>
      <c r="AH10" s="17">
        <v>0.177982955735216</v>
      </c>
      <c r="AI10" s="17">
        <v>8.3529679048739397E-2</v>
      </c>
      <c r="AJ10" s="17">
        <v>0.362437805293363</v>
      </c>
      <c r="AK10" s="17">
        <v>0.188336554603908</v>
      </c>
      <c r="AL10" s="17">
        <v>9.3428281212382197E-2</v>
      </c>
      <c r="AM10" s="17">
        <v>0.147092820187294</v>
      </c>
      <c r="AN10" s="17">
        <v>0.27547148036972502</v>
      </c>
      <c r="AO10" s="17">
        <v>5.85563090476953E-2</v>
      </c>
      <c r="AP10" s="17">
        <v>0.111821511682812</v>
      </c>
      <c r="AQ10" s="17">
        <v>0.128179799940702</v>
      </c>
      <c r="AR10" s="17">
        <v>0.33399112990816499</v>
      </c>
      <c r="AS10" s="17">
        <v>0.259465911670067</v>
      </c>
      <c r="AT10" s="17">
        <v>0.57570715112677395</v>
      </c>
      <c r="AU10" s="17">
        <v>0.22294008107251601</v>
      </c>
      <c r="AV10" s="17"/>
      <c r="AW10" s="17">
        <v>0.20622667571289099</v>
      </c>
      <c r="AX10" s="17">
        <v>0.10430063945987</v>
      </c>
      <c r="AY10" s="17">
        <v>0.18655705023946301</v>
      </c>
      <c r="AZ10" s="17">
        <v>0.22583234165626301</v>
      </c>
      <c r="BA10" s="17">
        <v>0.106275621927824</v>
      </c>
      <c r="BB10" s="17"/>
      <c r="BC10" s="17">
        <v>0.14657758691685999</v>
      </c>
      <c r="BD10" s="17">
        <v>0.20493262159491499</v>
      </c>
      <c r="BE10" s="17">
        <v>0.159433532929697</v>
      </c>
      <c r="BF10" s="17">
        <v>0.19218713322688399</v>
      </c>
      <c r="BG10" s="17">
        <v>0</v>
      </c>
      <c r="BH10" s="17"/>
      <c r="BI10" s="17">
        <v>0.173702038008477</v>
      </c>
      <c r="BJ10" s="17"/>
      <c r="BK10" s="17">
        <v>7.2219237883685894E-2</v>
      </c>
      <c r="BL10" s="17">
        <v>0.179170200884018</v>
      </c>
      <c r="BM10" s="17">
        <v>0.22556939942245099</v>
      </c>
      <c r="BN10" s="17">
        <v>0</v>
      </c>
      <c r="BO10" s="17"/>
      <c r="BP10" s="17">
        <v>0.63932666801632099</v>
      </c>
      <c r="BQ10" s="17">
        <v>8.9315024188494199E-2</v>
      </c>
      <c r="BR10" s="17">
        <v>8.2393355357340506E-2</v>
      </c>
      <c r="BS10" s="17">
        <v>0</v>
      </c>
      <c r="BT10" s="17">
        <v>8.7000866800811899E-2</v>
      </c>
      <c r="BU10" s="17"/>
      <c r="BV10" s="17">
        <v>0.90480920080454796</v>
      </c>
      <c r="BW10" s="17">
        <v>4.7512301076987097E-2</v>
      </c>
      <c r="BX10" s="17">
        <v>6.6312039253063296E-2</v>
      </c>
      <c r="BY10" s="17">
        <v>0</v>
      </c>
      <c r="BZ10" s="17">
        <v>0</v>
      </c>
      <c r="CA10" s="17"/>
      <c r="CB10" s="17">
        <v>0.134389494468966</v>
      </c>
      <c r="CC10" s="17">
        <v>0.19812489409640999</v>
      </c>
      <c r="CD10" s="17"/>
      <c r="CE10" s="17">
        <v>2.53200394666672E-2</v>
      </c>
      <c r="CF10" s="17"/>
      <c r="CG10" s="17">
        <v>2.8667960209643701E-2</v>
      </c>
    </row>
    <row r="11" spans="2:85" x14ac:dyDescent="0.35">
      <c r="B11" s="18" t="s">
        <v>77</v>
      </c>
      <c r="C11" s="17">
        <v>7.6168184423706695E-2</v>
      </c>
      <c r="D11" s="17">
        <v>8.1716965002527495E-2</v>
      </c>
      <c r="E11" s="17">
        <v>7.1580004739808106E-2</v>
      </c>
      <c r="F11" s="17"/>
      <c r="G11" s="17">
        <v>7.23265175258299E-2</v>
      </c>
      <c r="H11" s="17">
        <v>8.4588421116421203E-2</v>
      </c>
      <c r="I11" s="17">
        <v>3.48477889417034E-2</v>
      </c>
      <c r="J11" s="17">
        <v>5.0191501682013202E-2</v>
      </c>
      <c r="K11" s="17">
        <v>0.13982252507676499</v>
      </c>
      <c r="L11" s="17">
        <v>7.7108657312481496E-2</v>
      </c>
      <c r="M11" s="17"/>
      <c r="N11" s="17">
        <v>0.144562039360217</v>
      </c>
      <c r="O11" s="17">
        <v>6.4221269837754197E-2</v>
      </c>
      <c r="P11" s="17">
        <v>4.5263793720233002E-2</v>
      </c>
      <c r="Q11" s="17">
        <v>4.6151697650573899E-2</v>
      </c>
      <c r="R11" s="17"/>
      <c r="S11" s="17">
        <v>8.4910792132139298E-2</v>
      </c>
      <c r="T11" s="17">
        <v>5.19770929713795E-2</v>
      </c>
      <c r="U11" s="17">
        <v>3.3979068498579901E-2</v>
      </c>
      <c r="V11" s="17">
        <v>0.10291259959527101</v>
      </c>
      <c r="W11" s="17">
        <v>8.9799370891179398E-2</v>
      </c>
      <c r="X11" s="17">
        <v>0.155041689019048</v>
      </c>
      <c r="Y11" s="17">
        <v>7.5256558503763102E-2</v>
      </c>
      <c r="Z11" s="17">
        <v>0</v>
      </c>
      <c r="AA11" s="17">
        <v>0.12146322934878</v>
      </c>
      <c r="AB11" s="17">
        <v>3.9428357902510799E-2</v>
      </c>
      <c r="AC11" s="17">
        <v>0</v>
      </c>
      <c r="AD11" s="17">
        <v>0</v>
      </c>
      <c r="AE11" s="17"/>
      <c r="AF11" s="17">
        <v>0</v>
      </c>
      <c r="AG11" s="17">
        <v>0</v>
      </c>
      <c r="AH11" s="17">
        <v>0</v>
      </c>
      <c r="AI11" s="17">
        <v>0.105047729101666</v>
      </c>
      <c r="AJ11" s="17">
        <v>7.7405282004902196E-2</v>
      </c>
      <c r="AK11" s="17">
        <v>3.7228959552131603E-2</v>
      </c>
      <c r="AL11" s="17">
        <v>9.8238035945390004E-2</v>
      </c>
      <c r="AM11" s="17">
        <v>0.12848426024110801</v>
      </c>
      <c r="AN11" s="17">
        <v>9.2042089421977002E-2</v>
      </c>
      <c r="AO11" s="17">
        <v>0.175592561125579</v>
      </c>
      <c r="AP11" s="17">
        <v>5.39554027056511E-2</v>
      </c>
      <c r="AQ11" s="17">
        <v>0</v>
      </c>
      <c r="AR11" s="17">
        <v>0</v>
      </c>
      <c r="AS11" s="17">
        <v>0</v>
      </c>
      <c r="AT11" s="17">
        <v>0.219075021289272</v>
      </c>
      <c r="AU11" s="17">
        <v>0.146062060081003</v>
      </c>
      <c r="AV11" s="17"/>
      <c r="AW11" s="17">
        <v>3.84742317228794E-2</v>
      </c>
      <c r="AX11" s="17">
        <v>7.6272687987490206E-2</v>
      </c>
      <c r="AY11" s="17">
        <v>9.7412716390632204E-2</v>
      </c>
      <c r="AZ11" s="17">
        <v>0.115391834584464</v>
      </c>
      <c r="BA11" s="17">
        <v>9.8188224808503796E-2</v>
      </c>
      <c r="BB11" s="17"/>
      <c r="BC11" s="17">
        <v>3.9565176924255097E-2</v>
      </c>
      <c r="BD11" s="17">
        <v>6.5628425870837101E-2</v>
      </c>
      <c r="BE11" s="17">
        <v>0.108523582933781</v>
      </c>
      <c r="BF11" s="17">
        <v>4.6259865221438101E-2</v>
      </c>
      <c r="BG11" s="17">
        <v>0.104655593913137</v>
      </c>
      <c r="BH11" s="17"/>
      <c r="BI11" s="17">
        <v>8.0641756460770805E-2</v>
      </c>
      <c r="BJ11" s="17"/>
      <c r="BK11" s="17">
        <v>7.5196965137807506E-2</v>
      </c>
      <c r="BL11" s="17">
        <v>5.06336614129013E-2</v>
      </c>
      <c r="BM11" s="17">
        <v>7.5792411485077302E-2</v>
      </c>
      <c r="BN11" s="17">
        <v>0.324255939171609</v>
      </c>
      <c r="BO11" s="17"/>
      <c r="BP11" s="17">
        <v>3.2191521633600201E-2</v>
      </c>
      <c r="BQ11" s="17">
        <v>6.1774862306338503E-2</v>
      </c>
      <c r="BR11" s="17">
        <v>0.43885037505646801</v>
      </c>
      <c r="BS11" s="17">
        <v>0</v>
      </c>
      <c r="BT11" s="17">
        <v>4.47935705916239E-2</v>
      </c>
      <c r="BU11" s="17"/>
      <c r="BV11" s="17">
        <v>1.7408451206278399E-2</v>
      </c>
      <c r="BW11" s="17">
        <v>1.2711522005157599E-2</v>
      </c>
      <c r="BX11" s="17">
        <v>0.60839950112515695</v>
      </c>
      <c r="BY11" s="17">
        <v>1.1934105782069E-2</v>
      </c>
      <c r="BZ11" s="17">
        <v>6.1347669433942799E-2</v>
      </c>
      <c r="CA11" s="17"/>
      <c r="CB11" s="17">
        <v>4.3040495043859602E-2</v>
      </c>
      <c r="CC11" s="17">
        <v>9.4972353307400198E-2</v>
      </c>
      <c r="CD11" s="17"/>
      <c r="CE11" s="17">
        <v>0</v>
      </c>
      <c r="CF11" s="17"/>
      <c r="CG11" s="17">
        <v>8.0736029357497005E-2</v>
      </c>
    </row>
    <row r="12" spans="2:85" x14ac:dyDescent="0.35">
      <c r="B12" s="18" t="s">
        <v>79</v>
      </c>
      <c r="C12" s="17">
        <v>0.11434935191270899</v>
      </c>
      <c r="D12" s="17">
        <v>0.111327891752084</v>
      </c>
      <c r="E12" s="17">
        <v>0.117344715989949</v>
      </c>
      <c r="F12" s="17"/>
      <c r="G12" s="17">
        <v>0.250777409573052</v>
      </c>
      <c r="H12" s="17">
        <v>0.14228650756071201</v>
      </c>
      <c r="I12" s="17">
        <v>9.1129421863046497E-2</v>
      </c>
      <c r="J12" s="17">
        <v>0.11473541635123501</v>
      </c>
      <c r="K12" s="17">
        <v>5.0236331077430398E-2</v>
      </c>
      <c r="L12" s="17">
        <v>5.5698351368481398E-2</v>
      </c>
      <c r="M12" s="17"/>
      <c r="N12" s="17">
        <v>8.97097528079141E-2</v>
      </c>
      <c r="O12" s="17">
        <v>0.120961498490109</v>
      </c>
      <c r="P12" s="17">
        <v>0.15022849477476299</v>
      </c>
      <c r="Q12" s="17">
        <v>9.9965222559405806E-2</v>
      </c>
      <c r="R12" s="17"/>
      <c r="S12" s="17">
        <v>0.14197595555387801</v>
      </c>
      <c r="T12" s="17">
        <v>0.110117180077921</v>
      </c>
      <c r="U12" s="17">
        <v>0.122852214108191</v>
      </c>
      <c r="V12" s="17">
        <v>4.9180219834549503E-2</v>
      </c>
      <c r="W12" s="17">
        <v>6.5284802695591199E-2</v>
      </c>
      <c r="X12" s="17">
        <v>8.3122495553547907E-2</v>
      </c>
      <c r="Y12" s="17">
        <v>7.7010020099970405E-2</v>
      </c>
      <c r="Z12" s="17">
        <v>0</v>
      </c>
      <c r="AA12" s="17">
        <v>0.22597067495151199</v>
      </c>
      <c r="AB12" s="17">
        <v>0.186791610855853</v>
      </c>
      <c r="AC12" s="17">
        <v>7.2409175864262099E-2</v>
      </c>
      <c r="AD12" s="17">
        <v>0.122877208068111</v>
      </c>
      <c r="AE12" s="17"/>
      <c r="AF12" s="17">
        <v>0</v>
      </c>
      <c r="AG12" s="17">
        <v>0.17317485916151101</v>
      </c>
      <c r="AH12" s="17">
        <v>0.106440960097683</v>
      </c>
      <c r="AI12" s="17">
        <v>0.35898621972343903</v>
      </c>
      <c r="AJ12" s="17">
        <v>0.16513336441812701</v>
      </c>
      <c r="AK12" s="17">
        <v>4.4872428098360097E-2</v>
      </c>
      <c r="AL12" s="17">
        <v>0.145198515609363</v>
      </c>
      <c r="AM12" s="17">
        <v>6.0732184826329298E-2</v>
      </c>
      <c r="AN12" s="17">
        <v>0.160228365411511</v>
      </c>
      <c r="AO12" s="17">
        <v>0.119066738377266</v>
      </c>
      <c r="AP12" s="17">
        <v>0.162284109531631</v>
      </c>
      <c r="AQ12" s="17">
        <v>0</v>
      </c>
      <c r="AR12" s="17">
        <v>0.22548831785363199</v>
      </c>
      <c r="AS12" s="17">
        <v>0</v>
      </c>
      <c r="AT12" s="17">
        <v>0</v>
      </c>
      <c r="AU12" s="17">
        <v>3.1113424442871001E-2</v>
      </c>
      <c r="AV12" s="17"/>
      <c r="AW12" s="17">
        <v>6.8114848000766004E-2</v>
      </c>
      <c r="AX12" s="17">
        <v>0.11143309284406699</v>
      </c>
      <c r="AY12" s="17">
        <v>0.21473067696835599</v>
      </c>
      <c r="AZ12" s="17">
        <v>0.122857731665685</v>
      </c>
      <c r="BA12" s="17">
        <v>0</v>
      </c>
      <c r="BB12" s="17"/>
      <c r="BC12" s="17">
        <v>0.17448316487293999</v>
      </c>
      <c r="BD12" s="17">
        <v>5.9993011922997899E-2</v>
      </c>
      <c r="BE12" s="17">
        <v>0.100233151196226</v>
      </c>
      <c r="BF12" s="17">
        <v>0.22232658580562001</v>
      </c>
      <c r="BG12" s="17">
        <v>0.109959918520109</v>
      </c>
      <c r="BH12" s="17"/>
      <c r="BI12" s="17">
        <v>0.113283580851888</v>
      </c>
      <c r="BJ12" s="17"/>
      <c r="BK12" s="17">
        <v>0.16186550118176099</v>
      </c>
      <c r="BL12" s="17">
        <v>9.2486030691986298E-2</v>
      </c>
      <c r="BM12" s="17">
        <v>0.100157022282232</v>
      </c>
      <c r="BN12" s="17">
        <v>0.21663458316561801</v>
      </c>
      <c r="BO12" s="17"/>
      <c r="BP12" s="17">
        <v>3.0983826369512298E-2</v>
      </c>
      <c r="BQ12" s="17">
        <v>0.102631775280922</v>
      </c>
      <c r="BR12" s="17">
        <v>0.25704686035657298</v>
      </c>
      <c r="BS12" s="17">
        <v>0</v>
      </c>
      <c r="BT12" s="17">
        <v>0.71105306452412598</v>
      </c>
      <c r="BU12" s="17"/>
      <c r="BV12" s="17">
        <v>1.6869789403254402E-2</v>
      </c>
      <c r="BW12" s="17">
        <v>4.4831732496767002E-2</v>
      </c>
      <c r="BX12" s="17">
        <v>6.4456497678450297E-2</v>
      </c>
      <c r="BY12" s="17">
        <v>1.26320593415504E-2</v>
      </c>
      <c r="BZ12" s="17">
        <v>0.719135160094173</v>
      </c>
      <c r="CA12" s="17"/>
      <c r="CB12" s="17">
        <v>3.5989119912430298E-2</v>
      </c>
      <c r="CC12" s="17">
        <v>0.158828730459256</v>
      </c>
      <c r="CD12" s="17"/>
      <c r="CE12" s="17">
        <v>4.7621169296356701E-2</v>
      </c>
      <c r="CF12" s="17"/>
      <c r="CG12" s="17">
        <v>2.8550259508625199E-2</v>
      </c>
    </row>
    <row r="13" spans="2:85" x14ac:dyDescent="0.35">
      <c r="B13" s="18" t="s">
        <v>78</v>
      </c>
      <c r="C13" s="17">
        <v>0.19248043306395199</v>
      </c>
      <c r="D13" s="17">
        <v>0.26664190554623601</v>
      </c>
      <c r="E13" s="17">
        <v>0.12533551151716599</v>
      </c>
      <c r="F13" s="17"/>
      <c r="G13" s="17">
        <v>1.1058109540308499E-2</v>
      </c>
      <c r="H13" s="17">
        <v>0.12662435191975499</v>
      </c>
      <c r="I13" s="17">
        <v>0.26941231951163902</v>
      </c>
      <c r="J13" s="17">
        <v>0.17228637411748199</v>
      </c>
      <c r="K13" s="17">
        <v>0.31677718238364699</v>
      </c>
      <c r="L13" s="17">
        <v>0.25156676618191998</v>
      </c>
      <c r="M13" s="17"/>
      <c r="N13" s="17">
        <v>0.156432552473279</v>
      </c>
      <c r="O13" s="17">
        <v>0.17896518929473901</v>
      </c>
      <c r="P13" s="17">
        <v>0.18691138911330599</v>
      </c>
      <c r="Q13" s="17">
        <v>0.252390480975971</v>
      </c>
      <c r="R13" s="17"/>
      <c r="S13" s="17">
        <v>0.12683493795982101</v>
      </c>
      <c r="T13" s="17">
        <v>0.20825097077111601</v>
      </c>
      <c r="U13" s="17">
        <v>0.25619724271808397</v>
      </c>
      <c r="V13" s="17">
        <v>0.25722701110975299</v>
      </c>
      <c r="W13" s="17">
        <v>0.19222267781875499</v>
      </c>
      <c r="X13" s="17">
        <v>0.237608219625007</v>
      </c>
      <c r="Y13" s="17">
        <v>6.9171894595335501E-2</v>
      </c>
      <c r="Z13" s="17">
        <v>0.23927982379846699</v>
      </c>
      <c r="AA13" s="17">
        <v>0.206236012482585</v>
      </c>
      <c r="AB13" s="17">
        <v>0.14948777700392901</v>
      </c>
      <c r="AC13" s="17">
        <v>0.169293875388038</v>
      </c>
      <c r="AD13" s="17">
        <v>0.27761658852149201</v>
      </c>
      <c r="AE13" s="17"/>
      <c r="AF13" s="17">
        <v>0.348938701467569</v>
      </c>
      <c r="AG13" s="17">
        <v>0.45322819162245398</v>
      </c>
      <c r="AH13" s="17">
        <v>0.16265195698082199</v>
      </c>
      <c r="AI13" s="17">
        <v>0.187471436230019</v>
      </c>
      <c r="AJ13" s="17">
        <v>3.81033990587809E-2</v>
      </c>
      <c r="AK13" s="17">
        <v>0.24720331280532701</v>
      </c>
      <c r="AL13" s="17">
        <v>0.13770765516695499</v>
      </c>
      <c r="AM13" s="17">
        <v>0.224746253013061</v>
      </c>
      <c r="AN13" s="17">
        <v>0.17980321790399101</v>
      </c>
      <c r="AO13" s="17">
        <v>0.31839465808532602</v>
      </c>
      <c r="AP13" s="17">
        <v>0.16079578595861399</v>
      </c>
      <c r="AQ13" s="17">
        <v>0.40360008172753598</v>
      </c>
      <c r="AR13" s="17">
        <v>0.24356006933142199</v>
      </c>
      <c r="AS13" s="17">
        <v>0</v>
      </c>
      <c r="AT13" s="17">
        <v>0.20521782758395399</v>
      </c>
      <c r="AU13" s="17">
        <v>0.117481091792207</v>
      </c>
      <c r="AV13" s="17"/>
      <c r="AW13" s="17">
        <v>0.24360409062565799</v>
      </c>
      <c r="AX13" s="17">
        <v>0.209547023056115</v>
      </c>
      <c r="AY13" s="17">
        <v>0.110038417212256</v>
      </c>
      <c r="AZ13" s="17">
        <v>0.18222595351066601</v>
      </c>
      <c r="BA13" s="17">
        <v>0.15399124813754</v>
      </c>
      <c r="BB13" s="17"/>
      <c r="BC13" s="17">
        <v>0.13547324326365201</v>
      </c>
      <c r="BD13" s="17">
        <v>0.25354888668368197</v>
      </c>
      <c r="BE13" s="17">
        <v>0.21357231893307799</v>
      </c>
      <c r="BF13" s="17">
        <v>4.6906781431134803E-2</v>
      </c>
      <c r="BG13" s="17">
        <v>0.23070432112884501</v>
      </c>
      <c r="BH13" s="17"/>
      <c r="BI13" s="17">
        <v>0.21375143477800601</v>
      </c>
      <c r="BJ13" s="17"/>
      <c r="BK13" s="17">
        <v>0.187270343080119</v>
      </c>
      <c r="BL13" s="17">
        <v>0.26940377706626301</v>
      </c>
      <c r="BM13" s="17">
        <v>0.16559102703373299</v>
      </c>
      <c r="BN13" s="17">
        <v>0</v>
      </c>
      <c r="BO13" s="17"/>
      <c r="BP13" s="17">
        <v>0.18715363255124501</v>
      </c>
      <c r="BQ13" s="17">
        <v>0.10468587779906501</v>
      </c>
      <c r="BR13" s="17">
        <v>0</v>
      </c>
      <c r="BS13" s="17">
        <v>0.83985889740304598</v>
      </c>
      <c r="BT13" s="17">
        <v>0</v>
      </c>
      <c r="BU13" s="17"/>
      <c r="BV13" s="17">
        <v>0</v>
      </c>
      <c r="BW13" s="17">
        <v>3.1477873822041202E-2</v>
      </c>
      <c r="BX13" s="17">
        <v>4.5698998492016502E-2</v>
      </c>
      <c r="BY13" s="17">
        <v>0.80436689062010502</v>
      </c>
      <c r="BZ13" s="17">
        <v>0</v>
      </c>
      <c r="CA13" s="17"/>
      <c r="CB13" s="17">
        <v>0.48920875616461101</v>
      </c>
      <c r="CC13" s="17">
        <v>2.40494436224023E-2</v>
      </c>
      <c r="CD13" s="17"/>
      <c r="CE13" s="17">
        <v>3.34364316274611E-2</v>
      </c>
      <c r="CF13" s="17"/>
      <c r="CG13" s="17">
        <v>0.28112053006367999</v>
      </c>
    </row>
    <row r="14" spans="2:85" x14ac:dyDescent="0.35">
      <c r="B14" s="18" t="s">
        <v>231</v>
      </c>
      <c r="C14" s="17">
        <v>2.4393561461517301E-2</v>
      </c>
      <c r="D14" s="17">
        <v>3.9626848489078902E-2</v>
      </c>
      <c r="E14" s="17">
        <v>1.12083367077279E-2</v>
      </c>
      <c r="F14" s="17"/>
      <c r="G14" s="17">
        <v>0</v>
      </c>
      <c r="H14" s="17">
        <v>0.107585890716569</v>
      </c>
      <c r="I14" s="17">
        <v>1.6988267845597701E-2</v>
      </c>
      <c r="J14" s="17">
        <v>0</v>
      </c>
      <c r="K14" s="17">
        <v>0</v>
      </c>
      <c r="L14" s="17">
        <v>1.5115124730147599E-2</v>
      </c>
      <c r="M14" s="17"/>
      <c r="N14" s="17">
        <v>1.7455544606094699E-2</v>
      </c>
      <c r="O14" s="17">
        <v>1.1694758682054201E-2</v>
      </c>
      <c r="P14" s="17">
        <v>6.0595023693054903E-2</v>
      </c>
      <c r="Q14" s="17">
        <v>1.46438685596414E-2</v>
      </c>
      <c r="R14" s="17"/>
      <c r="S14" s="17">
        <v>1.14865518982017E-2</v>
      </c>
      <c r="T14" s="17">
        <v>3.4473439903120399E-2</v>
      </c>
      <c r="U14" s="17">
        <v>0</v>
      </c>
      <c r="V14" s="17">
        <v>0</v>
      </c>
      <c r="W14" s="17">
        <v>3.3342064597706202E-2</v>
      </c>
      <c r="X14" s="17">
        <v>2.6549031914762201E-2</v>
      </c>
      <c r="Y14" s="17">
        <v>0</v>
      </c>
      <c r="Z14" s="17">
        <v>0</v>
      </c>
      <c r="AA14" s="17">
        <v>0</v>
      </c>
      <c r="AB14" s="17">
        <v>0.17195080282813099</v>
      </c>
      <c r="AC14" s="17">
        <v>0</v>
      </c>
      <c r="AD14" s="17">
        <v>0</v>
      </c>
      <c r="AE14" s="17"/>
      <c r="AF14" s="17">
        <v>0</v>
      </c>
      <c r="AG14" s="17">
        <v>0</v>
      </c>
      <c r="AH14" s="17">
        <v>0</v>
      </c>
      <c r="AI14" s="17">
        <v>0</v>
      </c>
      <c r="AJ14" s="17">
        <v>0</v>
      </c>
      <c r="AK14" s="17">
        <v>0</v>
      </c>
      <c r="AL14" s="17">
        <v>3.2669577495182997E-2</v>
      </c>
      <c r="AM14" s="17">
        <v>4.1909341645755702E-2</v>
      </c>
      <c r="AN14" s="17">
        <v>8.6182671148562803E-2</v>
      </c>
      <c r="AO14" s="17">
        <v>0</v>
      </c>
      <c r="AP14" s="17">
        <v>3.5888687624178003E-2</v>
      </c>
      <c r="AQ14" s="17">
        <v>5.7862004249229902E-2</v>
      </c>
      <c r="AR14" s="17">
        <v>0</v>
      </c>
      <c r="AS14" s="17">
        <v>0</v>
      </c>
      <c r="AT14" s="17">
        <v>0</v>
      </c>
      <c r="AU14" s="17">
        <v>5.60252712641299E-2</v>
      </c>
      <c r="AV14" s="17"/>
      <c r="AW14" s="17">
        <v>1.22629713437186E-2</v>
      </c>
      <c r="AX14" s="17">
        <v>1.02354921775647E-2</v>
      </c>
      <c r="AY14" s="17">
        <v>2.8651679271967899E-2</v>
      </c>
      <c r="AZ14" s="17">
        <v>0</v>
      </c>
      <c r="BA14" s="17">
        <v>7.73147606656618E-2</v>
      </c>
      <c r="BB14" s="17"/>
      <c r="BC14" s="17">
        <v>3.9770094747310802E-2</v>
      </c>
      <c r="BD14" s="17">
        <v>4.8018654895373603E-2</v>
      </c>
      <c r="BE14" s="17">
        <v>9.6872711522664103E-3</v>
      </c>
      <c r="BF14" s="17">
        <v>0</v>
      </c>
      <c r="BG14" s="17">
        <v>0</v>
      </c>
      <c r="BH14" s="17"/>
      <c r="BI14" s="17">
        <v>2.6694239724752902E-2</v>
      </c>
      <c r="BJ14" s="17"/>
      <c r="BK14" s="17">
        <v>2.8715763619463899E-2</v>
      </c>
      <c r="BL14" s="17">
        <v>1.35091873539017E-2</v>
      </c>
      <c r="BM14" s="17">
        <v>2.9629600368512799E-2</v>
      </c>
      <c r="BN14" s="17">
        <v>0</v>
      </c>
      <c r="BO14" s="17"/>
      <c r="BP14" s="17">
        <v>2.01819148478278E-2</v>
      </c>
      <c r="BQ14" s="17">
        <v>2.00661883997224E-2</v>
      </c>
      <c r="BR14" s="17">
        <v>0</v>
      </c>
      <c r="BS14" s="17">
        <v>0</v>
      </c>
      <c r="BT14" s="17">
        <v>0</v>
      </c>
      <c r="BU14" s="17"/>
      <c r="BV14" s="17">
        <v>1.6164860027018099E-2</v>
      </c>
      <c r="BW14" s="17">
        <v>2.2598086616439299E-2</v>
      </c>
      <c r="BX14" s="17">
        <v>0</v>
      </c>
      <c r="BY14" s="17">
        <v>1.6770734499641799E-2</v>
      </c>
      <c r="BZ14" s="17">
        <v>3.2444439059052498E-2</v>
      </c>
      <c r="CA14" s="17"/>
      <c r="CB14" s="17">
        <v>2.88089823155574E-2</v>
      </c>
      <c r="CC14" s="17">
        <v>2.1887249642424299E-2</v>
      </c>
      <c r="CD14" s="17"/>
      <c r="CE14" s="17">
        <v>2.40041427935625E-2</v>
      </c>
      <c r="CF14" s="17"/>
      <c r="CG14" s="17">
        <v>4.7555384258847103E-2</v>
      </c>
    </row>
    <row r="15" spans="2:85" x14ac:dyDescent="0.35">
      <c r="B15" s="18" t="s">
        <v>232</v>
      </c>
      <c r="C15" s="17">
        <v>5.28686872196829E-3</v>
      </c>
      <c r="D15" s="17">
        <v>0</v>
      </c>
      <c r="E15" s="17">
        <v>9.9067989175918997E-3</v>
      </c>
      <c r="F15" s="17"/>
      <c r="G15" s="17">
        <v>3.4349077744709897E-2</v>
      </c>
      <c r="H15" s="17">
        <v>0</v>
      </c>
      <c r="I15" s="17">
        <v>0</v>
      </c>
      <c r="J15" s="17">
        <v>0</v>
      </c>
      <c r="K15" s="17">
        <v>0</v>
      </c>
      <c r="L15" s="17">
        <v>0</v>
      </c>
      <c r="M15" s="17"/>
      <c r="N15" s="17">
        <v>0</v>
      </c>
      <c r="O15" s="17">
        <v>0</v>
      </c>
      <c r="P15" s="17">
        <v>2.45351266735537E-2</v>
      </c>
      <c r="Q15" s="17">
        <v>0</v>
      </c>
      <c r="R15" s="17"/>
      <c r="S15" s="17">
        <v>0</v>
      </c>
      <c r="T15" s="17">
        <v>0</v>
      </c>
      <c r="U15" s="17">
        <v>0</v>
      </c>
      <c r="V15" s="17">
        <v>4.9180219834549503E-2</v>
      </c>
      <c r="W15" s="17">
        <v>0</v>
      </c>
      <c r="X15" s="17">
        <v>0</v>
      </c>
      <c r="Y15" s="17">
        <v>0</v>
      </c>
      <c r="Z15" s="17">
        <v>0</v>
      </c>
      <c r="AA15" s="17">
        <v>0</v>
      </c>
      <c r="AB15" s="17">
        <v>0</v>
      </c>
      <c r="AC15" s="17">
        <v>0</v>
      </c>
      <c r="AD15" s="17">
        <v>0</v>
      </c>
      <c r="AE15" s="17"/>
      <c r="AF15" s="17">
        <v>0</v>
      </c>
      <c r="AG15" s="17">
        <v>0</v>
      </c>
      <c r="AH15" s="17">
        <v>0</v>
      </c>
      <c r="AI15" s="17">
        <v>0</v>
      </c>
      <c r="AJ15" s="17">
        <v>0</v>
      </c>
      <c r="AK15" s="17">
        <v>0</v>
      </c>
      <c r="AL15" s="17">
        <v>4.9033795173716498E-2</v>
      </c>
      <c r="AM15" s="17">
        <v>0</v>
      </c>
      <c r="AN15" s="17">
        <v>0</v>
      </c>
      <c r="AO15" s="17">
        <v>0</v>
      </c>
      <c r="AP15" s="17">
        <v>0</v>
      </c>
      <c r="AQ15" s="17">
        <v>0</v>
      </c>
      <c r="AR15" s="17">
        <v>0</v>
      </c>
      <c r="AS15" s="17">
        <v>0</v>
      </c>
      <c r="AT15" s="17">
        <v>0</v>
      </c>
      <c r="AU15" s="17">
        <v>0</v>
      </c>
      <c r="AV15" s="17"/>
      <c r="AW15" s="17">
        <v>0</v>
      </c>
      <c r="AX15" s="17">
        <v>0</v>
      </c>
      <c r="AY15" s="17">
        <v>2.5195106506147098E-2</v>
      </c>
      <c r="AZ15" s="17">
        <v>0</v>
      </c>
      <c r="BA15" s="17">
        <v>0</v>
      </c>
      <c r="BB15" s="17"/>
      <c r="BC15" s="17">
        <v>0</v>
      </c>
      <c r="BD15" s="17">
        <v>0</v>
      </c>
      <c r="BE15" s="17">
        <v>1.4539633074303501E-2</v>
      </c>
      <c r="BF15" s="17">
        <v>0</v>
      </c>
      <c r="BG15" s="17">
        <v>0</v>
      </c>
      <c r="BH15" s="17"/>
      <c r="BI15" s="17">
        <v>6.7519879398692997E-3</v>
      </c>
      <c r="BJ15" s="17"/>
      <c r="BK15" s="17">
        <v>0</v>
      </c>
      <c r="BL15" s="17">
        <v>0</v>
      </c>
      <c r="BM15" s="17">
        <v>1.05301296181742E-2</v>
      </c>
      <c r="BN15" s="17">
        <v>0</v>
      </c>
      <c r="BO15" s="17"/>
      <c r="BP15" s="17">
        <v>0</v>
      </c>
      <c r="BQ15" s="17">
        <v>0</v>
      </c>
      <c r="BR15" s="17">
        <v>0</v>
      </c>
      <c r="BS15" s="17">
        <v>0</v>
      </c>
      <c r="BT15" s="17">
        <v>0</v>
      </c>
      <c r="BU15" s="17"/>
      <c r="BV15" s="17">
        <v>0</v>
      </c>
      <c r="BW15" s="17">
        <v>0</v>
      </c>
      <c r="BX15" s="17">
        <v>0</v>
      </c>
      <c r="BY15" s="17">
        <v>0</v>
      </c>
      <c r="BZ15" s="17">
        <v>0</v>
      </c>
      <c r="CA15" s="17"/>
      <c r="CB15" s="17">
        <v>0</v>
      </c>
      <c r="CC15" s="17">
        <v>8.2878378259072898E-3</v>
      </c>
      <c r="CD15" s="17"/>
      <c r="CE15" s="17">
        <v>0</v>
      </c>
      <c r="CF15" s="17"/>
      <c r="CG15" s="17">
        <v>0</v>
      </c>
    </row>
    <row r="16" spans="2:85" x14ac:dyDescent="0.35">
      <c r="B16" s="18" t="s">
        <v>233</v>
      </c>
      <c r="C16" s="17">
        <v>5.0867896120131401E-2</v>
      </c>
      <c r="D16" s="17">
        <v>2.7884350845816201E-2</v>
      </c>
      <c r="E16" s="17">
        <v>7.1040999331526494E-2</v>
      </c>
      <c r="F16" s="17"/>
      <c r="G16" s="17">
        <v>2.8981005952226201E-2</v>
      </c>
      <c r="H16" s="17">
        <v>2.77471681618509E-2</v>
      </c>
      <c r="I16" s="17">
        <v>6.7047184012478098E-2</v>
      </c>
      <c r="J16" s="17">
        <v>0.106783874461366</v>
      </c>
      <c r="K16" s="17">
        <v>7.0413175436026196E-2</v>
      </c>
      <c r="L16" s="17">
        <v>2.14250474143509E-2</v>
      </c>
      <c r="M16" s="17"/>
      <c r="N16" s="17">
        <v>0</v>
      </c>
      <c r="O16" s="17">
        <v>6.7711617632324403E-2</v>
      </c>
      <c r="P16" s="17">
        <v>7.7083820730887501E-2</v>
      </c>
      <c r="Q16" s="17">
        <v>6.04972630279818E-2</v>
      </c>
      <c r="R16" s="17"/>
      <c r="S16" s="17">
        <v>1.54168405019084E-2</v>
      </c>
      <c r="T16" s="17">
        <v>2.6114715821629698E-2</v>
      </c>
      <c r="U16" s="17">
        <v>3.6480934600784602E-2</v>
      </c>
      <c r="V16" s="17">
        <v>6.1044121453354097E-2</v>
      </c>
      <c r="W16" s="17">
        <v>0.100710887478246</v>
      </c>
      <c r="X16" s="17">
        <v>5.4648513638162297E-2</v>
      </c>
      <c r="Y16" s="17">
        <v>3.7517560769163003E-2</v>
      </c>
      <c r="Z16" s="17">
        <v>0</v>
      </c>
      <c r="AA16" s="17">
        <v>2.3769207619522701E-2</v>
      </c>
      <c r="AB16" s="17">
        <v>5.9664864534122598E-2</v>
      </c>
      <c r="AC16" s="17">
        <v>0</v>
      </c>
      <c r="AD16" s="17">
        <v>0.35693991411596299</v>
      </c>
      <c r="AE16" s="17"/>
      <c r="AF16" s="17">
        <v>0</v>
      </c>
      <c r="AG16" s="17">
        <v>0</v>
      </c>
      <c r="AH16" s="17">
        <v>0.14922285592859599</v>
      </c>
      <c r="AI16" s="17">
        <v>4.2313168999703402E-2</v>
      </c>
      <c r="AJ16" s="17">
        <v>0</v>
      </c>
      <c r="AK16" s="17">
        <v>8.7180099868428299E-2</v>
      </c>
      <c r="AL16" s="17">
        <v>4.3162439037173102E-2</v>
      </c>
      <c r="AM16" s="17">
        <v>6.2966993538323093E-2</v>
      </c>
      <c r="AN16" s="17">
        <v>6.8511573918477897E-2</v>
      </c>
      <c r="AO16" s="17">
        <v>0</v>
      </c>
      <c r="AP16" s="17">
        <v>0.100834454361271</v>
      </c>
      <c r="AQ16" s="17">
        <v>0</v>
      </c>
      <c r="AR16" s="17">
        <v>0</v>
      </c>
      <c r="AS16" s="17">
        <v>0</v>
      </c>
      <c r="AT16" s="17">
        <v>0</v>
      </c>
      <c r="AU16" s="17">
        <v>0</v>
      </c>
      <c r="AV16" s="17"/>
      <c r="AW16" s="17">
        <v>6.9409166520779594E-2</v>
      </c>
      <c r="AX16" s="17">
        <v>7.8866813840954605E-2</v>
      </c>
      <c r="AY16" s="17">
        <v>1.26054545205456E-2</v>
      </c>
      <c r="AZ16" s="17">
        <v>2.5327310230574201E-2</v>
      </c>
      <c r="BA16" s="17">
        <v>0</v>
      </c>
      <c r="BB16" s="17"/>
      <c r="BC16" s="17">
        <v>4.01416558020831E-2</v>
      </c>
      <c r="BD16" s="17">
        <v>7.5005783442290497E-3</v>
      </c>
      <c r="BE16" s="17">
        <v>7.5081441931758905E-2</v>
      </c>
      <c r="BF16" s="17">
        <v>7.5746924522494402E-2</v>
      </c>
      <c r="BG16" s="17">
        <v>0.190381196383375</v>
      </c>
      <c r="BH16" s="17"/>
      <c r="BI16" s="17">
        <v>5.15855717440796E-2</v>
      </c>
      <c r="BJ16" s="17"/>
      <c r="BK16" s="17">
        <v>8.0254838504415393E-2</v>
      </c>
      <c r="BL16" s="17">
        <v>5.58612326522685E-2</v>
      </c>
      <c r="BM16" s="17">
        <v>3.89340356171878E-2</v>
      </c>
      <c r="BN16" s="17">
        <v>0</v>
      </c>
      <c r="BO16" s="17"/>
      <c r="BP16" s="17">
        <v>1.49712370027655E-2</v>
      </c>
      <c r="BQ16" s="17">
        <v>1.5129976473237199E-2</v>
      </c>
      <c r="BR16" s="17">
        <v>3.7887925608614099E-2</v>
      </c>
      <c r="BS16" s="17">
        <v>0</v>
      </c>
      <c r="BT16" s="17">
        <v>4.1493967772437697E-2</v>
      </c>
      <c r="BU16" s="17"/>
      <c r="BV16" s="17">
        <v>2.8961293306142898E-2</v>
      </c>
      <c r="BW16" s="17">
        <v>0</v>
      </c>
      <c r="BX16" s="17">
        <v>0</v>
      </c>
      <c r="BY16" s="17">
        <v>0</v>
      </c>
      <c r="BZ16" s="17">
        <v>4.5396141166801803E-2</v>
      </c>
      <c r="CA16" s="17"/>
      <c r="CB16" s="17">
        <v>1.3857945663910199E-2</v>
      </c>
      <c r="CC16" s="17">
        <v>7.1875740970888904E-2</v>
      </c>
      <c r="CD16" s="17"/>
      <c r="CE16" s="17">
        <v>0</v>
      </c>
      <c r="CF16" s="17"/>
      <c r="CG16" s="17">
        <v>0</v>
      </c>
    </row>
    <row r="17" spans="2:85" x14ac:dyDescent="0.35">
      <c r="B17" s="18" t="s">
        <v>140</v>
      </c>
      <c r="C17" s="19">
        <v>0.19087734178586299</v>
      </c>
      <c r="D17" s="19">
        <v>0.12174424696477</v>
      </c>
      <c r="E17" s="19">
        <v>0.25167757851859002</v>
      </c>
      <c r="F17" s="19"/>
      <c r="G17" s="19">
        <v>0.219873741041091</v>
      </c>
      <c r="H17" s="19">
        <v>0.17725506746453401</v>
      </c>
      <c r="I17" s="19">
        <v>0.211219376799373</v>
      </c>
      <c r="J17" s="19">
        <v>0.22297346973204599</v>
      </c>
      <c r="K17" s="19">
        <v>0.205416519908725</v>
      </c>
      <c r="L17" s="19">
        <v>0.13677297933204699</v>
      </c>
      <c r="M17" s="19"/>
      <c r="N17" s="19">
        <v>0.20755511339774199</v>
      </c>
      <c r="O17" s="19">
        <v>0.157836842394355</v>
      </c>
      <c r="P17" s="19">
        <v>0.184120076810323</v>
      </c>
      <c r="Q17" s="19">
        <v>0.219861787808034</v>
      </c>
      <c r="R17" s="19"/>
      <c r="S17" s="19">
        <v>0.252615737195379</v>
      </c>
      <c r="T17" s="19">
        <v>0.18166999518688601</v>
      </c>
      <c r="U17" s="19">
        <v>0.26437137062304</v>
      </c>
      <c r="V17" s="19">
        <v>0.107415253219571</v>
      </c>
      <c r="W17" s="19">
        <v>0.189694392671029</v>
      </c>
      <c r="X17" s="19">
        <v>0.14272471516767399</v>
      </c>
      <c r="Y17" s="19">
        <v>0.122782107020192</v>
      </c>
      <c r="Z17" s="19">
        <v>0.36936009860169799</v>
      </c>
      <c r="AA17" s="19">
        <v>0.18567444953696299</v>
      </c>
      <c r="AB17" s="19">
        <v>8.1772665323781094E-2</v>
      </c>
      <c r="AC17" s="19">
        <v>0.39498003819259098</v>
      </c>
      <c r="AD17" s="19">
        <v>0.119453540472169</v>
      </c>
      <c r="AE17" s="19"/>
      <c r="AF17" s="19">
        <v>0.651061298532431</v>
      </c>
      <c r="AG17" s="19">
        <v>0</v>
      </c>
      <c r="AH17" s="19">
        <v>0.25488147974674702</v>
      </c>
      <c r="AI17" s="19">
        <v>0.11905994454392101</v>
      </c>
      <c r="AJ17" s="19">
        <v>8.75308903975901E-2</v>
      </c>
      <c r="AK17" s="19">
        <v>0.256026603123581</v>
      </c>
      <c r="AL17" s="19">
        <v>0.17710806379855401</v>
      </c>
      <c r="AM17" s="19">
        <v>0.24396318550459101</v>
      </c>
      <c r="AN17" s="19">
        <v>0.101107754880187</v>
      </c>
      <c r="AO17" s="19">
        <v>0.11791459705266399</v>
      </c>
      <c r="AP17" s="19">
        <v>0.214431790469052</v>
      </c>
      <c r="AQ17" s="19">
        <v>0.29393548823644</v>
      </c>
      <c r="AR17" s="19">
        <v>0.196960482906782</v>
      </c>
      <c r="AS17" s="19">
        <v>0</v>
      </c>
      <c r="AT17" s="19">
        <v>0</v>
      </c>
      <c r="AU17" s="19">
        <v>6.6566049900708205E-2</v>
      </c>
      <c r="AV17" s="19"/>
      <c r="AW17" s="19">
        <v>0.222072304454282</v>
      </c>
      <c r="AX17" s="19">
        <v>0.230103901476754</v>
      </c>
      <c r="AY17" s="19">
        <v>0.16668534826738601</v>
      </c>
      <c r="AZ17" s="19">
        <v>0.12826274708618399</v>
      </c>
      <c r="BA17" s="19">
        <v>0.19364540214425499</v>
      </c>
      <c r="BB17" s="19"/>
      <c r="BC17" s="19">
        <v>0.12732375935846399</v>
      </c>
      <c r="BD17" s="19">
        <v>0.17347913189710801</v>
      </c>
      <c r="BE17" s="19">
        <v>0.189755558645232</v>
      </c>
      <c r="BF17" s="19">
        <v>0.288257649058622</v>
      </c>
      <c r="BG17" s="19">
        <v>0.10344230533670901</v>
      </c>
      <c r="BH17" s="19"/>
      <c r="BI17" s="19">
        <v>0.164868209238068</v>
      </c>
      <c r="BJ17" s="19"/>
      <c r="BK17" s="19">
        <v>0.25784291064331</v>
      </c>
      <c r="BL17" s="19">
        <v>0.17675262222541399</v>
      </c>
      <c r="BM17" s="19">
        <v>0.155186771799111</v>
      </c>
      <c r="BN17" s="19">
        <v>0.45910947766277399</v>
      </c>
      <c r="BO17" s="19"/>
      <c r="BP17" s="19">
        <v>7.5191199578727705E-2</v>
      </c>
      <c r="BQ17" s="19">
        <v>0.18704172381891099</v>
      </c>
      <c r="BR17" s="19">
        <v>0.115457119745477</v>
      </c>
      <c r="BS17" s="19">
        <v>9.0761177585056599E-2</v>
      </c>
      <c r="BT17" s="19">
        <v>0.115658530311</v>
      </c>
      <c r="BU17" s="19"/>
      <c r="BV17" s="19">
        <v>0</v>
      </c>
      <c r="BW17" s="19">
        <v>0.127683134667222</v>
      </c>
      <c r="BX17" s="19">
        <v>0.18446027390505401</v>
      </c>
      <c r="BY17" s="19">
        <v>7.2602981051168095E-2</v>
      </c>
      <c r="BZ17" s="19">
        <v>0.14167659024602999</v>
      </c>
      <c r="CA17" s="19"/>
      <c r="CB17" s="19">
        <v>0.12745871346757801</v>
      </c>
      <c r="CC17" s="19">
        <v>0.22687546358649499</v>
      </c>
      <c r="CD17" s="19"/>
      <c r="CE17" s="19">
        <v>0.13562759754412301</v>
      </c>
      <c r="CF17" s="19"/>
      <c r="CG17" s="19">
        <v>9.4924589586508595E-2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383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373</v>
      </c>
      <c r="D7" s="10">
        <v>189</v>
      </c>
      <c r="E7" s="10">
        <v>184</v>
      </c>
      <c r="F7" s="10"/>
      <c r="G7" s="10">
        <v>23</v>
      </c>
      <c r="H7" s="10">
        <v>66</v>
      </c>
      <c r="I7" s="10">
        <v>61</v>
      </c>
      <c r="J7" s="10">
        <v>68</v>
      </c>
      <c r="K7" s="10">
        <v>67</v>
      </c>
      <c r="L7" s="10">
        <v>88</v>
      </c>
      <c r="M7" s="10"/>
      <c r="N7" s="10">
        <v>105</v>
      </c>
      <c r="O7" s="10">
        <v>112</v>
      </c>
      <c r="P7" s="10">
        <v>76</v>
      </c>
      <c r="Q7" s="10">
        <v>79</v>
      </c>
      <c r="R7" s="10"/>
      <c r="S7" s="10">
        <v>52</v>
      </c>
      <c r="T7" s="10">
        <v>56</v>
      </c>
      <c r="U7" s="10">
        <v>33</v>
      </c>
      <c r="V7" s="10">
        <v>34</v>
      </c>
      <c r="W7" s="10">
        <v>28</v>
      </c>
      <c r="X7" s="10">
        <v>34</v>
      </c>
      <c r="Y7" s="10">
        <v>27</v>
      </c>
      <c r="Z7" s="10">
        <v>14</v>
      </c>
      <c r="AA7" s="10">
        <v>43</v>
      </c>
      <c r="AB7" s="10">
        <v>26</v>
      </c>
      <c r="AC7" s="10">
        <v>19</v>
      </c>
      <c r="AD7" s="10">
        <v>7</v>
      </c>
      <c r="AE7" s="10"/>
      <c r="AF7" s="10">
        <v>3</v>
      </c>
      <c r="AG7" s="10">
        <v>12</v>
      </c>
      <c r="AH7" s="10">
        <v>26</v>
      </c>
      <c r="AI7" s="10">
        <v>23</v>
      </c>
      <c r="AJ7" s="10">
        <v>32</v>
      </c>
      <c r="AK7" s="10">
        <v>37</v>
      </c>
      <c r="AL7" s="10">
        <v>34</v>
      </c>
      <c r="AM7" s="10">
        <v>26</v>
      </c>
      <c r="AN7" s="10">
        <v>23</v>
      </c>
      <c r="AO7" s="10">
        <v>16</v>
      </c>
      <c r="AP7" s="10">
        <v>36</v>
      </c>
      <c r="AQ7" s="10">
        <v>31</v>
      </c>
      <c r="AR7" s="10">
        <v>17</v>
      </c>
      <c r="AS7" s="10">
        <v>9</v>
      </c>
      <c r="AT7" s="10">
        <v>12</v>
      </c>
      <c r="AU7" s="10">
        <v>20</v>
      </c>
      <c r="AV7" s="10"/>
      <c r="AW7" s="10">
        <v>79</v>
      </c>
      <c r="AX7" s="10">
        <v>81</v>
      </c>
      <c r="AY7" s="10">
        <v>111</v>
      </c>
      <c r="AZ7" s="10">
        <v>36</v>
      </c>
      <c r="BA7" s="10">
        <v>7</v>
      </c>
      <c r="BB7" s="10"/>
      <c r="BC7" s="10">
        <v>30</v>
      </c>
      <c r="BD7" s="10">
        <v>131</v>
      </c>
      <c r="BE7" s="10">
        <v>148</v>
      </c>
      <c r="BF7" s="10">
        <v>48</v>
      </c>
      <c r="BG7" s="10">
        <v>16</v>
      </c>
      <c r="BH7" s="10"/>
      <c r="BI7" s="10">
        <v>296</v>
      </c>
      <c r="BJ7" s="10"/>
      <c r="BK7" s="10">
        <v>67</v>
      </c>
      <c r="BL7" s="10">
        <v>95</v>
      </c>
      <c r="BM7" s="10">
        <v>203</v>
      </c>
      <c r="BN7" s="10">
        <v>8</v>
      </c>
      <c r="BO7" s="10"/>
      <c r="BP7" s="10">
        <v>70</v>
      </c>
      <c r="BQ7" s="10">
        <v>152</v>
      </c>
      <c r="BR7" s="10">
        <v>25</v>
      </c>
      <c r="BS7" s="10">
        <v>45</v>
      </c>
      <c r="BT7" s="10">
        <v>24</v>
      </c>
      <c r="BU7" s="10"/>
      <c r="BV7" s="10">
        <v>58</v>
      </c>
      <c r="BW7" s="10">
        <v>83</v>
      </c>
      <c r="BX7" s="10">
        <v>37</v>
      </c>
      <c r="BY7" s="10">
        <v>87</v>
      </c>
      <c r="BZ7" s="10">
        <v>37</v>
      </c>
      <c r="CA7" s="10"/>
      <c r="CB7" s="10">
        <v>136</v>
      </c>
      <c r="CC7" s="10">
        <v>237</v>
      </c>
      <c r="CD7" s="10"/>
      <c r="CE7" s="10">
        <v>73</v>
      </c>
      <c r="CF7" s="10"/>
      <c r="CG7" s="10">
        <v>37</v>
      </c>
    </row>
    <row r="8" spans="2:85" ht="30" customHeight="1" x14ac:dyDescent="0.35">
      <c r="B8" s="11" t="s">
        <v>20</v>
      </c>
      <c r="C8" s="11">
        <v>369</v>
      </c>
      <c r="D8" s="11">
        <v>186</v>
      </c>
      <c r="E8" s="11">
        <v>183</v>
      </c>
      <c r="F8" s="11"/>
      <c r="G8" s="11">
        <v>43</v>
      </c>
      <c r="H8" s="11">
        <v>62</v>
      </c>
      <c r="I8" s="11">
        <v>56</v>
      </c>
      <c r="J8" s="11">
        <v>66</v>
      </c>
      <c r="K8" s="11">
        <v>61</v>
      </c>
      <c r="L8" s="11">
        <v>82</v>
      </c>
      <c r="M8" s="11"/>
      <c r="N8" s="11">
        <v>97</v>
      </c>
      <c r="O8" s="11">
        <v>110</v>
      </c>
      <c r="P8" s="11">
        <v>77</v>
      </c>
      <c r="Q8" s="11">
        <v>85</v>
      </c>
      <c r="R8" s="11"/>
      <c r="S8" s="11">
        <v>47</v>
      </c>
      <c r="T8" s="11">
        <v>54</v>
      </c>
      <c r="U8" s="11">
        <v>28</v>
      </c>
      <c r="V8" s="11">
        <v>35</v>
      </c>
      <c r="W8" s="11">
        <v>25</v>
      </c>
      <c r="X8" s="11">
        <v>30</v>
      </c>
      <c r="Y8" s="11">
        <v>27</v>
      </c>
      <c r="Z8" s="11">
        <v>17</v>
      </c>
      <c r="AA8" s="11">
        <v>41</v>
      </c>
      <c r="AB8" s="11">
        <v>34</v>
      </c>
      <c r="AC8" s="11">
        <v>19</v>
      </c>
      <c r="AD8" s="11">
        <v>12</v>
      </c>
      <c r="AE8" s="11"/>
      <c r="AF8" s="11">
        <v>3</v>
      </c>
      <c r="AG8" s="11">
        <v>14</v>
      </c>
      <c r="AH8" s="11">
        <v>26</v>
      </c>
      <c r="AI8" s="11">
        <v>23</v>
      </c>
      <c r="AJ8" s="11">
        <v>34</v>
      </c>
      <c r="AK8" s="11">
        <v>40</v>
      </c>
      <c r="AL8" s="11">
        <v>33</v>
      </c>
      <c r="AM8" s="11">
        <v>25</v>
      </c>
      <c r="AN8" s="11">
        <v>26</v>
      </c>
      <c r="AO8" s="11">
        <v>16</v>
      </c>
      <c r="AP8" s="11">
        <v>34</v>
      </c>
      <c r="AQ8" s="11">
        <v>29</v>
      </c>
      <c r="AR8" s="11">
        <v>16</v>
      </c>
      <c r="AS8" s="11">
        <v>8</v>
      </c>
      <c r="AT8" s="11">
        <v>12</v>
      </c>
      <c r="AU8" s="11">
        <v>16</v>
      </c>
      <c r="AV8" s="11"/>
      <c r="AW8" s="11">
        <v>79</v>
      </c>
      <c r="AX8" s="11">
        <v>89</v>
      </c>
      <c r="AY8" s="11">
        <v>108</v>
      </c>
      <c r="AZ8" s="11">
        <v>32</v>
      </c>
      <c r="BA8" s="11">
        <v>7</v>
      </c>
      <c r="BB8" s="11"/>
      <c r="BC8" s="11">
        <v>32</v>
      </c>
      <c r="BD8" s="11">
        <v>128</v>
      </c>
      <c r="BE8" s="11">
        <v>146</v>
      </c>
      <c r="BF8" s="11">
        <v>47</v>
      </c>
      <c r="BG8" s="11">
        <v>16</v>
      </c>
      <c r="BH8" s="11"/>
      <c r="BI8" s="11">
        <v>292</v>
      </c>
      <c r="BJ8" s="11"/>
      <c r="BK8" s="11">
        <v>73</v>
      </c>
      <c r="BL8" s="11">
        <v>90</v>
      </c>
      <c r="BM8" s="11">
        <v>197</v>
      </c>
      <c r="BN8" s="11">
        <v>9</v>
      </c>
      <c r="BO8" s="11"/>
      <c r="BP8" s="11">
        <v>65</v>
      </c>
      <c r="BQ8" s="11">
        <v>149</v>
      </c>
      <c r="BR8" s="11">
        <v>25</v>
      </c>
      <c r="BS8" s="11">
        <v>43</v>
      </c>
      <c r="BT8" s="11">
        <v>26</v>
      </c>
      <c r="BU8" s="11"/>
      <c r="BV8" s="11">
        <v>52</v>
      </c>
      <c r="BW8" s="11">
        <v>82</v>
      </c>
      <c r="BX8" s="11">
        <v>37</v>
      </c>
      <c r="BY8" s="11">
        <v>86</v>
      </c>
      <c r="BZ8" s="11">
        <v>41</v>
      </c>
      <c r="CA8" s="11"/>
      <c r="CB8" s="11">
        <v>135</v>
      </c>
      <c r="CC8" s="11">
        <v>234</v>
      </c>
      <c r="CD8" s="11"/>
      <c r="CE8" s="11">
        <v>72</v>
      </c>
      <c r="CF8" s="11"/>
      <c r="CG8" s="11">
        <v>38</v>
      </c>
    </row>
    <row r="9" spans="2:85" x14ac:dyDescent="0.35">
      <c r="B9" s="18" t="s">
        <v>76</v>
      </c>
      <c r="C9" s="17">
        <v>0.12763611464910199</v>
      </c>
      <c r="D9" s="17">
        <v>0.177058315959744</v>
      </c>
      <c r="E9" s="17">
        <v>7.7363353332434603E-2</v>
      </c>
      <c r="F9" s="17"/>
      <c r="G9" s="17">
        <v>0.19965937923793201</v>
      </c>
      <c r="H9" s="17">
        <v>0.12808475423292601</v>
      </c>
      <c r="I9" s="17">
        <v>0.21482859355971101</v>
      </c>
      <c r="J9" s="17">
        <v>0.151023094650439</v>
      </c>
      <c r="K9" s="17">
        <v>6.8204146894826206E-2</v>
      </c>
      <c r="L9" s="17">
        <v>5.4879747154512097E-2</v>
      </c>
      <c r="M9" s="17"/>
      <c r="N9" s="17">
        <v>0.14824359476196999</v>
      </c>
      <c r="O9" s="17">
        <v>0.14101144049136399</v>
      </c>
      <c r="P9" s="17">
        <v>0.107746623366253</v>
      </c>
      <c r="Q9" s="17">
        <v>0.10585000848373</v>
      </c>
      <c r="R9" s="17"/>
      <c r="S9" s="17">
        <v>0.262531250026385</v>
      </c>
      <c r="T9" s="17">
        <v>4.8857230703720202E-2</v>
      </c>
      <c r="U9" s="17">
        <v>8.5844040228301194E-2</v>
      </c>
      <c r="V9" s="17">
        <v>0.124676004409849</v>
      </c>
      <c r="W9" s="17">
        <v>0.17949300999062101</v>
      </c>
      <c r="X9" s="17">
        <v>0.114611371600554</v>
      </c>
      <c r="Y9" s="17">
        <v>8.1019991065147096E-2</v>
      </c>
      <c r="Z9" s="17">
        <v>6.1440891969955301E-2</v>
      </c>
      <c r="AA9" s="17">
        <v>0.170596159114594</v>
      </c>
      <c r="AB9" s="17">
        <v>7.0369003632362703E-2</v>
      </c>
      <c r="AC9" s="17">
        <v>0.25241025194976902</v>
      </c>
      <c r="AD9" s="17">
        <v>0</v>
      </c>
      <c r="AE9" s="17"/>
      <c r="AF9" s="17">
        <v>0.27898889320021603</v>
      </c>
      <c r="AG9" s="17">
        <v>0</v>
      </c>
      <c r="AH9" s="17">
        <v>3.2252425035130802E-2</v>
      </c>
      <c r="AI9" s="17">
        <v>3.6262611757750501E-2</v>
      </c>
      <c r="AJ9" s="17">
        <v>0.25083454581943398</v>
      </c>
      <c r="AK9" s="17">
        <v>0.12283927693400799</v>
      </c>
      <c r="AL9" s="17">
        <v>0.23878324896474401</v>
      </c>
      <c r="AM9" s="17">
        <v>0.13500244410234499</v>
      </c>
      <c r="AN9" s="17">
        <v>0.10827509604546599</v>
      </c>
      <c r="AO9" s="17">
        <v>0.15955972780289299</v>
      </c>
      <c r="AP9" s="17">
        <v>0.18174056061038901</v>
      </c>
      <c r="AQ9" s="17">
        <v>9.0302723447535496E-2</v>
      </c>
      <c r="AR9" s="17">
        <v>0.11769297513745999</v>
      </c>
      <c r="AS9" s="17">
        <v>0</v>
      </c>
      <c r="AT9" s="17">
        <v>0.12111400290126</v>
      </c>
      <c r="AU9" s="17">
        <v>0.140401455627954</v>
      </c>
      <c r="AV9" s="17"/>
      <c r="AW9" s="17">
        <v>6.92758381451654E-2</v>
      </c>
      <c r="AX9" s="17">
        <v>0.15927137519266801</v>
      </c>
      <c r="AY9" s="17">
        <v>0.179083989541793</v>
      </c>
      <c r="AZ9" s="17">
        <v>0.12339754478854099</v>
      </c>
      <c r="BA9" s="17">
        <v>9.0492251351812797E-2</v>
      </c>
      <c r="BB9" s="17"/>
      <c r="BC9" s="17">
        <v>0.23291167769037199</v>
      </c>
      <c r="BD9" s="17">
        <v>0.180444710587158</v>
      </c>
      <c r="BE9" s="17">
        <v>8.4662774062900403E-2</v>
      </c>
      <c r="BF9" s="17">
        <v>9.0320883305687702E-2</v>
      </c>
      <c r="BG9" s="17">
        <v>0</v>
      </c>
      <c r="BH9" s="17"/>
      <c r="BI9" s="17">
        <v>0.1210874908933</v>
      </c>
      <c r="BJ9" s="17"/>
      <c r="BK9" s="17">
        <v>0.176644388752146</v>
      </c>
      <c r="BL9" s="17">
        <v>6.7944001483678296E-2</v>
      </c>
      <c r="BM9" s="17">
        <v>0.13792246597438801</v>
      </c>
      <c r="BN9" s="17">
        <v>0.102829752638816</v>
      </c>
      <c r="BO9" s="17"/>
      <c r="BP9" s="17">
        <v>2.653914171035E-2</v>
      </c>
      <c r="BQ9" s="17">
        <v>0.276532216279197</v>
      </c>
      <c r="BR9" s="17">
        <v>3.3354626378437897E-2</v>
      </c>
      <c r="BS9" s="17">
        <v>0</v>
      </c>
      <c r="BT9" s="17">
        <v>6.05106810862822E-2</v>
      </c>
      <c r="BU9" s="17"/>
      <c r="BV9" s="17">
        <v>4.5282896777858503E-2</v>
      </c>
      <c r="BW9" s="17">
        <v>0.52517997471917799</v>
      </c>
      <c r="BX9" s="17">
        <v>0</v>
      </c>
      <c r="BY9" s="17">
        <v>0</v>
      </c>
      <c r="BZ9" s="17">
        <v>0</v>
      </c>
      <c r="CA9" s="17"/>
      <c r="CB9" s="17">
        <v>0.10942773382782001</v>
      </c>
      <c r="CC9" s="17">
        <v>0.13819200993990599</v>
      </c>
      <c r="CD9" s="17"/>
      <c r="CE9" s="17">
        <v>0.54910957703541796</v>
      </c>
      <c r="CF9" s="17"/>
      <c r="CG9" s="17">
        <v>0.23851066096823501</v>
      </c>
    </row>
    <row r="10" spans="2:85" x14ac:dyDescent="0.35">
      <c r="B10" s="18" t="s">
        <v>75</v>
      </c>
      <c r="C10" s="17">
        <v>0.13883074982392599</v>
      </c>
      <c r="D10" s="17">
        <v>0.148246805299628</v>
      </c>
      <c r="E10" s="17">
        <v>0.12925264328635799</v>
      </c>
      <c r="F10" s="17"/>
      <c r="G10" s="17">
        <v>5.71770811970378E-2</v>
      </c>
      <c r="H10" s="17">
        <v>9.5555742299528595E-2</v>
      </c>
      <c r="I10" s="17">
        <v>7.6529012131956495E-2</v>
      </c>
      <c r="J10" s="17">
        <v>0.13266031520829999</v>
      </c>
      <c r="K10" s="17">
        <v>0.15513951321143801</v>
      </c>
      <c r="L10" s="17">
        <v>0.25035513550508498</v>
      </c>
      <c r="M10" s="17"/>
      <c r="N10" s="17">
        <v>0.17225965186277101</v>
      </c>
      <c r="O10" s="17">
        <v>0.157661012971681</v>
      </c>
      <c r="P10" s="17">
        <v>0.12524292710016299</v>
      </c>
      <c r="Q10" s="17">
        <v>8.9722373950616094E-2</v>
      </c>
      <c r="R10" s="17"/>
      <c r="S10" s="17">
        <v>6.8522138550570696E-2</v>
      </c>
      <c r="T10" s="17">
        <v>0.21664816484878199</v>
      </c>
      <c r="U10" s="17">
        <v>0.224052532302008</v>
      </c>
      <c r="V10" s="17">
        <v>0.111887958455528</v>
      </c>
      <c r="W10" s="17">
        <v>0.19636395226825601</v>
      </c>
      <c r="X10" s="17">
        <v>0.140347663864272</v>
      </c>
      <c r="Y10" s="17">
        <v>6.8842785851383301E-2</v>
      </c>
      <c r="Z10" s="17">
        <v>0.37180925108173801</v>
      </c>
      <c r="AA10" s="17">
        <v>8.1122235958626596E-2</v>
      </c>
      <c r="AB10" s="17">
        <v>0.10797898346946699</v>
      </c>
      <c r="AC10" s="17">
        <v>9.6186265496118098E-2</v>
      </c>
      <c r="AD10" s="17">
        <v>0</v>
      </c>
      <c r="AE10" s="17"/>
      <c r="AF10" s="17">
        <v>0</v>
      </c>
      <c r="AG10" s="17">
        <v>0</v>
      </c>
      <c r="AH10" s="17">
        <v>0.17826456552383699</v>
      </c>
      <c r="AI10" s="17">
        <v>0.107685113658641</v>
      </c>
      <c r="AJ10" s="17">
        <v>7.0587869127151703E-2</v>
      </c>
      <c r="AK10" s="17">
        <v>0.13741159030078001</v>
      </c>
      <c r="AL10" s="17">
        <v>0.15508550005080601</v>
      </c>
      <c r="AM10" s="17">
        <v>0.13874375000085901</v>
      </c>
      <c r="AN10" s="17">
        <v>0.12277785200550199</v>
      </c>
      <c r="AO10" s="17">
        <v>0.35110757308900598</v>
      </c>
      <c r="AP10" s="17">
        <v>0.155689104982351</v>
      </c>
      <c r="AQ10" s="17">
        <v>0.114648543073968</v>
      </c>
      <c r="AR10" s="17">
        <v>0.112002769506962</v>
      </c>
      <c r="AS10" s="17">
        <v>9.8128749226951806E-2</v>
      </c>
      <c r="AT10" s="17">
        <v>0.150041692519602</v>
      </c>
      <c r="AU10" s="17">
        <v>0.20026045669574999</v>
      </c>
      <c r="AV10" s="17"/>
      <c r="AW10" s="17">
        <v>0.16574921889956301</v>
      </c>
      <c r="AX10" s="17">
        <v>8.7595614421260307E-2</v>
      </c>
      <c r="AY10" s="17">
        <v>0.13071629387469999</v>
      </c>
      <c r="AZ10" s="17">
        <v>0.10306632323262099</v>
      </c>
      <c r="BA10" s="17">
        <v>0</v>
      </c>
      <c r="BB10" s="17"/>
      <c r="BC10" s="17">
        <v>0.210912359316246</v>
      </c>
      <c r="BD10" s="17">
        <v>0.140747328077508</v>
      </c>
      <c r="BE10" s="17">
        <v>0.14307869838807599</v>
      </c>
      <c r="BF10" s="17">
        <v>9.9674295981086597E-2</v>
      </c>
      <c r="BG10" s="17">
        <v>5.6941475548752903E-2</v>
      </c>
      <c r="BH10" s="17"/>
      <c r="BI10" s="17">
        <v>0.13897996296939899</v>
      </c>
      <c r="BJ10" s="17"/>
      <c r="BK10" s="17">
        <v>0.1382518852165</v>
      </c>
      <c r="BL10" s="17">
        <v>0.18342807933732899</v>
      </c>
      <c r="BM10" s="17">
        <v>0.119746189655278</v>
      </c>
      <c r="BN10" s="17">
        <v>0.111969937762383</v>
      </c>
      <c r="BO10" s="17"/>
      <c r="BP10" s="17">
        <v>0.52828261585713099</v>
      </c>
      <c r="BQ10" s="17">
        <v>5.8234289219096597E-2</v>
      </c>
      <c r="BR10" s="17">
        <v>7.2474724022699194E-2</v>
      </c>
      <c r="BS10" s="17">
        <v>4.2091824927061199E-2</v>
      </c>
      <c r="BT10" s="17">
        <v>3.7799610958569901E-2</v>
      </c>
      <c r="BU10" s="17"/>
      <c r="BV10" s="17">
        <v>0.72984758443375397</v>
      </c>
      <c r="BW10" s="17">
        <v>4.1446983359624802E-2</v>
      </c>
      <c r="BX10" s="17">
        <v>2.50171226312647E-2</v>
      </c>
      <c r="BY10" s="17">
        <v>4.8624273698442098E-2</v>
      </c>
      <c r="BZ10" s="17">
        <v>2.3918552082031499E-2</v>
      </c>
      <c r="CA10" s="17"/>
      <c r="CB10" s="17">
        <v>0.15417013917796499</v>
      </c>
      <c r="CC10" s="17">
        <v>0.129938087184926</v>
      </c>
      <c r="CD10" s="17"/>
      <c r="CE10" s="17">
        <v>4.6851679461918698E-2</v>
      </c>
      <c r="CF10" s="17"/>
      <c r="CG10" s="17">
        <v>9.1856010896379806E-2</v>
      </c>
    </row>
    <row r="11" spans="2:85" x14ac:dyDescent="0.35">
      <c r="B11" s="18" t="s">
        <v>77</v>
      </c>
      <c r="C11" s="17">
        <v>0.11802973140999699</v>
      </c>
      <c r="D11" s="17">
        <v>0.15011741436998599</v>
      </c>
      <c r="E11" s="17">
        <v>8.5389816880226801E-2</v>
      </c>
      <c r="F11" s="17"/>
      <c r="G11" s="17">
        <v>0.166686623545444</v>
      </c>
      <c r="H11" s="17">
        <v>0.120820051052847</v>
      </c>
      <c r="I11" s="17">
        <v>8.8040132830488005E-2</v>
      </c>
      <c r="J11" s="17">
        <v>0.135022998902321</v>
      </c>
      <c r="K11" s="17">
        <v>0.10912930231271201</v>
      </c>
      <c r="L11" s="17">
        <v>0.103788816385238</v>
      </c>
      <c r="M11" s="17"/>
      <c r="N11" s="17">
        <v>9.4592770589235695E-2</v>
      </c>
      <c r="O11" s="17">
        <v>0.160869122198597</v>
      </c>
      <c r="P11" s="17">
        <v>7.7547410633079905E-2</v>
      </c>
      <c r="Q11" s="17">
        <v>0.12693398968917799</v>
      </c>
      <c r="R11" s="17"/>
      <c r="S11" s="17">
        <v>0.12431865930218799</v>
      </c>
      <c r="T11" s="17">
        <v>0.14201705537955001</v>
      </c>
      <c r="U11" s="17">
        <v>0.129703845905801</v>
      </c>
      <c r="V11" s="17">
        <v>0.14004340367858301</v>
      </c>
      <c r="W11" s="17">
        <v>0</v>
      </c>
      <c r="X11" s="17">
        <v>0.16047793632323501</v>
      </c>
      <c r="Y11" s="17">
        <v>0.10246465494415501</v>
      </c>
      <c r="Z11" s="17">
        <v>0.193079896666108</v>
      </c>
      <c r="AA11" s="17">
        <v>9.02372562562338E-2</v>
      </c>
      <c r="AB11" s="17">
        <v>0.131321773642746</v>
      </c>
      <c r="AC11" s="17">
        <v>4.6861199225899597E-2</v>
      </c>
      <c r="AD11" s="17">
        <v>0.13006139816019799</v>
      </c>
      <c r="AE11" s="17"/>
      <c r="AF11" s="17">
        <v>0</v>
      </c>
      <c r="AG11" s="17">
        <v>6.2848332812788704E-2</v>
      </c>
      <c r="AH11" s="17">
        <v>0.106038465318629</v>
      </c>
      <c r="AI11" s="17">
        <v>5.1804064609321097E-2</v>
      </c>
      <c r="AJ11" s="17">
        <v>0.13881447984907</v>
      </c>
      <c r="AK11" s="17">
        <v>9.7924366025316803E-2</v>
      </c>
      <c r="AL11" s="17">
        <v>6.8017804662239306E-2</v>
      </c>
      <c r="AM11" s="17">
        <v>0.35439390369414397</v>
      </c>
      <c r="AN11" s="17">
        <v>0.24650714151579201</v>
      </c>
      <c r="AO11" s="17">
        <v>5.26187945397825E-2</v>
      </c>
      <c r="AP11" s="17">
        <v>5.0051055348293003E-2</v>
      </c>
      <c r="AQ11" s="17">
        <v>9.5318970665123195E-2</v>
      </c>
      <c r="AR11" s="17">
        <v>0.111708158871862</v>
      </c>
      <c r="AS11" s="17">
        <v>0</v>
      </c>
      <c r="AT11" s="17">
        <v>7.9206986848438604E-2</v>
      </c>
      <c r="AU11" s="17">
        <v>0.150643417849013</v>
      </c>
      <c r="AV11" s="17"/>
      <c r="AW11" s="17">
        <v>8.4217774784612301E-2</v>
      </c>
      <c r="AX11" s="17">
        <v>0.130128257024966</v>
      </c>
      <c r="AY11" s="17">
        <v>0.12421194838036401</v>
      </c>
      <c r="AZ11" s="17">
        <v>0.107721586762864</v>
      </c>
      <c r="BA11" s="17">
        <v>0.40707115492991702</v>
      </c>
      <c r="BB11" s="17"/>
      <c r="BC11" s="17">
        <v>0.17369260951704399</v>
      </c>
      <c r="BD11" s="17">
        <v>0.13100342902380999</v>
      </c>
      <c r="BE11" s="17">
        <v>0.10294864574208901</v>
      </c>
      <c r="BF11" s="17">
        <v>0.10898433343306201</v>
      </c>
      <c r="BG11" s="17">
        <v>6.81788571680087E-2</v>
      </c>
      <c r="BH11" s="17"/>
      <c r="BI11" s="17">
        <v>0.116268596561177</v>
      </c>
      <c r="BJ11" s="17"/>
      <c r="BK11" s="17">
        <v>0.150713547413836</v>
      </c>
      <c r="BL11" s="17">
        <v>8.3266417045792199E-2</v>
      </c>
      <c r="BM11" s="17">
        <v>0.12697860633382599</v>
      </c>
      <c r="BN11" s="17">
        <v>0</v>
      </c>
      <c r="BO11" s="17"/>
      <c r="BP11" s="17">
        <v>6.9870025798978996E-2</v>
      </c>
      <c r="BQ11" s="17">
        <v>0.109356070200535</v>
      </c>
      <c r="BR11" s="17">
        <v>0.66812328019099199</v>
      </c>
      <c r="BS11" s="17">
        <v>2.59510499592615E-2</v>
      </c>
      <c r="BT11" s="17">
        <v>7.2100556914962602E-2</v>
      </c>
      <c r="BU11" s="17"/>
      <c r="BV11" s="17">
        <v>2.9517562769094601E-2</v>
      </c>
      <c r="BW11" s="17">
        <v>7.0005677470670699E-2</v>
      </c>
      <c r="BX11" s="17">
        <v>0.79958669255279502</v>
      </c>
      <c r="BY11" s="17">
        <v>0</v>
      </c>
      <c r="BZ11" s="17">
        <v>8.4987379508208005E-2</v>
      </c>
      <c r="CA11" s="17"/>
      <c r="CB11" s="17">
        <v>2.72399969516928E-2</v>
      </c>
      <c r="CC11" s="17">
        <v>0.17066301823699201</v>
      </c>
      <c r="CD11" s="17"/>
      <c r="CE11" s="17">
        <v>5.3142410394656302E-2</v>
      </c>
      <c r="CF11" s="17"/>
      <c r="CG11" s="17">
        <v>0</v>
      </c>
    </row>
    <row r="12" spans="2:85" x14ac:dyDescent="0.35">
      <c r="B12" s="18" t="s">
        <v>79</v>
      </c>
      <c r="C12" s="17">
        <v>0.12354817297592301</v>
      </c>
      <c r="D12" s="17">
        <v>0.103064083854</v>
      </c>
      <c r="E12" s="17">
        <v>0.14438479489697101</v>
      </c>
      <c r="F12" s="17"/>
      <c r="G12" s="17">
        <v>0.33398256600195297</v>
      </c>
      <c r="H12" s="17">
        <v>0.18377927521426701</v>
      </c>
      <c r="I12" s="17">
        <v>9.3414743183653795E-2</v>
      </c>
      <c r="J12" s="17">
        <v>7.5796869778290504E-2</v>
      </c>
      <c r="K12" s="17">
        <v>0.110255505409629</v>
      </c>
      <c r="L12" s="17">
        <v>3.5972808403854903E-2</v>
      </c>
      <c r="M12" s="17"/>
      <c r="N12" s="17">
        <v>0.126182144336355</v>
      </c>
      <c r="O12" s="17">
        <v>0.113467544226446</v>
      </c>
      <c r="P12" s="17">
        <v>0.217288516907653</v>
      </c>
      <c r="Q12" s="17">
        <v>4.1453318520218302E-2</v>
      </c>
      <c r="R12" s="17"/>
      <c r="S12" s="17">
        <v>8.5424562399339404E-2</v>
      </c>
      <c r="T12" s="17">
        <v>9.39633016160457E-2</v>
      </c>
      <c r="U12" s="17">
        <v>0.19068721098387301</v>
      </c>
      <c r="V12" s="17">
        <v>0.16659013082261001</v>
      </c>
      <c r="W12" s="17">
        <v>9.1347207434021305E-2</v>
      </c>
      <c r="X12" s="17">
        <v>8.4530195654609397E-2</v>
      </c>
      <c r="Y12" s="17">
        <v>0.160324533271263</v>
      </c>
      <c r="Z12" s="17">
        <v>0</v>
      </c>
      <c r="AA12" s="17">
        <v>0.208822099042478</v>
      </c>
      <c r="AB12" s="17">
        <v>0.14864649952188699</v>
      </c>
      <c r="AC12" s="17">
        <v>4.8848389725204E-2</v>
      </c>
      <c r="AD12" s="17">
        <v>0.13213948601115699</v>
      </c>
      <c r="AE12" s="17"/>
      <c r="AF12" s="17">
        <v>0.72101110679978397</v>
      </c>
      <c r="AG12" s="17">
        <v>5.1694737718090203E-2</v>
      </c>
      <c r="AH12" s="17">
        <v>0.171203330083086</v>
      </c>
      <c r="AI12" s="17">
        <v>0.121162823841345</v>
      </c>
      <c r="AJ12" s="17">
        <v>0.124113677308163</v>
      </c>
      <c r="AK12" s="17">
        <v>0.111903265668755</v>
      </c>
      <c r="AL12" s="17">
        <v>7.6305187680066902E-2</v>
      </c>
      <c r="AM12" s="17">
        <v>3.5785452713254402E-2</v>
      </c>
      <c r="AN12" s="17">
        <v>0.209318266140051</v>
      </c>
      <c r="AO12" s="17">
        <v>0.114088701781364</v>
      </c>
      <c r="AP12" s="17">
        <v>7.2392369196671802E-2</v>
      </c>
      <c r="AQ12" s="17">
        <v>0.267586586991366</v>
      </c>
      <c r="AR12" s="17">
        <v>5.5107706557952801E-2</v>
      </c>
      <c r="AS12" s="17">
        <v>0</v>
      </c>
      <c r="AT12" s="17">
        <v>0.299734504708002</v>
      </c>
      <c r="AU12" s="17">
        <v>3.9767095484592598E-2</v>
      </c>
      <c r="AV12" s="17"/>
      <c r="AW12" s="17">
        <v>0.15121725828188901</v>
      </c>
      <c r="AX12" s="17">
        <v>0.143549724450102</v>
      </c>
      <c r="AY12" s="17">
        <v>0.121336507907298</v>
      </c>
      <c r="AZ12" s="17">
        <v>0.138279187956454</v>
      </c>
      <c r="BA12" s="17">
        <v>0.12753256126049101</v>
      </c>
      <c r="BB12" s="17"/>
      <c r="BC12" s="17">
        <v>0.14033764125857301</v>
      </c>
      <c r="BD12" s="17">
        <v>0.12592500403276199</v>
      </c>
      <c r="BE12" s="17">
        <v>0.13119897363633501</v>
      </c>
      <c r="BF12" s="17">
        <v>0.12495428116795899</v>
      </c>
      <c r="BG12" s="17">
        <v>0</v>
      </c>
      <c r="BH12" s="17"/>
      <c r="BI12" s="17">
        <v>0.113167828452701</v>
      </c>
      <c r="BJ12" s="17"/>
      <c r="BK12" s="17">
        <v>0.145923011882895</v>
      </c>
      <c r="BL12" s="17">
        <v>0.15387435241752101</v>
      </c>
      <c r="BM12" s="17">
        <v>9.1106651109131298E-2</v>
      </c>
      <c r="BN12" s="17">
        <v>0.35914749353582098</v>
      </c>
      <c r="BO12" s="17"/>
      <c r="BP12" s="17">
        <v>1.30807599494938E-2</v>
      </c>
      <c r="BQ12" s="17">
        <v>0.15189576871090901</v>
      </c>
      <c r="BR12" s="17">
        <v>6.5648810103195898E-2</v>
      </c>
      <c r="BS12" s="17">
        <v>0</v>
      </c>
      <c r="BT12" s="17">
        <v>0.684140286628665</v>
      </c>
      <c r="BU12" s="17"/>
      <c r="BV12" s="17">
        <v>4.77874877848063E-2</v>
      </c>
      <c r="BW12" s="17">
        <v>0.108422666297251</v>
      </c>
      <c r="BX12" s="17">
        <v>4.2136568433781399E-2</v>
      </c>
      <c r="BY12" s="17">
        <v>2.9883301025901698E-2</v>
      </c>
      <c r="BZ12" s="17">
        <v>0.69139352299205803</v>
      </c>
      <c r="CA12" s="17"/>
      <c r="CB12" s="17">
        <v>3.5072419174357598E-2</v>
      </c>
      <c r="CC12" s="17">
        <v>0.174839982064879</v>
      </c>
      <c r="CD12" s="17"/>
      <c r="CE12" s="17">
        <v>9.8691050022617702E-2</v>
      </c>
      <c r="CF12" s="17"/>
      <c r="CG12" s="17">
        <v>0.104899384108392</v>
      </c>
    </row>
    <row r="13" spans="2:85" x14ac:dyDescent="0.35">
      <c r="B13" s="18" t="s">
        <v>78</v>
      </c>
      <c r="C13" s="17">
        <v>0.221375785941614</v>
      </c>
      <c r="D13" s="17">
        <v>0.2112064368653</v>
      </c>
      <c r="E13" s="17">
        <v>0.23172015032243101</v>
      </c>
      <c r="F13" s="17"/>
      <c r="G13" s="17">
        <v>9.9001249114535797E-2</v>
      </c>
      <c r="H13" s="17">
        <v>0.130269637555399</v>
      </c>
      <c r="I13" s="17">
        <v>0.313940450458562</v>
      </c>
      <c r="J13" s="17">
        <v>0.205285943610446</v>
      </c>
      <c r="K13" s="17">
        <v>0.30534154495286697</v>
      </c>
      <c r="L13" s="17">
        <v>0.24216927113537201</v>
      </c>
      <c r="M13" s="17"/>
      <c r="N13" s="17">
        <v>0.176737786435022</v>
      </c>
      <c r="O13" s="17">
        <v>0.22552160578053199</v>
      </c>
      <c r="P13" s="17">
        <v>0.24246152379447999</v>
      </c>
      <c r="Q13" s="17">
        <v>0.24969258715664899</v>
      </c>
      <c r="R13" s="17"/>
      <c r="S13" s="17">
        <v>0.19739052263953599</v>
      </c>
      <c r="T13" s="17">
        <v>0.22044565838352501</v>
      </c>
      <c r="U13" s="17">
        <v>0.13952527751063901</v>
      </c>
      <c r="V13" s="17">
        <v>0.25056277701554702</v>
      </c>
      <c r="W13" s="17">
        <v>0.27557437005222002</v>
      </c>
      <c r="X13" s="17">
        <v>0.23792804208467799</v>
      </c>
      <c r="Y13" s="17">
        <v>0.32226439286603298</v>
      </c>
      <c r="Z13" s="17">
        <v>0.31183397945666103</v>
      </c>
      <c r="AA13" s="17">
        <v>0.18700076903799001</v>
      </c>
      <c r="AB13" s="17">
        <v>0.24592565211713499</v>
      </c>
      <c r="AC13" s="17">
        <v>0.113102024429417</v>
      </c>
      <c r="AD13" s="17">
        <v>0.13146668100088699</v>
      </c>
      <c r="AE13" s="17"/>
      <c r="AF13" s="17">
        <v>0</v>
      </c>
      <c r="AG13" s="17">
        <v>0.14601934528881699</v>
      </c>
      <c r="AH13" s="17">
        <v>0.249203689854438</v>
      </c>
      <c r="AI13" s="17">
        <v>0.33199037785760599</v>
      </c>
      <c r="AJ13" s="17">
        <v>0.102813478877075</v>
      </c>
      <c r="AK13" s="17">
        <v>0.26229852166268097</v>
      </c>
      <c r="AL13" s="17">
        <v>0.25159376000522499</v>
      </c>
      <c r="AM13" s="17">
        <v>0.17774677644183401</v>
      </c>
      <c r="AN13" s="17">
        <v>0.16646320529151001</v>
      </c>
      <c r="AO13" s="17">
        <v>0.19104061755812801</v>
      </c>
      <c r="AP13" s="17">
        <v>0.34567195899006198</v>
      </c>
      <c r="AQ13" s="17">
        <v>0.12950958374119001</v>
      </c>
      <c r="AR13" s="17">
        <v>0.26145885952009001</v>
      </c>
      <c r="AS13" s="17">
        <v>0.53371639267176596</v>
      </c>
      <c r="AT13" s="17">
        <v>0.121199818578845</v>
      </c>
      <c r="AU13" s="17">
        <v>0.27425879476861298</v>
      </c>
      <c r="AV13" s="17"/>
      <c r="AW13" s="17">
        <v>0.27114564628027099</v>
      </c>
      <c r="AX13" s="17">
        <v>0.24782025310789099</v>
      </c>
      <c r="AY13" s="17">
        <v>0.15136567413937299</v>
      </c>
      <c r="AZ13" s="17">
        <v>0.339176987489895</v>
      </c>
      <c r="BA13" s="17">
        <v>0.121057911277448</v>
      </c>
      <c r="BB13" s="17"/>
      <c r="BC13" s="17">
        <v>8.0177580720380795E-2</v>
      </c>
      <c r="BD13" s="17">
        <v>0.202116162204138</v>
      </c>
      <c r="BE13" s="17">
        <v>0.26645416154245999</v>
      </c>
      <c r="BF13" s="17">
        <v>0.234809245086017</v>
      </c>
      <c r="BG13" s="17">
        <v>0.20815849518726801</v>
      </c>
      <c r="BH13" s="17"/>
      <c r="BI13" s="17">
        <v>0.24781378553966901</v>
      </c>
      <c r="BJ13" s="17"/>
      <c r="BK13" s="17">
        <v>0.147505572648192</v>
      </c>
      <c r="BL13" s="17">
        <v>0.26932389137975199</v>
      </c>
      <c r="BM13" s="17">
        <v>0.22682872179444399</v>
      </c>
      <c r="BN13" s="17">
        <v>0.22022546570318099</v>
      </c>
      <c r="BO13" s="17"/>
      <c r="BP13" s="17">
        <v>0.241973327261992</v>
      </c>
      <c r="BQ13" s="17">
        <v>0.140477692280327</v>
      </c>
      <c r="BR13" s="17">
        <v>3.4744007276621303E-2</v>
      </c>
      <c r="BS13" s="17">
        <v>0.80830908660067302</v>
      </c>
      <c r="BT13" s="17">
        <v>0</v>
      </c>
      <c r="BU13" s="17"/>
      <c r="BV13" s="17">
        <v>4.9078904966651397E-2</v>
      </c>
      <c r="BW13" s="17">
        <v>3.1000807819732201E-2</v>
      </c>
      <c r="BX13" s="17">
        <v>0</v>
      </c>
      <c r="BY13" s="17">
        <v>0.806139599926739</v>
      </c>
      <c r="BZ13" s="17">
        <v>2.1957206863156501E-2</v>
      </c>
      <c r="CA13" s="17"/>
      <c r="CB13" s="17">
        <v>0.53793072115587603</v>
      </c>
      <c r="CC13" s="17">
        <v>3.78602508313646E-2</v>
      </c>
      <c r="CD13" s="17"/>
      <c r="CE13" s="17">
        <v>2.3243677884049602E-2</v>
      </c>
      <c r="CF13" s="17"/>
      <c r="CG13" s="17">
        <v>0.45258786696023801</v>
      </c>
    </row>
    <row r="14" spans="2:85" x14ac:dyDescent="0.35">
      <c r="B14" s="18" t="s">
        <v>231</v>
      </c>
      <c r="C14" s="17">
        <v>2.31263165655929E-2</v>
      </c>
      <c r="D14" s="17">
        <v>1.8087004416071001E-2</v>
      </c>
      <c r="E14" s="17">
        <v>2.8252355677058898E-2</v>
      </c>
      <c r="F14" s="17"/>
      <c r="G14" s="17">
        <v>0</v>
      </c>
      <c r="H14" s="17">
        <v>5.1776122910402199E-2</v>
      </c>
      <c r="I14" s="17">
        <v>2.0938806356233099E-2</v>
      </c>
      <c r="J14" s="17">
        <v>6.3060713867973003E-2</v>
      </c>
      <c r="K14" s="17">
        <v>0</v>
      </c>
      <c r="L14" s="17">
        <v>0</v>
      </c>
      <c r="M14" s="17"/>
      <c r="N14" s="17">
        <v>3.3852875215058101E-2</v>
      </c>
      <c r="O14" s="17">
        <v>2.2197435958664899E-2</v>
      </c>
      <c r="P14" s="17">
        <v>0</v>
      </c>
      <c r="Q14" s="17">
        <v>3.3224088542934099E-2</v>
      </c>
      <c r="R14" s="17"/>
      <c r="S14" s="17">
        <v>1.8057800912736201E-2</v>
      </c>
      <c r="T14" s="17">
        <v>2.2017053960678899E-2</v>
      </c>
      <c r="U14" s="17">
        <v>0</v>
      </c>
      <c r="V14" s="17">
        <v>0</v>
      </c>
      <c r="W14" s="17">
        <v>0</v>
      </c>
      <c r="X14" s="17">
        <v>0</v>
      </c>
      <c r="Y14" s="17">
        <v>0</v>
      </c>
      <c r="Z14" s="17">
        <v>0</v>
      </c>
      <c r="AA14" s="17">
        <v>0</v>
      </c>
      <c r="AB14" s="17">
        <v>0.19153942645769101</v>
      </c>
      <c r="AC14" s="17">
        <v>0</v>
      </c>
      <c r="AD14" s="17">
        <v>0</v>
      </c>
      <c r="AE14" s="17"/>
      <c r="AF14" s="17">
        <v>0</v>
      </c>
      <c r="AG14" s="17">
        <v>0</v>
      </c>
      <c r="AH14" s="17">
        <v>0</v>
      </c>
      <c r="AI14" s="17">
        <v>7.1842183750598199E-2</v>
      </c>
      <c r="AJ14" s="17">
        <v>0</v>
      </c>
      <c r="AK14" s="17">
        <v>3.1859533689908702E-2</v>
      </c>
      <c r="AL14" s="17">
        <v>2.5632147963049998E-2</v>
      </c>
      <c r="AM14" s="17">
        <v>4.7983721445852799E-2</v>
      </c>
      <c r="AN14" s="17">
        <v>0</v>
      </c>
      <c r="AO14" s="17">
        <v>7.7138934909229906E-2</v>
      </c>
      <c r="AP14" s="17">
        <v>0</v>
      </c>
      <c r="AQ14" s="17">
        <v>4.0907065690415599E-2</v>
      </c>
      <c r="AR14" s="17">
        <v>0</v>
      </c>
      <c r="AS14" s="17">
        <v>0</v>
      </c>
      <c r="AT14" s="17">
        <v>9.6995898943049094E-2</v>
      </c>
      <c r="AU14" s="17">
        <v>0</v>
      </c>
      <c r="AV14" s="17"/>
      <c r="AW14" s="17">
        <v>2.0791915402463002E-2</v>
      </c>
      <c r="AX14" s="17">
        <v>1.40766635046989E-2</v>
      </c>
      <c r="AY14" s="17">
        <v>2.99002238594103E-2</v>
      </c>
      <c r="AZ14" s="17">
        <v>3.63590359237983E-2</v>
      </c>
      <c r="BA14" s="17">
        <v>0</v>
      </c>
      <c r="BB14" s="17"/>
      <c r="BC14" s="17">
        <v>0</v>
      </c>
      <c r="BD14" s="17">
        <v>1.5889567759975701E-2</v>
      </c>
      <c r="BE14" s="17">
        <v>1.6669254419907398E-2</v>
      </c>
      <c r="BF14" s="17">
        <v>5.19300397154367E-2</v>
      </c>
      <c r="BG14" s="17">
        <v>9.9741131779416403E-2</v>
      </c>
      <c r="BH14" s="17"/>
      <c r="BI14" s="17">
        <v>2.9191965406065199E-2</v>
      </c>
      <c r="BJ14" s="17"/>
      <c r="BK14" s="17">
        <v>3.9620080088474202E-2</v>
      </c>
      <c r="BL14" s="17">
        <v>0</v>
      </c>
      <c r="BM14" s="17">
        <v>2.86230892800656E-2</v>
      </c>
      <c r="BN14" s="17">
        <v>0</v>
      </c>
      <c r="BO14" s="17"/>
      <c r="BP14" s="17">
        <v>0</v>
      </c>
      <c r="BQ14" s="17">
        <v>2.2008548987517099E-2</v>
      </c>
      <c r="BR14" s="17">
        <v>0</v>
      </c>
      <c r="BS14" s="17">
        <v>0</v>
      </c>
      <c r="BT14" s="17">
        <v>0</v>
      </c>
      <c r="BU14" s="17"/>
      <c r="BV14" s="17">
        <v>0</v>
      </c>
      <c r="BW14" s="17">
        <v>1.04384642380102E-2</v>
      </c>
      <c r="BX14" s="17">
        <v>3.35301543702951E-2</v>
      </c>
      <c r="BY14" s="17">
        <v>0</v>
      </c>
      <c r="BZ14" s="17">
        <v>0</v>
      </c>
      <c r="CA14" s="17"/>
      <c r="CB14" s="17">
        <v>6.30762912866417E-3</v>
      </c>
      <c r="CC14" s="17">
        <v>3.2876568675075497E-2</v>
      </c>
      <c r="CD14" s="17"/>
      <c r="CE14" s="17">
        <v>1.17996423602295E-2</v>
      </c>
      <c r="CF14" s="17"/>
      <c r="CG14" s="17">
        <v>2.25272375774506E-2</v>
      </c>
    </row>
    <row r="15" spans="2:85" x14ac:dyDescent="0.35">
      <c r="B15" s="18" t="s">
        <v>232</v>
      </c>
      <c r="C15" s="17">
        <v>1.6812010012643E-2</v>
      </c>
      <c r="D15" s="17">
        <v>2.2532230810769199E-2</v>
      </c>
      <c r="E15" s="17">
        <v>1.0993343760702601E-2</v>
      </c>
      <c r="F15" s="17"/>
      <c r="G15" s="17">
        <v>0</v>
      </c>
      <c r="H15" s="17">
        <v>3.3157272834962399E-2</v>
      </c>
      <c r="I15" s="17">
        <v>1.1632108666309499E-2</v>
      </c>
      <c r="J15" s="17">
        <v>1.4454214799044801E-2</v>
      </c>
      <c r="K15" s="17">
        <v>2.7668370415222399E-2</v>
      </c>
      <c r="L15" s="17">
        <v>1.06058771475207E-2</v>
      </c>
      <c r="M15" s="17"/>
      <c r="N15" s="17">
        <v>3.3874807251866298E-2</v>
      </c>
      <c r="O15" s="17">
        <v>1.61768559113376E-2</v>
      </c>
      <c r="P15" s="17">
        <v>0</v>
      </c>
      <c r="Q15" s="17">
        <v>1.35226865822578E-2</v>
      </c>
      <c r="R15" s="17"/>
      <c r="S15" s="17">
        <v>1.37661764313948E-2</v>
      </c>
      <c r="T15" s="17">
        <v>1.6115268317679701E-2</v>
      </c>
      <c r="U15" s="17">
        <v>0</v>
      </c>
      <c r="V15" s="17">
        <v>0</v>
      </c>
      <c r="W15" s="17">
        <v>0</v>
      </c>
      <c r="X15" s="17">
        <v>3.8042109902677597E-2</v>
      </c>
      <c r="Y15" s="17">
        <v>3.5013548995530497E-2</v>
      </c>
      <c r="Z15" s="17">
        <v>0</v>
      </c>
      <c r="AA15" s="17">
        <v>0</v>
      </c>
      <c r="AB15" s="17">
        <v>0</v>
      </c>
      <c r="AC15" s="17">
        <v>0.13970306640859201</v>
      </c>
      <c r="AD15" s="17">
        <v>0</v>
      </c>
      <c r="AE15" s="17"/>
      <c r="AF15" s="17">
        <v>0</v>
      </c>
      <c r="AG15" s="17">
        <v>0</v>
      </c>
      <c r="AH15" s="17">
        <v>0</v>
      </c>
      <c r="AI15" s="17">
        <v>5.0377124708815099E-2</v>
      </c>
      <c r="AJ15" s="17">
        <v>0</v>
      </c>
      <c r="AK15" s="17">
        <v>0</v>
      </c>
      <c r="AL15" s="17">
        <v>5.1899262354679801E-2</v>
      </c>
      <c r="AM15" s="17">
        <v>0</v>
      </c>
      <c r="AN15" s="17">
        <v>0</v>
      </c>
      <c r="AO15" s="17">
        <v>0</v>
      </c>
      <c r="AP15" s="17">
        <v>2.6782437862349899E-2</v>
      </c>
      <c r="AQ15" s="17">
        <v>0</v>
      </c>
      <c r="AR15" s="17">
        <v>5.0999517742484901E-2</v>
      </c>
      <c r="AS15" s="17">
        <v>0</v>
      </c>
      <c r="AT15" s="17">
        <v>0</v>
      </c>
      <c r="AU15" s="17">
        <v>9.7813877587804202E-2</v>
      </c>
      <c r="AV15" s="17"/>
      <c r="AW15" s="17">
        <v>0</v>
      </c>
      <c r="AX15" s="17">
        <v>1.29003341602198E-2</v>
      </c>
      <c r="AY15" s="17">
        <v>2.4891853745095401E-2</v>
      </c>
      <c r="AZ15" s="17">
        <v>0</v>
      </c>
      <c r="BA15" s="17">
        <v>9.1694652663829895E-2</v>
      </c>
      <c r="BB15" s="17"/>
      <c r="BC15" s="17">
        <v>2.02579300776769E-2</v>
      </c>
      <c r="BD15" s="17">
        <v>1.6445545527792101E-2</v>
      </c>
      <c r="BE15" s="17">
        <v>5.5748848063998302E-3</v>
      </c>
      <c r="BF15" s="17">
        <v>1.9421107809576999E-2</v>
      </c>
      <c r="BG15" s="17">
        <v>0.10548322011104699</v>
      </c>
      <c r="BH15" s="17"/>
      <c r="BI15" s="17">
        <v>2.12215210884758E-2</v>
      </c>
      <c r="BJ15" s="17"/>
      <c r="BK15" s="17">
        <v>1.11359776631033E-2</v>
      </c>
      <c r="BL15" s="17">
        <v>2.2257872397239802E-2</v>
      </c>
      <c r="BM15" s="17">
        <v>1.7148374829753999E-2</v>
      </c>
      <c r="BN15" s="17">
        <v>0</v>
      </c>
      <c r="BO15" s="17"/>
      <c r="BP15" s="17">
        <v>0</v>
      </c>
      <c r="BQ15" s="17">
        <v>1.79358988105148E-2</v>
      </c>
      <c r="BR15" s="17">
        <v>0</v>
      </c>
      <c r="BS15" s="17">
        <v>4.1738386683798402E-2</v>
      </c>
      <c r="BT15" s="17">
        <v>3.3522932066623101E-2</v>
      </c>
      <c r="BU15" s="17"/>
      <c r="BV15" s="17">
        <v>0</v>
      </c>
      <c r="BW15" s="17">
        <v>2.2761344260268102E-2</v>
      </c>
      <c r="BX15" s="17">
        <v>2.3184677313085E-2</v>
      </c>
      <c r="BY15" s="17">
        <v>7.5788885535684599E-3</v>
      </c>
      <c r="BZ15" s="17">
        <v>2.8114170933105601E-2</v>
      </c>
      <c r="CA15" s="17"/>
      <c r="CB15" s="17">
        <v>4.8085553644437997E-3</v>
      </c>
      <c r="CC15" s="17">
        <v>2.3770740260980201E-2</v>
      </c>
      <c r="CD15" s="17"/>
      <c r="CE15" s="17">
        <v>2.5729428753632599E-2</v>
      </c>
      <c r="CF15" s="17"/>
      <c r="CG15" s="17">
        <v>0</v>
      </c>
    </row>
    <row r="16" spans="2:85" x14ac:dyDescent="0.35">
      <c r="B16" s="18" t="s">
        <v>233</v>
      </c>
      <c r="C16" s="17">
        <v>2.9012864499885601E-2</v>
      </c>
      <c r="D16" s="17">
        <v>2.4578895951573899E-2</v>
      </c>
      <c r="E16" s="17">
        <v>3.3523141998732797E-2</v>
      </c>
      <c r="F16" s="17"/>
      <c r="G16" s="17">
        <v>0</v>
      </c>
      <c r="H16" s="17">
        <v>1.4321829360594601E-2</v>
      </c>
      <c r="I16" s="17">
        <v>0</v>
      </c>
      <c r="J16" s="17">
        <v>6.5000476444986105E-2</v>
      </c>
      <c r="K16" s="17">
        <v>7.1474828375532595E-2</v>
      </c>
      <c r="L16" s="17">
        <v>1.4800233052311399E-2</v>
      </c>
      <c r="M16" s="17"/>
      <c r="N16" s="17">
        <v>2.4512191291573001E-2</v>
      </c>
      <c r="O16" s="17">
        <v>2.8121669855987901E-2</v>
      </c>
      <c r="P16" s="17">
        <v>1.1052485111169699E-2</v>
      </c>
      <c r="Q16" s="17">
        <v>5.1815815363812801E-2</v>
      </c>
      <c r="R16" s="17"/>
      <c r="S16" s="17">
        <v>0</v>
      </c>
      <c r="T16" s="17">
        <v>5.07157440132412E-2</v>
      </c>
      <c r="U16" s="17">
        <v>0</v>
      </c>
      <c r="V16" s="17">
        <v>2.64245782513521E-2</v>
      </c>
      <c r="W16" s="17">
        <v>4.56304976432454E-2</v>
      </c>
      <c r="X16" s="17">
        <v>3.7233435212272903E-2</v>
      </c>
      <c r="Y16" s="17">
        <v>0</v>
      </c>
      <c r="Z16" s="17">
        <v>0</v>
      </c>
      <c r="AA16" s="17">
        <v>2.9326589606633102E-2</v>
      </c>
      <c r="AB16" s="17">
        <v>3.7146847979594097E-2</v>
      </c>
      <c r="AC16" s="17">
        <v>4.7963684319195697E-2</v>
      </c>
      <c r="AD16" s="17">
        <v>0.120975992296041</v>
      </c>
      <c r="AE16" s="17"/>
      <c r="AF16" s="17">
        <v>0</v>
      </c>
      <c r="AG16" s="17">
        <v>0.17613721675862101</v>
      </c>
      <c r="AH16" s="17">
        <v>6.7921670232687095E-2</v>
      </c>
      <c r="AI16" s="17">
        <v>0</v>
      </c>
      <c r="AJ16" s="17">
        <v>2.6913740128189301E-2</v>
      </c>
      <c r="AK16" s="17">
        <v>0</v>
      </c>
      <c r="AL16" s="17">
        <v>0</v>
      </c>
      <c r="AM16" s="17">
        <v>0</v>
      </c>
      <c r="AN16" s="17">
        <v>4.4435391301602997E-2</v>
      </c>
      <c r="AO16" s="17">
        <v>0</v>
      </c>
      <c r="AP16" s="17">
        <v>0</v>
      </c>
      <c r="AQ16" s="17">
        <v>8.2599786783834298E-2</v>
      </c>
      <c r="AR16" s="17">
        <v>5.8506964963545002E-2</v>
      </c>
      <c r="AS16" s="17">
        <v>0</v>
      </c>
      <c r="AT16" s="17">
        <v>0</v>
      </c>
      <c r="AU16" s="17">
        <v>0</v>
      </c>
      <c r="AV16" s="17"/>
      <c r="AW16" s="17">
        <v>5.0869983034417303E-2</v>
      </c>
      <c r="AX16" s="17">
        <v>1.05769293164089E-2</v>
      </c>
      <c r="AY16" s="17">
        <v>2.03127724487491E-2</v>
      </c>
      <c r="AZ16" s="17">
        <v>2.89601425926901E-2</v>
      </c>
      <c r="BA16" s="17">
        <v>0</v>
      </c>
      <c r="BB16" s="17"/>
      <c r="BC16" s="17">
        <v>0</v>
      </c>
      <c r="BD16" s="17">
        <v>1.1289026776426E-2</v>
      </c>
      <c r="BE16" s="17">
        <v>3.25559877843975E-2</v>
      </c>
      <c r="BF16" s="17">
        <v>4.5383721421938E-2</v>
      </c>
      <c r="BG16" s="17">
        <v>0.14530938225780499</v>
      </c>
      <c r="BH16" s="17"/>
      <c r="BI16" s="17">
        <v>2.2236920457522499E-2</v>
      </c>
      <c r="BJ16" s="17"/>
      <c r="BK16" s="17">
        <v>1.53578009065391E-2</v>
      </c>
      <c r="BL16" s="17">
        <v>3.9612051237159399E-2</v>
      </c>
      <c r="BM16" s="17">
        <v>3.0474130177824601E-2</v>
      </c>
      <c r="BN16" s="17">
        <v>0</v>
      </c>
      <c r="BO16" s="17"/>
      <c r="BP16" s="17">
        <v>1.30193462748255E-2</v>
      </c>
      <c r="BQ16" s="17">
        <v>2.66086568142457E-2</v>
      </c>
      <c r="BR16" s="17">
        <v>0</v>
      </c>
      <c r="BS16" s="17">
        <v>0</v>
      </c>
      <c r="BT16" s="17">
        <v>0</v>
      </c>
      <c r="BU16" s="17"/>
      <c r="BV16" s="17">
        <v>0</v>
      </c>
      <c r="BW16" s="17">
        <v>2.2899405798396E-2</v>
      </c>
      <c r="BX16" s="17">
        <v>3.2353630228171101E-2</v>
      </c>
      <c r="BY16" s="17">
        <v>9.8823984259469397E-3</v>
      </c>
      <c r="BZ16" s="17">
        <v>2.7958193368990299E-2</v>
      </c>
      <c r="CA16" s="17"/>
      <c r="CB16" s="17">
        <v>1.46911972290301E-2</v>
      </c>
      <c r="CC16" s="17">
        <v>3.73155258723991E-2</v>
      </c>
      <c r="CD16" s="17"/>
      <c r="CE16" s="17">
        <v>2.5885493547884698E-2</v>
      </c>
      <c r="CF16" s="17"/>
      <c r="CG16" s="17">
        <v>0</v>
      </c>
    </row>
    <row r="17" spans="2:85" x14ac:dyDescent="0.35">
      <c r="B17" s="18" t="s">
        <v>140</v>
      </c>
      <c r="C17" s="19">
        <v>0.20162825412131699</v>
      </c>
      <c r="D17" s="19">
        <v>0.14510881247292801</v>
      </c>
      <c r="E17" s="19">
        <v>0.259120399845084</v>
      </c>
      <c r="F17" s="19"/>
      <c r="G17" s="19">
        <v>0.143493100903098</v>
      </c>
      <c r="H17" s="19">
        <v>0.24223531453907299</v>
      </c>
      <c r="I17" s="19">
        <v>0.18067615281308599</v>
      </c>
      <c r="J17" s="19">
        <v>0.1576953727382</v>
      </c>
      <c r="K17" s="19">
        <v>0.15278678842777299</v>
      </c>
      <c r="L17" s="19">
        <v>0.28742811121610601</v>
      </c>
      <c r="M17" s="19"/>
      <c r="N17" s="19">
        <v>0.189744178256149</v>
      </c>
      <c r="O17" s="19">
        <v>0.134973312605389</v>
      </c>
      <c r="P17" s="19">
        <v>0.2186605130872</v>
      </c>
      <c r="Q17" s="19">
        <v>0.28778513171060399</v>
      </c>
      <c r="R17" s="19"/>
      <c r="S17" s="19">
        <v>0.22998888973785001</v>
      </c>
      <c r="T17" s="19">
        <v>0.18922052277677701</v>
      </c>
      <c r="U17" s="19">
        <v>0.23018709306937801</v>
      </c>
      <c r="V17" s="19">
        <v>0.17981514736653101</v>
      </c>
      <c r="W17" s="19">
        <v>0.21159096261163601</v>
      </c>
      <c r="X17" s="19">
        <v>0.18682924535770101</v>
      </c>
      <c r="Y17" s="19">
        <v>0.23007009300648801</v>
      </c>
      <c r="Z17" s="19">
        <v>6.1835980825538102E-2</v>
      </c>
      <c r="AA17" s="19">
        <v>0.23289489098344399</v>
      </c>
      <c r="AB17" s="19">
        <v>6.7071813179116396E-2</v>
      </c>
      <c r="AC17" s="19">
        <v>0.25492511844580501</v>
      </c>
      <c r="AD17" s="19">
        <v>0.485356442531717</v>
      </c>
      <c r="AE17" s="19"/>
      <c r="AF17" s="19">
        <v>0</v>
      </c>
      <c r="AG17" s="19">
        <v>0.56330036742168299</v>
      </c>
      <c r="AH17" s="19">
        <v>0.195115853952192</v>
      </c>
      <c r="AI17" s="19">
        <v>0.22887569981592301</v>
      </c>
      <c r="AJ17" s="19">
        <v>0.28592220889091602</v>
      </c>
      <c r="AK17" s="19">
        <v>0.23576344571855001</v>
      </c>
      <c r="AL17" s="19">
        <v>0.13268308831918901</v>
      </c>
      <c r="AM17" s="19">
        <v>0.110343951601711</v>
      </c>
      <c r="AN17" s="19">
        <v>0.10222304770007599</v>
      </c>
      <c r="AO17" s="19">
        <v>5.4445650319596202E-2</v>
      </c>
      <c r="AP17" s="19">
        <v>0.16767251300988301</v>
      </c>
      <c r="AQ17" s="19">
        <v>0.179126739606568</v>
      </c>
      <c r="AR17" s="19">
        <v>0.23252304769964399</v>
      </c>
      <c r="AS17" s="19">
        <v>0.36815485810128201</v>
      </c>
      <c r="AT17" s="19">
        <v>0.13170709550080301</v>
      </c>
      <c r="AU17" s="19">
        <v>9.6854901986274597E-2</v>
      </c>
      <c r="AV17" s="19"/>
      <c r="AW17" s="19">
        <v>0.18673236517162001</v>
      </c>
      <c r="AX17" s="19">
        <v>0.194080848821785</v>
      </c>
      <c r="AY17" s="19">
        <v>0.218180736103217</v>
      </c>
      <c r="AZ17" s="19">
        <v>0.12303919125313501</v>
      </c>
      <c r="BA17" s="19">
        <v>0.162151468516501</v>
      </c>
      <c r="BB17" s="19"/>
      <c r="BC17" s="19">
        <v>0.141710201419707</v>
      </c>
      <c r="BD17" s="19">
        <v>0.176139226010431</v>
      </c>
      <c r="BE17" s="19">
        <v>0.21685661961743399</v>
      </c>
      <c r="BF17" s="19">
        <v>0.22452209207923601</v>
      </c>
      <c r="BG17" s="19">
        <v>0.31618743794770199</v>
      </c>
      <c r="BH17" s="19"/>
      <c r="BI17" s="19">
        <v>0.19003192863169099</v>
      </c>
      <c r="BJ17" s="19"/>
      <c r="BK17" s="19">
        <v>0.174847735428315</v>
      </c>
      <c r="BL17" s="19">
        <v>0.180293334701529</v>
      </c>
      <c r="BM17" s="19">
        <v>0.221171770845288</v>
      </c>
      <c r="BN17" s="19">
        <v>0.20582735035979899</v>
      </c>
      <c r="BO17" s="19"/>
      <c r="BP17" s="19">
        <v>0.10723478314722899</v>
      </c>
      <c r="BQ17" s="19">
        <v>0.19695085869765799</v>
      </c>
      <c r="BR17" s="19">
        <v>0.12565455202805301</v>
      </c>
      <c r="BS17" s="19">
        <v>8.1909651829206107E-2</v>
      </c>
      <c r="BT17" s="19">
        <v>0.11192593234489701</v>
      </c>
      <c r="BU17" s="19"/>
      <c r="BV17" s="19">
        <v>9.8485563267835599E-2</v>
      </c>
      <c r="BW17" s="19">
        <v>0.16784467603686901</v>
      </c>
      <c r="BX17" s="19">
        <v>4.4191154470607903E-2</v>
      </c>
      <c r="BY17" s="19">
        <v>9.7891538369402106E-2</v>
      </c>
      <c r="BZ17" s="19">
        <v>0.12167097425245001</v>
      </c>
      <c r="CA17" s="19"/>
      <c r="CB17" s="19">
        <v>0.11035160799015099</v>
      </c>
      <c r="CC17" s="19">
        <v>0.254543816933477</v>
      </c>
      <c r="CD17" s="19"/>
      <c r="CE17" s="19">
        <v>0.16554704053959299</v>
      </c>
      <c r="CF17" s="19"/>
      <c r="CG17" s="19">
        <v>8.9618839489304797E-2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384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338</v>
      </c>
      <c r="D7" s="10">
        <v>165</v>
      </c>
      <c r="E7" s="10">
        <v>172</v>
      </c>
      <c r="F7" s="10"/>
      <c r="G7" s="10">
        <v>27</v>
      </c>
      <c r="H7" s="10">
        <v>61</v>
      </c>
      <c r="I7" s="10">
        <v>69</v>
      </c>
      <c r="J7" s="10">
        <v>68</v>
      </c>
      <c r="K7" s="10">
        <v>44</v>
      </c>
      <c r="L7" s="10">
        <v>69</v>
      </c>
      <c r="M7" s="10"/>
      <c r="N7" s="10">
        <v>92</v>
      </c>
      <c r="O7" s="10">
        <v>96</v>
      </c>
      <c r="P7" s="10">
        <v>69</v>
      </c>
      <c r="Q7" s="10">
        <v>80</v>
      </c>
      <c r="R7" s="10"/>
      <c r="S7" s="10">
        <v>56</v>
      </c>
      <c r="T7" s="10">
        <v>47</v>
      </c>
      <c r="U7" s="10">
        <v>27</v>
      </c>
      <c r="V7" s="10">
        <v>28</v>
      </c>
      <c r="W7" s="10">
        <v>25</v>
      </c>
      <c r="X7" s="10">
        <v>26</v>
      </c>
      <c r="Y7" s="10">
        <v>26</v>
      </c>
      <c r="Z7" s="10">
        <v>12</v>
      </c>
      <c r="AA7" s="10">
        <v>42</v>
      </c>
      <c r="AB7" s="10">
        <v>23</v>
      </c>
      <c r="AC7" s="10">
        <v>21</v>
      </c>
      <c r="AD7" s="10">
        <v>5</v>
      </c>
      <c r="AE7" s="10"/>
      <c r="AF7" s="10">
        <v>8</v>
      </c>
      <c r="AG7" s="10">
        <v>15</v>
      </c>
      <c r="AH7" s="10">
        <v>27</v>
      </c>
      <c r="AI7" s="10">
        <v>19</v>
      </c>
      <c r="AJ7" s="10">
        <v>31</v>
      </c>
      <c r="AK7" s="10">
        <v>43</v>
      </c>
      <c r="AL7" s="10">
        <v>34</v>
      </c>
      <c r="AM7" s="10">
        <v>27</v>
      </c>
      <c r="AN7" s="10">
        <v>17</v>
      </c>
      <c r="AO7" s="10">
        <v>13</v>
      </c>
      <c r="AP7" s="10">
        <v>22</v>
      </c>
      <c r="AQ7" s="10">
        <v>19</v>
      </c>
      <c r="AR7" s="10">
        <v>14</v>
      </c>
      <c r="AS7" s="10">
        <v>6</v>
      </c>
      <c r="AT7" s="10">
        <v>9</v>
      </c>
      <c r="AU7" s="10">
        <v>25</v>
      </c>
      <c r="AV7" s="10"/>
      <c r="AW7" s="10">
        <v>78</v>
      </c>
      <c r="AX7" s="10">
        <v>64</v>
      </c>
      <c r="AY7" s="10">
        <v>106</v>
      </c>
      <c r="AZ7" s="10">
        <v>42</v>
      </c>
      <c r="BA7" s="10">
        <v>4</v>
      </c>
      <c r="BB7" s="10"/>
      <c r="BC7" s="10">
        <v>37</v>
      </c>
      <c r="BD7" s="10">
        <v>113</v>
      </c>
      <c r="BE7" s="10">
        <v>124</v>
      </c>
      <c r="BF7" s="10">
        <v>52</v>
      </c>
      <c r="BG7" s="10">
        <v>12</v>
      </c>
      <c r="BH7" s="10"/>
      <c r="BI7" s="10">
        <v>266</v>
      </c>
      <c r="BJ7" s="10"/>
      <c r="BK7" s="10">
        <v>51</v>
      </c>
      <c r="BL7" s="10">
        <v>87</v>
      </c>
      <c r="BM7" s="10">
        <v>192</v>
      </c>
      <c r="BN7" s="10">
        <v>8</v>
      </c>
      <c r="BO7" s="10"/>
      <c r="BP7" s="10">
        <v>70</v>
      </c>
      <c r="BQ7" s="10">
        <v>118</v>
      </c>
      <c r="BR7" s="10">
        <v>22</v>
      </c>
      <c r="BS7" s="10">
        <v>40</v>
      </c>
      <c r="BT7" s="10">
        <v>26</v>
      </c>
      <c r="BU7" s="10"/>
      <c r="BV7" s="10">
        <v>64</v>
      </c>
      <c r="BW7" s="10">
        <v>71</v>
      </c>
      <c r="BX7" s="10">
        <v>30</v>
      </c>
      <c r="BY7" s="10">
        <v>74</v>
      </c>
      <c r="BZ7" s="10">
        <v>33</v>
      </c>
      <c r="CA7" s="10"/>
      <c r="CB7" s="10">
        <v>118</v>
      </c>
      <c r="CC7" s="10">
        <v>220</v>
      </c>
      <c r="CD7" s="10"/>
      <c r="CE7" s="10">
        <v>63</v>
      </c>
      <c r="CF7" s="10"/>
      <c r="CG7" s="10">
        <v>19</v>
      </c>
    </row>
    <row r="8" spans="2:85" ht="30" customHeight="1" x14ac:dyDescent="0.35">
      <c r="B8" s="11" t="s">
        <v>20</v>
      </c>
      <c r="C8" s="11">
        <v>348</v>
      </c>
      <c r="D8" s="11">
        <v>175</v>
      </c>
      <c r="E8" s="11">
        <v>172</v>
      </c>
      <c r="F8" s="11"/>
      <c r="G8" s="11">
        <v>57</v>
      </c>
      <c r="H8" s="11">
        <v>57</v>
      </c>
      <c r="I8" s="11">
        <v>67</v>
      </c>
      <c r="J8" s="11">
        <v>65</v>
      </c>
      <c r="K8" s="11">
        <v>39</v>
      </c>
      <c r="L8" s="11">
        <v>63</v>
      </c>
      <c r="M8" s="11"/>
      <c r="N8" s="11">
        <v>85</v>
      </c>
      <c r="O8" s="11">
        <v>92</v>
      </c>
      <c r="P8" s="11">
        <v>76</v>
      </c>
      <c r="Q8" s="11">
        <v>94</v>
      </c>
      <c r="R8" s="11"/>
      <c r="S8" s="11">
        <v>56</v>
      </c>
      <c r="T8" s="11">
        <v>44</v>
      </c>
      <c r="U8" s="11">
        <v>25</v>
      </c>
      <c r="V8" s="11">
        <v>31</v>
      </c>
      <c r="W8" s="11">
        <v>24</v>
      </c>
      <c r="X8" s="11">
        <v>26</v>
      </c>
      <c r="Y8" s="11">
        <v>24</v>
      </c>
      <c r="Z8" s="11">
        <v>14</v>
      </c>
      <c r="AA8" s="11">
        <v>41</v>
      </c>
      <c r="AB8" s="11">
        <v>32</v>
      </c>
      <c r="AC8" s="11">
        <v>21</v>
      </c>
      <c r="AD8" s="11">
        <v>11</v>
      </c>
      <c r="AE8" s="11"/>
      <c r="AF8" s="11">
        <v>9</v>
      </c>
      <c r="AG8" s="11">
        <v>16</v>
      </c>
      <c r="AH8" s="11">
        <v>28</v>
      </c>
      <c r="AI8" s="11">
        <v>21</v>
      </c>
      <c r="AJ8" s="11">
        <v>32</v>
      </c>
      <c r="AK8" s="11">
        <v>47</v>
      </c>
      <c r="AL8" s="11">
        <v>36</v>
      </c>
      <c r="AM8" s="11">
        <v>26</v>
      </c>
      <c r="AN8" s="11">
        <v>18</v>
      </c>
      <c r="AO8" s="11">
        <v>14</v>
      </c>
      <c r="AP8" s="11">
        <v>22</v>
      </c>
      <c r="AQ8" s="11">
        <v>17</v>
      </c>
      <c r="AR8" s="11">
        <v>14</v>
      </c>
      <c r="AS8" s="11">
        <v>6</v>
      </c>
      <c r="AT8" s="11">
        <v>7</v>
      </c>
      <c r="AU8" s="11">
        <v>26</v>
      </c>
      <c r="AV8" s="11"/>
      <c r="AW8" s="11">
        <v>80</v>
      </c>
      <c r="AX8" s="11">
        <v>70</v>
      </c>
      <c r="AY8" s="11">
        <v>105</v>
      </c>
      <c r="AZ8" s="11">
        <v>41</v>
      </c>
      <c r="BA8" s="11">
        <v>4</v>
      </c>
      <c r="BB8" s="11"/>
      <c r="BC8" s="11">
        <v>44</v>
      </c>
      <c r="BD8" s="11">
        <v>116</v>
      </c>
      <c r="BE8" s="11">
        <v>124</v>
      </c>
      <c r="BF8" s="11">
        <v>50</v>
      </c>
      <c r="BG8" s="11">
        <v>14</v>
      </c>
      <c r="BH8" s="11"/>
      <c r="BI8" s="11">
        <v>273</v>
      </c>
      <c r="BJ8" s="11"/>
      <c r="BK8" s="11">
        <v>54</v>
      </c>
      <c r="BL8" s="11">
        <v>91</v>
      </c>
      <c r="BM8" s="11">
        <v>192</v>
      </c>
      <c r="BN8" s="11">
        <v>11</v>
      </c>
      <c r="BO8" s="11"/>
      <c r="BP8" s="11">
        <v>68</v>
      </c>
      <c r="BQ8" s="11">
        <v>116</v>
      </c>
      <c r="BR8" s="11">
        <v>20</v>
      </c>
      <c r="BS8" s="11">
        <v>42</v>
      </c>
      <c r="BT8" s="11">
        <v>33</v>
      </c>
      <c r="BU8" s="11"/>
      <c r="BV8" s="11">
        <v>59</v>
      </c>
      <c r="BW8" s="11">
        <v>75</v>
      </c>
      <c r="BX8" s="11">
        <v>30</v>
      </c>
      <c r="BY8" s="11">
        <v>75</v>
      </c>
      <c r="BZ8" s="11">
        <v>43</v>
      </c>
      <c r="CA8" s="11"/>
      <c r="CB8" s="11">
        <v>123</v>
      </c>
      <c r="CC8" s="11">
        <v>225</v>
      </c>
      <c r="CD8" s="11"/>
      <c r="CE8" s="11">
        <v>65</v>
      </c>
      <c r="CF8" s="11"/>
      <c r="CG8" s="11">
        <v>19</v>
      </c>
    </row>
    <row r="9" spans="2:85" x14ac:dyDescent="0.35">
      <c r="B9" s="18" t="s">
        <v>76</v>
      </c>
      <c r="C9" s="17">
        <v>0.157600704510481</v>
      </c>
      <c r="D9" s="17">
        <v>0.19366008664893</v>
      </c>
      <c r="E9" s="17">
        <v>0.121968834558499</v>
      </c>
      <c r="F9" s="17"/>
      <c r="G9" s="17">
        <v>0.250488409528</v>
      </c>
      <c r="H9" s="17">
        <v>0.27681069188370599</v>
      </c>
      <c r="I9" s="17">
        <v>0.13170657430476701</v>
      </c>
      <c r="J9" s="17">
        <v>0.128051340611472</v>
      </c>
      <c r="K9" s="17">
        <v>0.13230407241335601</v>
      </c>
      <c r="L9" s="17">
        <v>4.1055117232068797E-2</v>
      </c>
      <c r="M9" s="17"/>
      <c r="N9" s="17">
        <v>0.18298681401311201</v>
      </c>
      <c r="O9" s="17">
        <v>0.123020741023126</v>
      </c>
      <c r="P9" s="17">
        <v>0.15166562415082899</v>
      </c>
      <c r="Q9" s="17">
        <v>0.15862485585593999</v>
      </c>
      <c r="R9" s="17"/>
      <c r="S9" s="17">
        <v>0.27639904238888502</v>
      </c>
      <c r="T9" s="17">
        <v>0.10912765750716</v>
      </c>
      <c r="U9" s="17">
        <v>9.7539541347990699E-2</v>
      </c>
      <c r="V9" s="17">
        <v>9.6022473702504399E-2</v>
      </c>
      <c r="W9" s="17">
        <v>0.26488199505277599</v>
      </c>
      <c r="X9" s="17">
        <v>0.136474592834606</v>
      </c>
      <c r="Y9" s="17">
        <v>7.3975724682746005E-2</v>
      </c>
      <c r="Z9" s="17">
        <v>7.6551404274723095E-2</v>
      </c>
      <c r="AA9" s="17">
        <v>0.187026118443231</v>
      </c>
      <c r="AB9" s="17">
        <v>0.15118293526894699</v>
      </c>
      <c r="AC9" s="17">
        <v>0.18470501106363901</v>
      </c>
      <c r="AD9" s="17">
        <v>0</v>
      </c>
      <c r="AE9" s="17"/>
      <c r="AF9" s="17">
        <v>0.34204145987693002</v>
      </c>
      <c r="AG9" s="17">
        <v>0.14728240040746901</v>
      </c>
      <c r="AH9" s="17">
        <v>2.9033424720554101E-2</v>
      </c>
      <c r="AI9" s="17">
        <v>0.25189934062040897</v>
      </c>
      <c r="AJ9" s="17">
        <v>8.9851994522009898E-2</v>
      </c>
      <c r="AK9" s="17">
        <v>0.19709161744796</v>
      </c>
      <c r="AL9" s="17">
        <v>0.17852450508187001</v>
      </c>
      <c r="AM9" s="17">
        <v>0.120903577832778</v>
      </c>
      <c r="AN9" s="17">
        <v>9.0105711258157695E-2</v>
      </c>
      <c r="AO9" s="17">
        <v>0.13398034638699</v>
      </c>
      <c r="AP9" s="17">
        <v>3.8152871184140603E-2</v>
      </c>
      <c r="AQ9" s="17">
        <v>0.27016380933713602</v>
      </c>
      <c r="AR9" s="17">
        <v>0.33098595921395002</v>
      </c>
      <c r="AS9" s="17">
        <v>0</v>
      </c>
      <c r="AT9" s="17">
        <v>0.46848588771481797</v>
      </c>
      <c r="AU9" s="17">
        <v>0.17862404237229501</v>
      </c>
      <c r="AV9" s="17"/>
      <c r="AW9" s="17">
        <v>9.1143995222692606E-2</v>
      </c>
      <c r="AX9" s="17">
        <v>0.132080497468369</v>
      </c>
      <c r="AY9" s="17">
        <v>0.17615693539524899</v>
      </c>
      <c r="AZ9" s="17">
        <v>0.38105570998935001</v>
      </c>
      <c r="BA9" s="17">
        <v>0.23676311131841199</v>
      </c>
      <c r="BB9" s="17"/>
      <c r="BC9" s="17">
        <v>0.42011745859428901</v>
      </c>
      <c r="BD9" s="17">
        <v>0.12919197568194199</v>
      </c>
      <c r="BE9" s="17">
        <v>0.136558225563194</v>
      </c>
      <c r="BF9" s="17">
        <v>6.8674778727233293E-2</v>
      </c>
      <c r="BG9" s="17">
        <v>7.9534387026298406E-2</v>
      </c>
      <c r="BH9" s="17"/>
      <c r="BI9" s="17">
        <v>0.17168415135594001</v>
      </c>
      <c r="BJ9" s="17"/>
      <c r="BK9" s="17">
        <v>0.14039482985429999</v>
      </c>
      <c r="BL9" s="17">
        <v>0.12841873487067501</v>
      </c>
      <c r="BM9" s="17">
        <v>0.15821068795930299</v>
      </c>
      <c r="BN9" s="17">
        <v>0.48310818192571803</v>
      </c>
      <c r="BO9" s="17"/>
      <c r="BP9" s="17">
        <v>5.1140912466874501E-2</v>
      </c>
      <c r="BQ9" s="17">
        <v>0.29973572884863797</v>
      </c>
      <c r="BR9" s="17">
        <v>0.10215344253592699</v>
      </c>
      <c r="BS9" s="17">
        <v>6.0984986609454797E-2</v>
      </c>
      <c r="BT9" s="17">
        <v>0.23473694879309701</v>
      </c>
      <c r="BU9" s="17"/>
      <c r="BV9" s="17">
        <v>8.9829315727410805E-2</v>
      </c>
      <c r="BW9" s="17">
        <v>0.50697484567550699</v>
      </c>
      <c r="BX9" s="17">
        <v>5.74546533616387E-2</v>
      </c>
      <c r="BY9" s="17">
        <v>7.0680595264181606E-2</v>
      </c>
      <c r="BZ9" s="17">
        <v>8.9700551818838306E-2</v>
      </c>
      <c r="CA9" s="17"/>
      <c r="CB9" s="17">
        <v>0.11897135684174</v>
      </c>
      <c r="CC9" s="17">
        <v>0.17869624037905599</v>
      </c>
      <c r="CD9" s="17"/>
      <c r="CE9" s="17">
        <v>0.49078350244416802</v>
      </c>
      <c r="CF9" s="17"/>
      <c r="CG9" s="17">
        <v>0.224404724976632</v>
      </c>
    </row>
    <row r="10" spans="2:85" x14ac:dyDescent="0.35">
      <c r="B10" s="18" t="s">
        <v>75</v>
      </c>
      <c r="C10" s="17">
        <v>0.16768300489903001</v>
      </c>
      <c r="D10" s="17">
        <v>0.16339456189773699</v>
      </c>
      <c r="E10" s="17">
        <v>0.17303714116541499</v>
      </c>
      <c r="F10" s="17"/>
      <c r="G10" s="17">
        <v>0.13283904558412901</v>
      </c>
      <c r="H10" s="17">
        <v>9.0102552353745799E-2</v>
      </c>
      <c r="I10" s="17">
        <v>0.14751183340864299</v>
      </c>
      <c r="J10" s="17">
        <v>0.18607127213723301</v>
      </c>
      <c r="K10" s="17">
        <v>0.20244243581603999</v>
      </c>
      <c r="L10" s="17">
        <v>0.24918169305210799</v>
      </c>
      <c r="M10" s="17"/>
      <c r="N10" s="17">
        <v>0.24289144563581</v>
      </c>
      <c r="O10" s="17">
        <v>0.17107160467195801</v>
      </c>
      <c r="P10" s="17">
        <v>0.137363558199048</v>
      </c>
      <c r="Q10" s="17">
        <v>0.12412003212626101</v>
      </c>
      <c r="R10" s="17"/>
      <c r="S10" s="17">
        <v>8.0475745768495005E-2</v>
      </c>
      <c r="T10" s="17">
        <v>0.265463673472906</v>
      </c>
      <c r="U10" s="17">
        <v>0.20914303773852999</v>
      </c>
      <c r="V10" s="17">
        <v>0.37800614998481002</v>
      </c>
      <c r="W10" s="17">
        <v>0.22433010329950101</v>
      </c>
      <c r="X10" s="17">
        <v>0.15785195851724501</v>
      </c>
      <c r="Y10" s="17">
        <v>0.15429059044109</v>
      </c>
      <c r="Z10" s="17">
        <v>0.28787439430619299</v>
      </c>
      <c r="AA10" s="17">
        <v>0.176164503962707</v>
      </c>
      <c r="AB10" s="17">
        <v>2.89758633336634E-2</v>
      </c>
      <c r="AC10" s="17">
        <v>0</v>
      </c>
      <c r="AD10" s="17">
        <v>0</v>
      </c>
      <c r="AE10" s="17"/>
      <c r="AF10" s="17">
        <v>0.15357314082926601</v>
      </c>
      <c r="AG10" s="17">
        <v>0</v>
      </c>
      <c r="AH10" s="17">
        <v>0.16000286148522599</v>
      </c>
      <c r="AI10" s="17">
        <v>8.1507324474133294E-2</v>
      </c>
      <c r="AJ10" s="17">
        <v>0.19745550867477299</v>
      </c>
      <c r="AK10" s="17">
        <v>0.164837609426014</v>
      </c>
      <c r="AL10" s="17">
        <v>0.13440812627051599</v>
      </c>
      <c r="AM10" s="17">
        <v>0.131208731613292</v>
      </c>
      <c r="AN10" s="17">
        <v>0.155351156055619</v>
      </c>
      <c r="AO10" s="17">
        <v>0.25686779188534498</v>
      </c>
      <c r="AP10" s="17">
        <v>0.32936491184796601</v>
      </c>
      <c r="AQ10" s="17">
        <v>0.25184993053995502</v>
      </c>
      <c r="AR10" s="17">
        <v>6.3975183780452305E-2</v>
      </c>
      <c r="AS10" s="17">
        <v>0.494105972753136</v>
      </c>
      <c r="AT10" s="17">
        <v>0.21908351573511101</v>
      </c>
      <c r="AU10" s="17">
        <v>0.16414387150212301</v>
      </c>
      <c r="AV10" s="17"/>
      <c r="AW10" s="17">
        <v>0.198181523256238</v>
      </c>
      <c r="AX10" s="17">
        <v>0.203555997793083</v>
      </c>
      <c r="AY10" s="17">
        <v>0.12699048137854901</v>
      </c>
      <c r="AZ10" s="17">
        <v>0.173151843722262</v>
      </c>
      <c r="BA10" s="17">
        <v>0.34686201120157201</v>
      </c>
      <c r="BB10" s="17"/>
      <c r="BC10" s="17">
        <v>0.162165733194087</v>
      </c>
      <c r="BD10" s="17">
        <v>0.19484006226387501</v>
      </c>
      <c r="BE10" s="17">
        <v>0.16613310676399201</v>
      </c>
      <c r="BF10" s="17">
        <v>0.14411467482197299</v>
      </c>
      <c r="BG10" s="17">
        <v>6.1955778678059299E-2</v>
      </c>
      <c r="BH10" s="17"/>
      <c r="BI10" s="17">
        <v>0.166216761794754</v>
      </c>
      <c r="BJ10" s="17"/>
      <c r="BK10" s="17">
        <v>0.16543914496040699</v>
      </c>
      <c r="BL10" s="17">
        <v>0.23124647800189799</v>
      </c>
      <c r="BM10" s="17">
        <v>0.14753174731254301</v>
      </c>
      <c r="BN10" s="17">
        <v>0</v>
      </c>
      <c r="BO10" s="17"/>
      <c r="BP10" s="17">
        <v>0.56365156417148199</v>
      </c>
      <c r="BQ10" s="17">
        <v>7.8226780977660296E-2</v>
      </c>
      <c r="BR10" s="17">
        <v>4.4799958747099203E-2</v>
      </c>
      <c r="BS10" s="17">
        <v>0.10805014704235701</v>
      </c>
      <c r="BT10" s="17">
        <v>4.9633124322888203E-2</v>
      </c>
      <c r="BU10" s="17"/>
      <c r="BV10" s="17">
        <v>0.71379498310665801</v>
      </c>
      <c r="BW10" s="17">
        <v>3.5462974731254197E-2</v>
      </c>
      <c r="BX10" s="17">
        <v>2.7944658792460199E-2</v>
      </c>
      <c r="BY10" s="17">
        <v>6.5061182671577497E-2</v>
      </c>
      <c r="BZ10" s="17">
        <v>2.0947883395132101E-2</v>
      </c>
      <c r="CA10" s="17"/>
      <c r="CB10" s="17">
        <v>0.11536223705253799</v>
      </c>
      <c r="CC10" s="17">
        <v>0.19625544273157899</v>
      </c>
      <c r="CD10" s="17"/>
      <c r="CE10" s="17">
        <v>4.0535706476329002E-2</v>
      </c>
      <c r="CF10" s="17"/>
      <c r="CG10" s="17">
        <v>0.15377667978031301</v>
      </c>
    </row>
    <row r="11" spans="2:85" x14ac:dyDescent="0.35">
      <c r="B11" s="18" t="s">
        <v>77</v>
      </c>
      <c r="C11" s="17">
        <v>9.9790215214170905E-2</v>
      </c>
      <c r="D11" s="17">
        <v>0.124516984234905</v>
      </c>
      <c r="E11" s="17">
        <v>7.5307009271466802E-2</v>
      </c>
      <c r="F11" s="17"/>
      <c r="G11" s="17">
        <v>0.115937023423169</v>
      </c>
      <c r="H11" s="17">
        <v>0.118914453108684</v>
      </c>
      <c r="I11" s="17">
        <v>7.1553215733441505E-2</v>
      </c>
      <c r="J11" s="17">
        <v>0.12491949182103999</v>
      </c>
      <c r="K11" s="17">
        <v>0.113353588325348</v>
      </c>
      <c r="L11" s="17">
        <v>6.4049196581030796E-2</v>
      </c>
      <c r="M11" s="17"/>
      <c r="N11" s="17">
        <v>0.102294082003513</v>
      </c>
      <c r="O11" s="17">
        <v>4.8578580539667002E-2</v>
      </c>
      <c r="P11" s="17">
        <v>7.21413738132477E-2</v>
      </c>
      <c r="Q11" s="17">
        <v>0.17164529619353999</v>
      </c>
      <c r="R11" s="17"/>
      <c r="S11" s="17">
        <v>0.128736058413851</v>
      </c>
      <c r="T11" s="17">
        <v>0.129539667609612</v>
      </c>
      <c r="U11" s="17">
        <v>6.4661711671709296E-2</v>
      </c>
      <c r="V11" s="17">
        <v>9.1726690412456999E-2</v>
      </c>
      <c r="W11" s="17">
        <v>3.3667539895503397E-2</v>
      </c>
      <c r="X11" s="17">
        <v>6.6284376306938897E-2</v>
      </c>
      <c r="Y11" s="17">
        <v>0.12616675879259701</v>
      </c>
      <c r="Z11" s="17">
        <v>0</v>
      </c>
      <c r="AA11" s="17">
        <v>0.11682949607713999</v>
      </c>
      <c r="AB11" s="17">
        <v>0.222136089180233</v>
      </c>
      <c r="AC11" s="17">
        <v>0</v>
      </c>
      <c r="AD11" s="17">
        <v>0</v>
      </c>
      <c r="AE11" s="17"/>
      <c r="AF11" s="17">
        <v>0</v>
      </c>
      <c r="AG11" s="17">
        <v>0</v>
      </c>
      <c r="AH11" s="17">
        <v>0.29531341767466501</v>
      </c>
      <c r="AI11" s="17">
        <v>0.13785978259817999</v>
      </c>
      <c r="AJ11" s="17">
        <v>2.9835547544553601E-2</v>
      </c>
      <c r="AK11" s="17">
        <v>2.3913066643717999E-2</v>
      </c>
      <c r="AL11" s="17">
        <v>0.149591454827674</v>
      </c>
      <c r="AM11" s="17">
        <v>7.9843098290988596E-2</v>
      </c>
      <c r="AN11" s="17">
        <v>0.16874853702536399</v>
      </c>
      <c r="AO11" s="17">
        <v>8.5007895253732202E-2</v>
      </c>
      <c r="AP11" s="17">
        <v>9.4573007662739406E-2</v>
      </c>
      <c r="AQ11" s="17">
        <v>5.7116058695053401E-2</v>
      </c>
      <c r="AR11" s="17">
        <v>0.12167656518770301</v>
      </c>
      <c r="AS11" s="17">
        <v>0</v>
      </c>
      <c r="AT11" s="17">
        <v>0.31243059655007099</v>
      </c>
      <c r="AU11" s="17">
        <v>0.10092285257741899</v>
      </c>
      <c r="AV11" s="17"/>
      <c r="AW11" s="17">
        <v>0.17042009023902099</v>
      </c>
      <c r="AX11" s="17">
        <v>6.2968812957246198E-2</v>
      </c>
      <c r="AY11" s="17">
        <v>8.2718903112557807E-2</v>
      </c>
      <c r="AZ11" s="17">
        <v>0.13928557523884799</v>
      </c>
      <c r="BA11" s="17">
        <v>0</v>
      </c>
      <c r="BB11" s="17"/>
      <c r="BC11" s="17">
        <v>0.127075597466067</v>
      </c>
      <c r="BD11" s="17">
        <v>0.104478142328971</v>
      </c>
      <c r="BE11" s="17">
        <v>8.2009644736228696E-2</v>
      </c>
      <c r="BF11" s="17">
        <v>6.1805926438004803E-2</v>
      </c>
      <c r="BG11" s="17">
        <v>0.26515974212583698</v>
      </c>
      <c r="BH11" s="17"/>
      <c r="BI11" s="17">
        <v>9.4725426595756695E-2</v>
      </c>
      <c r="BJ11" s="17"/>
      <c r="BK11" s="17">
        <v>0.183719372625121</v>
      </c>
      <c r="BL11" s="17">
        <v>9.9233904449595303E-2</v>
      </c>
      <c r="BM11" s="17">
        <v>8.2059230012041295E-2</v>
      </c>
      <c r="BN11" s="17">
        <v>0</v>
      </c>
      <c r="BO11" s="17"/>
      <c r="BP11" s="17">
        <v>2.7364928392799699E-2</v>
      </c>
      <c r="BQ11" s="17">
        <v>8.9506263465236699E-2</v>
      </c>
      <c r="BR11" s="17">
        <v>0.63132088880619697</v>
      </c>
      <c r="BS11" s="17">
        <v>0</v>
      </c>
      <c r="BT11" s="17">
        <v>0.150028786391562</v>
      </c>
      <c r="BU11" s="17"/>
      <c r="BV11" s="17">
        <v>4.7305520497805002E-2</v>
      </c>
      <c r="BW11" s="17">
        <v>8.1033995734143799E-2</v>
      </c>
      <c r="BX11" s="17">
        <v>0.70162700373604503</v>
      </c>
      <c r="BY11" s="17">
        <v>0</v>
      </c>
      <c r="BZ11" s="17">
        <v>9.4871032323306598E-2</v>
      </c>
      <c r="CA11" s="17"/>
      <c r="CB11" s="17">
        <v>6.91031208724803E-2</v>
      </c>
      <c r="CC11" s="17">
        <v>0.116548476444435</v>
      </c>
      <c r="CD11" s="17"/>
      <c r="CE11" s="17">
        <v>7.5324738813548994E-2</v>
      </c>
      <c r="CF11" s="17"/>
      <c r="CG11" s="17">
        <v>4.86791998951508E-2</v>
      </c>
    </row>
    <row r="12" spans="2:85" x14ac:dyDescent="0.35">
      <c r="B12" s="18" t="s">
        <v>79</v>
      </c>
      <c r="C12" s="17">
        <v>0.10957111304909301</v>
      </c>
      <c r="D12" s="17">
        <v>9.4821830068179E-2</v>
      </c>
      <c r="E12" s="17">
        <v>0.125187850907343</v>
      </c>
      <c r="F12" s="17"/>
      <c r="G12" s="17">
        <v>0.16427069996192301</v>
      </c>
      <c r="H12" s="17">
        <v>0.135778843628311</v>
      </c>
      <c r="I12" s="17">
        <v>0.21466546850304599</v>
      </c>
      <c r="J12" s="17">
        <v>6.1660570287885803E-2</v>
      </c>
      <c r="K12" s="17">
        <v>2.07057555484992E-2</v>
      </c>
      <c r="L12" s="17">
        <v>2.9801138507737999E-2</v>
      </c>
      <c r="M12" s="17"/>
      <c r="N12" s="17">
        <v>9.3892713939812397E-2</v>
      </c>
      <c r="O12" s="17">
        <v>0.119897634867651</v>
      </c>
      <c r="P12" s="17">
        <v>0.13958781178705201</v>
      </c>
      <c r="Q12" s="17">
        <v>9.1164061039607905E-2</v>
      </c>
      <c r="R12" s="17"/>
      <c r="S12" s="17">
        <v>0.16622591255673999</v>
      </c>
      <c r="T12" s="17">
        <v>0.12836834068768499</v>
      </c>
      <c r="U12" s="17">
        <v>9.1321857521138305E-2</v>
      </c>
      <c r="V12" s="17">
        <v>9.5379852841343205E-2</v>
      </c>
      <c r="W12" s="17">
        <v>9.12212555828701E-2</v>
      </c>
      <c r="X12" s="17">
        <v>3.29417081474749E-2</v>
      </c>
      <c r="Y12" s="17">
        <v>0.18700033797506499</v>
      </c>
      <c r="Z12" s="17">
        <v>0</v>
      </c>
      <c r="AA12" s="17">
        <v>2.1077808786647199E-2</v>
      </c>
      <c r="AB12" s="17">
        <v>8.8623532157365001E-2</v>
      </c>
      <c r="AC12" s="17">
        <v>0.14470836904087001</v>
      </c>
      <c r="AD12" s="17">
        <v>0.35052839374631001</v>
      </c>
      <c r="AE12" s="17"/>
      <c r="AF12" s="17">
        <v>9.4071665853534395E-2</v>
      </c>
      <c r="AG12" s="17">
        <v>0.24575432862788399</v>
      </c>
      <c r="AH12" s="17">
        <v>9.0528131798010905E-2</v>
      </c>
      <c r="AI12" s="17">
        <v>4.2772734318418201E-2</v>
      </c>
      <c r="AJ12" s="17">
        <v>5.92805524532313E-2</v>
      </c>
      <c r="AK12" s="17">
        <v>0.16183023189124601</v>
      </c>
      <c r="AL12" s="17">
        <v>3.0553603489692199E-2</v>
      </c>
      <c r="AM12" s="17">
        <v>0.17769811359443799</v>
      </c>
      <c r="AN12" s="17">
        <v>4.7897747420135701E-2</v>
      </c>
      <c r="AO12" s="17">
        <v>0.18308432743134401</v>
      </c>
      <c r="AP12" s="17">
        <v>0.20933783129627301</v>
      </c>
      <c r="AQ12" s="17">
        <v>5.47633937458245E-2</v>
      </c>
      <c r="AR12" s="17">
        <v>0.17202676819305901</v>
      </c>
      <c r="AS12" s="17">
        <v>0.25442225289634501</v>
      </c>
      <c r="AT12" s="17">
        <v>0</v>
      </c>
      <c r="AU12" s="17">
        <v>7.1192976564214097E-2</v>
      </c>
      <c r="AV12" s="17"/>
      <c r="AW12" s="17">
        <v>7.0434658302852796E-2</v>
      </c>
      <c r="AX12" s="17">
        <v>0.117052822249353</v>
      </c>
      <c r="AY12" s="17">
        <v>0.12884447894036499</v>
      </c>
      <c r="AZ12" s="17">
        <v>0.127972002362986</v>
      </c>
      <c r="BA12" s="17">
        <v>0.24407245692389701</v>
      </c>
      <c r="BB12" s="17"/>
      <c r="BC12" s="17">
        <v>0.10944823101131899</v>
      </c>
      <c r="BD12" s="17">
        <v>8.4445908994087202E-2</v>
      </c>
      <c r="BE12" s="17">
        <v>0.123500447479317</v>
      </c>
      <c r="BF12" s="17">
        <v>0.12294800688801701</v>
      </c>
      <c r="BG12" s="17">
        <v>0.14512585581339699</v>
      </c>
      <c r="BH12" s="17"/>
      <c r="BI12" s="17">
        <v>0.11163587325339799</v>
      </c>
      <c r="BJ12" s="17"/>
      <c r="BK12" s="17">
        <v>0.13376323587318301</v>
      </c>
      <c r="BL12" s="17">
        <v>0.15883059605564101</v>
      </c>
      <c r="BM12" s="17">
        <v>8.5561692989091997E-2</v>
      </c>
      <c r="BN12" s="17">
        <v>0</v>
      </c>
      <c r="BO12" s="17"/>
      <c r="BP12" s="17">
        <v>4.4803346147235801E-2</v>
      </c>
      <c r="BQ12" s="17">
        <v>0.11252395449236199</v>
      </c>
      <c r="BR12" s="17">
        <v>4.1419014985884302E-2</v>
      </c>
      <c r="BS12" s="17">
        <v>2.0850481040860399E-2</v>
      </c>
      <c r="BT12" s="17">
        <v>0.465512935267061</v>
      </c>
      <c r="BU12" s="17"/>
      <c r="BV12" s="17">
        <v>2.90984999379321E-2</v>
      </c>
      <c r="BW12" s="17">
        <v>5.16107028902184E-2</v>
      </c>
      <c r="BX12" s="17">
        <v>2.8119728678438299E-2</v>
      </c>
      <c r="BY12" s="17">
        <v>1.47058915388659E-2</v>
      </c>
      <c r="BZ12" s="17">
        <v>0.63325873564479995</v>
      </c>
      <c r="CA12" s="17"/>
      <c r="CB12" s="17">
        <v>5.4615350242026503E-2</v>
      </c>
      <c r="CC12" s="17">
        <v>0.139582524979289</v>
      </c>
      <c r="CD12" s="17"/>
      <c r="CE12" s="17">
        <v>5.8993254774849103E-2</v>
      </c>
      <c r="CF12" s="17"/>
      <c r="CG12" s="17">
        <v>4.5061846085673103E-2</v>
      </c>
    </row>
    <row r="13" spans="2:85" x14ac:dyDescent="0.35">
      <c r="B13" s="18" t="s">
        <v>78</v>
      </c>
      <c r="C13" s="17">
        <v>0.20374301950120199</v>
      </c>
      <c r="D13" s="17">
        <v>0.236556861794843</v>
      </c>
      <c r="E13" s="17">
        <v>0.17167952069862799</v>
      </c>
      <c r="F13" s="17"/>
      <c r="G13" s="17">
        <v>0.17323456936414</v>
      </c>
      <c r="H13" s="17">
        <v>0.16233065798259799</v>
      </c>
      <c r="I13" s="17">
        <v>0.213774554730816</v>
      </c>
      <c r="J13" s="17">
        <v>0.18576297912443199</v>
      </c>
      <c r="K13" s="17">
        <v>0.22045110402318499</v>
      </c>
      <c r="L13" s="17">
        <v>0.26549916964125397</v>
      </c>
      <c r="M13" s="17"/>
      <c r="N13" s="17">
        <v>0.12148058760076701</v>
      </c>
      <c r="O13" s="17">
        <v>0.25263929519081602</v>
      </c>
      <c r="P13" s="17">
        <v>0.251809161036401</v>
      </c>
      <c r="Q13" s="17">
        <v>0.19472813277119799</v>
      </c>
      <c r="R13" s="17"/>
      <c r="S13" s="17">
        <v>0.114363088376896</v>
      </c>
      <c r="T13" s="17">
        <v>0.187658006741</v>
      </c>
      <c r="U13" s="17">
        <v>0.23981679999021599</v>
      </c>
      <c r="V13" s="17">
        <v>0.14829412385695701</v>
      </c>
      <c r="W13" s="17">
        <v>0.13726216772866701</v>
      </c>
      <c r="X13" s="17">
        <v>0.33256341621823399</v>
      </c>
      <c r="Y13" s="17">
        <v>0.23061961079823901</v>
      </c>
      <c r="Z13" s="17">
        <v>0.41495627296885501</v>
      </c>
      <c r="AA13" s="17">
        <v>0.24017656635027801</v>
      </c>
      <c r="AB13" s="17">
        <v>0.18412091254530299</v>
      </c>
      <c r="AC13" s="17">
        <v>0.14541986243176599</v>
      </c>
      <c r="AD13" s="17">
        <v>0.35042107929329402</v>
      </c>
      <c r="AE13" s="17"/>
      <c r="AF13" s="17">
        <v>0.101812796410607</v>
      </c>
      <c r="AG13" s="17">
        <v>0.19997023329077901</v>
      </c>
      <c r="AH13" s="17">
        <v>0.123348537735835</v>
      </c>
      <c r="AI13" s="17">
        <v>0.35713351339796201</v>
      </c>
      <c r="AJ13" s="17">
        <v>0.26223741687471303</v>
      </c>
      <c r="AK13" s="17">
        <v>0.17330735676037501</v>
      </c>
      <c r="AL13" s="17">
        <v>0.31172181558807999</v>
      </c>
      <c r="AM13" s="17">
        <v>0.19278514197697</v>
      </c>
      <c r="AN13" s="17">
        <v>0.24728065306422201</v>
      </c>
      <c r="AO13" s="17">
        <v>0.20516768802496399</v>
      </c>
      <c r="AP13" s="17">
        <v>0.115635520183068</v>
      </c>
      <c r="AQ13" s="17">
        <v>0.157788801156793</v>
      </c>
      <c r="AR13" s="17">
        <v>0</v>
      </c>
      <c r="AS13" s="17">
        <v>0</v>
      </c>
      <c r="AT13" s="17">
        <v>0</v>
      </c>
      <c r="AU13" s="17">
        <v>0.29753423870087198</v>
      </c>
      <c r="AV13" s="17"/>
      <c r="AW13" s="17">
        <v>0.18663072055121499</v>
      </c>
      <c r="AX13" s="17">
        <v>0.225956456575888</v>
      </c>
      <c r="AY13" s="17">
        <v>0.198982613878363</v>
      </c>
      <c r="AZ13" s="17">
        <v>6.8864632791078101E-2</v>
      </c>
      <c r="BA13" s="17">
        <v>0</v>
      </c>
      <c r="BB13" s="17"/>
      <c r="BC13" s="17">
        <v>3.4574242184293197E-2</v>
      </c>
      <c r="BD13" s="17">
        <v>0.25387755398859102</v>
      </c>
      <c r="BE13" s="17">
        <v>0.205090101456473</v>
      </c>
      <c r="BF13" s="17">
        <v>0.24106436218109001</v>
      </c>
      <c r="BG13" s="17">
        <v>0.17331129367759701</v>
      </c>
      <c r="BH13" s="17"/>
      <c r="BI13" s="17">
        <v>0.200060156405408</v>
      </c>
      <c r="BJ13" s="17"/>
      <c r="BK13" s="17">
        <v>0.16526101558867201</v>
      </c>
      <c r="BL13" s="17">
        <v>0.186492663171166</v>
      </c>
      <c r="BM13" s="17">
        <v>0.22927989232596299</v>
      </c>
      <c r="BN13" s="17">
        <v>8.4502881306131497E-2</v>
      </c>
      <c r="BO13" s="17"/>
      <c r="BP13" s="17">
        <v>0.21526699542236699</v>
      </c>
      <c r="BQ13" s="17">
        <v>0.15097299152284599</v>
      </c>
      <c r="BR13" s="17">
        <v>9.8705658480068598E-2</v>
      </c>
      <c r="BS13" s="17">
        <v>0.55742474455527402</v>
      </c>
      <c r="BT13" s="17">
        <v>2.4422936854415399E-2</v>
      </c>
      <c r="BU13" s="17"/>
      <c r="BV13" s="17">
        <v>5.6251117060384499E-2</v>
      </c>
      <c r="BW13" s="17">
        <v>6.1523033997187802E-2</v>
      </c>
      <c r="BX13" s="17">
        <v>3.8352141743555203E-2</v>
      </c>
      <c r="BY13" s="17">
        <v>0.721426838422211</v>
      </c>
      <c r="BZ13" s="17">
        <v>5.0210339099075997E-2</v>
      </c>
      <c r="CA13" s="17"/>
      <c r="CB13" s="17">
        <v>0.48983386535673801</v>
      </c>
      <c r="CC13" s="17">
        <v>4.7508444893048098E-2</v>
      </c>
      <c r="CD13" s="17"/>
      <c r="CE13" s="17">
        <v>7.0323475865810905E-2</v>
      </c>
      <c r="CF13" s="17"/>
      <c r="CG13" s="17">
        <v>0.43147193644172599</v>
      </c>
    </row>
    <row r="14" spans="2:85" x14ac:dyDescent="0.35">
      <c r="B14" s="18" t="s">
        <v>231</v>
      </c>
      <c r="C14" s="17">
        <v>1.15492326654047E-2</v>
      </c>
      <c r="D14" s="17">
        <v>1.1594058557688899E-2</v>
      </c>
      <c r="E14" s="17">
        <v>1.1572935102935699E-2</v>
      </c>
      <c r="F14" s="17"/>
      <c r="G14" s="17">
        <v>3.5504989645406902E-2</v>
      </c>
      <c r="H14" s="17">
        <v>0</v>
      </c>
      <c r="I14" s="17">
        <v>1.2532774844995801E-2</v>
      </c>
      <c r="J14" s="17">
        <v>0</v>
      </c>
      <c r="K14" s="17">
        <v>2.94712645070789E-2</v>
      </c>
      <c r="L14" s="17">
        <v>0</v>
      </c>
      <c r="M14" s="17"/>
      <c r="N14" s="17">
        <v>0</v>
      </c>
      <c r="O14" s="17">
        <v>2.1772819149745E-2</v>
      </c>
      <c r="P14" s="17">
        <v>2.65644543711634E-2</v>
      </c>
      <c r="Q14" s="17">
        <v>0</v>
      </c>
      <c r="R14" s="17"/>
      <c r="S14" s="17">
        <v>1.49486624022401E-2</v>
      </c>
      <c r="T14" s="17">
        <v>0</v>
      </c>
      <c r="U14" s="17">
        <v>0</v>
      </c>
      <c r="V14" s="17">
        <v>0</v>
      </c>
      <c r="W14" s="17">
        <v>0</v>
      </c>
      <c r="X14" s="17">
        <v>7.6808141439689101E-2</v>
      </c>
      <c r="Y14" s="17">
        <v>0</v>
      </c>
      <c r="Z14" s="17">
        <v>0</v>
      </c>
      <c r="AA14" s="17">
        <v>0</v>
      </c>
      <c r="AB14" s="17">
        <v>3.6527395653329901E-2</v>
      </c>
      <c r="AC14" s="17">
        <v>0</v>
      </c>
      <c r="AD14" s="17">
        <v>0</v>
      </c>
      <c r="AE14" s="17"/>
      <c r="AF14" s="17">
        <v>0</v>
      </c>
      <c r="AG14" s="17">
        <v>0</v>
      </c>
      <c r="AH14" s="17">
        <v>0</v>
      </c>
      <c r="AI14" s="17">
        <v>0</v>
      </c>
      <c r="AJ14" s="17">
        <v>0</v>
      </c>
      <c r="AK14" s="17">
        <v>2.44302198620957E-2</v>
      </c>
      <c r="AL14" s="17">
        <v>0</v>
      </c>
      <c r="AM14" s="17">
        <v>3.2020563002033597E-2</v>
      </c>
      <c r="AN14" s="17">
        <v>0</v>
      </c>
      <c r="AO14" s="17">
        <v>0</v>
      </c>
      <c r="AP14" s="17">
        <v>0</v>
      </c>
      <c r="AQ14" s="17">
        <v>0</v>
      </c>
      <c r="AR14" s="17">
        <v>0.143074820150452</v>
      </c>
      <c r="AS14" s="17">
        <v>0</v>
      </c>
      <c r="AT14" s="17">
        <v>0</v>
      </c>
      <c r="AU14" s="17">
        <v>0</v>
      </c>
      <c r="AV14" s="17"/>
      <c r="AW14" s="17">
        <v>0</v>
      </c>
      <c r="AX14" s="17">
        <v>0</v>
      </c>
      <c r="AY14" s="17">
        <v>1.9254131715799101E-2</v>
      </c>
      <c r="AZ14" s="17">
        <v>2.0579899840856002E-2</v>
      </c>
      <c r="BA14" s="17">
        <v>0</v>
      </c>
      <c r="BB14" s="17"/>
      <c r="BC14" s="17">
        <v>1.9191609861605698E-2</v>
      </c>
      <c r="BD14" s="17">
        <v>1.7519738599919302E-2</v>
      </c>
      <c r="BE14" s="17">
        <v>9.3091490527543296E-3</v>
      </c>
      <c r="BF14" s="17">
        <v>0</v>
      </c>
      <c r="BG14" s="17">
        <v>0</v>
      </c>
      <c r="BH14" s="17"/>
      <c r="BI14" s="17">
        <v>1.16408917075774E-2</v>
      </c>
      <c r="BJ14" s="17"/>
      <c r="BK14" s="17">
        <v>0</v>
      </c>
      <c r="BL14" s="17">
        <v>0</v>
      </c>
      <c r="BM14" s="17">
        <v>2.0885535560416599E-2</v>
      </c>
      <c r="BN14" s="17">
        <v>0</v>
      </c>
      <c r="BO14" s="17"/>
      <c r="BP14" s="17">
        <v>0</v>
      </c>
      <c r="BQ14" s="17">
        <v>7.2115136230917198E-3</v>
      </c>
      <c r="BR14" s="17">
        <v>0</v>
      </c>
      <c r="BS14" s="17">
        <v>4.8073716042277101E-2</v>
      </c>
      <c r="BT14" s="17">
        <v>0</v>
      </c>
      <c r="BU14" s="17"/>
      <c r="BV14" s="17">
        <v>0</v>
      </c>
      <c r="BW14" s="17">
        <v>0</v>
      </c>
      <c r="BX14" s="17">
        <v>0</v>
      </c>
      <c r="BY14" s="17">
        <v>2.6923936219062999E-2</v>
      </c>
      <c r="BZ14" s="17">
        <v>0</v>
      </c>
      <c r="CA14" s="17"/>
      <c r="CB14" s="17">
        <v>1.6480010232270002E-2</v>
      </c>
      <c r="CC14" s="17">
        <v>8.8565287680013993E-3</v>
      </c>
      <c r="CD14" s="17"/>
      <c r="CE14" s="17">
        <v>0</v>
      </c>
      <c r="CF14" s="17"/>
      <c r="CG14" s="17">
        <v>0</v>
      </c>
    </row>
    <row r="15" spans="2:85" x14ac:dyDescent="0.35">
      <c r="B15" s="18" t="s">
        <v>232</v>
      </c>
      <c r="C15" s="17">
        <v>1.7268619436349799E-2</v>
      </c>
      <c r="D15" s="17">
        <v>2.41251823953176E-2</v>
      </c>
      <c r="E15" s="17">
        <v>1.0417292435433399E-2</v>
      </c>
      <c r="F15" s="17"/>
      <c r="G15" s="17">
        <v>0</v>
      </c>
      <c r="H15" s="17">
        <v>1.5917347106396799E-2</v>
      </c>
      <c r="I15" s="17">
        <v>1.32629576120136E-2</v>
      </c>
      <c r="J15" s="17">
        <v>2.89376410156169E-2</v>
      </c>
      <c r="K15" s="17">
        <v>3.8279716682481799E-2</v>
      </c>
      <c r="L15" s="17">
        <v>1.3356886097888E-2</v>
      </c>
      <c r="M15" s="17"/>
      <c r="N15" s="17">
        <v>7.4182723351134501E-3</v>
      </c>
      <c r="O15" s="17">
        <v>2.9982679422868599E-2</v>
      </c>
      <c r="P15" s="17">
        <v>2.34552616053205E-2</v>
      </c>
      <c r="Q15" s="17">
        <v>9.0281685726331991E-3</v>
      </c>
      <c r="R15" s="17"/>
      <c r="S15" s="17">
        <v>0</v>
      </c>
      <c r="T15" s="17">
        <v>0</v>
      </c>
      <c r="U15" s="17">
        <v>0</v>
      </c>
      <c r="V15" s="17">
        <v>0</v>
      </c>
      <c r="W15" s="17">
        <v>0</v>
      </c>
      <c r="X15" s="17">
        <v>0</v>
      </c>
      <c r="Y15" s="17">
        <v>3.87305536910722E-2</v>
      </c>
      <c r="Z15" s="17">
        <v>0</v>
      </c>
      <c r="AA15" s="17">
        <v>0</v>
      </c>
      <c r="AB15" s="17">
        <v>0</v>
      </c>
      <c r="AC15" s="17">
        <v>0.243303599645184</v>
      </c>
      <c r="AD15" s="17">
        <v>0</v>
      </c>
      <c r="AE15" s="17"/>
      <c r="AF15" s="17">
        <v>0.100740328290169</v>
      </c>
      <c r="AG15" s="17">
        <v>5.9171403671798101E-2</v>
      </c>
      <c r="AH15" s="17">
        <v>0</v>
      </c>
      <c r="AI15" s="17">
        <v>3.97494485221263E-2</v>
      </c>
      <c r="AJ15" s="17">
        <v>2.8208280875020801E-2</v>
      </c>
      <c r="AK15" s="17">
        <v>0</v>
      </c>
      <c r="AL15" s="17">
        <v>0</v>
      </c>
      <c r="AM15" s="17">
        <v>3.6243679642835799E-2</v>
      </c>
      <c r="AN15" s="17">
        <v>0</v>
      </c>
      <c r="AO15" s="17">
        <v>0</v>
      </c>
      <c r="AP15" s="17">
        <v>0</v>
      </c>
      <c r="AQ15" s="17">
        <v>0</v>
      </c>
      <c r="AR15" s="17">
        <v>0.107897888127217</v>
      </c>
      <c r="AS15" s="17">
        <v>0</v>
      </c>
      <c r="AT15" s="17">
        <v>0</v>
      </c>
      <c r="AU15" s="17">
        <v>0</v>
      </c>
      <c r="AV15" s="17"/>
      <c r="AW15" s="17">
        <v>2.20564172397071E-2</v>
      </c>
      <c r="AX15" s="17">
        <v>1.25133948782684E-2</v>
      </c>
      <c r="AY15" s="17">
        <v>2.2969097090662801E-2</v>
      </c>
      <c r="AZ15" s="17">
        <v>2.3294134361918101E-2</v>
      </c>
      <c r="BA15" s="17">
        <v>0</v>
      </c>
      <c r="BB15" s="17"/>
      <c r="BC15" s="17">
        <v>2.03097487387171E-2</v>
      </c>
      <c r="BD15" s="17">
        <v>2.9172837618467298E-2</v>
      </c>
      <c r="BE15" s="17">
        <v>1.41032904313248E-2</v>
      </c>
      <c r="BF15" s="17">
        <v>0</v>
      </c>
      <c r="BG15" s="17">
        <v>0</v>
      </c>
      <c r="BH15" s="17"/>
      <c r="BI15" s="17">
        <v>1.52683683814297E-2</v>
      </c>
      <c r="BJ15" s="17"/>
      <c r="BK15" s="17">
        <v>5.03115423066548E-2</v>
      </c>
      <c r="BL15" s="17">
        <v>6.9004673162881298E-3</v>
      </c>
      <c r="BM15" s="17">
        <v>9.3462854003789706E-3</v>
      </c>
      <c r="BN15" s="17">
        <v>8.1739588902965093E-2</v>
      </c>
      <c r="BO15" s="17"/>
      <c r="BP15" s="17">
        <v>0</v>
      </c>
      <c r="BQ15" s="17">
        <v>2.1487565692433701E-2</v>
      </c>
      <c r="BR15" s="17">
        <v>0</v>
      </c>
      <c r="BS15" s="17">
        <v>4.2447007205822E-2</v>
      </c>
      <c r="BT15" s="17">
        <v>0</v>
      </c>
      <c r="BU15" s="17"/>
      <c r="BV15" s="17">
        <v>0</v>
      </c>
      <c r="BW15" s="17">
        <v>1.23872848832459E-2</v>
      </c>
      <c r="BX15" s="17">
        <v>0</v>
      </c>
      <c r="BY15" s="17">
        <v>1.18144303420901E-2</v>
      </c>
      <c r="BZ15" s="17">
        <v>2.1151885928245701E-2</v>
      </c>
      <c r="CA15" s="17"/>
      <c r="CB15" s="17">
        <v>2.2068883211261901E-2</v>
      </c>
      <c r="CC15" s="17">
        <v>1.46471892866448E-2</v>
      </c>
      <c r="CD15" s="17"/>
      <c r="CE15" s="17">
        <v>1.4159199781494601E-2</v>
      </c>
      <c r="CF15" s="17"/>
      <c r="CG15" s="17">
        <v>4.93448323577656E-2</v>
      </c>
    </row>
    <row r="16" spans="2:85" x14ac:dyDescent="0.35">
      <c r="B16" s="18" t="s">
        <v>233</v>
      </c>
      <c r="C16" s="17">
        <v>2.4022526865872099E-2</v>
      </c>
      <c r="D16" s="17">
        <v>1.17429506824137E-2</v>
      </c>
      <c r="E16" s="17">
        <v>3.66218262130283E-2</v>
      </c>
      <c r="F16" s="17"/>
      <c r="G16" s="17">
        <v>0</v>
      </c>
      <c r="H16" s="17">
        <v>1.5727231518002101E-2</v>
      </c>
      <c r="I16" s="17">
        <v>4.1101024387191203E-2</v>
      </c>
      <c r="J16" s="17">
        <v>1.34676327459765E-2</v>
      </c>
      <c r="K16" s="17">
        <v>5.3431515210578102E-2</v>
      </c>
      <c r="L16" s="17">
        <v>2.7608289729878398E-2</v>
      </c>
      <c r="M16" s="17"/>
      <c r="N16" s="17">
        <v>3.05402413746233E-2</v>
      </c>
      <c r="O16" s="17">
        <v>3.77644192099603E-2</v>
      </c>
      <c r="P16" s="17">
        <v>1.4922709512157401E-2</v>
      </c>
      <c r="Q16" s="17">
        <v>1.25563536477808E-2</v>
      </c>
      <c r="R16" s="17"/>
      <c r="S16" s="17">
        <v>0</v>
      </c>
      <c r="T16" s="17">
        <v>0</v>
      </c>
      <c r="U16" s="17">
        <v>3.31405406350916E-2</v>
      </c>
      <c r="V16" s="17">
        <v>3.09436801501871E-2</v>
      </c>
      <c r="W16" s="17">
        <v>3.5996139720985899E-2</v>
      </c>
      <c r="X16" s="17">
        <v>0</v>
      </c>
      <c r="Y16" s="17">
        <v>7.6188035943647606E-2</v>
      </c>
      <c r="Z16" s="17">
        <v>0</v>
      </c>
      <c r="AA16" s="17">
        <v>2.8665739474909399E-2</v>
      </c>
      <c r="AB16" s="17">
        <v>3.6034662794388397E-2</v>
      </c>
      <c r="AC16" s="17">
        <v>0</v>
      </c>
      <c r="AD16" s="17">
        <v>0.14779445300355901</v>
      </c>
      <c r="AE16" s="17"/>
      <c r="AF16" s="17">
        <v>0</v>
      </c>
      <c r="AG16" s="17">
        <v>0</v>
      </c>
      <c r="AH16" s="17">
        <v>0</v>
      </c>
      <c r="AI16" s="17">
        <v>3.86158187752524E-2</v>
      </c>
      <c r="AJ16" s="17">
        <v>2.8210619584288901E-2</v>
      </c>
      <c r="AK16" s="17">
        <v>1.96711742551317E-2</v>
      </c>
      <c r="AL16" s="17">
        <v>3.25621503210827E-2</v>
      </c>
      <c r="AM16" s="17">
        <v>3.3262684981114399E-2</v>
      </c>
      <c r="AN16" s="17">
        <v>0</v>
      </c>
      <c r="AO16" s="17">
        <v>7.0382746725016695E-2</v>
      </c>
      <c r="AP16" s="17">
        <v>5.1787544680346402E-2</v>
      </c>
      <c r="AQ16" s="17">
        <v>0</v>
      </c>
      <c r="AR16" s="17">
        <v>0</v>
      </c>
      <c r="AS16" s="17">
        <v>0.25147177435051898</v>
      </c>
      <c r="AT16" s="17">
        <v>0</v>
      </c>
      <c r="AU16" s="17">
        <v>0</v>
      </c>
      <c r="AV16" s="17"/>
      <c r="AW16" s="17">
        <v>1.0861184357994E-2</v>
      </c>
      <c r="AX16" s="17">
        <v>1.69539235347889E-2</v>
      </c>
      <c r="AY16" s="17">
        <v>4.9142748802449197E-2</v>
      </c>
      <c r="AZ16" s="17">
        <v>0</v>
      </c>
      <c r="BA16" s="17">
        <v>0</v>
      </c>
      <c r="BB16" s="17"/>
      <c r="BC16" s="17">
        <v>0</v>
      </c>
      <c r="BD16" s="17">
        <v>3.8980558029879098E-2</v>
      </c>
      <c r="BE16" s="17">
        <v>1.62252232822774E-2</v>
      </c>
      <c r="BF16" s="17">
        <v>1.7666624509645099E-2</v>
      </c>
      <c r="BG16" s="17">
        <v>6.6289761045096707E-2</v>
      </c>
      <c r="BH16" s="17"/>
      <c r="BI16" s="17">
        <v>2.7209494587613701E-2</v>
      </c>
      <c r="BJ16" s="17"/>
      <c r="BK16" s="17">
        <v>2.9219482135230498E-2</v>
      </c>
      <c r="BL16" s="17">
        <v>1.25049394299511E-2</v>
      </c>
      <c r="BM16" s="17">
        <v>2.9342030577016801E-2</v>
      </c>
      <c r="BN16" s="17">
        <v>0</v>
      </c>
      <c r="BO16" s="17"/>
      <c r="BP16" s="17">
        <v>0</v>
      </c>
      <c r="BQ16" s="17">
        <v>1.51235607702308E-2</v>
      </c>
      <c r="BR16" s="17">
        <v>4.0677958692482301E-2</v>
      </c>
      <c r="BS16" s="17">
        <v>0</v>
      </c>
      <c r="BT16" s="17">
        <v>0</v>
      </c>
      <c r="BU16" s="17"/>
      <c r="BV16" s="17">
        <v>0</v>
      </c>
      <c r="BW16" s="17">
        <v>2.3613182309416201E-2</v>
      </c>
      <c r="BX16" s="17">
        <v>2.7616619130492501E-2</v>
      </c>
      <c r="BY16" s="17">
        <v>0</v>
      </c>
      <c r="BZ16" s="17">
        <v>0</v>
      </c>
      <c r="CA16" s="17"/>
      <c r="CB16" s="17">
        <v>0</v>
      </c>
      <c r="CC16" s="17">
        <v>3.7141259325412901E-2</v>
      </c>
      <c r="CD16" s="17"/>
      <c r="CE16" s="17">
        <v>2.69908837123853E-2</v>
      </c>
      <c r="CF16" s="17"/>
      <c r="CG16" s="17">
        <v>0</v>
      </c>
    </row>
    <row r="17" spans="2:85" x14ac:dyDescent="0.35">
      <c r="B17" s="18" t="s">
        <v>140</v>
      </c>
      <c r="C17" s="19">
        <v>0.20877156385839599</v>
      </c>
      <c r="D17" s="19">
        <v>0.139587483719986</v>
      </c>
      <c r="E17" s="19">
        <v>0.274207589647251</v>
      </c>
      <c r="F17" s="19"/>
      <c r="G17" s="19">
        <v>0.12772526249323299</v>
      </c>
      <c r="H17" s="19">
        <v>0.18441822241855599</v>
      </c>
      <c r="I17" s="19">
        <v>0.15389159647508699</v>
      </c>
      <c r="J17" s="19">
        <v>0.27112907225634397</v>
      </c>
      <c r="K17" s="19">
        <v>0.18956054747343301</v>
      </c>
      <c r="L17" s="19">
        <v>0.30944850915803401</v>
      </c>
      <c r="M17" s="19"/>
      <c r="N17" s="19">
        <v>0.21849584309724901</v>
      </c>
      <c r="O17" s="19">
        <v>0.19527222592420901</v>
      </c>
      <c r="P17" s="19">
        <v>0.18249004552478201</v>
      </c>
      <c r="Q17" s="19">
        <v>0.23813309979303901</v>
      </c>
      <c r="R17" s="19"/>
      <c r="S17" s="19">
        <v>0.21885149009289301</v>
      </c>
      <c r="T17" s="19">
        <v>0.17984265398163701</v>
      </c>
      <c r="U17" s="19">
        <v>0.26437651109532401</v>
      </c>
      <c r="V17" s="19">
        <v>0.159627029051741</v>
      </c>
      <c r="W17" s="19">
        <v>0.21264079871969699</v>
      </c>
      <c r="X17" s="19">
        <v>0.197075806535812</v>
      </c>
      <c r="Y17" s="19">
        <v>0.113028387675543</v>
      </c>
      <c r="Z17" s="19">
        <v>0.22061792845022901</v>
      </c>
      <c r="AA17" s="19">
        <v>0.230059766905088</v>
      </c>
      <c r="AB17" s="19">
        <v>0.25239860906676997</v>
      </c>
      <c r="AC17" s="19">
        <v>0.28186315781854099</v>
      </c>
      <c r="AD17" s="19">
        <v>0.15125607395683699</v>
      </c>
      <c r="AE17" s="19"/>
      <c r="AF17" s="19">
        <v>0.20776060873949401</v>
      </c>
      <c r="AG17" s="19">
        <v>0.347821634002071</v>
      </c>
      <c r="AH17" s="19">
        <v>0.301773626585709</v>
      </c>
      <c r="AI17" s="19">
        <v>5.0462037293518697E-2</v>
      </c>
      <c r="AJ17" s="19">
        <v>0.30492007947140998</v>
      </c>
      <c r="AK17" s="19">
        <v>0.23491872371345901</v>
      </c>
      <c r="AL17" s="19">
        <v>0.16263834442108599</v>
      </c>
      <c r="AM17" s="19">
        <v>0.19603440906555</v>
      </c>
      <c r="AN17" s="19">
        <v>0.290616195176501</v>
      </c>
      <c r="AO17" s="19">
        <v>6.5509204292607495E-2</v>
      </c>
      <c r="AP17" s="19">
        <v>0.16114831314546599</v>
      </c>
      <c r="AQ17" s="19">
        <v>0.20831800652523799</v>
      </c>
      <c r="AR17" s="19">
        <v>6.0362815347167101E-2</v>
      </c>
      <c r="AS17" s="19">
        <v>0</v>
      </c>
      <c r="AT17" s="19">
        <v>0</v>
      </c>
      <c r="AU17" s="19">
        <v>0.187582018283076</v>
      </c>
      <c r="AV17" s="19"/>
      <c r="AW17" s="19">
        <v>0.25027141083027998</v>
      </c>
      <c r="AX17" s="19">
        <v>0.22891809454300299</v>
      </c>
      <c r="AY17" s="19">
        <v>0.19494060968600499</v>
      </c>
      <c r="AZ17" s="19">
        <v>6.57962016927022E-2</v>
      </c>
      <c r="BA17" s="19">
        <v>0.172302420556119</v>
      </c>
      <c r="BB17" s="19"/>
      <c r="BC17" s="19">
        <v>0.10711737894962201</v>
      </c>
      <c r="BD17" s="19">
        <v>0.14749322249426899</v>
      </c>
      <c r="BE17" s="19">
        <v>0.247070811234439</v>
      </c>
      <c r="BF17" s="19">
        <v>0.34372562643403698</v>
      </c>
      <c r="BG17" s="19">
        <v>0.20862318163371499</v>
      </c>
      <c r="BH17" s="19"/>
      <c r="BI17" s="19">
        <v>0.20155887591812199</v>
      </c>
      <c r="BJ17" s="19"/>
      <c r="BK17" s="19">
        <v>0.131891376656432</v>
      </c>
      <c r="BL17" s="19">
        <v>0.17637221670478501</v>
      </c>
      <c r="BM17" s="19">
        <v>0.237782897863246</v>
      </c>
      <c r="BN17" s="19">
        <v>0.35064934786518498</v>
      </c>
      <c r="BO17" s="19"/>
      <c r="BP17" s="19">
        <v>9.7772253399240894E-2</v>
      </c>
      <c r="BQ17" s="19">
        <v>0.22521164060750001</v>
      </c>
      <c r="BR17" s="19">
        <v>4.0923077752341198E-2</v>
      </c>
      <c r="BS17" s="19">
        <v>0.16216891750395501</v>
      </c>
      <c r="BT17" s="19">
        <v>7.5665268370977201E-2</v>
      </c>
      <c r="BU17" s="19"/>
      <c r="BV17" s="19">
        <v>6.3720563669808994E-2</v>
      </c>
      <c r="BW17" s="19">
        <v>0.22739397977902601</v>
      </c>
      <c r="BX17" s="19">
        <v>0.11888519455737</v>
      </c>
      <c r="BY17" s="19">
        <v>8.93871255420111E-2</v>
      </c>
      <c r="BZ17" s="19">
        <v>8.9859571790601195E-2</v>
      </c>
      <c r="CA17" s="19"/>
      <c r="CB17" s="19">
        <v>0.113565176190946</v>
      </c>
      <c r="CC17" s="19">
        <v>0.26076389319253301</v>
      </c>
      <c r="CD17" s="19"/>
      <c r="CE17" s="19">
        <v>0.22288923813141501</v>
      </c>
      <c r="CF17" s="19"/>
      <c r="CG17" s="19">
        <v>4.7260780462739002E-2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G22"/>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385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347</v>
      </c>
      <c r="D7" s="10">
        <v>171</v>
      </c>
      <c r="E7" s="10">
        <v>176</v>
      </c>
      <c r="F7" s="10"/>
      <c r="G7" s="10">
        <v>23</v>
      </c>
      <c r="H7" s="10">
        <v>67</v>
      </c>
      <c r="I7" s="10">
        <v>62</v>
      </c>
      <c r="J7" s="10">
        <v>58</v>
      </c>
      <c r="K7" s="10">
        <v>52</v>
      </c>
      <c r="L7" s="10">
        <v>85</v>
      </c>
      <c r="M7" s="10"/>
      <c r="N7" s="10">
        <v>121</v>
      </c>
      <c r="O7" s="10">
        <v>84</v>
      </c>
      <c r="P7" s="10">
        <v>65</v>
      </c>
      <c r="Q7" s="10">
        <v>77</v>
      </c>
      <c r="R7" s="10"/>
      <c r="S7" s="10">
        <v>57</v>
      </c>
      <c r="T7" s="10">
        <v>42</v>
      </c>
      <c r="U7" s="10">
        <v>37</v>
      </c>
      <c r="V7" s="10">
        <v>25</v>
      </c>
      <c r="W7" s="10">
        <v>36</v>
      </c>
      <c r="X7" s="10">
        <v>24</v>
      </c>
      <c r="Y7" s="10">
        <v>27</v>
      </c>
      <c r="Z7" s="10">
        <v>9</v>
      </c>
      <c r="AA7" s="10">
        <v>40</v>
      </c>
      <c r="AB7" s="10">
        <v>24</v>
      </c>
      <c r="AC7" s="10">
        <v>22</v>
      </c>
      <c r="AD7" s="10">
        <v>4</v>
      </c>
      <c r="AE7" s="10"/>
      <c r="AF7" s="10">
        <v>4</v>
      </c>
      <c r="AG7" s="10">
        <v>5</v>
      </c>
      <c r="AH7" s="10">
        <v>29</v>
      </c>
      <c r="AI7" s="10">
        <v>19</v>
      </c>
      <c r="AJ7" s="10">
        <v>25</v>
      </c>
      <c r="AK7" s="10">
        <v>44</v>
      </c>
      <c r="AL7" s="10">
        <v>24</v>
      </c>
      <c r="AM7" s="10">
        <v>27</v>
      </c>
      <c r="AN7" s="10">
        <v>19</v>
      </c>
      <c r="AO7" s="10">
        <v>16</v>
      </c>
      <c r="AP7" s="10">
        <v>32</v>
      </c>
      <c r="AQ7" s="10">
        <v>21</v>
      </c>
      <c r="AR7" s="10">
        <v>26</v>
      </c>
      <c r="AS7" s="10">
        <v>12</v>
      </c>
      <c r="AT7" s="10">
        <v>5</v>
      </c>
      <c r="AU7" s="10">
        <v>29</v>
      </c>
      <c r="AV7" s="10"/>
      <c r="AW7" s="10">
        <v>80</v>
      </c>
      <c r="AX7" s="10">
        <v>72</v>
      </c>
      <c r="AY7" s="10">
        <v>94</v>
      </c>
      <c r="AZ7" s="10">
        <v>38</v>
      </c>
      <c r="BA7" s="10">
        <v>14</v>
      </c>
      <c r="BB7" s="10"/>
      <c r="BC7" s="10">
        <v>39</v>
      </c>
      <c r="BD7" s="10">
        <v>139</v>
      </c>
      <c r="BE7" s="10">
        <v>114</v>
      </c>
      <c r="BF7" s="10">
        <v>46</v>
      </c>
      <c r="BG7" s="10">
        <v>9</v>
      </c>
      <c r="BH7" s="10"/>
      <c r="BI7" s="10">
        <v>282</v>
      </c>
      <c r="BJ7" s="10"/>
      <c r="BK7" s="10">
        <v>55</v>
      </c>
      <c r="BL7" s="10">
        <v>111</v>
      </c>
      <c r="BM7" s="10">
        <v>176</v>
      </c>
      <c r="BN7" s="10">
        <v>5</v>
      </c>
      <c r="BO7" s="10"/>
      <c r="BP7" s="10">
        <v>68</v>
      </c>
      <c r="BQ7" s="10">
        <v>123</v>
      </c>
      <c r="BR7" s="10">
        <v>31</v>
      </c>
      <c r="BS7" s="10">
        <v>48</v>
      </c>
      <c r="BT7" s="10">
        <v>20</v>
      </c>
      <c r="BU7" s="10"/>
      <c r="BV7" s="10">
        <v>53</v>
      </c>
      <c r="BW7" s="10">
        <v>68</v>
      </c>
      <c r="BX7" s="10">
        <v>33</v>
      </c>
      <c r="BY7" s="10">
        <v>91</v>
      </c>
      <c r="BZ7" s="10">
        <v>40</v>
      </c>
      <c r="CA7" s="10"/>
      <c r="CB7" s="10">
        <v>135</v>
      </c>
      <c r="CC7" s="10">
        <v>212</v>
      </c>
      <c r="CD7" s="10"/>
      <c r="CE7" s="10">
        <v>60</v>
      </c>
      <c r="CF7" s="10"/>
      <c r="CG7" s="10">
        <v>36</v>
      </c>
    </row>
    <row r="8" spans="2:85" ht="30" customHeight="1" x14ac:dyDescent="0.35">
      <c r="B8" s="11" t="s">
        <v>20</v>
      </c>
      <c r="C8" s="11">
        <v>343</v>
      </c>
      <c r="D8" s="11">
        <v>163</v>
      </c>
      <c r="E8" s="11">
        <v>180</v>
      </c>
      <c r="F8" s="11"/>
      <c r="G8" s="11">
        <v>46</v>
      </c>
      <c r="H8" s="11">
        <v>62</v>
      </c>
      <c r="I8" s="11">
        <v>56</v>
      </c>
      <c r="J8" s="11">
        <v>56</v>
      </c>
      <c r="K8" s="11">
        <v>47</v>
      </c>
      <c r="L8" s="11">
        <v>76</v>
      </c>
      <c r="M8" s="11"/>
      <c r="N8" s="11">
        <v>106</v>
      </c>
      <c r="O8" s="11">
        <v>81</v>
      </c>
      <c r="P8" s="11">
        <v>68</v>
      </c>
      <c r="Q8" s="11">
        <v>87</v>
      </c>
      <c r="R8" s="11"/>
      <c r="S8" s="11">
        <v>52</v>
      </c>
      <c r="T8" s="11">
        <v>39</v>
      </c>
      <c r="U8" s="11">
        <v>32</v>
      </c>
      <c r="V8" s="11">
        <v>26</v>
      </c>
      <c r="W8" s="11">
        <v>32</v>
      </c>
      <c r="X8" s="11">
        <v>26</v>
      </c>
      <c r="Y8" s="11">
        <v>27</v>
      </c>
      <c r="Z8" s="11">
        <v>9</v>
      </c>
      <c r="AA8" s="11">
        <v>34</v>
      </c>
      <c r="AB8" s="11">
        <v>30</v>
      </c>
      <c r="AC8" s="11">
        <v>25</v>
      </c>
      <c r="AD8" s="11">
        <v>9</v>
      </c>
      <c r="AE8" s="11"/>
      <c r="AF8" s="11">
        <v>5</v>
      </c>
      <c r="AG8" s="11">
        <v>5</v>
      </c>
      <c r="AH8" s="11">
        <v>30</v>
      </c>
      <c r="AI8" s="11">
        <v>20</v>
      </c>
      <c r="AJ8" s="11">
        <v>26</v>
      </c>
      <c r="AK8" s="11">
        <v>46</v>
      </c>
      <c r="AL8" s="11">
        <v>24</v>
      </c>
      <c r="AM8" s="11">
        <v>25</v>
      </c>
      <c r="AN8" s="11">
        <v>20</v>
      </c>
      <c r="AO8" s="11">
        <v>14</v>
      </c>
      <c r="AP8" s="11">
        <v>34</v>
      </c>
      <c r="AQ8" s="11">
        <v>19</v>
      </c>
      <c r="AR8" s="11">
        <v>24</v>
      </c>
      <c r="AS8" s="11">
        <v>10</v>
      </c>
      <c r="AT8" s="11">
        <v>4</v>
      </c>
      <c r="AU8" s="11">
        <v>24</v>
      </c>
      <c r="AV8" s="11"/>
      <c r="AW8" s="11">
        <v>80</v>
      </c>
      <c r="AX8" s="11">
        <v>74</v>
      </c>
      <c r="AY8" s="11">
        <v>92</v>
      </c>
      <c r="AZ8" s="11">
        <v>36</v>
      </c>
      <c r="BA8" s="11">
        <v>13</v>
      </c>
      <c r="BB8" s="11"/>
      <c r="BC8" s="11">
        <v>39</v>
      </c>
      <c r="BD8" s="11">
        <v>134</v>
      </c>
      <c r="BE8" s="11">
        <v>113</v>
      </c>
      <c r="BF8" s="11">
        <v>47</v>
      </c>
      <c r="BG8" s="11">
        <v>10</v>
      </c>
      <c r="BH8" s="11"/>
      <c r="BI8" s="11">
        <v>275</v>
      </c>
      <c r="BJ8" s="11"/>
      <c r="BK8" s="11">
        <v>58</v>
      </c>
      <c r="BL8" s="11">
        <v>106</v>
      </c>
      <c r="BM8" s="11">
        <v>173</v>
      </c>
      <c r="BN8" s="11">
        <v>6</v>
      </c>
      <c r="BO8" s="11"/>
      <c r="BP8" s="11">
        <v>61</v>
      </c>
      <c r="BQ8" s="11">
        <v>121</v>
      </c>
      <c r="BR8" s="11">
        <v>28</v>
      </c>
      <c r="BS8" s="11">
        <v>50</v>
      </c>
      <c r="BT8" s="11">
        <v>20</v>
      </c>
      <c r="BU8" s="11"/>
      <c r="BV8" s="11">
        <v>47</v>
      </c>
      <c r="BW8" s="11">
        <v>66</v>
      </c>
      <c r="BX8" s="11">
        <v>31</v>
      </c>
      <c r="BY8" s="11">
        <v>87</v>
      </c>
      <c r="BZ8" s="11">
        <v>48</v>
      </c>
      <c r="CA8" s="11"/>
      <c r="CB8" s="11">
        <v>130</v>
      </c>
      <c r="CC8" s="11">
        <v>213</v>
      </c>
      <c r="CD8" s="11"/>
      <c r="CE8" s="11">
        <v>57</v>
      </c>
      <c r="CF8" s="11"/>
      <c r="CG8" s="11">
        <v>33</v>
      </c>
    </row>
    <row r="9" spans="2:85" x14ac:dyDescent="0.35">
      <c r="B9" s="18" t="s">
        <v>76</v>
      </c>
      <c r="C9" s="17">
        <v>0.103126452377846</v>
      </c>
      <c r="D9" s="17">
        <v>0.11892286689937499</v>
      </c>
      <c r="E9" s="17">
        <v>8.8783324597366001E-2</v>
      </c>
      <c r="F9" s="17"/>
      <c r="G9" s="17">
        <v>0.11204325289870599</v>
      </c>
      <c r="H9" s="17">
        <v>0.12944559506660899</v>
      </c>
      <c r="I9" s="17">
        <v>0.10533937362486499</v>
      </c>
      <c r="J9" s="17">
        <v>0.12980545132385601</v>
      </c>
      <c r="K9" s="17">
        <v>4.8470929409707098E-2</v>
      </c>
      <c r="L9" s="17">
        <v>8.8458292492344798E-2</v>
      </c>
      <c r="M9" s="17"/>
      <c r="N9" s="17">
        <v>0.17014427873572899</v>
      </c>
      <c r="O9" s="17">
        <v>3.9731912544719097E-2</v>
      </c>
      <c r="P9" s="17">
        <v>0.12894311124492899</v>
      </c>
      <c r="Q9" s="17">
        <v>6.0370555322526102E-2</v>
      </c>
      <c r="R9" s="17"/>
      <c r="S9" s="17">
        <v>0.23333251337281399</v>
      </c>
      <c r="T9" s="17">
        <v>0.18256542578288801</v>
      </c>
      <c r="U9" s="17">
        <v>7.2016727104091405E-2</v>
      </c>
      <c r="V9" s="17">
        <v>7.4895398257914303E-2</v>
      </c>
      <c r="W9" s="17">
        <v>5.1411709635441699E-2</v>
      </c>
      <c r="X9" s="17">
        <v>0.19892318415568</v>
      </c>
      <c r="Y9" s="17">
        <v>0</v>
      </c>
      <c r="Z9" s="17">
        <v>0</v>
      </c>
      <c r="AA9" s="17">
        <v>9.3508846628696698E-2</v>
      </c>
      <c r="AB9" s="17">
        <v>5.4711988761432802E-2</v>
      </c>
      <c r="AC9" s="17">
        <v>0</v>
      </c>
      <c r="AD9" s="17">
        <v>0</v>
      </c>
      <c r="AE9" s="17"/>
      <c r="AF9" s="17">
        <v>0.183655800689242</v>
      </c>
      <c r="AG9" s="17">
        <v>0</v>
      </c>
      <c r="AH9" s="17">
        <v>0.10712865557597601</v>
      </c>
      <c r="AI9" s="17">
        <v>4.3434755582532701E-2</v>
      </c>
      <c r="AJ9" s="17">
        <v>0.122137431069991</v>
      </c>
      <c r="AK9" s="17">
        <v>7.1694107941482399E-2</v>
      </c>
      <c r="AL9" s="17">
        <v>7.1783919636811494E-2</v>
      </c>
      <c r="AM9" s="17">
        <v>0.18433524478792301</v>
      </c>
      <c r="AN9" s="17">
        <v>0</v>
      </c>
      <c r="AO9" s="17">
        <v>0.12562742414148201</v>
      </c>
      <c r="AP9" s="17">
        <v>0.16184718743632701</v>
      </c>
      <c r="AQ9" s="17">
        <v>0.113306376804718</v>
      </c>
      <c r="AR9" s="17">
        <v>0.14274619015935699</v>
      </c>
      <c r="AS9" s="17">
        <v>0</v>
      </c>
      <c r="AT9" s="17">
        <v>0.15133300518067699</v>
      </c>
      <c r="AU9" s="17">
        <v>0.16248467249404799</v>
      </c>
      <c r="AV9" s="17"/>
      <c r="AW9" s="17">
        <v>0.10519491452251099</v>
      </c>
      <c r="AX9" s="17">
        <v>4.3900710921612601E-2</v>
      </c>
      <c r="AY9" s="17">
        <v>0.11056015520189</v>
      </c>
      <c r="AZ9" s="17">
        <v>9.5175899323994104E-2</v>
      </c>
      <c r="BA9" s="17">
        <v>0.35734426703291999</v>
      </c>
      <c r="BB9" s="17"/>
      <c r="BC9" s="17">
        <v>0.23024219160269399</v>
      </c>
      <c r="BD9" s="17">
        <v>0.10112043518259101</v>
      </c>
      <c r="BE9" s="17">
        <v>8.2270000579515196E-2</v>
      </c>
      <c r="BF9" s="17">
        <v>6.0359415981033997E-2</v>
      </c>
      <c r="BG9" s="17">
        <v>7.4867488949490094E-2</v>
      </c>
      <c r="BH9" s="17"/>
      <c r="BI9" s="17">
        <v>0.112435508954821</v>
      </c>
      <c r="BJ9" s="17"/>
      <c r="BK9" s="17">
        <v>0.15995066192011601</v>
      </c>
      <c r="BL9" s="17">
        <v>6.3735095981575701E-2</v>
      </c>
      <c r="BM9" s="17">
        <v>0.11195844572633699</v>
      </c>
      <c r="BN9" s="17">
        <v>0</v>
      </c>
      <c r="BO9" s="17"/>
      <c r="BP9" s="17">
        <v>0</v>
      </c>
      <c r="BQ9" s="17">
        <v>0.238772768506921</v>
      </c>
      <c r="BR9" s="17">
        <v>9.6397296877188496E-2</v>
      </c>
      <c r="BS9" s="17">
        <v>1.3117375909604399E-2</v>
      </c>
      <c r="BT9" s="17">
        <v>3.2123089054021003E-2</v>
      </c>
      <c r="BU9" s="17"/>
      <c r="BV9" s="17">
        <v>0</v>
      </c>
      <c r="BW9" s="17">
        <v>0.45314253152622203</v>
      </c>
      <c r="BX9" s="17">
        <v>2.6485900151583398E-2</v>
      </c>
      <c r="BY9" s="17">
        <v>2.53616370616889E-2</v>
      </c>
      <c r="BZ9" s="17">
        <v>3.1654461124663899E-2</v>
      </c>
      <c r="CA9" s="17"/>
      <c r="CB9" s="17">
        <v>9.4505965643544701E-2</v>
      </c>
      <c r="CC9" s="17">
        <v>0.10839819110295799</v>
      </c>
      <c r="CD9" s="17"/>
      <c r="CE9" s="17">
        <v>0.493617060600748</v>
      </c>
      <c r="CF9" s="17"/>
      <c r="CG9" s="17">
        <v>0.24970413761333399</v>
      </c>
    </row>
    <row r="10" spans="2:85" x14ac:dyDescent="0.35">
      <c r="B10" s="18" t="s">
        <v>75</v>
      </c>
      <c r="C10" s="17">
        <v>0.15636764227826</v>
      </c>
      <c r="D10" s="17">
        <v>0.20126241220348301</v>
      </c>
      <c r="E10" s="17">
        <v>0.11560323837919199</v>
      </c>
      <c r="F10" s="17"/>
      <c r="G10" s="17">
        <v>7.7516389597726595E-2</v>
      </c>
      <c r="H10" s="17">
        <v>0.142204592107077</v>
      </c>
      <c r="I10" s="17">
        <v>6.8877692771650401E-2</v>
      </c>
      <c r="J10" s="17">
        <v>0.112452482080014</v>
      </c>
      <c r="K10" s="17">
        <v>0.22216552735220799</v>
      </c>
      <c r="L10" s="17">
        <v>0.27259560337480798</v>
      </c>
      <c r="M10" s="17"/>
      <c r="N10" s="17">
        <v>0.21082435255793899</v>
      </c>
      <c r="O10" s="17">
        <v>0.18997329478462799</v>
      </c>
      <c r="P10" s="17">
        <v>0.10423375861440699</v>
      </c>
      <c r="Q10" s="17">
        <v>9.9089125368204398E-2</v>
      </c>
      <c r="R10" s="17"/>
      <c r="S10" s="17">
        <v>0.143479767569548</v>
      </c>
      <c r="T10" s="17">
        <v>0.29567378856044302</v>
      </c>
      <c r="U10" s="17">
        <v>0.23002970010847701</v>
      </c>
      <c r="V10" s="17">
        <v>0.14843739247805199</v>
      </c>
      <c r="W10" s="17">
        <v>0.22226399680630199</v>
      </c>
      <c r="X10" s="17">
        <v>4.2373123044065299E-2</v>
      </c>
      <c r="Y10" s="17">
        <v>6.6678278026856497E-2</v>
      </c>
      <c r="Z10" s="17">
        <v>0.107761560113712</v>
      </c>
      <c r="AA10" s="17">
        <v>0.16314854114857399</v>
      </c>
      <c r="AB10" s="17">
        <v>7.8230902518172094E-2</v>
      </c>
      <c r="AC10" s="17">
        <v>0.105923318931302</v>
      </c>
      <c r="AD10" s="17">
        <v>0.17780475757531899</v>
      </c>
      <c r="AE10" s="17"/>
      <c r="AF10" s="17">
        <v>0</v>
      </c>
      <c r="AG10" s="17">
        <v>0.46905824741533703</v>
      </c>
      <c r="AH10" s="17">
        <v>0.26155463387319799</v>
      </c>
      <c r="AI10" s="17">
        <v>0</v>
      </c>
      <c r="AJ10" s="17">
        <v>6.9688470435509298E-2</v>
      </c>
      <c r="AK10" s="17">
        <v>7.4736639876859995E-2</v>
      </c>
      <c r="AL10" s="17">
        <v>4.8355673187381203E-2</v>
      </c>
      <c r="AM10" s="17">
        <v>0.213106688117399</v>
      </c>
      <c r="AN10" s="17">
        <v>0.129277468168425</v>
      </c>
      <c r="AO10" s="17">
        <v>0.18804051209396599</v>
      </c>
      <c r="AP10" s="17">
        <v>0.166183088325461</v>
      </c>
      <c r="AQ10" s="17">
        <v>0.23691375641651699</v>
      </c>
      <c r="AR10" s="17">
        <v>0.18026350254350301</v>
      </c>
      <c r="AS10" s="17">
        <v>0.418316167917897</v>
      </c>
      <c r="AT10" s="17">
        <v>0.424788420101196</v>
      </c>
      <c r="AU10" s="17">
        <v>0.192558051106796</v>
      </c>
      <c r="AV10" s="17"/>
      <c r="AW10" s="17">
        <v>0.16270260907775999</v>
      </c>
      <c r="AX10" s="17">
        <v>0.101500352557089</v>
      </c>
      <c r="AY10" s="17">
        <v>0.21999253876354399</v>
      </c>
      <c r="AZ10" s="17">
        <v>0.170885541609197</v>
      </c>
      <c r="BA10" s="17">
        <v>4.9367522486541103E-2</v>
      </c>
      <c r="BB10" s="17"/>
      <c r="BC10" s="17">
        <v>8.5477532071793497E-2</v>
      </c>
      <c r="BD10" s="17">
        <v>0.22593666978627999</v>
      </c>
      <c r="BE10" s="17">
        <v>0.137959059683022</v>
      </c>
      <c r="BF10" s="17">
        <v>7.3128376987241298E-2</v>
      </c>
      <c r="BG10" s="17">
        <v>9.2090131346148296E-2</v>
      </c>
      <c r="BH10" s="17"/>
      <c r="BI10" s="17">
        <v>0.17906759491152799</v>
      </c>
      <c r="BJ10" s="17"/>
      <c r="BK10" s="17">
        <v>0.19331195338955001</v>
      </c>
      <c r="BL10" s="17">
        <v>0.19412499909730499</v>
      </c>
      <c r="BM10" s="17">
        <v>0.126673726054325</v>
      </c>
      <c r="BN10" s="17">
        <v>0</v>
      </c>
      <c r="BO10" s="17"/>
      <c r="BP10" s="17">
        <v>0.56209438299471703</v>
      </c>
      <c r="BQ10" s="17">
        <v>6.4590382678451394E-2</v>
      </c>
      <c r="BR10" s="17">
        <v>0.10395194774197</v>
      </c>
      <c r="BS10" s="17">
        <v>1.6574439761787799E-2</v>
      </c>
      <c r="BT10" s="17">
        <v>0</v>
      </c>
      <c r="BU10" s="17"/>
      <c r="BV10" s="17">
        <v>0.81530281322796805</v>
      </c>
      <c r="BW10" s="17">
        <v>7.4796812929462095E-2</v>
      </c>
      <c r="BX10" s="17">
        <v>5.5481385163213798E-2</v>
      </c>
      <c r="BY10" s="17">
        <v>6.1855654802385598E-2</v>
      </c>
      <c r="BZ10" s="17">
        <v>0</v>
      </c>
      <c r="CA10" s="17"/>
      <c r="CB10" s="17">
        <v>0.17358265313071999</v>
      </c>
      <c r="CC10" s="17">
        <v>0.145840041904719</v>
      </c>
      <c r="CD10" s="17"/>
      <c r="CE10" s="17">
        <v>5.16180936882474E-2</v>
      </c>
      <c r="CF10" s="17"/>
      <c r="CG10" s="17">
        <v>7.3316212433396893E-2</v>
      </c>
    </row>
    <row r="11" spans="2:85" x14ac:dyDescent="0.35">
      <c r="B11" s="18" t="s">
        <v>77</v>
      </c>
      <c r="C11" s="17">
        <v>6.4352586589126903E-2</v>
      </c>
      <c r="D11" s="17">
        <v>4.1843788982884399E-2</v>
      </c>
      <c r="E11" s="17">
        <v>8.4790551154521707E-2</v>
      </c>
      <c r="F11" s="17"/>
      <c r="G11" s="17">
        <v>0</v>
      </c>
      <c r="H11" s="17">
        <v>9.8529733663271502E-2</v>
      </c>
      <c r="I11" s="17">
        <v>7.4548977847438899E-2</v>
      </c>
      <c r="J11" s="17">
        <v>6.0171272397468598E-2</v>
      </c>
      <c r="K11" s="17">
        <v>5.5976936001213902E-2</v>
      </c>
      <c r="L11" s="17">
        <v>7.5757049505509599E-2</v>
      </c>
      <c r="M11" s="17"/>
      <c r="N11" s="17">
        <v>5.4107917141065498E-2</v>
      </c>
      <c r="O11" s="17">
        <v>7.5221832947242107E-2</v>
      </c>
      <c r="P11" s="17">
        <v>1.24527494441697E-2</v>
      </c>
      <c r="Q11" s="17">
        <v>0.10689579000696001</v>
      </c>
      <c r="R11" s="17"/>
      <c r="S11" s="17">
        <v>8.0688079177390404E-2</v>
      </c>
      <c r="T11" s="17">
        <v>9.8048981319939305E-2</v>
      </c>
      <c r="U11" s="17">
        <v>5.9805643786940199E-2</v>
      </c>
      <c r="V11" s="17">
        <v>7.3394281663659702E-2</v>
      </c>
      <c r="W11" s="17">
        <v>8.4221190705692298E-2</v>
      </c>
      <c r="X11" s="17">
        <v>0.13417723627567599</v>
      </c>
      <c r="Y11" s="17">
        <v>3.5603306274345797E-2</v>
      </c>
      <c r="Z11" s="17">
        <v>0</v>
      </c>
      <c r="AA11" s="17">
        <v>4.9533765340408598E-2</v>
      </c>
      <c r="AB11" s="17">
        <v>0</v>
      </c>
      <c r="AC11" s="17">
        <v>4.9543025939896297E-2</v>
      </c>
      <c r="AD11" s="17">
        <v>0</v>
      </c>
      <c r="AE11" s="17"/>
      <c r="AF11" s="17">
        <v>0</v>
      </c>
      <c r="AG11" s="17">
        <v>0</v>
      </c>
      <c r="AH11" s="17">
        <v>0.195467168225847</v>
      </c>
      <c r="AI11" s="17">
        <v>0</v>
      </c>
      <c r="AJ11" s="17">
        <v>0</v>
      </c>
      <c r="AK11" s="17">
        <v>6.6374774968259498E-2</v>
      </c>
      <c r="AL11" s="17">
        <v>0.14059588385821001</v>
      </c>
      <c r="AM11" s="17">
        <v>3.3675949326389301E-2</v>
      </c>
      <c r="AN11" s="17">
        <v>4.3557211580462898E-2</v>
      </c>
      <c r="AO11" s="17">
        <v>0</v>
      </c>
      <c r="AP11" s="17">
        <v>6.4406754760188797E-2</v>
      </c>
      <c r="AQ11" s="17">
        <v>8.5857779528182201E-2</v>
      </c>
      <c r="AR11" s="17">
        <v>0</v>
      </c>
      <c r="AS11" s="17">
        <v>0</v>
      </c>
      <c r="AT11" s="17">
        <v>0</v>
      </c>
      <c r="AU11" s="17">
        <v>0.175358247474968</v>
      </c>
      <c r="AV11" s="17"/>
      <c r="AW11" s="17">
        <v>8.0485792668086198E-2</v>
      </c>
      <c r="AX11" s="17">
        <v>6.4596216474209295E-2</v>
      </c>
      <c r="AY11" s="17">
        <v>6.3487166808533904E-2</v>
      </c>
      <c r="AZ11" s="17">
        <v>7.2183236964531897E-2</v>
      </c>
      <c r="BA11" s="17">
        <v>5.1500943359006499E-2</v>
      </c>
      <c r="BB11" s="17"/>
      <c r="BC11" s="17">
        <v>6.7870711619248195E-2</v>
      </c>
      <c r="BD11" s="17">
        <v>6.8311214534753195E-2</v>
      </c>
      <c r="BE11" s="17">
        <v>5.6682158203014497E-2</v>
      </c>
      <c r="BF11" s="17">
        <v>5.7050818180579797E-2</v>
      </c>
      <c r="BG11" s="17">
        <v>0.118310397228478</v>
      </c>
      <c r="BH11" s="17"/>
      <c r="BI11" s="17">
        <v>5.8616222184820099E-2</v>
      </c>
      <c r="BJ11" s="17"/>
      <c r="BK11" s="17">
        <v>7.9798272250031804E-2</v>
      </c>
      <c r="BL11" s="17">
        <v>3.6141115589891602E-2</v>
      </c>
      <c r="BM11" s="17">
        <v>7.8772264345054799E-2</v>
      </c>
      <c r="BN11" s="17">
        <v>0</v>
      </c>
      <c r="BO11" s="17"/>
      <c r="BP11" s="17">
        <v>4.7634669800298901E-2</v>
      </c>
      <c r="BQ11" s="17">
        <v>1.386063504166E-2</v>
      </c>
      <c r="BR11" s="17">
        <v>0.51076406508611905</v>
      </c>
      <c r="BS11" s="17">
        <v>0</v>
      </c>
      <c r="BT11" s="17">
        <v>0</v>
      </c>
      <c r="BU11" s="17"/>
      <c r="BV11" s="17">
        <v>1.8412732874704001E-2</v>
      </c>
      <c r="BW11" s="17">
        <v>1.26963452709153E-2</v>
      </c>
      <c r="BX11" s="17">
        <v>0.53376344789510499</v>
      </c>
      <c r="BY11" s="17">
        <v>0</v>
      </c>
      <c r="BZ11" s="17">
        <v>0</v>
      </c>
      <c r="CA11" s="17"/>
      <c r="CB11" s="17">
        <v>2.8436717032216601E-2</v>
      </c>
      <c r="CC11" s="17">
        <v>8.6316436917421399E-2</v>
      </c>
      <c r="CD11" s="17"/>
      <c r="CE11" s="17">
        <v>1.47440938988637E-2</v>
      </c>
      <c r="CF11" s="17"/>
      <c r="CG11" s="17">
        <v>2.5117160533996E-2</v>
      </c>
    </row>
    <row r="12" spans="2:85" x14ac:dyDescent="0.35">
      <c r="B12" s="18" t="s">
        <v>79</v>
      </c>
      <c r="C12" s="17">
        <v>0.15105820833602099</v>
      </c>
      <c r="D12" s="17">
        <v>0.17309238777397701</v>
      </c>
      <c r="E12" s="17">
        <v>0.13105119656851499</v>
      </c>
      <c r="F12" s="17"/>
      <c r="G12" s="17">
        <v>0.335235475592921</v>
      </c>
      <c r="H12" s="17">
        <v>0.19016483478814</v>
      </c>
      <c r="I12" s="17">
        <v>0.156536184544701</v>
      </c>
      <c r="J12" s="17">
        <v>9.5002914342859304E-2</v>
      </c>
      <c r="K12" s="17">
        <v>0.114858642151852</v>
      </c>
      <c r="L12" s="17">
        <v>6.78257708928722E-2</v>
      </c>
      <c r="M12" s="17"/>
      <c r="N12" s="17">
        <v>0.164878623917349</v>
      </c>
      <c r="O12" s="17">
        <v>5.4051715219002899E-2</v>
      </c>
      <c r="P12" s="17">
        <v>0.19685402961255599</v>
      </c>
      <c r="Q12" s="17">
        <v>0.18893033550869101</v>
      </c>
      <c r="R12" s="17"/>
      <c r="S12" s="17">
        <v>0.145683860465989</v>
      </c>
      <c r="T12" s="17">
        <v>0.110138420601624</v>
      </c>
      <c r="U12" s="17">
        <v>0.109936501418715</v>
      </c>
      <c r="V12" s="17">
        <v>0.14490737347320701</v>
      </c>
      <c r="W12" s="17">
        <v>0.163806057540897</v>
      </c>
      <c r="X12" s="17">
        <v>0.29466072811234001</v>
      </c>
      <c r="Y12" s="17">
        <v>0.19123376797894601</v>
      </c>
      <c r="Z12" s="17">
        <v>7.7342379226356797E-2</v>
      </c>
      <c r="AA12" s="17">
        <v>0.128837597130954</v>
      </c>
      <c r="AB12" s="17">
        <v>0.14258276574898901</v>
      </c>
      <c r="AC12" s="17">
        <v>0.19566696576706699</v>
      </c>
      <c r="AD12" s="17">
        <v>0</v>
      </c>
      <c r="AE12" s="17"/>
      <c r="AF12" s="17">
        <v>0.38760270380306699</v>
      </c>
      <c r="AG12" s="17">
        <v>0</v>
      </c>
      <c r="AH12" s="17">
        <v>5.4231199842528603E-2</v>
      </c>
      <c r="AI12" s="17">
        <v>0.23118849554267401</v>
      </c>
      <c r="AJ12" s="17">
        <v>0.10416393640523899</v>
      </c>
      <c r="AK12" s="17">
        <v>0.15515500217427899</v>
      </c>
      <c r="AL12" s="17">
        <v>0.12071205634332401</v>
      </c>
      <c r="AM12" s="17">
        <v>0.14454347673023299</v>
      </c>
      <c r="AN12" s="17">
        <v>0.40252163623965498</v>
      </c>
      <c r="AO12" s="17">
        <v>0.16928355542332299</v>
      </c>
      <c r="AP12" s="17">
        <v>0.135287490896111</v>
      </c>
      <c r="AQ12" s="17">
        <v>8.9381752004970297E-2</v>
      </c>
      <c r="AR12" s="17">
        <v>0.21993477216219201</v>
      </c>
      <c r="AS12" s="17">
        <v>0.16270928097919601</v>
      </c>
      <c r="AT12" s="17">
        <v>0</v>
      </c>
      <c r="AU12" s="17">
        <v>0.14947333904825399</v>
      </c>
      <c r="AV12" s="17"/>
      <c r="AW12" s="17">
        <v>0.107971421518763</v>
      </c>
      <c r="AX12" s="17">
        <v>7.9732063655541599E-2</v>
      </c>
      <c r="AY12" s="17">
        <v>0.21230523303113399</v>
      </c>
      <c r="AZ12" s="17">
        <v>0.29649614048648099</v>
      </c>
      <c r="BA12" s="17">
        <v>5.2265249457475203E-2</v>
      </c>
      <c r="BB12" s="17"/>
      <c r="BC12" s="17">
        <v>0.29388933249785198</v>
      </c>
      <c r="BD12" s="17">
        <v>0.107567783916681</v>
      </c>
      <c r="BE12" s="17">
        <v>0.13347937658148801</v>
      </c>
      <c r="BF12" s="17">
        <v>0.15418653879452601</v>
      </c>
      <c r="BG12" s="17">
        <v>0.36794306981460101</v>
      </c>
      <c r="BH12" s="17"/>
      <c r="BI12" s="17">
        <v>0.15085885979590699</v>
      </c>
      <c r="BJ12" s="17"/>
      <c r="BK12" s="17">
        <v>0.20719351949085199</v>
      </c>
      <c r="BL12" s="17">
        <v>0.119536096729439</v>
      </c>
      <c r="BM12" s="17">
        <v>0.14310231891743699</v>
      </c>
      <c r="BN12" s="17">
        <v>0.38189600785490302</v>
      </c>
      <c r="BO12" s="17"/>
      <c r="BP12" s="17">
        <v>6.0772244087435298E-2</v>
      </c>
      <c r="BQ12" s="17">
        <v>0.22712027167650201</v>
      </c>
      <c r="BR12" s="17">
        <v>0</v>
      </c>
      <c r="BS12" s="17">
        <v>7.5668537789650506E-2</v>
      </c>
      <c r="BT12" s="17">
        <v>0.59651991993167497</v>
      </c>
      <c r="BU12" s="17"/>
      <c r="BV12" s="17">
        <v>5.9521504296138103E-2</v>
      </c>
      <c r="BW12" s="17">
        <v>0.151382929774736</v>
      </c>
      <c r="BX12" s="17">
        <v>6.4424303243774905E-2</v>
      </c>
      <c r="BY12" s="17">
        <v>5.5579828072344302E-2</v>
      </c>
      <c r="BZ12" s="17">
        <v>0.63652523239824799</v>
      </c>
      <c r="CA12" s="17"/>
      <c r="CB12" s="17">
        <v>5.9201452892832199E-2</v>
      </c>
      <c r="CC12" s="17">
        <v>0.207231929119811</v>
      </c>
      <c r="CD12" s="17"/>
      <c r="CE12" s="17">
        <v>0.13527328761676899</v>
      </c>
      <c r="CF12" s="17"/>
      <c r="CG12" s="17">
        <v>6.3940969333380504E-2</v>
      </c>
    </row>
    <row r="13" spans="2:85" x14ac:dyDescent="0.35">
      <c r="B13" s="18" t="s">
        <v>78</v>
      </c>
      <c r="C13" s="17">
        <v>0.20168405090587799</v>
      </c>
      <c r="D13" s="17">
        <v>0.23038496186024901</v>
      </c>
      <c r="E13" s="17">
        <v>0.17562365392948401</v>
      </c>
      <c r="F13" s="17"/>
      <c r="G13" s="17">
        <v>0</v>
      </c>
      <c r="H13" s="17">
        <v>0.19764522305802201</v>
      </c>
      <c r="I13" s="17">
        <v>0.15855602289363999</v>
      </c>
      <c r="J13" s="17">
        <v>0.250150847798779</v>
      </c>
      <c r="K13" s="17">
        <v>0.32409142106822902</v>
      </c>
      <c r="L13" s="17">
        <v>0.24724896769556401</v>
      </c>
      <c r="M13" s="17"/>
      <c r="N13" s="17">
        <v>0.16101592304156201</v>
      </c>
      <c r="O13" s="17">
        <v>0.22936781303561801</v>
      </c>
      <c r="P13" s="17">
        <v>0.29250492654639798</v>
      </c>
      <c r="Q13" s="17">
        <v>0.15526179454898201</v>
      </c>
      <c r="R13" s="17"/>
      <c r="S13" s="17">
        <v>0.16952751948591199</v>
      </c>
      <c r="T13" s="17">
        <v>8.3735996997052697E-2</v>
      </c>
      <c r="U13" s="17">
        <v>0.32287990542902401</v>
      </c>
      <c r="V13" s="17">
        <v>0.111689034649918</v>
      </c>
      <c r="W13" s="17">
        <v>0.164969018683154</v>
      </c>
      <c r="X13" s="17">
        <v>0.124893728632857</v>
      </c>
      <c r="Y13" s="17">
        <v>0.35656969062576699</v>
      </c>
      <c r="Z13" s="17">
        <v>0.37167299378101198</v>
      </c>
      <c r="AA13" s="17">
        <v>0.23347442117258799</v>
      </c>
      <c r="AB13" s="17">
        <v>0.37990963445897602</v>
      </c>
      <c r="AC13" s="17">
        <v>0.106236039484175</v>
      </c>
      <c r="AD13" s="17">
        <v>0</v>
      </c>
      <c r="AE13" s="17"/>
      <c r="AF13" s="17">
        <v>0</v>
      </c>
      <c r="AG13" s="17">
        <v>0.37050886340114902</v>
      </c>
      <c r="AH13" s="17">
        <v>9.7412386107360596E-2</v>
      </c>
      <c r="AI13" s="17">
        <v>0.36830331286875201</v>
      </c>
      <c r="AJ13" s="17">
        <v>0.11319394710391401</v>
      </c>
      <c r="AK13" s="17">
        <v>0.211672349681437</v>
      </c>
      <c r="AL13" s="17">
        <v>0.33409677821717598</v>
      </c>
      <c r="AM13" s="17">
        <v>0.24026570549359799</v>
      </c>
      <c r="AN13" s="17">
        <v>0.140482121023875</v>
      </c>
      <c r="AO13" s="17">
        <v>0.37885128452595002</v>
      </c>
      <c r="AP13" s="17">
        <v>0.217933431366091</v>
      </c>
      <c r="AQ13" s="17">
        <v>0.133337978468722</v>
      </c>
      <c r="AR13" s="17">
        <v>0.16572740515100401</v>
      </c>
      <c r="AS13" s="17">
        <v>0.250671943138223</v>
      </c>
      <c r="AT13" s="17">
        <v>0</v>
      </c>
      <c r="AU13" s="17">
        <v>0.18935422209189601</v>
      </c>
      <c r="AV13" s="17"/>
      <c r="AW13" s="17">
        <v>0.21700122817057799</v>
      </c>
      <c r="AX13" s="17">
        <v>0.27288538356059</v>
      </c>
      <c r="AY13" s="17">
        <v>0.117215360052489</v>
      </c>
      <c r="AZ13" s="17">
        <v>0.17217390599017501</v>
      </c>
      <c r="BA13" s="17">
        <v>5.2782004346619497E-2</v>
      </c>
      <c r="BB13" s="17"/>
      <c r="BC13" s="17">
        <v>0.15433250202558901</v>
      </c>
      <c r="BD13" s="17">
        <v>0.22477010839551001</v>
      </c>
      <c r="BE13" s="17">
        <v>0.17526132656206</v>
      </c>
      <c r="BF13" s="17">
        <v>0.2497218568807</v>
      </c>
      <c r="BG13" s="17">
        <v>0.14839463980279299</v>
      </c>
      <c r="BH13" s="17"/>
      <c r="BI13" s="17">
        <v>0.205947944235331</v>
      </c>
      <c r="BJ13" s="17"/>
      <c r="BK13" s="17">
        <v>7.7668940069941503E-2</v>
      </c>
      <c r="BL13" s="17">
        <v>0.23339309223162999</v>
      </c>
      <c r="BM13" s="17">
        <v>0.231153343116066</v>
      </c>
      <c r="BN13" s="17">
        <v>0</v>
      </c>
      <c r="BO13" s="17"/>
      <c r="BP13" s="17">
        <v>0.15005070184064401</v>
      </c>
      <c r="BQ13" s="17">
        <v>0.15777575193997501</v>
      </c>
      <c r="BR13" s="17">
        <v>0.16263059516655401</v>
      </c>
      <c r="BS13" s="17">
        <v>0.59162437484043695</v>
      </c>
      <c r="BT13" s="17">
        <v>4.5346271021653797E-2</v>
      </c>
      <c r="BU13" s="17"/>
      <c r="BV13" s="17">
        <v>1.4738260946184099E-2</v>
      </c>
      <c r="BW13" s="17">
        <v>5.4404776097755E-2</v>
      </c>
      <c r="BX13" s="17">
        <v>8.8719999588469295E-2</v>
      </c>
      <c r="BY13" s="17">
        <v>0.64766775231528295</v>
      </c>
      <c r="BZ13" s="17">
        <v>3.6631553978420203E-2</v>
      </c>
      <c r="CA13" s="17"/>
      <c r="CB13" s="17">
        <v>0.45782660342287601</v>
      </c>
      <c r="CC13" s="17">
        <v>4.5043636637856599E-2</v>
      </c>
      <c r="CD13" s="17"/>
      <c r="CE13" s="17">
        <v>6.3179530031332198E-2</v>
      </c>
      <c r="CF13" s="17"/>
      <c r="CG13" s="17">
        <v>0.43827200511324299</v>
      </c>
    </row>
    <row r="14" spans="2:85" x14ac:dyDescent="0.35">
      <c r="B14" s="18" t="s">
        <v>231</v>
      </c>
      <c r="C14" s="17">
        <v>4.1596623503620297E-2</v>
      </c>
      <c r="D14" s="17">
        <v>3.1599154150519199E-2</v>
      </c>
      <c r="E14" s="17">
        <v>5.0674315166974002E-2</v>
      </c>
      <c r="F14" s="17"/>
      <c r="G14" s="17">
        <v>0.13247939245725199</v>
      </c>
      <c r="H14" s="17">
        <v>3.5957128946525002E-2</v>
      </c>
      <c r="I14" s="17">
        <v>3.54545337480517E-2</v>
      </c>
      <c r="J14" s="17">
        <v>2.9158033562614399E-2</v>
      </c>
      <c r="K14" s="17">
        <v>2.3952077159551499E-2</v>
      </c>
      <c r="L14" s="17">
        <v>1.6146023524157501E-2</v>
      </c>
      <c r="M14" s="17"/>
      <c r="N14" s="17">
        <v>0</v>
      </c>
      <c r="O14" s="17">
        <v>1.50637532060657E-2</v>
      </c>
      <c r="P14" s="17">
        <v>7.2358189947485593E-2</v>
      </c>
      <c r="Q14" s="17">
        <v>9.3161466843089499E-2</v>
      </c>
      <c r="R14" s="17"/>
      <c r="S14" s="17">
        <v>2.1654812300933701E-2</v>
      </c>
      <c r="T14" s="17">
        <v>0</v>
      </c>
      <c r="U14" s="17">
        <v>0</v>
      </c>
      <c r="V14" s="17">
        <v>0.120388732807321</v>
      </c>
      <c r="W14" s="17">
        <v>5.9308781546778003E-2</v>
      </c>
      <c r="X14" s="17">
        <v>0</v>
      </c>
      <c r="Y14" s="17">
        <v>0</v>
      </c>
      <c r="Z14" s="17">
        <v>0</v>
      </c>
      <c r="AA14" s="17">
        <v>0</v>
      </c>
      <c r="AB14" s="17">
        <v>0.17243685333506001</v>
      </c>
      <c r="AC14" s="17">
        <v>0</v>
      </c>
      <c r="AD14" s="17">
        <v>0.32289109539152899</v>
      </c>
      <c r="AE14" s="17"/>
      <c r="AF14" s="17">
        <v>0</v>
      </c>
      <c r="AG14" s="17">
        <v>0</v>
      </c>
      <c r="AH14" s="17">
        <v>3.7308550842623599E-2</v>
      </c>
      <c r="AI14" s="17">
        <v>8.3295396841806493E-2</v>
      </c>
      <c r="AJ14" s="17">
        <v>0.12938062269528799</v>
      </c>
      <c r="AK14" s="17">
        <v>8.6452696460467507E-2</v>
      </c>
      <c r="AL14" s="17">
        <v>0</v>
      </c>
      <c r="AM14" s="17">
        <v>0</v>
      </c>
      <c r="AN14" s="17">
        <v>0</v>
      </c>
      <c r="AO14" s="17">
        <v>0</v>
      </c>
      <c r="AP14" s="17">
        <v>8.3862695207340895E-2</v>
      </c>
      <c r="AQ14" s="17">
        <v>6.4257965439671605E-2</v>
      </c>
      <c r="AR14" s="17">
        <v>0</v>
      </c>
      <c r="AS14" s="17">
        <v>0</v>
      </c>
      <c r="AT14" s="17">
        <v>0</v>
      </c>
      <c r="AU14" s="17">
        <v>0</v>
      </c>
      <c r="AV14" s="17"/>
      <c r="AW14" s="17">
        <v>2.8624676282196199E-2</v>
      </c>
      <c r="AX14" s="17">
        <v>6.4675096733404006E-2</v>
      </c>
      <c r="AY14" s="17">
        <v>4.3618524565752798E-2</v>
      </c>
      <c r="AZ14" s="17">
        <v>0</v>
      </c>
      <c r="BA14" s="17">
        <v>0.242135355527652</v>
      </c>
      <c r="BB14" s="17"/>
      <c r="BC14" s="17">
        <v>3.16876559751465E-2</v>
      </c>
      <c r="BD14" s="17">
        <v>4.46264828089959E-2</v>
      </c>
      <c r="BE14" s="17">
        <v>4.2384702334810898E-2</v>
      </c>
      <c r="BF14" s="17">
        <v>4.80740554639029E-2</v>
      </c>
      <c r="BG14" s="17">
        <v>0</v>
      </c>
      <c r="BH14" s="17"/>
      <c r="BI14" s="17">
        <v>3.7503839002097403E-2</v>
      </c>
      <c r="BJ14" s="17"/>
      <c r="BK14" s="17">
        <v>1.42147421380151E-2</v>
      </c>
      <c r="BL14" s="17">
        <v>6.05774465172099E-2</v>
      </c>
      <c r="BM14" s="17">
        <v>4.0679362412293599E-2</v>
      </c>
      <c r="BN14" s="17">
        <v>0</v>
      </c>
      <c r="BO14" s="17"/>
      <c r="BP14" s="17">
        <v>0</v>
      </c>
      <c r="BQ14" s="17">
        <v>1.6010985511653201E-2</v>
      </c>
      <c r="BR14" s="17">
        <v>0</v>
      </c>
      <c r="BS14" s="17">
        <v>0.164680246164915</v>
      </c>
      <c r="BT14" s="17">
        <v>0</v>
      </c>
      <c r="BU14" s="17"/>
      <c r="BV14" s="17">
        <v>0</v>
      </c>
      <c r="BW14" s="17">
        <v>1.24369236973473E-2</v>
      </c>
      <c r="BX14" s="17">
        <v>0</v>
      </c>
      <c r="BY14" s="17">
        <v>7.4607150195891203E-2</v>
      </c>
      <c r="BZ14" s="17">
        <v>6.0656865930327701E-2</v>
      </c>
      <c r="CA14" s="17"/>
      <c r="CB14" s="17">
        <v>6.1297019413291298E-2</v>
      </c>
      <c r="CC14" s="17">
        <v>2.9549120477624299E-2</v>
      </c>
      <c r="CD14" s="17"/>
      <c r="CE14" s="17">
        <v>1.44428311371428E-2</v>
      </c>
      <c r="CF14" s="17"/>
      <c r="CG14" s="17">
        <v>2.46039472296747E-2</v>
      </c>
    </row>
    <row r="15" spans="2:85" x14ac:dyDescent="0.35">
      <c r="B15" s="18" t="s">
        <v>232</v>
      </c>
      <c r="C15" s="17">
        <v>7.7070771254434903E-3</v>
      </c>
      <c r="D15" s="17">
        <v>5.5551869080457698E-3</v>
      </c>
      <c r="E15" s="17">
        <v>9.6609911807903192E-3</v>
      </c>
      <c r="F15" s="17"/>
      <c r="G15" s="17">
        <v>0</v>
      </c>
      <c r="H15" s="17">
        <v>1.4588955589876801E-2</v>
      </c>
      <c r="I15" s="17">
        <v>1.45940503978777E-2</v>
      </c>
      <c r="J15" s="17">
        <v>1.6251760721651898E-2</v>
      </c>
      <c r="K15" s="17">
        <v>0</v>
      </c>
      <c r="L15" s="17">
        <v>0</v>
      </c>
      <c r="M15" s="17"/>
      <c r="N15" s="17">
        <v>1.70661138560457E-2</v>
      </c>
      <c r="O15" s="17">
        <v>1.01402636054326E-2</v>
      </c>
      <c r="P15" s="17">
        <v>0</v>
      </c>
      <c r="Q15" s="17">
        <v>0</v>
      </c>
      <c r="R15" s="17"/>
      <c r="S15" s="17">
        <v>0</v>
      </c>
      <c r="T15" s="17">
        <v>0</v>
      </c>
      <c r="U15" s="17">
        <v>0</v>
      </c>
      <c r="V15" s="17">
        <v>0</v>
      </c>
      <c r="W15" s="17">
        <v>2.5342951761017401E-2</v>
      </c>
      <c r="X15" s="17">
        <v>0</v>
      </c>
      <c r="Y15" s="17">
        <v>0</v>
      </c>
      <c r="Z15" s="17">
        <v>0</v>
      </c>
      <c r="AA15" s="17">
        <v>0</v>
      </c>
      <c r="AB15" s="17">
        <v>0</v>
      </c>
      <c r="AC15" s="17">
        <v>7.2962839882340993E-2</v>
      </c>
      <c r="AD15" s="17">
        <v>0</v>
      </c>
      <c r="AE15" s="17"/>
      <c r="AF15" s="17">
        <v>0</v>
      </c>
      <c r="AG15" s="17">
        <v>0</v>
      </c>
      <c r="AH15" s="17">
        <v>0</v>
      </c>
      <c r="AI15" s="17">
        <v>0</v>
      </c>
      <c r="AJ15" s="17">
        <v>0</v>
      </c>
      <c r="AK15" s="17">
        <v>0</v>
      </c>
      <c r="AL15" s="17">
        <v>0</v>
      </c>
      <c r="AM15" s="17">
        <v>0</v>
      </c>
      <c r="AN15" s="17">
        <v>4.6252684438998298E-2</v>
      </c>
      <c r="AO15" s="17">
        <v>0</v>
      </c>
      <c r="AP15" s="17">
        <v>0</v>
      </c>
      <c r="AQ15" s="17">
        <v>0</v>
      </c>
      <c r="AR15" s="17">
        <v>7.1349369595506307E-2</v>
      </c>
      <c r="AS15" s="17">
        <v>0</v>
      </c>
      <c r="AT15" s="17">
        <v>0</v>
      </c>
      <c r="AU15" s="17">
        <v>0</v>
      </c>
      <c r="AV15" s="17"/>
      <c r="AW15" s="17">
        <v>0</v>
      </c>
      <c r="AX15" s="17">
        <v>1.11268733153102E-2</v>
      </c>
      <c r="AY15" s="17">
        <v>9.8322905299567005E-3</v>
      </c>
      <c r="AZ15" s="17">
        <v>0</v>
      </c>
      <c r="BA15" s="17">
        <v>7.0022040643635999E-2</v>
      </c>
      <c r="BB15" s="17"/>
      <c r="BC15" s="17">
        <v>0</v>
      </c>
      <c r="BD15" s="17">
        <v>6.7418899413751896E-3</v>
      </c>
      <c r="BE15" s="17">
        <v>7.2877421298221199E-3</v>
      </c>
      <c r="BF15" s="17">
        <v>1.9516314276470902E-2</v>
      </c>
      <c r="BG15" s="17">
        <v>0</v>
      </c>
      <c r="BH15" s="17"/>
      <c r="BI15" s="17">
        <v>9.5961573541817006E-3</v>
      </c>
      <c r="BJ15" s="17"/>
      <c r="BK15" s="17">
        <v>0</v>
      </c>
      <c r="BL15" s="17">
        <v>8.5775595010274108E-3</v>
      </c>
      <c r="BM15" s="17">
        <v>1.0033884497933901E-2</v>
      </c>
      <c r="BN15" s="17">
        <v>0</v>
      </c>
      <c r="BO15" s="17"/>
      <c r="BP15" s="17">
        <v>0</v>
      </c>
      <c r="BQ15" s="17">
        <v>7.4767993533503803E-3</v>
      </c>
      <c r="BR15" s="17">
        <v>0</v>
      </c>
      <c r="BS15" s="17">
        <v>0</v>
      </c>
      <c r="BT15" s="17">
        <v>4.1146260926333098E-2</v>
      </c>
      <c r="BU15" s="17"/>
      <c r="BV15" s="17">
        <v>0</v>
      </c>
      <c r="BW15" s="17">
        <v>0</v>
      </c>
      <c r="BX15" s="17">
        <v>0</v>
      </c>
      <c r="BY15" s="17">
        <v>0</v>
      </c>
      <c r="BZ15" s="17">
        <v>1.7274220686292901E-2</v>
      </c>
      <c r="CA15" s="17"/>
      <c r="CB15" s="17">
        <v>0</v>
      </c>
      <c r="CC15" s="17">
        <v>1.24202329125708E-2</v>
      </c>
      <c r="CD15" s="17"/>
      <c r="CE15" s="17">
        <v>0</v>
      </c>
      <c r="CF15" s="17"/>
      <c r="CG15" s="17">
        <v>0</v>
      </c>
    </row>
    <row r="16" spans="2:85" x14ac:dyDescent="0.35">
      <c r="B16" s="18" t="s">
        <v>233</v>
      </c>
      <c r="C16" s="17">
        <v>4.1463238509427201E-2</v>
      </c>
      <c r="D16" s="17">
        <v>4.6883115320384798E-2</v>
      </c>
      <c r="E16" s="17">
        <v>3.6541996062410098E-2</v>
      </c>
      <c r="F16" s="17"/>
      <c r="G16" s="17">
        <v>4.5023131043826103E-2</v>
      </c>
      <c r="H16" s="17">
        <v>4.0431361601056898E-2</v>
      </c>
      <c r="I16" s="17">
        <v>8.3928232491701699E-2</v>
      </c>
      <c r="J16" s="17">
        <v>3.8439155223759097E-2</v>
      </c>
      <c r="K16" s="17">
        <v>4.2164660756335501E-2</v>
      </c>
      <c r="L16" s="17">
        <v>1.03470028116693E-2</v>
      </c>
      <c r="M16" s="17"/>
      <c r="N16" s="17">
        <v>9.6402628254232594E-3</v>
      </c>
      <c r="O16" s="17">
        <v>5.6264866402476701E-2</v>
      </c>
      <c r="P16" s="17">
        <v>4.9647175331460298E-2</v>
      </c>
      <c r="Q16" s="17">
        <v>6.0168387674065398E-2</v>
      </c>
      <c r="R16" s="17"/>
      <c r="S16" s="17">
        <v>1.61095193337665E-2</v>
      </c>
      <c r="T16" s="17">
        <v>0</v>
      </c>
      <c r="U16" s="17">
        <v>2.4732323577199702E-2</v>
      </c>
      <c r="V16" s="17">
        <v>0</v>
      </c>
      <c r="W16" s="17">
        <v>4.9089002895921302E-2</v>
      </c>
      <c r="X16" s="17">
        <v>0.109347326232723</v>
      </c>
      <c r="Y16" s="17">
        <v>3.3909259750491499E-2</v>
      </c>
      <c r="Z16" s="17">
        <v>0.110203908779583</v>
      </c>
      <c r="AA16" s="17">
        <v>0.10966262464246999</v>
      </c>
      <c r="AB16" s="17">
        <v>0</v>
      </c>
      <c r="AC16" s="17">
        <v>9.50469455591509E-2</v>
      </c>
      <c r="AD16" s="17">
        <v>0</v>
      </c>
      <c r="AE16" s="17"/>
      <c r="AF16" s="17">
        <v>0.42874149550769097</v>
      </c>
      <c r="AG16" s="17">
        <v>0.16043288918351301</v>
      </c>
      <c r="AH16" s="17">
        <v>0</v>
      </c>
      <c r="AI16" s="17">
        <v>3.9913128125675101E-2</v>
      </c>
      <c r="AJ16" s="17">
        <v>0</v>
      </c>
      <c r="AK16" s="17">
        <v>4.4176493095939497E-2</v>
      </c>
      <c r="AL16" s="17">
        <v>3.3173216684647698E-2</v>
      </c>
      <c r="AM16" s="17">
        <v>3.5234220479509699E-2</v>
      </c>
      <c r="AN16" s="17">
        <v>5.2087262643191599E-2</v>
      </c>
      <c r="AO16" s="17">
        <v>0.13819722381527899</v>
      </c>
      <c r="AP16" s="17">
        <v>6.0556676879377901E-2</v>
      </c>
      <c r="AQ16" s="17">
        <v>4.7906466032277599E-2</v>
      </c>
      <c r="AR16" s="17">
        <v>0</v>
      </c>
      <c r="AS16" s="17">
        <v>7.7348696423824498E-2</v>
      </c>
      <c r="AT16" s="17">
        <v>0</v>
      </c>
      <c r="AU16" s="17">
        <v>0</v>
      </c>
      <c r="AV16" s="17"/>
      <c r="AW16" s="17">
        <v>4.5024031837472403E-2</v>
      </c>
      <c r="AX16" s="17">
        <v>6.2812206605444496E-2</v>
      </c>
      <c r="AY16" s="17">
        <v>1.7464400738419799E-2</v>
      </c>
      <c r="AZ16" s="17">
        <v>4.6317056409355101E-2</v>
      </c>
      <c r="BA16" s="17">
        <v>0</v>
      </c>
      <c r="BB16" s="17"/>
      <c r="BC16" s="17">
        <v>2.0306688205891099E-2</v>
      </c>
      <c r="BD16" s="17">
        <v>2.1673056211638401E-2</v>
      </c>
      <c r="BE16" s="17">
        <v>8.5621153188786298E-2</v>
      </c>
      <c r="BF16" s="17">
        <v>0</v>
      </c>
      <c r="BG16" s="17">
        <v>8.3828844088691304E-2</v>
      </c>
      <c r="BH16" s="17"/>
      <c r="BI16" s="17">
        <v>4.2602658264861197E-2</v>
      </c>
      <c r="BJ16" s="17"/>
      <c r="BK16" s="17">
        <v>1.4511247195298199E-2</v>
      </c>
      <c r="BL16" s="17">
        <v>5.29824871988063E-2</v>
      </c>
      <c r="BM16" s="17">
        <v>3.3076339401703701E-2</v>
      </c>
      <c r="BN16" s="17">
        <v>0.32483663701270998</v>
      </c>
      <c r="BO16" s="17"/>
      <c r="BP16" s="17">
        <v>1.4279633911897099E-2</v>
      </c>
      <c r="BQ16" s="17">
        <v>4.5017211445034802E-2</v>
      </c>
      <c r="BR16" s="17">
        <v>0</v>
      </c>
      <c r="BS16" s="17">
        <v>4.0868649996023902E-2</v>
      </c>
      <c r="BT16" s="17">
        <v>4.3011536100739503E-2</v>
      </c>
      <c r="BU16" s="17"/>
      <c r="BV16" s="17">
        <v>1.6944819830809001E-2</v>
      </c>
      <c r="BW16" s="17">
        <v>2.5358454835761102E-2</v>
      </c>
      <c r="BX16" s="17">
        <v>5.84290843422971E-2</v>
      </c>
      <c r="BY16" s="17">
        <v>1.42771824928453E-2</v>
      </c>
      <c r="BZ16" s="17">
        <v>1.80573094598038E-2</v>
      </c>
      <c r="CA16" s="17"/>
      <c r="CB16" s="17">
        <v>2.53669996928046E-2</v>
      </c>
      <c r="CC16" s="17">
        <v>5.1306669409981798E-2</v>
      </c>
      <c r="CD16" s="17"/>
      <c r="CE16" s="17">
        <v>1.40266195344618E-2</v>
      </c>
      <c r="CF16" s="17"/>
      <c r="CG16" s="17">
        <v>3.7262466126062599E-2</v>
      </c>
    </row>
    <row r="17" spans="2:85" x14ac:dyDescent="0.35">
      <c r="B17" s="18" t="s">
        <v>140</v>
      </c>
      <c r="C17" s="19">
        <v>0.23264412037437701</v>
      </c>
      <c r="D17" s="19">
        <v>0.15045612590108201</v>
      </c>
      <c r="E17" s="19">
        <v>0.30727073296074697</v>
      </c>
      <c r="F17" s="19"/>
      <c r="G17" s="19">
        <v>0.29770235840956899</v>
      </c>
      <c r="H17" s="19">
        <v>0.15103257517942201</v>
      </c>
      <c r="I17" s="19">
        <v>0.30216493168007402</v>
      </c>
      <c r="J17" s="19">
        <v>0.268568082548997</v>
      </c>
      <c r="K17" s="19">
        <v>0.168319806100903</v>
      </c>
      <c r="L17" s="19">
        <v>0.22162128970307399</v>
      </c>
      <c r="M17" s="19"/>
      <c r="N17" s="19">
        <v>0.21232252792488701</v>
      </c>
      <c r="O17" s="19">
        <v>0.33018454825481502</v>
      </c>
      <c r="P17" s="19">
        <v>0.143006059258594</v>
      </c>
      <c r="Q17" s="19">
        <v>0.23612254472748101</v>
      </c>
      <c r="R17" s="19"/>
      <c r="S17" s="19">
        <v>0.189523928293646</v>
      </c>
      <c r="T17" s="19">
        <v>0.22983738673805401</v>
      </c>
      <c r="U17" s="19">
        <v>0.18059919857555301</v>
      </c>
      <c r="V17" s="19">
        <v>0.32628778666992803</v>
      </c>
      <c r="W17" s="19">
        <v>0.17958729042479701</v>
      </c>
      <c r="X17" s="19">
        <v>9.5624673546657796E-2</v>
      </c>
      <c r="Y17" s="19">
        <v>0.31600569734359302</v>
      </c>
      <c r="Z17" s="19">
        <v>0.33301915809933602</v>
      </c>
      <c r="AA17" s="19">
        <v>0.22183420393630901</v>
      </c>
      <c r="AB17" s="19">
        <v>0.172127855177369</v>
      </c>
      <c r="AC17" s="19">
        <v>0.37462086443606801</v>
      </c>
      <c r="AD17" s="19">
        <v>0.49930414703315201</v>
      </c>
      <c r="AE17" s="19"/>
      <c r="AF17" s="19">
        <v>0</v>
      </c>
      <c r="AG17" s="19">
        <v>0</v>
      </c>
      <c r="AH17" s="19">
        <v>0.246897405532466</v>
      </c>
      <c r="AI17" s="19">
        <v>0.233864911038559</v>
      </c>
      <c r="AJ17" s="19">
        <v>0.46143559229005898</v>
      </c>
      <c r="AK17" s="19">
        <v>0.28973793580127499</v>
      </c>
      <c r="AL17" s="19">
        <v>0.25128247207244903</v>
      </c>
      <c r="AM17" s="19">
        <v>0.148838715064949</v>
      </c>
      <c r="AN17" s="19">
        <v>0.18582161590539301</v>
      </c>
      <c r="AO17" s="19">
        <v>0</v>
      </c>
      <c r="AP17" s="19">
        <v>0.109922675129102</v>
      </c>
      <c r="AQ17" s="19">
        <v>0.22903792530494299</v>
      </c>
      <c r="AR17" s="19">
        <v>0.219978760388437</v>
      </c>
      <c r="AS17" s="19">
        <v>9.0953911540859106E-2</v>
      </c>
      <c r="AT17" s="19">
        <v>0.42387857471812801</v>
      </c>
      <c r="AU17" s="19">
        <v>0.130771467784039</v>
      </c>
      <c r="AV17" s="19"/>
      <c r="AW17" s="19">
        <v>0.25299532592263302</v>
      </c>
      <c r="AX17" s="19">
        <v>0.29877109617679898</v>
      </c>
      <c r="AY17" s="19">
        <v>0.20552433030827999</v>
      </c>
      <c r="AZ17" s="19">
        <v>0.14676821921626601</v>
      </c>
      <c r="BA17" s="19">
        <v>0.12458261714615</v>
      </c>
      <c r="BB17" s="19"/>
      <c r="BC17" s="19">
        <v>0.116193386001785</v>
      </c>
      <c r="BD17" s="19">
        <v>0.19925235922217499</v>
      </c>
      <c r="BE17" s="19">
        <v>0.27905448073748101</v>
      </c>
      <c r="BF17" s="19">
        <v>0.33796262343554501</v>
      </c>
      <c r="BG17" s="19">
        <v>0.114565428769799</v>
      </c>
      <c r="BH17" s="19"/>
      <c r="BI17" s="19">
        <v>0.203371215296452</v>
      </c>
      <c r="BJ17" s="19"/>
      <c r="BK17" s="19">
        <v>0.25335066354619501</v>
      </c>
      <c r="BL17" s="19">
        <v>0.23093210715311499</v>
      </c>
      <c r="BM17" s="19">
        <v>0.22455031552884899</v>
      </c>
      <c r="BN17" s="19">
        <v>0.293267355132387</v>
      </c>
      <c r="BO17" s="19"/>
      <c r="BP17" s="19">
        <v>0.16516836736500801</v>
      </c>
      <c r="BQ17" s="19">
        <v>0.229375193846452</v>
      </c>
      <c r="BR17" s="19">
        <v>0.12625609512816899</v>
      </c>
      <c r="BS17" s="19">
        <v>9.7466375537581904E-2</v>
      </c>
      <c r="BT17" s="19">
        <v>0.24185292296557701</v>
      </c>
      <c r="BU17" s="19"/>
      <c r="BV17" s="19">
        <v>7.50798688241964E-2</v>
      </c>
      <c r="BW17" s="19">
        <v>0.21578122586780099</v>
      </c>
      <c r="BX17" s="19">
        <v>0.17269587961555699</v>
      </c>
      <c r="BY17" s="19">
        <v>0.120650795059562</v>
      </c>
      <c r="BZ17" s="19">
        <v>0.19920035642224401</v>
      </c>
      <c r="CA17" s="19"/>
      <c r="CB17" s="19">
        <v>9.9782588771714906E-2</v>
      </c>
      <c r="CC17" s="19">
        <v>0.31389374151705601</v>
      </c>
      <c r="CD17" s="19"/>
      <c r="CE17" s="19">
        <v>0.21309848349243499</v>
      </c>
      <c r="CF17" s="19"/>
      <c r="CG17" s="19">
        <v>8.7783101616912301E-2</v>
      </c>
    </row>
    <row r="18" spans="2:85" x14ac:dyDescent="0.35">
      <c r="B18" s="16" t="s">
        <v>348</v>
      </c>
    </row>
    <row r="19" spans="2:85" x14ac:dyDescent="0.35">
      <c r="B19" t="s">
        <v>102</v>
      </c>
    </row>
    <row r="20" spans="2:85" x14ac:dyDescent="0.35">
      <c r="B20" t="s">
        <v>103</v>
      </c>
    </row>
    <row r="22" spans="2:85" x14ac:dyDescent="0.35">
      <c r="B22"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G17"/>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390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ht="29" x14ac:dyDescent="0.35">
      <c r="B9" s="18" t="s">
        <v>386</v>
      </c>
      <c r="C9" s="17">
        <v>0.32040670399378901</v>
      </c>
      <c r="D9" s="17">
        <v>0.34741330423296102</v>
      </c>
      <c r="E9" s="17">
        <v>0.295016807445933</v>
      </c>
      <c r="F9" s="17"/>
      <c r="G9" s="17">
        <v>0.155174976079613</v>
      </c>
      <c r="H9" s="17">
        <v>0.19706860750876501</v>
      </c>
      <c r="I9" s="17">
        <v>0.234052271261534</v>
      </c>
      <c r="J9" s="17">
        <v>0.325748860465432</v>
      </c>
      <c r="K9" s="17">
        <v>0.46585391653677499</v>
      </c>
      <c r="L9" s="17">
        <v>0.49857082624586302</v>
      </c>
      <c r="M9" s="17"/>
      <c r="N9" s="17">
        <v>0.35150636562654097</v>
      </c>
      <c r="O9" s="17">
        <v>0.369655051439927</v>
      </c>
      <c r="P9" s="17">
        <v>0.29153126529794299</v>
      </c>
      <c r="Q9" s="17">
        <v>0.26166109024429401</v>
      </c>
      <c r="R9" s="17"/>
      <c r="S9" s="17">
        <v>0.25532364904560401</v>
      </c>
      <c r="T9" s="17">
        <v>0.33559610111981703</v>
      </c>
      <c r="U9" s="17">
        <v>0.32687623789306303</v>
      </c>
      <c r="V9" s="17">
        <v>0.293421191142688</v>
      </c>
      <c r="W9" s="17">
        <v>0.35108108171607799</v>
      </c>
      <c r="X9" s="17">
        <v>0.26906093727375002</v>
      </c>
      <c r="Y9" s="17">
        <v>0.34342670053128899</v>
      </c>
      <c r="Z9" s="17">
        <v>0.26416277722435799</v>
      </c>
      <c r="AA9" s="17">
        <v>0.26892330090227801</v>
      </c>
      <c r="AB9" s="17">
        <v>0.45620752952624199</v>
      </c>
      <c r="AC9" s="17">
        <v>0.45254965372405798</v>
      </c>
      <c r="AD9" s="17">
        <v>0.27787080113472501</v>
      </c>
      <c r="AE9" s="17"/>
      <c r="AF9" s="17">
        <v>0.28185138425309603</v>
      </c>
      <c r="AG9" s="17">
        <v>0.177922528303679</v>
      </c>
      <c r="AH9" s="17">
        <v>0.37511555818526499</v>
      </c>
      <c r="AI9" s="17">
        <v>0.31706667946123701</v>
      </c>
      <c r="AJ9" s="17">
        <v>0.30040046065921</v>
      </c>
      <c r="AK9" s="17">
        <v>0.33274450765777203</v>
      </c>
      <c r="AL9" s="17">
        <v>0.26610367376142002</v>
      </c>
      <c r="AM9" s="17">
        <v>0.33027573448640302</v>
      </c>
      <c r="AN9" s="17">
        <v>0.30165537453753899</v>
      </c>
      <c r="AO9" s="17">
        <v>0.39797599066100797</v>
      </c>
      <c r="AP9" s="17">
        <v>0.35496173146415499</v>
      </c>
      <c r="AQ9" s="17">
        <v>0.36277756734558098</v>
      </c>
      <c r="AR9" s="17">
        <v>0.28438241146265097</v>
      </c>
      <c r="AS9" s="17">
        <v>0.267792747075773</v>
      </c>
      <c r="AT9" s="17">
        <v>0.36993343214936902</v>
      </c>
      <c r="AU9" s="17">
        <v>0.360534620056494</v>
      </c>
      <c r="AV9" s="17"/>
      <c r="AW9" s="17">
        <v>0.36188675836627598</v>
      </c>
      <c r="AX9" s="17">
        <v>0.29527895952233801</v>
      </c>
      <c r="AY9" s="17">
        <v>0.27244414083767599</v>
      </c>
      <c r="AZ9" s="17">
        <v>0.33489781083408099</v>
      </c>
      <c r="BA9" s="17">
        <v>0.37561211159642499</v>
      </c>
      <c r="BB9" s="17"/>
      <c r="BC9" s="17">
        <v>0.355631647975857</v>
      </c>
      <c r="BD9" s="17">
        <v>0.34504418565477502</v>
      </c>
      <c r="BE9" s="17">
        <v>0.29570564650227199</v>
      </c>
      <c r="BF9" s="17">
        <v>0.31011969358007302</v>
      </c>
      <c r="BG9" s="17">
        <v>0.258045398441968</v>
      </c>
      <c r="BH9" s="17"/>
      <c r="BI9" s="17">
        <v>0.33224557756156697</v>
      </c>
      <c r="BJ9" s="17"/>
      <c r="BK9" s="17">
        <v>0.30548945656303</v>
      </c>
      <c r="BL9" s="17">
        <v>0.38929323124860399</v>
      </c>
      <c r="BM9" s="17">
        <v>0.29487063304515598</v>
      </c>
      <c r="BN9" s="17">
        <v>0.17329730887853301</v>
      </c>
      <c r="BO9" s="17"/>
      <c r="BP9" s="17">
        <v>0.41899639840834901</v>
      </c>
      <c r="BQ9" s="17">
        <v>0.314860753279886</v>
      </c>
      <c r="BR9" s="17">
        <v>0.306679746498705</v>
      </c>
      <c r="BS9" s="17">
        <v>0.34871659099397401</v>
      </c>
      <c r="BT9" s="17">
        <v>0.29470347477312597</v>
      </c>
      <c r="BU9" s="17"/>
      <c r="BV9" s="17">
        <v>0.42310153104406201</v>
      </c>
      <c r="BW9" s="17">
        <v>0.28241229752546998</v>
      </c>
      <c r="BX9" s="17">
        <v>0.26127966196324798</v>
      </c>
      <c r="BY9" s="17">
        <v>0.35917047627820298</v>
      </c>
      <c r="BZ9" s="17">
        <v>0.26718773291667802</v>
      </c>
      <c r="CA9" s="17"/>
      <c r="CB9" s="17">
        <v>0.34208888573338703</v>
      </c>
      <c r="CC9" s="17">
        <v>0.30770767695166901</v>
      </c>
      <c r="CD9" s="17"/>
      <c r="CE9" s="17">
        <v>0.28825496418908902</v>
      </c>
      <c r="CF9" s="17"/>
      <c r="CG9" s="17">
        <v>0.38364936148135298</v>
      </c>
    </row>
    <row r="10" spans="2:85" ht="43.5" x14ac:dyDescent="0.35">
      <c r="B10" s="18" t="s">
        <v>387</v>
      </c>
      <c r="C10" s="17">
        <v>0.27927692688203298</v>
      </c>
      <c r="D10" s="17">
        <v>0.29329704172725202</v>
      </c>
      <c r="E10" s="17">
        <v>0.26643103417226899</v>
      </c>
      <c r="F10" s="17"/>
      <c r="G10" s="17">
        <v>0.30366184659100298</v>
      </c>
      <c r="H10" s="17">
        <v>0.329130109510336</v>
      </c>
      <c r="I10" s="17">
        <v>0.32007263542811198</v>
      </c>
      <c r="J10" s="17">
        <v>0.30031917526266699</v>
      </c>
      <c r="K10" s="17">
        <v>0.204764733097621</v>
      </c>
      <c r="L10" s="17">
        <v>0.22228393376727201</v>
      </c>
      <c r="M10" s="17"/>
      <c r="N10" s="17">
        <v>0.32194993587517201</v>
      </c>
      <c r="O10" s="17">
        <v>0.26093992143550598</v>
      </c>
      <c r="P10" s="17">
        <v>0.268508023123187</v>
      </c>
      <c r="Q10" s="17">
        <v>0.26257312618554302</v>
      </c>
      <c r="R10" s="17"/>
      <c r="S10" s="17">
        <v>0.30526633668877401</v>
      </c>
      <c r="T10" s="17">
        <v>0.259900082466689</v>
      </c>
      <c r="U10" s="17">
        <v>0.33248407959579501</v>
      </c>
      <c r="V10" s="17">
        <v>0.29070809820725102</v>
      </c>
      <c r="W10" s="17">
        <v>0.26997051771659503</v>
      </c>
      <c r="X10" s="17">
        <v>0.37697112893007301</v>
      </c>
      <c r="Y10" s="17">
        <v>0.22854028122911599</v>
      </c>
      <c r="Z10" s="17">
        <v>0.233930667412171</v>
      </c>
      <c r="AA10" s="17">
        <v>0.32176507463244902</v>
      </c>
      <c r="AB10" s="17">
        <v>0.20664291210817601</v>
      </c>
      <c r="AC10" s="17">
        <v>0.181332103267658</v>
      </c>
      <c r="AD10" s="17">
        <v>0.216386575271035</v>
      </c>
      <c r="AE10" s="17"/>
      <c r="AF10" s="17">
        <v>0.47878256786032902</v>
      </c>
      <c r="AG10" s="17">
        <v>0.210692392696301</v>
      </c>
      <c r="AH10" s="17">
        <v>0.232209611786792</v>
      </c>
      <c r="AI10" s="17">
        <v>0.25226057586447398</v>
      </c>
      <c r="AJ10" s="17">
        <v>0.29439370052049002</v>
      </c>
      <c r="AK10" s="17">
        <v>0.25110860144470798</v>
      </c>
      <c r="AL10" s="17">
        <v>0.261778319968753</v>
      </c>
      <c r="AM10" s="17">
        <v>0.33022809047457502</v>
      </c>
      <c r="AN10" s="17">
        <v>0.27788189936887497</v>
      </c>
      <c r="AO10" s="17">
        <v>0.26611486031088399</v>
      </c>
      <c r="AP10" s="17">
        <v>0.266004474780832</v>
      </c>
      <c r="AQ10" s="17">
        <v>0.27343414610578098</v>
      </c>
      <c r="AR10" s="17">
        <v>0.29310322629969998</v>
      </c>
      <c r="AS10" s="17">
        <v>0.33428868002678702</v>
      </c>
      <c r="AT10" s="17">
        <v>0.30952101727693798</v>
      </c>
      <c r="AU10" s="17">
        <v>0.36262030194135297</v>
      </c>
      <c r="AV10" s="17"/>
      <c r="AW10" s="17">
        <v>0.22353842859842299</v>
      </c>
      <c r="AX10" s="17">
        <v>0.24916191106340299</v>
      </c>
      <c r="AY10" s="17">
        <v>0.32657586478811301</v>
      </c>
      <c r="AZ10" s="17">
        <v>0.33426542907017198</v>
      </c>
      <c r="BA10" s="17">
        <v>0.36447433451884798</v>
      </c>
      <c r="BB10" s="17"/>
      <c r="BC10" s="17">
        <v>0.26029725462583297</v>
      </c>
      <c r="BD10" s="17">
        <v>0.28070900000944599</v>
      </c>
      <c r="BE10" s="17">
        <v>0.30892182154338399</v>
      </c>
      <c r="BF10" s="17">
        <v>0.21743681056121</v>
      </c>
      <c r="BG10" s="17">
        <v>0.26822192502868403</v>
      </c>
      <c r="BH10" s="17"/>
      <c r="BI10" s="17">
        <v>0.28720059286973199</v>
      </c>
      <c r="BJ10" s="17"/>
      <c r="BK10" s="17">
        <v>0.28020191151524598</v>
      </c>
      <c r="BL10" s="17">
        <v>0.25511364113606599</v>
      </c>
      <c r="BM10" s="17">
        <v>0.29408808870104203</v>
      </c>
      <c r="BN10" s="17">
        <v>0.22651256967254099</v>
      </c>
      <c r="BO10" s="17"/>
      <c r="BP10" s="17">
        <v>0.24397342458041699</v>
      </c>
      <c r="BQ10" s="17">
        <v>0.31615440760396502</v>
      </c>
      <c r="BR10" s="17">
        <v>0.30759759417528798</v>
      </c>
      <c r="BS10" s="17">
        <v>0.28577447881742002</v>
      </c>
      <c r="BT10" s="17">
        <v>0.269047955466091</v>
      </c>
      <c r="BU10" s="17"/>
      <c r="BV10" s="17">
        <v>0.240088265400384</v>
      </c>
      <c r="BW10" s="17">
        <v>0.34888935165424101</v>
      </c>
      <c r="BX10" s="17">
        <v>0.34432892242445901</v>
      </c>
      <c r="BY10" s="17">
        <v>0.26681307480810001</v>
      </c>
      <c r="BZ10" s="17">
        <v>0.28393447111203501</v>
      </c>
      <c r="CA10" s="17"/>
      <c r="CB10" s="17">
        <v>0.28555565625600998</v>
      </c>
      <c r="CC10" s="17">
        <v>0.27559954076527199</v>
      </c>
      <c r="CD10" s="17"/>
      <c r="CE10" s="17">
        <v>0.34851916135544603</v>
      </c>
      <c r="CF10" s="17"/>
      <c r="CG10" s="17">
        <v>0.28309692854302498</v>
      </c>
    </row>
    <row r="11" spans="2:85" ht="43.5" x14ac:dyDescent="0.35">
      <c r="B11" s="18" t="s">
        <v>388</v>
      </c>
      <c r="C11" s="17">
        <v>0.17573077033100201</v>
      </c>
      <c r="D11" s="17">
        <v>0.16967000437997901</v>
      </c>
      <c r="E11" s="17">
        <v>0.18057604797551899</v>
      </c>
      <c r="F11" s="17"/>
      <c r="G11" s="17">
        <v>0.245173300193856</v>
      </c>
      <c r="H11" s="17">
        <v>0.20899493209766801</v>
      </c>
      <c r="I11" s="17">
        <v>0.20884488114602401</v>
      </c>
      <c r="J11" s="17">
        <v>0.16789133662139599</v>
      </c>
      <c r="K11" s="17">
        <v>0.13069344377550501</v>
      </c>
      <c r="L11" s="17">
        <v>0.11229388520438099</v>
      </c>
      <c r="M11" s="17"/>
      <c r="N11" s="17">
        <v>0.17133627483705899</v>
      </c>
      <c r="O11" s="17">
        <v>0.151937809720566</v>
      </c>
      <c r="P11" s="17">
        <v>0.192618099383953</v>
      </c>
      <c r="Q11" s="17">
        <v>0.19033891552535201</v>
      </c>
      <c r="R11" s="17"/>
      <c r="S11" s="17">
        <v>0.17082994672900401</v>
      </c>
      <c r="T11" s="17">
        <v>0.171094627667879</v>
      </c>
      <c r="U11" s="17">
        <v>0.15436146839798501</v>
      </c>
      <c r="V11" s="17">
        <v>0.21153895882083301</v>
      </c>
      <c r="W11" s="17">
        <v>0.15218127445907001</v>
      </c>
      <c r="X11" s="17">
        <v>0.15476196411026399</v>
      </c>
      <c r="Y11" s="17">
        <v>0.19333090839367001</v>
      </c>
      <c r="Z11" s="17">
        <v>0.24890601692231401</v>
      </c>
      <c r="AA11" s="17">
        <v>0.15935576593367201</v>
      </c>
      <c r="AB11" s="17">
        <v>0.148188086631763</v>
      </c>
      <c r="AC11" s="17">
        <v>0.18632562485708501</v>
      </c>
      <c r="AD11" s="17">
        <v>0.26728726168566602</v>
      </c>
      <c r="AE11" s="17"/>
      <c r="AF11" s="17">
        <v>3.3707985608663303E-2</v>
      </c>
      <c r="AG11" s="17">
        <v>0.23690651482479899</v>
      </c>
      <c r="AH11" s="17">
        <v>0.14000788910779899</v>
      </c>
      <c r="AI11" s="17">
        <v>0.22280287724313599</v>
      </c>
      <c r="AJ11" s="17">
        <v>0.138293316576407</v>
      </c>
      <c r="AK11" s="17">
        <v>0.19390638429840101</v>
      </c>
      <c r="AL11" s="17">
        <v>0.202712015823655</v>
      </c>
      <c r="AM11" s="17">
        <v>0.13429094482868001</v>
      </c>
      <c r="AN11" s="17">
        <v>0.19084748483976499</v>
      </c>
      <c r="AO11" s="17">
        <v>0.148802335353796</v>
      </c>
      <c r="AP11" s="17">
        <v>0.16080230910124599</v>
      </c>
      <c r="AQ11" s="17">
        <v>0.17976764797546799</v>
      </c>
      <c r="AR11" s="17">
        <v>0.259220309736786</v>
      </c>
      <c r="AS11" s="17">
        <v>0.198354797093034</v>
      </c>
      <c r="AT11" s="17">
        <v>0.122344104151714</v>
      </c>
      <c r="AU11" s="17">
        <v>0.180443952732043</v>
      </c>
      <c r="AV11" s="17"/>
      <c r="AW11" s="17">
        <v>0.15388221436343799</v>
      </c>
      <c r="AX11" s="17">
        <v>0.170632318104187</v>
      </c>
      <c r="AY11" s="17">
        <v>0.20830245905165501</v>
      </c>
      <c r="AZ11" s="17">
        <v>0.17600547617302001</v>
      </c>
      <c r="BA11" s="17">
        <v>0.17163615412510599</v>
      </c>
      <c r="BB11" s="17"/>
      <c r="BC11" s="17">
        <v>0.22749125252850999</v>
      </c>
      <c r="BD11" s="17">
        <v>0.17830400828929899</v>
      </c>
      <c r="BE11" s="17">
        <v>0.156985592875859</v>
      </c>
      <c r="BF11" s="17">
        <v>0.17459302120602499</v>
      </c>
      <c r="BG11" s="17">
        <v>0.19163839061490801</v>
      </c>
      <c r="BH11" s="17"/>
      <c r="BI11" s="17">
        <v>0.176711197257861</v>
      </c>
      <c r="BJ11" s="17"/>
      <c r="BK11" s="17">
        <v>0.17891946607539799</v>
      </c>
      <c r="BL11" s="17">
        <v>0.15050024757703501</v>
      </c>
      <c r="BM11" s="17">
        <v>0.18650196695344001</v>
      </c>
      <c r="BN11" s="17">
        <v>0.21430952920947199</v>
      </c>
      <c r="BO11" s="17"/>
      <c r="BP11" s="17">
        <v>0.16359201370916801</v>
      </c>
      <c r="BQ11" s="17">
        <v>0.18658985661029401</v>
      </c>
      <c r="BR11" s="17">
        <v>0.17934461265144599</v>
      </c>
      <c r="BS11" s="17">
        <v>0.199161169747022</v>
      </c>
      <c r="BT11" s="17">
        <v>0.23237929095151899</v>
      </c>
      <c r="BU11" s="17"/>
      <c r="BV11" s="17">
        <v>0.16435338815732201</v>
      </c>
      <c r="BW11" s="17">
        <v>0.18498406052789901</v>
      </c>
      <c r="BX11" s="17">
        <v>0.186352943367878</v>
      </c>
      <c r="BY11" s="17">
        <v>0.161439086979899</v>
      </c>
      <c r="BZ11" s="17">
        <v>0.230881011746251</v>
      </c>
      <c r="CA11" s="17"/>
      <c r="CB11" s="17">
        <v>0.19564876276555401</v>
      </c>
      <c r="CC11" s="17">
        <v>0.16406501051084699</v>
      </c>
      <c r="CD11" s="17"/>
      <c r="CE11" s="17">
        <v>0.189368783742242</v>
      </c>
      <c r="CF11" s="17"/>
      <c r="CG11" s="17">
        <v>0.16858697248566901</v>
      </c>
    </row>
    <row r="12" spans="2:85" x14ac:dyDescent="0.35">
      <c r="B12" s="18" t="s">
        <v>389</v>
      </c>
      <c r="C12" s="19">
        <v>0.22458559879317699</v>
      </c>
      <c r="D12" s="19">
        <v>0.18961964965980799</v>
      </c>
      <c r="E12" s="19">
        <v>0.25797611040627899</v>
      </c>
      <c r="F12" s="19"/>
      <c r="G12" s="19">
        <v>0.29598987713552699</v>
      </c>
      <c r="H12" s="19">
        <v>0.26480635088323101</v>
      </c>
      <c r="I12" s="19">
        <v>0.23703021216432901</v>
      </c>
      <c r="J12" s="19">
        <v>0.20604062765050499</v>
      </c>
      <c r="K12" s="19">
        <v>0.19868790659009899</v>
      </c>
      <c r="L12" s="19">
        <v>0.166851354782484</v>
      </c>
      <c r="M12" s="19"/>
      <c r="N12" s="19">
        <v>0.155207423661227</v>
      </c>
      <c r="O12" s="19">
        <v>0.21746721740400199</v>
      </c>
      <c r="P12" s="19">
        <v>0.24734261219491699</v>
      </c>
      <c r="Q12" s="19">
        <v>0.28542686804480999</v>
      </c>
      <c r="R12" s="19"/>
      <c r="S12" s="19">
        <v>0.26858006753661701</v>
      </c>
      <c r="T12" s="19">
        <v>0.233409188745615</v>
      </c>
      <c r="U12" s="19">
        <v>0.18627821411315701</v>
      </c>
      <c r="V12" s="19">
        <v>0.204331751829227</v>
      </c>
      <c r="W12" s="19">
        <v>0.226767126108257</v>
      </c>
      <c r="X12" s="19">
        <v>0.199205969685914</v>
      </c>
      <c r="Y12" s="19">
        <v>0.23470210984592499</v>
      </c>
      <c r="Z12" s="19">
        <v>0.253000538441156</v>
      </c>
      <c r="AA12" s="19">
        <v>0.24995585853160099</v>
      </c>
      <c r="AB12" s="19">
        <v>0.188961471733818</v>
      </c>
      <c r="AC12" s="19">
        <v>0.17979261815119901</v>
      </c>
      <c r="AD12" s="19">
        <v>0.238455361908574</v>
      </c>
      <c r="AE12" s="19"/>
      <c r="AF12" s="19">
        <v>0.205658062277912</v>
      </c>
      <c r="AG12" s="19">
        <v>0.37447856417522002</v>
      </c>
      <c r="AH12" s="19">
        <v>0.25266694092014402</v>
      </c>
      <c r="AI12" s="19">
        <v>0.20786986743115299</v>
      </c>
      <c r="AJ12" s="19">
        <v>0.266912522243893</v>
      </c>
      <c r="AK12" s="19">
        <v>0.22224050659911801</v>
      </c>
      <c r="AL12" s="19">
        <v>0.26940599044617303</v>
      </c>
      <c r="AM12" s="19">
        <v>0.20520523021034101</v>
      </c>
      <c r="AN12" s="19">
        <v>0.22961524125381999</v>
      </c>
      <c r="AO12" s="19">
        <v>0.18710681367431101</v>
      </c>
      <c r="AP12" s="19">
        <v>0.21823148465376699</v>
      </c>
      <c r="AQ12" s="19">
        <v>0.184020638573171</v>
      </c>
      <c r="AR12" s="19">
        <v>0.16329405250086301</v>
      </c>
      <c r="AS12" s="19">
        <v>0.19956377580440501</v>
      </c>
      <c r="AT12" s="19">
        <v>0.19820144642198001</v>
      </c>
      <c r="AU12" s="19">
        <v>9.6401125270110494E-2</v>
      </c>
      <c r="AV12" s="19"/>
      <c r="AW12" s="19">
        <v>0.26069259867186301</v>
      </c>
      <c r="AX12" s="19">
        <v>0.28492681131007203</v>
      </c>
      <c r="AY12" s="19">
        <v>0.19267753532255499</v>
      </c>
      <c r="AZ12" s="19">
        <v>0.15483128392272699</v>
      </c>
      <c r="BA12" s="19">
        <v>8.8277399759620997E-2</v>
      </c>
      <c r="BB12" s="19"/>
      <c r="BC12" s="19">
        <v>0.15657984486979901</v>
      </c>
      <c r="BD12" s="19">
        <v>0.19594280604648101</v>
      </c>
      <c r="BE12" s="19">
        <v>0.23838693907848499</v>
      </c>
      <c r="BF12" s="19">
        <v>0.29785047465269299</v>
      </c>
      <c r="BG12" s="19">
        <v>0.28209428591444002</v>
      </c>
      <c r="BH12" s="19"/>
      <c r="BI12" s="19">
        <v>0.20384263231083999</v>
      </c>
      <c r="BJ12" s="19"/>
      <c r="BK12" s="19">
        <v>0.23538916584632699</v>
      </c>
      <c r="BL12" s="19">
        <v>0.20509288003829501</v>
      </c>
      <c r="BM12" s="19">
        <v>0.22453931130036101</v>
      </c>
      <c r="BN12" s="19">
        <v>0.38588059223945298</v>
      </c>
      <c r="BO12" s="19"/>
      <c r="BP12" s="19">
        <v>0.17343816330206699</v>
      </c>
      <c r="BQ12" s="19">
        <v>0.18239498250585501</v>
      </c>
      <c r="BR12" s="19">
        <v>0.206378046674561</v>
      </c>
      <c r="BS12" s="19">
        <v>0.166347760441584</v>
      </c>
      <c r="BT12" s="19">
        <v>0.203869278809264</v>
      </c>
      <c r="BU12" s="19"/>
      <c r="BV12" s="19">
        <v>0.17245681539823199</v>
      </c>
      <c r="BW12" s="19">
        <v>0.183714290292391</v>
      </c>
      <c r="BX12" s="19">
        <v>0.20803847224441499</v>
      </c>
      <c r="BY12" s="19">
        <v>0.212577361933799</v>
      </c>
      <c r="BZ12" s="19">
        <v>0.21799678422503599</v>
      </c>
      <c r="CA12" s="19"/>
      <c r="CB12" s="19">
        <v>0.17670669524504901</v>
      </c>
      <c r="CC12" s="19">
        <v>0.25262777177221302</v>
      </c>
      <c r="CD12" s="19"/>
      <c r="CE12" s="19">
        <v>0.173857090713222</v>
      </c>
      <c r="CF12" s="19"/>
      <c r="CG12" s="19">
        <v>0.164666737489952</v>
      </c>
    </row>
    <row r="13" spans="2:85" x14ac:dyDescent="0.35">
      <c r="B13" s="16"/>
    </row>
    <row r="14" spans="2:85" x14ac:dyDescent="0.35">
      <c r="B14" t="s">
        <v>102</v>
      </c>
    </row>
    <row r="15" spans="2:85" x14ac:dyDescent="0.35">
      <c r="B15" t="s">
        <v>103</v>
      </c>
    </row>
    <row r="17" spans="2:2" x14ac:dyDescent="0.35">
      <c r="B17"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H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8" width="20.7265625" customWidth="1"/>
  </cols>
  <sheetData>
    <row r="2" spans="2:8" ht="40" customHeight="1" x14ac:dyDescent="0.35">
      <c r="D2" s="27" t="s">
        <v>401</v>
      </c>
      <c r="E2" s="23"/>
      <c r="F2" s="23"/>
      <c r="G2" s="23"/>
      <c r="H2" s="23"/>
    </row>
    <row r="6" spans="2:8" ht="50" customHeight="1" x14ac:dyDescent="0.35">
      <c r="B6" s="20" t="s">
        <v>15</v>
      </c>
      <c r="C6" s="20" t="s">
        <v>391</v>
      </c>
      <c r="D6" s="20" t="s">
        <v>392</v>
      </c>
      <c r="E6" s="20" t="s">
        <v>393</v>
      </c>
      <c r="F6" s="20" t="s">
        <v>394</v>
      </c>
      <c r="G6" s="20" t="s">
        <v>395</v>
      </c>
    </row>
    <row r="7" spans="2:8" x14ac:dyDescent="0.35">
      <c r="B7" s="18" t="s">
        <v>396</v>
      </c>
      <c r="C7" s="17">
        <v>9.4819410102564394E-2</v>
      </c>
      <c r="D7" s="17">
        <v>0.185397169563669</v>
      </c>
      <c r="E7" s="17">
        <v>0.180191381405125</v>
      </c>
      <c r="F7" s="17">
        <v>7.9646713846319994E-2</v>
      </c>
      <c r="G7" s="17">
        <v>0.13299656866207399</v>
      </c>
    </row>
    <row r="8" spans="2:8" x14ac:dyDescent="0.35">
      <c r="B8" s="18" t="s">
        <v>397</v>
      </c>
      <c r="C8" s="17">
        <v>0.25168373142606898</v>
      </c>
      <c r="D8" s="17">
        <v>0.32348944870968599</v>
      </c>
      <c r="E8" s="17">
        <v>0.34666569315752999</v>
      </c>
      <c r="F8" s="17">
        <v>0.19004492304378601</v>
      </c>
      <c r="G8" s="17">
        <v>0.32559245941067499</v>
      </c>
    </row>
    <row r="9" spans="2:8" x14ac:dyDescent="0.35">
      <c r="B9" s="18" t="s">
        <v>398</v>
      </c>
      <c r="C9" s="17">
        <v>0.21882209200793201</v>
      </c>
      <c r="D9" s="17">
        <v>0.200164853426373</v>
      </c>
      <c r="E9" s="17">
        <v>0.21141550131137299</v>
      </c>
      <c r="F9" s="17">
        <v>0.15572347874877801</v>
      </c>
      <c r="G9" s="17">
        <v>0.35230335150336201</v>
      </c>
    </row>
    <row r="10" spans="2:8" x14ac:dyDescent="0.35">
      <c r="B10" s="18" t="s">
        <v>399</v>
      </c>
      <c r="C10" s="17">
        <v>0.247994877580897</v>
      </c>
      <c r="D10" s="17">
        <v>0.17075496988055</v>
      </c>
      <c r="E10" s="17">
        <v>0.18440234004256401</v>
      </c>
      <c r="F10" s="17">
        <v>0.27571218995626801</v>
      </c>
      <c r="G10" s="17">
        <v>0.13202612459472801</v>
      </c>
    </row>
    <row r="11" spans="2:8" x14ac:dyDescent="0.35">
      <c r="B11" s="18" t="s">
        <v>400</v>
      </c>
      <c r="C11" s="17">
        <v>0.186679888882537</v>
      </c>
      <c r="D11" s="17">
        <v>0.120193558419722</v>
      </c>
      <c r="E11" s="17">
        <v>7.73250840834077E-2</v>
      </c>
      <c r="F11" s="17">
        <v>0.29887269440484798</v>
      </c>
      <c r="G11" s="17">
        <v>5.7081495829161402E-2</v>
      </c>
    </row>
    <row r="12" spans="2:8" x14ac:dyDescent="0.35">
      <c r="B12" s="16"/>
      <c r="C12" s="16"/>
      <c r="D12" s="16"/>
      <c r="E12" s="16"/>
      <c r="F12" s="16"/>
      <c r="G12" s="16"/>
    </row>
    <row r="13" spans="2:8" x14ac:dyDescent="0.35">
      <c r="B13" t="s">
        <v>102</v>
      </c>
    </row>
    <row r="14" spans="2:8" x14ac:dyDescent="0.35">
      <c r="B14" t="s">
        <v>103</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402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396</v>
      </c>
      <c r="C9" s="17">
        <v>9.4819410102564394E-2</v>
      </c>
      <c r="D9" s="17">
        <v>0.11120022332012899</v>
      </c>
      <c r="E9" s="17">
        <v>7.9124069185219997E-2</v>
      </c>
      <c r="F9" s="17"/>
      <c r="G9" s="17">
        <v>0.123665631170174</v>
      </c>
      <c r="H9" s="17">
        <v>0.14082876008886</v>
      </c>
      <c r="I9" s="17">
        <v>9.3437176221639898E-2</v>
      </c>
      <c r="J9" s="17">
        <v>7.0469222323482197E-2</v>
      </c>
      <c r="K9" s="17">
        <v>7.9423968710923804E-2</v>
      </c>
      <c r="L9" s="17">
        <v>6.9512743364130006E-2</v>
      </c>
      <c r="M9" s="17"/>
      <c r="N9" s="17">
        <v>0.13964323364182299</v>
      </c>
      <c r="O9" s="17">
        <v>6.59992465548353E-2</v>
      </c>
      <c r="P9" s="17">
        <v>8.4497361678739002E-2</v>
      </c>
      <c r="Q9" s="17">
        <v>8.6224608663589594E-2</v>
      </c>
      <c r="R9" s="17"/>
      <c r="S9" s="17">
        <v>0.15967038525319299</v>
      </c>
      <c r="T9" s="17">
        <v>8.0729155995397095E-2</v>
      </c>
      <c r="U9" s="17">
        <v>7.4970550260686095E-2</v>
      </c>
      <c r="V9" s="17">
        <v>0.10098650216954599</v>
      </c>
      <c r="W9" s="17">
        <v>4.7836726599050597E-2</v>
      </c>
      <c r="X9" s="17">
        <v>8.62748295481887E-2</v>
      </c>
      <c r="Y9" s="17">
        <v>8.0401139183713805E-2</v>
      </c>
      <c r="Z9" s="17">
        <v>9.5695892965917198E-2</v>
      </c>
      <c r="AA9" s="17">
        <v>8.7033811252145196E-2</v>
      </c>
      <c r="AB9" s="17">
        <v>0.103893570436444</v>
      </c>
      <c r="AC9" s="17">
        <v>8.11940360563254E-2</v>
      </c>
      <c r="AD9" s="17">
        <v>8.39600303756462E-2</v>
      </c>
      <c r="AE9" s="17"/>
      <c r="AF9" s="17">
        <v>7.0243947997047501E-2</v>
      </c>
      <c r="AG9" s="17">
        <v>0.119481868396973</v>
      </c>
      <c r="AH9" s="17">
        <v>3.25878902860074E-2</v>
      </c>
      <c r="AI9" s="17">
        <v>6.6524390200730005E-2</v>
      </c>
      <c r="AJ9" s="17">
        <v>0.121243237142831</v>
      </c>
      <c r="AK9" s="17">
        <v>9.83222838110656E-2</v>
      </c>
      <c r="AL9" s="17">
        <v>5.7005773519108599E-2</v>
      </c>
      <c r="AM9" s="17">
        <v>8.5116943043756305E-2</v>
      </c>
      <c r="AN9" s="17">
        <v>6.1929074665798403E-2</v>
      </c>
      <c r="AO9" s="17">
        <v>2.0212531510473201E-2</v>
      </c>
      <c r="AP9" s="17">
        <v>9.5272182761118096E-2</v>
      </c>
      <c r="AQ9" s="17">
        <v>8.4043499223647206E-2</v>
      </c>
      <c r="AR9" s="17">
        <v>9.1914820674346503E-2</v>
      </c>
      <c r="AS9" s="17">
        <v>7.2529226966775703E-2</v>
      </c>
      <c r="AT9" s="17">
        <v>0.22502899337541299</v>
      </c>
      <c r="AU9" s="17">
        <v>0.259051745584504</v>
      </c>
      <c r="AV9" s="17"/>
      <c r="AW9" s="17">
        <v>6.4479122397427605E-2</v>
      </c>
      <c r="AX9" s="17">
        <v>8.79964498827083E-2</v>
      </c>
      <c r="AY9" s="17">
        <v>9.5134600480492298E-2</v>
      </c>
      <c r="AZ9" s="17">
        <v>0.15727086083508601</v>
      </c>
      <c r="BA9" s="17">
        <v>0.264237137599386</v>
      </c>
      <c r="BB9" s="17"/>
      <c r="BC9" s="17">
        <v>0.186123697745914</v>
      </c>
      <c r="BD9" s="17">
        <v>9.97734385085918E-2</v>
      </c>
      <c r="BE9" s="17">
        <v>7.4554791782093399E-2</v>
      </c>
      <c r="BF9" s="17">
        <v>6.5365689707227198E-2</v>
      </c>
      <c r="BG9" s="17">
        <v>9.7089624253047901E-2</v>
      </c>
      <c r="BH9" s="17"/>
      <c r="BI9" s="17">
        <v>9.31044361616995E-2</v>
      </c>
      <c r="BJ9" s="17"/>
      <c r="BK9" s="17">
        <v>0.11270277422377301</v>
      </c>
      <c r="BL9" s="17">
        <v>7.1960273815126194E-2</v>
      </c>
      <c r="BM9" s="17">
        <v>0.102605977285362</v>
      </c>
      <c r="BN9" s="17">
        <v>5.5115233434315097E-2</v>
      </c>
      <c r="BO9" s="17"/>
      <c r="BP9" s="17">
        <v>6.9354761177852206E-2</v>
      </c>
      <c r="BQ9" s="17">
        <v>0.13738931630116999</v>
      </c>
      <c r="BR9" s="17">
        <v>9.9365652977004004E-2</v>
      </c>
      <c r="BS9" s="17">
        <v>3.4884959865009703E-2</v>
      </c>
      <c r="BT9" s="17">
        <v>8.0233070186838201E-2</v>
      </c>
      <c r="BU9" s="17"/>
      <c r="BV9" s="17">
        <v>9.1284003235618402E-2</v>
      </c>
      <c r="BW9" s="17">
        <v>0.18517766517724499</v>
      </c>
      <c r="BX9" s="17">
        <v>7.8824453079355802E-2</v>
      </c>
      <c r="BY9" s="17">
        <v>4.3945588530201203E-2</v>
      </c>
      <c r="BZ9" s="17">
        <v>0.102514078127245</v>
      </c>
      <c r="CA9" s="17"/>
      <c r="CB9" s="17">
        <v>0.10013819508603899</v>
      </c>
      <c r="CC9" s="17">
        <v>9.1704253373985897E-2</v>
      </c>
      <c r="CD9" s="17"/>
      <c r="CE9" s="17">
        <v>0.195046152744597</v>
      </c>
      <c r="CF9" s="17"/>
      <c r="CG9" s="17">
        <v>0.19248273502545901</v>
      </c>
    </row>
    <row r="10" spans="2:85" x14ac:dyDescent="0.35">
      <c r="B10" s="18" t="s">
        <v>397</v>
      </c>
      <c r="C10" s="17">
        <v>0.25168373142606898</v>
      </c>
      <c r="D10" s="17">
        <v>0.24179800663030299</v>
      </c>
      <c r="E10" s="17">
        <v>0.26207184687864998</v>
      </c>
      <c r="F10" s="17"/>
      <c r="G10" s="17">
        <v>0.319854749378573</v>
      </c>
      <c r="H10" s="17">
        <v>0.31325231426436501</v>
      </c>
      <c r="I10" s="17">
        <v>0.25174736237385897</v>
      </c>
      <c r="J10" s="17">
        <v>0.25639839384291302</v>
      </c>
      <c r="K10" s="17">
        <v>0.21665099352486999</v>
      </c>
      <c r="L10" s="17">
        <v>0.17601764012190199</v>
      </c>
      <c r="M10" s="17"/>
      <c r="N10" s="17">
        <v>0.26451089177202403</v>
      </c>
      <c r="O10" s="17">
        <v>0.26536915507935199</v>
      </c>
      <c r="P10" s="17">
        <v>0.24564484354868801</v>
      </c>
      <c r="Q10" s="17">
        <v>0.2295269614654</v>
      </c>
      <c r="R10" s="17"/>
      <c r="S10" s="17">
        <v>0.28030691605596297</v>
      </c>
      <c r="T10" s="17">
        <v>0.21285346369815999</v>
      </c>
      <c r="U10" s="17">
        <v>0.25692585878046598</v>
      </c>
      <c r="V10" s="17">
        <v>0.17398615500794601</v>
      </c>
      <c r="W10" s="17">
        <v>0.211820741011537</v>
      </c>
      <c r="X10" s="17">
        <v>0.260759109294119</v>
      </c>
      <c r="Y10" s="17">
        <v>0.29764573048981602</v>
      </c>
      <c r="Z10" s="17">
        <v>0.245726842537423</v>
      </c>
      <c r="AA10" s="17">
        <v>0.27561779720240898</v>
      </c>
      <c r="AB10" s="17">
        <v>0.28105615668724399</v>
      </c>
      <c r="AC10" s="17">
        <v>0.352722442210746</v>
      </c>
      <c r="AD10" s="17">
        <v>0.111814752150503</v>
      </c>
      <c r="AE10" s="17"/>
      <c r="AF10" s="17">
        <v>0.20214310051072901</v>
      </c>
      <c r="AG10" s="17">
        <v>0.25552256212344099</v>
      </c>
      <c r="AH10" s="17">
        <v>0.20003309520569701</v>
      </c>
      <c r="AI10" s="17">
        <v>0.18269961773763099</v>
      </c>
      <c r="AJ10" s="17">
        <v>0.25401467677295703</v>
      </c>
      <c r="AK10" s="17">
        <v>0.280214618119145</v>
      </c>
      <c r="AL10" s="17">
        <v>0.24885653790586301</v>
      </c>
      <c r="AM10" s="17">
        <v>0.25122329616410199</v>
      </c>
      <c r="AN10" s="17">
        <v>0.21269813583917199</v>
      </c>
      <c r="AO10" s="17">
        <v>0.35783596202374202</v>
      </c>
      <c r="AP10" s="17">
        <v>0.18278215882940901</v>
      </c>
      <c r="AQ10" s="17">
        <v>0.26704238746033798</v>
      </c>
      <c r="AR10" s="17">
        <v>0.36494967102211501</v>
      </c>
      <c r="AS10" s="17">
        <v>0.18301049403109901</v>
      </c>
      <c r="AT10" s="17">
        <v>0.34200484941953702</v>
      </c>
      <c r="AU10" s="17">
        <v>0.32275862382673498</v>
      </c>
      <c r="AV10" s="17"/>
      <c r="AW10" s="17">
        <v>0.24260371223594501</v>
      </c>
      <c r="AX10" s="17">
        <v>0.216207510862373</v>
      </c>
      <c r="AY10" s="17">
        <v>0.289767836890238</v>
      </c>
      <c r="AZ10" s="17">
        <v>0.32136747227809698</v>
      </c>
      <c r="BA10" s="17">
        <v>0.31611681708756301</v>
      </c>
      <c r="BB10" s="17"/>
      <c r="BC10" s="17">
        <v>0.279504955199255</v>
      </c>
      <c r="BD10" s="17">
        <v>0.27829762120296597</v>
      </c>
      <c r="BE10" s="17">
        <v>0.231012187724769</v>
      </c>
      <c r="BF10" s="17">
        <v>0.233733839340688</v>
      </c>
      <c r="BG10" s="17">
        <v>0.18105437314259201</v>
      </c>
      <c r="BH10" s="17"/>
      <c r="BI10" s="17">
        <v>0.25104005004428898</v>
      </c>
      <c r="BJ10" s="17"/>
      <c r="BK10" s="17">
        <v>0.25693971891402301</v>
      </c>
      <c r="BL10" s="17">
        <v>0.23890253065469699</v>
      </c>
      <c r="BM10" s="17">
        <v>0.26480463351504302</v>
      </c>
      <c r="BN10" s="17">
        <v>5.9326987225201501E-2</v>
      </c>
      <c r="BO10" s="17"/>
      <c r="BP10" s="17">
        <v>0.202836018406686</v>
      </c>
      <c r="BQ10" s="17">
        <v>0.30007967131361202</v>
      </c>
      <c r="BR10" s="17">
        <v>0.27195555992609199</v>
      </c>
      <c r="BS10" s="17">
        <v>0.12575753395490999</v>
      </c>
      <c r="BT10" s="17">
        <v>0.38096867981038501</v>
      </c>
      <c r="BU10" s="17"/>
      <c r="BV10" s="17">
        <v>0.20193693624473899</v>
      </c>
      <c r="BW10" s="17">
        <v>0.367387683038913</v>
      </c>
      <c r="BX10" s="17">
        <v>0.24625314041448501</v>
      </c>
      <c r="BY10" s="17">
        <v>0.161288254352074</v>
      </c>
      <c r="BZ10" s="17">
        <v>0.31672330664619303</v>
      </c>
      <c r="CA10" s="17"/>
      <c r="CB10" s="17">
        <v>0.18965522999989201</v>
      </c>
      <c r="CC10" s="17">
        <v>0.28801317587282399</v>
      </c>
      <c r="CD10" s="17"/>
      <c r="CE10" s="17">
        <v>0.35709958043783102</v>
      </c>
      <c r="CF10" s="17"/>
      <c r="CG10" s="17">
        <v>0.22916343471536901</v>
      </c>
    </row>
    <row r="11" spans="2:85" x14ac:dyDescent="0.35">
      <c r="B11" s="18" t="s">
        <v>398</v>
      </c>
      <c r="C11" s="17">
        <v>0.21882209200793201</v>
      </c>
      <c r="D11" s="17">
        <v>0.186266882688642</v>
      </c>
      <c r="E11" s="17">
        <v>0.25122275044078202</v>
      </c>
      <c r="F11" s="17"/>
      <c r="G11" s="17">
        <v>0.231072961909005</v>
      </c>
      <c r="H11" s="17">
        <v>0.17030583017760401</v>
      </c>
      <c r="I11" s="17">
        <v>0.21268345483541401</v>
      </c>
      <c r="J11" s="17">
        <v>0.20901239960677501</v>
      </c>
      <c r="K11" s="17">
        <v>0.21011438255487899</v>
      </c>
      <c r="L11" s="17">
        <v>0.26892399621190999</v>
      </c>
      <c r="M11" s="17"/>
      <c r="N11" s="17">
        <v>0.21617425851993</v>
      </c>
      <c r="O11" s="17">
        <v>0.237279361789455</v>
      </c>
      <c r="P11" s="17">
        <v>0.20733119953713899</v>
      </c>
      <c r="Q11" s="17">
        <v>0.21434875371255299</v>
      </c>
      <c r="R11" s="17"/>
      <c r="S11" s="17">
        <v>0.18842634438582101</v>
      </c>
      <c r="T11" s="17">
        <v>0.26542021465316701</v>
      </c>
      <c r="U11" s="17">
        <v>0.22525424494299601</v>
      </c>
      <c r="V11" s="17">
        <v>0.218749671108556</v>
      </c>
      <c r="W11" s="17">
        <v>0.26637251945908302</v>
      </c>
      <c r="X11" s="17">
        <v>0.18142443368629599</v>
      </c>
      <c r="Y11" s="17">
        <v>0.215299509622211</v>
      </c>
      <c r="Z11" s="17">
        <v>0.22084681448782301</v>
      </c>
      <c r="AA11" s="17">
        <v>0.23931886266424399</v>
      </c>
      <c r="AB11" s="17">
        <v>0.15637102798032201</v>
      </c>
      <c r="AC11" s="17">
        <v>0.13828161661263699</v>
      </c>
      <c r="AD11" s="17">
        <v>0.39645241523701902</v>
      </c>
      <c r="AE11" s="17"/>
      <c r="AF11" s="17">
        <v>0.32785797026443297</v>
      </c>
      <c r="AG11" s="17">
        <v>0.25446706840782002</v>
      </c>
      <c r="AH11" s="17">
        <v>0.24003764834688099</v>
      </c>
      <c r="AI11" s="17">
        <v>0.21610870287061401</v>
      </c>
      <c r="AJ11" s="17">
        <v>0.18070060673129201</v>
      </c>
      <c r="AK11" s="17">
        <v>0.20896031716889801</v>
      </c>
      <c r="AL11" s="17">
        <v>0.20432979375065599</v>
      </c>
      <c r="AM11" s="17">
        <v>0.23510703429788399</v>
      </c>
      <c r="AN11" s="17">
        <v>0.33449290219221101</v>
      </c>
      <c r="AO11" s="17">
        <v>0.14217461155276201</v>
      </c>
      <c r="AP11" s="17">
        <v>0.23227828220989</v>
      </c>
      <c r="AQ11" s="17">
        <v>0.20654083934027201</v>
      </c>
      <c r="AR11" s="17">
        <v>0.19503392510223799</v>
      </c>
      <c r="AS11" s="17">
        <v>0.30080034672386702</v>
      </c>
      <c r="AT11" s="17">
        <v>0.16489851956829399</v>
      </c>
      <c r="AU11" s="17">
        <v>0.16006849399296699</v>
      </c>
      <c r="AV11" s="17"/>
      <c r="AW11" s="17">
        <v>0.20068310888902599</v>
      </c>
      <c r="AX11" s="17">
        <v>0.242771151822781</v>
      </c>
      <c r="AY11" s="17">
        <v>0.24618902312229801</v>
      </c>
      <c r="AZ11" s="17">
        <v>0.15032676295533801</v>
      </c>
      <c r="BA11" s="17">
        <v>0.132605351854475</v>
      </c>
      <c r="BB11" s="17"/>
      <c r="BC11" s="17">
        <v>0.19776873357861699</v>
      </c>
      <c r="BD11" s="17">
        <v>0.214916776261145</v>
      </c>
      <c r="BE11" s="17">
        <v>0.253552197277293</v>
      </c>
      <c r="BF11" s="17">
        <v>0.17509081168162599</v>
      </c>
      <c r="BG11" s="17">
        <v>0.137480506361634</v>
      </c>
      <c r="BH11" s="17"/>
      <c r="BI11" s="17">
        <v>0.21283509328953701</v>
      </c>
      <c r="BJ11" s="17"/>
      <c r="BK11" s="17">
        <v>0.200375343811898</v>
      </c>
      <c r="BL11" s="17">
        <v>0.26154854135725097</v>
      </c>
      <c r="BM11" s="17">
        <v>0.196880076448679</v>
      </c>
      <c r="BN11" s="17">
        <v>0.34736747571698501</v>
      </c>
      <c r="BO11" s="17"/>
      <c r="BP11" s="17">
        <v>0.22398932322537601</v>
      </c>
      <c r="BQ11" s="17">
        <v>0.20522793677298901</v>
      </c>
      <c r="BR11" s="17">
        <v>0.245016982690936</v>
      </c>
      <c r="BS11" s="17">
        <v>0.25922894711543099</v>
      </c>
      <c r="BT11" s="17">
        <v>0.179763684965528</v>
      </c>
      <c r="BU11" s="17"/>
      <c r="BV11" s="17">
        <v>0.21802926078649401</v>
      </c>
      <c r="BW11" s="17">
        <v>0.195437921651436</v>
      </c>
      <c r="BX11" s="17">
        <v>0.20383262903751101</v>
      </c>
      <c r="BY11" s="17">
        <v>0.23851076868847701</v>
      </c>
      <c r="BZ11" s="17">
        <v>0.19274398703960399</v>
      </c>
      <c r="CA11" s="17"/>
      <c r="CB11" s="17">
        <v>0.20880064491220601</v>
      </c>
      <c r="CC11" s="17">
        <v>0.224691548744261</v>
      </c>
      <c r="CD11" s="17"/>
      <c r="CE11" s="17">
        <v>0.198665431343477</v>
      </c>
      <c r="CF11" s="17"/>
      <c r="CG11" s="17">
        <v>0.15946939117453801</v>
      </c>
    </row>
    <row r="12" spans="2:85" x14ac:dyDescent="0.35">
      <c r="B12" s="18" t="s">
        <v>399</v>
      </c>
      <c r="C12" s="17">
        <v>0.247994877580897</v>
      </c>
      <c r="D12" s="17">
        <v>0.26208180575767698</v>
      </c>
      <c r="E12" s="17">
        <v>0.23397274409367999</v>
      </c>
      <c r="F12" s="17"/>
      <c r="G12" s="17">
        <v>0.22355605070850401</v>
      </c>
      <c r="H12" s="17">
        <v>0.252297362271446</v>
      </c>
      <c r="I12" s="17">
        <v>0.292899418376599</v>
      </c>
      <c r="J12" s="17">
        <v>0.26226086857300401</v>
      </c>
      <c r="K12" s="17">
        <v>0.22424448350419701</v>
      </c>
      <c r="L12" s="17">
        <v>0.22856362763586699</v>
      </c>
      <c r="M12" s="17"/>
      <c r="N12" s="17">
        <v>0.231903256323295</v>
      </c>
      <c r="O12" s="17">
        <v>0.26200385966220802</v>
      </c>
      <c r="P12" s="17">
        <v>0.25587833239862601</v>
      </c>
      <c r="Q12" s="17">
        <v>0.24393766842915701</v>
      </c>
      <c r="R12" s="17"/>
      <c r="S12" s="17">
        <v>0.24918933971086701</v>
      </c>
      <c r="T12" s="17">
        <v>0.258479616925126</v>
      </c>
      <c r="U12" s="17">
        <v>0.217667181531083</v>
      </c>
      <c r="V12" s="17">
        <v>0.29026859091030999</v>
      </c>
      <c r="W12" s="17">
        <v>0.29537553798510802</v>
      </c>
      <c r="X12" s="17">
        <v>0.24648627249556801</v>
      </c>
      <c r="Y12" s="17">
        <v>0.21197627869909599</v>
      </c>
      <c r="Z12" s="17">
        <v>0.25019049132854598</v>
      </c>
      <c r="AA12" s="17">
        <v>0.21461914124672099</v>
      </c>
      <c r="AB12" s="17">
        <v>0.28105086583391498</v>
      </c>
      <c r="AC12" s="17">
        <v>0.16078069325671401</v>
      </c>
      <c r="AD12" s="17">
        <v>0.306598236255542</v>
      </c>
      <c r="AE12" s="17"/>
      <c r="AF12" s="17">
        <v>0.22429686539074301</v>
      </c>
      <c r="AG12" s="17">
        <v>0.161979090242581</v>
      </c>
      <c r="AH12" s="17">
        <v>0.28257620123373101</v>
      </c>
      <c r="AI12" s="17">
        <v>0.29493887208908198</v>
      </c>
      <c r="AJ12" s="17">
        <v>0.29313756006519898</v>
      </c>
      <c r="AK12" s="17">
        <v>0.23603976225308801</v>
      </c>
      <c r="AL12" s="17">
        <v>0.28703392436184699</v>
      </c>
      <c r="AM12" s="17">
        <v>0.25059869496860998</v>
      </c>
      <c r="AN12" s="17">
        <v>0.263924300244189</v>
      </c>
      <c r="AO12" s="17">
        <v>0.26398703406368801</v>
      </c>
      <c r="AP12" s="17">
        <v>0.24970164951896801</v>
      </c>
      <c r="AQ12" s="17">
        <v>0.234961738140471</v>
      </c>
      <c r="AR12" s="17">
        <v>0.22806154393797501</v>
      </c>
      <c r="AS12" s="17">
        <v>0.200585424265946</v>
      </c>
      <c r="AT12" s="17">
        <v>0.19727155218491799</v>
      </c>
      <c r="AU12" s="17">
        <v>0.16196202944454699</v>
      </c>
      <c r="AV12" s="17"/>
      <c r="AW12" s="17">
        <v>0.28252934649910499</v>
      </c>
      <c r="AX12" s="17">
        <v>0.25940223937378798</v>
      </c>
      <c r="AY12" s="17">
        <v>0.218762497914297</v>
      </c>
      <c r="AZ12" s="17">
        <v>0.21499699731904501</v>
      </c>
      <c r="BA12" s="17">
        <v>0.14085998730173099</v>
      </c>
      <c r="BB12" s="17"/>
      <c r="BC12" s="17">
        <v>0.23628864220997201</v>
      </c>
      <c r="BD12" s="17">
        <v>0.2274470224455</v>
      </c>
      <c r="BE12" s="17">
        <v>0.26265859842858302</v>
      </c>
      <c r="BF12" s="17">
        <v>0.25429088458543903</v>
      </c>
      <c r="BG12" s="17">
        <v>0.31799139613327498</v>
      </c>
      <c r="BH12" s="17"/>
      <c r="BI12" s="17">
        <v>0.25154431968513302</v>
      </c>
      <c r="BJ12" s="17"/>
      <c r="BK12" s="17">
        <v>0.28373521676736901</v>
      </c>
      <c r="BL12" s="17">
        <v>0.233214563746277</v>
      </c>
      <c r="BM12" s="17">
        <v>0.242344556755132</v>
      </c>
      <c r="BN12" s="17">
        <v>0.280524672654823</v>
      </c>
      <c r="BO12" s="17"/>
      <c r="BP12" s="17">
        <v>0.275482260354038</v>
      </c>
      <c r="BQ12" s="17">
        <v>0.219937211560191</v>
      </c>
      <c r="BR12" s="17">
        <v>0.236987995962642</v>
      </c>
      <c r="BS12" s="17">
        <v>0.26558656669767999</v>
      </c>
      <c r="BT12" s="17">
        <v>0.26868310588199301</v>
      </c>
      <c r="BU12" s="17"/>
      <c r="BV12" s="17">
        <v>0.27722102054129499</v>
      </c>
      <c r="BW12" s="17">
        <v>0.192147826661935</v>
      </c>
      <c r="BX12" s="17">
        <v>0.29983475250514002</v>
      </c>
      <c r="BY12" s="17">
        <v>0.25959868662649499</v>
      </c>
      <c r="BZ12" s="17">
        <v>0.24888919638087401</v>
      </c>
      <c r="CA12" s="17"/>
      <c r="CB12" s="17">
        <v>0.261909488427779</v>
      </c>
      <c r="CC12" s="17">
        <v>0.23984523555929099</v>
      </c>
      <c r="CD12" s="17"/>
      <c r="CE12" s="17">
        <v>0.186536693018307</v>
      </c>
      <c r="CF12" s="17"/>
      <c r="CG12" s="17">
        <v>0.22297162806826601</v>
      </c>
    </row>
    <row r="13" spans="2:85" x14ac:dyDescent="0.35">
      <c r="B13" s="18" t="s">
        <v>400</v>
      </c>
      <c r="C13" s="19">
        <v>0.186679888882537</v>
      </c>
      <c r="D13" s="19">
        <v>0.19865308160324899</v>
      </c>
      <c r="E13" s="19">
        <v>0.17360858940166901</v>
      </c>
      <c r="F13" s="19"/>
      <c r="G13" s="19">
        <v>0.101850606833743</v>
      </c>
      <c r="H13" s="19">
        <v>0.123315733197725</v>
      </c>
      <c r="I13" s="19">
        <v>0.149232588192488</v>
      </c>
      <c r="J13" s="19">
        <v>0.201859115653826</v>
      </c>
      <c r="K13" s="19">
        <v>0.26956617170513097</v>
      </c>
      <c r="L13" s="19">
        <v>0.25698199266619198</v>
      </c>
      <c r="M13" s="19"/>
      <c r="N13" s="19">
        <v>0.14776835974292801</v>
      </c>
      <c r="O13" s="19">
        <v>0.16934837691415</v>
      </c>
      <c r="P13" s="19">
        <v>0.20664826283680801</v>
      </c>
      <c r="Q13" s="19">
        <v>0.2259620077293</v>
      </c>
      <c r="R13" s="19"/>
      <c r="S13" s="19">
        <v>0.122407014594156</v>
      </c>
      <c r="T13" s="19">
        <v>0.18251754872815101</v>
      </c>
      <c r="U13" s="19">
        <v>0.22518216448476899</v>
      </c>
      <c r="V13" s="19">
        <v>0.21600908080364201</v>
      </c>
      <c r="W13" s="19">
        <v>0.17859447494522199</v>
      </c>
      <c r="X13" s="19">
        <v>0.22505535497582799</v>
      </c>
      <c r="Y13" s="19">
        <v>0.19467734200516401</v>
      </c>
      <c r="Z13" s="19">
        <v>0.187539958680291</v>
      </c>
      <c r="AA13" s="19">
        <v>0.183410387634481</v>
      </c>
      <c r="AB13" s="19">
        <v>0.17762837906207499</v>
      </c>
      <c r="AC13" s="19">
        <v>0.26702121186357802</v>
      </c>
      <c r="AD13" s="19">
        <v>0.10117456598129</v>
      </c>
      <c r="AE13" s="19"/>
      <c r="AF13" s="19">
        <v>0.17545811583704801</v>
      </c>
      <c r="AG13" s="19">
        <v>0.20854941082918499</v>
      </c>
      <c r="AH13" s="19">
        <v>0.24476516492768399</v>
      </c>
      <c r="AI13" s="19">
        <v>0.23972841710194401</v>
      </c>
      <c r="AJ13" s="19">
        <v>0.15090391928772001</v>
      </c>
      <c r="AK13" s="19">
        <v>0.176463018647803</v>
      </c>
      <c r="AL13" s="19">
        <v>0.20277397046252499</v>
      </c>
      <c r="AM13" s="19">
        <v>0.17795403152564701</v>
      </c>
      <c r="AN13" s="19">
        <v>0.126955587058631</v>
      </c>
      <c r="AO13" s="19">
        <v>0.21578986084933399</v>
      </c>
      <c r="AP13" s="19">
        <v>0.239965726680615</v>
      </c>
      <c r="AQ13" s="19">
        <v>0.207411535835272</v>
      </c>
      <c r="AR13" s="19">
        <v>0.120040039263326</v>
      </c>
      <c r="AS13" s="19">
        <v>0.24307450801231301</v>
      </c>
      <c r="AT13" s="19">
        <v>7.0796085451837895E-2</v>
      </c>
      <c r="AU13" s="19">
        <v>9.61591071512473E-2</v>
      </c>
      <c r="AV13" s="19"/>
      <c r="AW13" s="19">
        <v>0.20970470997849699</v>
      </c>
      <c r="AX13" s="19">
        <v>0.193622648058349</v>
      </c>
      <c r="AY13" s="19">
        <v>0.150146041592675</v>
      </c>
      <c r="AZ13" s="19">
        <v>0.156037906612434</v>
      </c>
      <c r="BA13" s="19">
        <v>0.146180706156845</v>
      </c>
      <c r="BB13" s="19"/>
      <c r="BC13" s="19">
        <v>0.100313971266242</v>
      </c>
      <c r="BD13" s="19">
        <v>0.17956514158179801</v>
      </c>
      <c r="BE13" s="19">
        <v>0.17822222478726099</v>
      </c>
      <c r="BF13" s="19">
        <v>0.271518774685021</v>
      </c>
      <c r="BG13" s="19">
        <v>0.26638410010945102</v>
      </c>
      <c r="BH13" s="19"/>
      <c r="BI13" s="19">
        <v>0.19147610081934099</v>
      </c>
      <c r="BJ13" s="19"/>
      <c r="BK13" s="19">
        <v>0.146246946282937</v>
      </c>
      <c r="BL13" s="19">
        <v>0.19437409042664799</v>
      </c>
      <c r="BM13" s="19">
        <v>0.19336475599578301</v>
      </c>
      <c r="BN13" s="19">
        <v>0.25766563096867601</v>
      </c>
      <c r="BO13" s="19"/>
      <c r="BP13" s="19">
        <v>0.22833763683604799</v>
      </c>
      <c r="BQ13" s="19">
        <v>0.13736586405203699</v>
      </c>
      <c r="BR13" s="19">
        <v>0.146673808443326</v>
      </c>
      <c r="BS13" s="19">
        <v>0.314541992366968</v>
      </c>
      <c r="BT13" s="19">
        <v>9.0351459155256497E-2</v>
      </c>
      <c r="BU13" s="19"/>
      <c r="BV13" s="19">
        <v>0.21152877919185301</v>
      </c>
      <c r="BW13" s="19">
        <v>5.98489034704714E-2</v>
      </c>
      <c r="BX13" s="19">
        <v>0.171255024963508</v>
      </c>
      <c r="BY13" s="19">
        <v>0.296656701802753</v>
      </c>
      <c r="BZ13" s="19">
        <v>0.139129431806084</v>
      </c>
      <c r="CA13" s="19"/>
      <c r="CB13" s="19">
        <v>0.23949644157408401</v>
      </c>
      <c r="CC13" s="19">
        <v>0.15574578644963699</v>
      </c>
      <c r="CD13" s="19"/>
      <c r="CE13" s="19">
        <v>6.2652142455787305E-2</v>
      </c>
      <c r="CF13" s="19"/>
      <c r="CG13" s="19">
        <v>0.19591281101636801</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403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396</v>
      </c>
      <c r="C9" s="17">
        <v>0.185397169563669</v>
      </c>
      <c r="D9" s="17">
        <v>0.19487677811110099</v>
      </c>
      <c r="E9" s="17">
        <v>0.175322839083492</v>
      </c>
      <c r="F9" s="17"/>
      <c r="G9" s="17">
        <v>0.23157530411305099</v>
      </c>
      <c r="H9" s="17">
        <v>0.27101289586055499</v>
      </c>
      <c r="I9" s="17">
        <v>0.184910903683663</v>
      </c>
      <c r="J9" s="17">
        <v>0.148437269634589</v>
      </c>
      <c r="K9" s="17">
        <v>0.14324291699552</v>
      </c>
      <c r="L9" s="17">
        <v>0.143849870931474</v>
      </c>
      <c r="M9" s="17"/>
      <c r="N9" s="17">
        <v>0.20299952379354699</v>
      </c>
      <c r="O9" s="17">
        <v>0.146139117845697</v>
      </c>
      <c r="P9" s="17">
        <v>0.19079608311631599</v>
      </c>
      <c r="Q9" s="17">
        <v>0.20394713421227201</v>
      </c>
      <c r="R9" s="17"/>
      <c r="S9" s="17">
        <v>0.249747094038485</v>
      </c>
      <c r="T9" s="17">
        <v>0.16699237470171799</v>
      </c>
      <c r="U9" s="17">
        <v>0.144109416847891</v>
      </c>
      <c r="V9" s="17">
        <v>0.16103417963151001</v>
      </c>
      <c r="W9" s="17">
        <v>0.14051452446441301</v>
      </c>
      <c r="X9" s="17">
        <v>0.202505314909177</v>
      </c>
      <c r="Y9" s="17">
        <v>0.176175864521738</v>
      </c>
      <c r="Z9" s="17">
        <v>0.213695272293667</v>
      </c>
      <c r="AA9" s="17">
        <v>0.17328563162607799</v>
      </c>
      <c r="AB9" s="17">
        <v>0.231094525508071</v>
      </c>
      <c r="AC9" s="17">
        <v>0.18980886453635601</v>
      </c>
      <c r="AD9" s="17">
        <v>8.7589964928593E-2</v>
      </c>
      <c r="AE9" s="17"/>
      <c r="AF9" s="17">
        <v>0.11438437864154299</v>
      </c>
      <c r="AG9" s="17">
        <v>0.29294558872738102</v>
      </c>
      <c r="AH9" s="17">
        <v>0.210587863573381</v>
      </c>
      <c r="AI9" s="17">
        <v>0.23304084698571201</v>
      </c>
      <c r="AJ9" s="17">
        <v>0.20226154105005101</v>
      </c>
      <c r="AK9" s="17">
        <v>0.22736645577383899</v>
      </c>
      <c r="AL9" s="17">
        <v>0.148300404501887</v>
      </c>
      <c r="AM9" s="17">
        <v>0.142419673546898</v>
      </c>
      <c r="AN9" s="17">
        <v>0.15082792918756299</v>
      </c>
      <c r="AO9" s="17">
        <v>6.5579662283324097E-2</v>
      </c>
      <c r="AP9" s="17">
        <v>0.160587579164683</v>
      </c>
      <c r="AQ9" s="17">
        <v>0.17254971822632001</v>
      </c>
      <c r="AR9" s="17">
        <v>0.11803575907852</v>
      </c>
      <c r="AS9" s="17">
        <v>0.15697390666972799</v>
      </c>
      <c r="AT9" s="17">
        <v>0.197652800965648</v>
      </c>
      <c r="AU9" s="17">
        <v>0.299206694450595</v>
      </c>
      <c r="AV9" s="17"/>
      <c r="AW9" s="17">
        <v>0.15664446527748299</v>
      </c>
      <c r="AX9" s="17">
        <v>0.1900850091198</v>
      </c>
      <c r="AY9" s="17">
        <v>0.17744430101474201</v>
      </c>
      <c r="AZ9" s="17">
        <v>0.23054603484488001</v>
      </c>
      <c r="BA9" s="17">
        <v>0.43282409410081701</v>
      </c>
      <c r="BB9" s="17"/>
      <c r="BC9" s="17">
        <v>0.272960450000032</v>
      </c>
      <c r="BD9" s="17">
        <v>0.15267348488875601</v>
      </c>
      <c r="BE9" s="17">
        <v>0.17967920739857099</v>
      </c>
      <c r="BF9" s="17">
        <v>0.21027701966089499</v>
      </c>
      <c r="BG9" s="17">
        <v>0.20873165754953801</v>
      </c>
      <c r="BH9" s="17"/>
      <c r="BI9" s="17">
        <v>0.17566219866763</v>
      </c>
      <c r="BJ9" s="17"/>
      <c r="BK9" s="17">
        <v>0.20261328923689201</v>
      </c>
      <c r="BL9" s="17">
        <v>0.18213440288189001</v>
      </c>
      <c r="BM9" s="17">
        <v>0.18321224999101701</v>
      </c>
      <c r="BN9" s="17">
        <v>0.13926211585823001</v>
      </c>
      <c r="BO9" s="17"/>
      <c r="BP9" s="17">
        <v>0.14837951989442599</v>
      </c>
      <c r="BQ9" s="17">
        <v>0.209599877937902</v>
      </c>
      <c r="BR9" s="17">
        <v>0.15336224514045099</v>
      </c>
      <c r="BS9" s="17">
        <v>0.175424332412667</v>
      </c>
      <c r="BT9" s="17">
        <v>0.19904379055663199</v>
      </c>
      <c r="BU9" s="17"/>
      <c r="BV9" s="17">
        <v>0.168054552999271</v>
      </c>
      <c r="BW9" s="17">
        <v>0.233150681248388</v>
      </c>
      <c r="BX9" s="17">
        <v>0.17699959489769099</v>
      </c>
      <c r="BY9" s="17">
        <v>0.16535079853813101</v>
      </c>
      <c r="BZ9" s="17">
        <v>0.22998672174245599</v>
      </c>
      <c r="CA9" s="17"/>
      <c r="CB9" s="17">
        <v>0.19135585558101301</v>
      </c>
      <c r="CC9" s="17">
        <v>0.18190722949312799</v>
      </c>
      <c r="CD9" s="17"/>
      <c r="CE9" s="17">
        <v>0.22605377890892001</v>
      </c>
      <c r="CF9" s="17"/>
      <c r="CG9" s="17">
        <v>0.28265506690141801</v>
      </c>
    </row>
    <row r="10" spans="2:85" x14ac:dyDescent="0.35">
      <c r="B10" s="18" t="s">
        <v>397</v>
      </c>
      <c r="C10" s="17">
        <v>0.32348944870968599</v>
      </c>
      <c r="D10" s="17">
        <v>0.29981299970755698</v>
      </c>
      <c r="E10" s="17">
        <v>0.34652256164558798</v>
      </c>
      <c r="F10" s="17"/>
      <c r="G10" s="17">
        <v>0.40513608682593799</v>
      </c>
      <c r="H10" s="17">
        <v>0.36949970702782198</v>
      </c>
      <c r="I10" s="17">
        <v>0.33618282437992503</v>
      </c>
      <c r="J10" s="17">
        <v>0.31043635061845698</v>
      </c>
      <c r="K10" s="17">
        <v>0.25167512582779</v>
      </c>
      <c r="L10" s="17">
        <v>0.280359478684923</v>
      </c>
      <c r="M10" s="17"/>
      <c r="N10" s="17">
        <v>0.31156100433991202</v>
      </c>
      <c r="O10" s="17">
        <v>0.31950643931144301</v>
      </c>
      <c r="P10" s="17">
        <v>0.36494602792909098</v>
      </c>
      <c r="Q10" s="17">
        <v>0.30662062427981601</v>
      </c>
      <c r="R10" s="17"/>
      <c r="S10" s="17">
        <v>0.288836757809598</v>
      </c>
      <c r="T10" s="17">
        <v>0.35920479697316299</v>
      </c>
      <c r="U10" s="17">
        <v>0.37601665658622502</v>
      </c>
      <c r="V10" s="17">
        <v>0.336758530404906</v>
      </c>
      <c r="W10" s="17">
        <v>0.37509749731751402</v>
      </c>
      <c r="X10" s="17">
        <v>0.30773641028249898</v>
      </c>
      <c r="Y10" s="17">
        <v>0.34539601727125202</v>
      </c>
      <c r="Z10" s="17">
        <v>0.25681126409324401</v>
      </c>
      <c r="AA10" s="17">
        <v>0.32028036239387397</v>
      </c>
      <c r="AB10" s="17">
        <v>0.27117569896097599</v>
      </c>
      <c r="AC10" s="17">
        <v>0.31494612977598802</v>
      </c>
      <c r="AD10" s="17">
        <v>0.29154710743828099</v>
      </c>
      <c r="AE10" s="17"/>
      <c r="AF10" s="17">
        <v>0.32610472124563999</v>
      </c>
      <c r="AG10" s="17">
        <v>0.20365604657297501</v>
      </c>
      <c r="AH10" s="17">
        <v>0.32758629947527401</v>
      </c>
      <c r="AI10" s="17">
        <v>0.28534091324348398</v>
      </c>
      <c r="AJ10" s="17">
        <v>0.36746397777391898</v>
      </c>
      <c r="AK10" s="17">
        <v>0.31363842889250898</v>
      </c>
      <c r="AL10" s="17">
        <v>0.32007471786816999</v>
      </c>
      <c r="AM10" s="17">
        <v>0.33424038511168602</v>
      </c>
      <c r="AN10" s="17">
        <v>0.38743979320324201</v>
      </c>
      <c r="AO10" s="17">
        <v>0.345792650633923</v>
      </c>
      <c r="AP10" s="17">
        <v>0.26701960880367598</v>
      </c>
      <c r="AQ10" s="17">
        <v>0.35165459181180397</v>
      </c>
      <c r="AR10" s="17">
        <v>0.37306732608698201</v>
      </c>
      <c r="AS10" s="17">
        <v>0.27322480308039299</v>
      </c>
      <c r="AT10" s="17">
        <v>0.44426680000313001</v>
      </c>
      <c r="AU10" s="17">
        <v>0.33221595557116002</v>
      </c>
      <c r="AV10" s="17"/>
      <c r="AW10" s="17">
        <v>0.313687201576623</v>
      </c>
      <c r="AX10" s="17">
        <v>0.34920845893536701</v>
      </c>
      <c r="AY10" s="17">
        <v>0.30987436237177701</v>
      </c>
      <c r="AZ10" s="17">
        <v>0.35852122080259702</v>
      </c>
      <c r="BA10" s="17">
        <v>0.29540215432769601</v>
      </c>
      <c r="BB10" s="17"/>
      <c r="BC10" s="17">
        <v>0.32336293153731299</v>
      </c>
      <c r="BD10" s="17">
        <v>0.33954386277318099</v>
      </c>
      <c r="BE10" s="17">
        <v>0.328236922105272</v>
      </c>
      <c r="BF10" s="17">
        <v>0.313526061110732</v>
      </c>
      <c r="BG10" s="17">
        <v>0.14300054975141399</v>
      </c>
      <c r="BH10" s="17"/>
      <c r="BI10" s="17">
        <v>0.32978804477180101</v>
      </c>
      <c r="BJ10" s="17"/>
      <c r="BK10" s="17">
        <v>0.28479814495908601</v>
      </c>
      <c r="BL10" s="17">
        <v>0.31777690311009898</v>
      </c>
      <c r="BM10" s="17">
        <v>0.33779679331323198</v>
      </c>
      <c r="BN10" s="17">
        <v>0.36940465135654998</v>
      </c>
      <c r="BO10" s="17"/>
      <c r="BP10" s="17">
        <v>0.31226721863379098</v>
      </c>
      <c r="BQ10" s="17">
        <v>0.33836439581420902</v>
      </c>
      <c r="BR10" s="17">
        <v>0.34311004133093098</v>
      </c>
      <c r="BS10" s="17">
        <v>0.25654125184355703</v>
      </c>
      <c r="BT10" s="17">
        <v>0.38695328631979298</v>
      </c>
      <c r="BU10" s="17"/>
      <c r="BV10" s="17">
        <v>0.30213515692962301</v>
      </c>
      <c r="BW10" s="17">
        <v>0.38833162111719699</v>
      </c>
      <c r="BX10" s="17">
        <v>0.35058185659713198</v>
      </c>
      <c r="BY10" s="17">
        <v>0.26725452308711101</v>
      </c>
      <c r="BZ10" s="17">
        <v>0.389231412718202</v>
      </c>
      <c r="CA10" s="17"/>
      <c r="CB10" s="17">
        <v>0.30251840886874498</v>
      </c>
      <c r="CC10" s="17">
        <v>0.33577196738054099</v>
      </c>
      <c r="CD10" s="17"/>
      <c r="CE10" s="17">
        <v>0.38094719613749101</v>
      </c>
      <c r="CF10" s="17"/>
      <c r="CG10" s="17">
        <v>0.27426370816087497</v>
      </c>
    </row>
    <row r="11" spans="2:85" x14ac:dyDescent="0.35">
      <c r="B11" s="18" t="s">
        <v>398</v>
      </c>
      <c r="C11" s="17">
        <v>0.200164853426373</v>
      </c>
      <c r="D11" s="17">
        <v>0.18534088963411199</v>
      </c>
      <c r="E11" s="17">
        <v>0.21521655035941001</v>
      </c>
      <c r="F11" s="17"/>
      <c r="G11" s="17">
        <v>0.12083700815185699</v>
      </c>
      <c r="H11" s="17">
        <v>0.15781286668611699</v>
      </c>
      <c r="I11" s="17">
        <v>0.154862300082863</v>
      </c>
      <c r="J11" s="17">
        <v>0.19570778271199199</v>
      </c>
      <c r="K11" s="17">
        <v>0.25384376830990502</v>
      </c>
      <c r="L11" s="17">
        <v>0.29164323773745399</v>
      </c>
      <c r="M11" s="17"/>
      <c r="N11" s="17">
        <v>0.25436731507389998</v>
      </c>
      <c r="O11" s="17">
        <v>0.21404511407088</v>
      </c>
      <c r="P11" s="17">
        <v>0.14887542213095301</v>
      </c>
      <c r="Q11" s="17">
        <v>0.173926742144137</v>
      </c>
      <c r="R11" s="17"/>
      <c r="S11" s="17">
        <v>0.22308990938340301</v>
      </c>
      <c r="T11" s="17">
        <v>0.22618050564890199</v>
      </c>
      <c r="U11" s="17">
        <v>0.21903740174230299</v>
      </c>
      <c r="V11" s="17">
        <v>0.19709913475280699</v>
      </c>
      <c r="W11" s="17">
        <v>0.177728258486408</v>
      </c>
      <c r="X11" s="17">
        <v>0.18137978677757699</v>
      </c>
      <c r="Y11" s="17">
        <v>0.22158614463743401</v>
      </c>
      <c r="Z11" s="17">
        <v>0.24539090844974501</v>
      </c>
      <c r="AA11" s="17">
        <v>0.14990792242974799</v>
      </c>
      <c r="AB11" s="17">
        <v>0.14502062150254399</v>
      </c>
      <c r="AC11" s="17">
        <v>0.19435639737465099</v>
      </c>
      <c r="AD11" s="17">
        <v>0.29113196414329301</v>
      </c>
      <c r="AE11" s="17"/>
      <c r="AF11" s="17">
        <v>0.23187225694284799</v>
      </c>
      <c r="AG11" s="17">
        <v>0.219265134142168</v>
      </c>
      <c r="AH11" s="17">
        <v>0.211904590567349</v>
      </c>
      <c r="AI11" s="17">
        <v>0.13139680814808899</v>
      </c>
      <c r="AJ11" s="17">
        <v>0.121097869330224</v>
      </c>
      <c r="AK11" s="17">
        <v>0.20358571824187199</v>
      </c>
      <c r="AL11" s="17">
        <v>0.20647646493664901</v>
      </c>
      <c r="AM11" s="17">
        <v>0.18056067561202499</v>
      </c>
      <c r="AN11" s="17">
        <v>0.22896155227856799</v>
      </c>
      <c r="AO11" s="17">
        <v>0.23759394332413999</v>
      </c>
      <c r="AP11" s="17">
        <v>0.191788045411796</v>
      </c>
      <c r="AQ11" s="17">
        <v>0.20488724042591899</v>
      </c>
      <c r="AR11" s="17">
        <v>0.25465733767710202</v>
      </c>
      <c r="AS11" s="17">
        <v>0.24940724586894999</v>
      </c>
      <c r="AT11" s="17">
        <v>0.130690105623919</v>
      </c>
      <c r="AU11" s="17">
        <v>0.22393027625329001</v>
      </c>
      <c r="AV11" s="17"/>
      <c r="AW11" s="17">
        <v>0.19029017506977999</v>
      </c>
      <c r="AX11" s="17">
        <v>0.194258725152059</v>
      </c>
      <c r="AY11" s="17">
        <v>0.23001698099404899</v>
      </c>
      <c r="AZ11" s="17">
        <v>0.16057712609121499</v>
      </c>
      <c r="BA11" s="17">
        <v>0.181718367556472</v>
      </c>
      <c r="BB11" s="17"/>
      <c r="BC11" s="17">
        <v>0.13718996185247501</v>
      </c>
      <c r="BD11" s="17">
        <v>0.237249802927194</v>
      </c>
      <c r="BE11" s="17">
        <v>0.20750195528248999</v>
      </c>
      <c r="BF11" s="17">
        <v>0.14411753343518899</v>
      </c>
      <c r="BG11" s="17">
        <v>0.168136193872889</v>
      </c>
      <c r="BH11" s="17"/>
      <c r="BI11" s="17">
        <v>0.19668914687032901</v>
      </c>
      <c r="BJ11" s="17"/>
      <c r="BK11" s="17">
        <v>0.18394868714547899</v>
      </c>
      <c r="BL11" s="17">
        <v>0.24515797391042701</v>
      </c>
      <c r="BM11" s="17">
        <v>0.18550023870510099</v>
      </c>
      <c r="BN11" s="17">
        <v>0.108640110468912</v>
      </c>
      <c r="BO11" s="17"/>
      <c r="BP11" s="17">
        <v>0.205138110996717</v>
      </c>
      <c r="BQ11" s="17">
        <v>0.20005107664886301</v>
      </c>
      <c r="BR11" s="17">
        <v>0.25568628001363197</v>
      </c>
      <c r="BS11" s="17">
        <v>0.22812291092401299</v>
      </c>
      <c r="BT11" s="17">
        <v>0.134446693714982</v>
      </c>
      <c r="BU11" s="17"/>
      <c r="BV11" s="17">
        <v>0.22373224243849599</v>
      </c>
      <c r="BW11" s="17">
        <v>0.16899033067889399</v>
      </c>
      <c r="BX11" s="17">
        <v>0.199774227752577</v>
      </c>
      <c r="BY11" s="17">
        <v>0.203705931200338</v>
      </c>
      <c r="BZ11" s="17">
        <v>0.14019914296333799</v>
      </c>
      <c r="CA11" s="17"/>
      <c r="CB11" s="17">
        <v>0.171574909313531</v>
      </c>
      <c r="CC11" s="17">
        <v>0.21690968463303201</v>
      </c>
      <c r="CD11" s="17"/>
      <c r="CE11" s="17">
        <v>0.17796730392506499</v>
      </c>
      <c r="CF11" s="17"/>
      <c r="CG11" s="17">
        <v>0.14569606723331499</v>
      </c>
    </row>
    <row r="12" spans="2:85" x14ac:dyDescent="0.35">
      <c r="B12" s="18" t="s">
        <v>399</v>
      </c>
      <c r="C12" s="17">
        <v>0.17075496988055</v>
      </c>
      <c r="D12" s="17">
        <v>0.18593694231751701</v>
      </c>
      <c r="E12" s="17">
        <v>0.15645407046607801</v>
      </c>
      <c r="F12" s="17"/>
      <c r="G12" s="17">
        <v>0.149305261665273</v>
      </c>
      <c r="H12" s="17">
        <v>0.14496477429495899</v>
      </c>
      <c r="I12" s="17">
        <v>0.21661145364136</v>
      </c>
      <c r="J12" s="17">
        <v>0.21013266971808001</v>
      </c>
      <c r="K12" s="17">
        <v>0.17576706042159501</v>
      </c>
      <c r="L12" s="17">
        <v>0.13335268188711</v>
      </c>
      <c r="M12" s="17"/>
      <c r="N12" s="17">
        <v>0.162077116560116</v>
      </c>
      <c r="O12" s="17">
        <v>0.197913328574708</v>
      </c>
      <c r="P12" s="17">
        <v>0.160604058472231</v>
      </c>
      <c r="Q12" s="17">
        <v>0.16218120022305799</v>
      </c>
      <c r="R12" s="17"/>
      <c r="S12" s="17">
        <v>0.140701032669419</v>
      </c>
      <c r="T12" s="17">
        <v>0.13460162464969799</v>
      </c>
      <c r="U12" s="17">
        <v>0.104940342972295</v>
      </c>
      <c r="V12" s="17">
        <v>0.18437891267385301</v>
      </c>
      <c r="W12" s="17">
        <v>0.19808414078397699</v>
      </c>
      <c r="X12" s="17">
        <v>0.21425909451198799</v>
      </c>
      <c r="Y12" s="17">
        <v>0.184438921192252</v>
      </c>
      <c r="Z12" s="17">
        <v>0.18093678445424899</v>
      </c>
      <c r="AA12" s="17">
        <v>0.19156311105280799</v>
      </c>
      <c r="AB12" s="17">
        <v>0.212902891340845</v>
      </c>
      <c r="AC12" s="17">
        <v>0.111023783478041</v>
      </c>
      <c r="AD12" s="17">
        <v>0.254383105423237</v>
      </c>
      <c r="AE12" s="17"/>
      <c r="AF12" s="17">
        <v>0.108040096688425</v>
      </c>
      <c r="AG12" s="17">
        <v>0.17192481628914999</v>
      </c>
      <c r="AH12" s="17">
        <v>0.11765112846707999</v>
      </c>
      <c r="AI12" s="17">
        <v>0.212366821148679</v>
      </c>
      <c r="AJ12" s="17">
        <v>0.16872723675760101</v>
      </c>
      <c r="AK12" s="17">
        <v>0.15977110485316101</v>
      </c>
      <c r="AL12" s="17">
        <v>0.18849387193974301</v>
      </c>
      <c r="AM12" s="17">
        <v>0.16293138905365301</v>
      </c>
      <c r="AN12" s="17">
        <v>0.16813477086373799</v>
      </c>
      <c r="AO12" s="17">
        <v>0.187999439201538</v>
      </c>
      <c r="AP12" s="17">
        <v>0.24291491326753401</v>
      </c>
      <c r="AQ12" s="17">
        <v>0.13160512908328001</v>
      </c>
      <c r="AR12" s="17">
        <v>0.190724655158719</v>
      </c>
      <c r="AS12" s="17">
        <v>0.21905793462334699</v>
      </c>
      <c r="AT12" s="17">
        <v>0.14266318411180601</v>
      </c>
      <c r="AU12" s="17">
        <v>9.5612655549392897E-2</v>
      </c>
      <c r="AV12" s="17"/>
      <c r="AW12" s="17">
        <v>0.17552912821469899</v>
      </c>
      <c r="AX12" s="17">
        <v>0.15613159901212301</v>
      </c>
      <c r="AY12" s="17">
        <v>0.18776298667963601</v>
      </c>
      <c r="AZ12" s="17">
        <v>0.171284475600221</v>
      </c>
      <c r="BA12" s="17">
        <v>1.7720161620659199E-2</v>
      </c>
      <c r="BB12" s="17"/>
      <c r="BC12" s="17">
        <v>0.173108503136713</v>
      </c>
      <c r="BD12" s="17">
        <v>0.176561102052851</v>
      </c>
      <c r="BE12" s="17">
        <v>0.15872502987821799</v>
      </c>
      <c r="BF12" s="17">
        <v>0.153477355446962</v>
      </c>
      <c r="BG12" s="17">
        <v>0.30760228239792597</v>
      </c>
      <c r="BH12" s="17"/>
      <c r="BI12" s="17">
        <v>0.176604998549442</v>
      </c>
      <c r="BJ12" s="17"/>
      <c r="BK12" s="17">
        <v>0.215170588485213</v>
      </c>
      <c r="BL12" s="17">
        <v>0.14655225121350801</v>
      </c>
      <c r="BM12" s="17">
        <v>0.171134925932513</v>
      </c>
      <c r="BN12" s="17">
        <v>0.109226747932514</v>
      </c>
      <c r="BO12" s="17"/>
      <c r="BP12" s="17">
        <v>0.16218360858715899</v>
      </c>
      <c r="BQ12" s="17">
        <v>0.16688380908554101</v>
      </c>
      <c r="BR12" s="17">
        <v>0.169250381422066</v>
      </c>
      <c r="BS12" s="17">
        <v>0.18709729245112899</v>
      </c>
      <c r="BT12" s="17">
        <v>0.20156119341655199</v>
      </c>
      <c r="BU12" s="17"/>
      <c r="BV12" s="17">
        <v>0.16923189058041099</v>
      </c>
      <c r="BW12" s="17">
        <v>0.157471580427895</v>
      </c>
      <c r="BX12" s="17">
        <v>0.17604782015956599</v>
      </c>
      <c r="BY12" s="17">
        <v>0.19549151193677</v>
      </c>
      <c r="BZ12" s="17">
        <v>0.16283474270359299</v>
      </c>
      <c r="CA12" s="17"/>
      <c r="CB12" s="17">
        <v>0.190904489613894</v>
      </c>
      <c r="CC12" s="17">
        <v>0.15895360694334301</v>
      </c>
      <c r="CD12" s="17"/>
      <c r="CE12" s="17">
        <v>0.16125026955064101</v>
      </c>
      <c r="CF12" s="17"/>
      <c r="CG12" s="17">
        <v>0.15464838957106999</v>
      </c>
    </row>
    <row r="13" spans="2:85" x14ac:dyDescent="0.35">
      <c r="B13" s="18" t="s">
        <v>400</v>
      </c>
      <c r="C13" s="19">
        <v>0.120193558419722</v>
      </c>
      <c r="D13" s="19">
        <v>0.134032390229713</v>
      </c>
      <c r="E13" s="19">
        <v>0.106483978445432</v>
      </c>
      <c r="F13" s="19"/>
      <c r="G13" s="19">
        <v>9.3146339243881507E-2</v>
      </c>
      <c r="H13" s="19">
        <v>5.6709756130547698E-2</v>
      </c>
      <c r="I13" s="19">
        <v>0.10743251821218899</v>
      </c>
      <c r="J13" s="19">
        <v>0.13528592731688299</v>
      </c>
      <c r="K13" s="19">
        <v>0.17547112844519</v>
      </c>
      <c r="L13" s="19">
        <v>0.15079473075903799</v>
      </c>
      <c r="M13" s="19"/>
      <c r="N13" s="19">
        <v>6.8995040232524493E-2</v>
      </c>
      <c r="O13" s="19">
        <v>0.122396000197272</v>
      </c>
      <c r="P13" s="19">
        <v>0.134778408351409</v>
      </c>
      <c r="Q13" s="19">
        <v>0.15332429914071699</v>
      </c>
      <c r="R13" s="19"/>
      <c r="S13" s="19">
        <v>9.7625206099095099E-2</v>
      </c>
      <c r="T13" s="19">
        <v>0.113020698026519</v>
      </c>
      <c r="U13" s="19">
        <v>0.15589618185128601</v>
      </c>
      <c r="V13" s="19">
        <v>0.120729242536925</v>
      </c>
      <c r="W13" s="19">
        <v>0.108575578947688</v>
      </c>
      <c r="X13" s="19">
        <v>9.4119393518759004E-2</v>
      </c>
      <c r="Y13" s="19">
        <v>7.2403052377324195E-2</v>
      </c>
      <c r="Z13" s="19">
        <v>0.10316577070909599</v>
      </c>
      <c r="AA13" s="19">
        <v>0.164962972497493</v>
      </c>
      <c r="AB13" s="19">
        <v>0.13980626268756299</v>
      </c>
      <c r="AC13" s="19">
        <v>0.189864824834963</v>
      </c>
      <c r="AD13" s="19">
        <v>7.5347858066596204E-2</v>
      </c>
      <c r="AE13" s="19"/>
      <c r="AF13" s="19">
        <v>0.219598546481544</v>
      </c>
      <c r="AG13" s="19">
        <v>0.11220841426832701</v>
      </c>
      <c r="AH13" s="19">
        <v>0.13227011791691501</v>
      </c>
      <c r="AI13" s="19">
        <v>0.13785461047403699</v>
      </c>
      <c r="AJ13" s="19">
        <v>0.14044937508820399</v>
      </c>
      <c r="AK13" s="19">
        <v>9.5638292238619402E-2</v>
      </c>
      <c r="AL13" s="19">
        <v>0.13665454075355099</v>
      </c>
      <c r="AM13" s="19">
        <v>0.17984787667573701</v>
      </c>
      <c r="AN13" s="19">
        <v>6.4635954466889994E-2</v>
      </c>
      <c r="AO13" s="19">
        <v>0.16303430455707499</v>
      </c>
      <c r="AP13" s="19">
        <v>0.13768985335231201</v>
      </c>
      <c r="AQ13" s="19">
        <v>0.13930332045267699</v>
      </c>
      <c r="AR13" s="19">
        <v>6.3514921998677296E-2</v>
      </c>
      <c r="AS13" s="19">
        <v>0.101336109757582</v>
      </c>
      <c r="AT13" s="19">
        <v>8.4727109295497399E-2</v>
      </c>
      <c r="AU13" s="19">
        <v>4.9034418175562401E-2</v>
      </c>
      <c r="AV13" s="19"/>
      <c r="AW13" s="19">
        <v>0.163849029861414</v>
      </c>
      <c r="AX13" s="19">
        <v>0.110316207780652</v>
      </c>
      <c r="AY13" s="19">
        <v>9.4901368939796601E-2</v>
      </c>
      <c r="AZ13" s="19">
        <v>7.9071142661086405E-2</v>
      </c>
      <c r="BA13" s="19">
        <v>7.2335222394354803E-2</v>
      </c>
      <c r="BB13" s="19"/>
      <c r="BC13" s="19">
        <v>9.3378153473467201E-2</v>
      </c>
      <c r="BD13" s="19">
        <v>9.3971747358016597E-2</v>
      </c>
      <c r="BE13" s="19">
        <v>0.125856885335449</v>
      </c>
      <c r="BF13" s="19">
        <v>0.17860203034622199</v>
      </c>
      <c r="BG13" s="19">
        <v>0.17252931642823199</v>
      </c>
      <c r="BH13" s="19"/>
      <c r="BI13" s="19">
        <v>0.121255611140798</v>
      </c>
      <c r="BJ13" s="19"/>
      <c r="BK13" s="19">
        <v>0.113469290173329</v>
      </c>
      <c r="BL13" s="19">
        <v>0.108378468884076</v>
      </c>
      <c r="BM13" s="19">
        <v>0.122355792058138</v>
      </c>
      <c r="BN13" s="19">
        <v>0.27346637438379401</v>
      </c>
      <c r="BO13" s="19"/>
      <c r="BP13" s="19">
        <v>0.17203154188790601</v>
      </c>
      <c r="BQ13" s="19">
        <v>8.5100840513485404E-2</v>
      </c>
      <c r="BR13" s="19">
        <v>7.8591052092919403E-2</v>
      </c>
      <c r="BS13" s="19">
        <v>0.15281421236863399</v>
      </c>
      <c r="BT13" s="19">
        <v>7.7995035992042105E-2</v>
      </c>
      <c r="BU13" s="19"/>
      <c r="BV13" s="19">
        <v>0.13684615705219899</v>
      </c>
      <c r="BW13" s="19">
        <v>5.2055786527624999E-2</v>
      </c>
      <c r="BX13" s="19">
        <v>9.6596500593032902E-2</v>
      </c>
      <c r="BY13" s="19">
        <v>0.16819723523765001</v>
      </c>
      <c r="BZ13" s="19">
        <v>7.7747979872411499E-2</v>
      </c>
      <c r="CA13" s="19"/>
      <c r="CB13" s="19">
        <v>0.14364633662281601</v>
      </c>
      <c r="CC13" s="19">
        <v>0.106457511549955</v>
      </c>
      <c r="CD13" s="19"/>
      <c r="CE13" s="19">
        <v>5.3781451477881902E-2</v>
      </c>
      <c r="CF13" s="19"/>
      <c r="CG13" s="19">
        <v>0.14273676813332201</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404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396</v>
      </c>
      <c r="C9" s="17">
        <v>0.180191381405125</v>
      </c>
      <c r="D9" s="17">
        <v>0.185667793302424</v>
      </c>
      <c r="E9" s="17">
        <v>0.175384490260757</v>
      </c>
      <c r="F9" s="17"/>
      <c r="G9" s="17">
        <v>8.1057109849166295E-2</v>
      </c>
      <c r="H9" s="17">
        <v>0.12268747451376801</v>
      </c>
      <c r="I9" s="17">
        <v>0.14315921224592701</v>
      </c>
      <c r="J9" s="17">
        <v>0.21159751398120399</v>
      </c>
      <c r="K9" s="17">
        <v>0.25388531678306803</v>
      </c>
      <c r="L9" s="17">
        <v>0.247855038330619</v>
      </c>
      <c r="M9" s="17"/>
      <c r="N9" s="17">
        <v>0.17031234409999901</v>
      </c>
      <c r="O9" s="17">
        <v>0.18580601493625201</v>
      </c>
      <c r="P9" s="17">
        <v>0.19396033424182599</v>
      </c>
      <c r="Q9" s="17">
        <v>0.172918789807222</v>
      </c>
      <c r="R9" s="17"/>
      <c r="S9" s="17">
        <v>0.16569723337271</v>
      </c>
      <c r="T9" s="17">
        <v>0.195555963922528</v>
      </c>
      <c r="U9" s="17">
        <v>0.23348620014569099</v>
      </c>
      <c r="V9" s="17">
        <v>0.18969600452534399</v>
      </c>
      <c r="W9" s="17">
        <v>0.184691719443768</v>
      </c>
      <c r="X9" s="17">
        <v>0.21517787749804401</v>
      </c>
      <c r="Y9" s="17">
        <v>0.187275294744252</v>
      </c>
      <c r="Z9" s="17">
        <v>9.4102660551666301E-2</v>
      </c>
      <c r="AA9" s="17">
        <v>0.13384021427324699</v>
      </c>
      <c r="AB9" s="17">
        <v>0.192144216158257</v>
      </c>
      <c r="AC9" s="17">
        <v>0.16327058631399799</v>
      </c>
      <c r="AD9" s="17">
        <v>0.153826237021012</v>
      </c>
      <c r="AE9" s="17"/>
      <c r="AF9" s="17">
        <v>0.23420333839924901</v>
      </c>
      <c r="AG9" s="17">
        <v>0.220997020815967</v>
      </c>
      <c r="AH9" s="17">
        <v>0.19983073083480399</v>
      </c>
      <c r="AI9" s="17">
        <v>0.19253973217746201</v>
      </c>
      <c r="AJ9" s="17">
        <v>0.16315374129510399</v>
      </c>
      <c r="AK9" s="17">
        <v>0.15525664062158501</v>
      </c>
      <c r="AL9" s="17">
        <v>0.18559617369801601</v>
      </c>
      <c r="AM9" s="17">
        <v>0.23417438366695401</v>
      </c>
      <c r="AN9" s="17">
        <v>0.113607895830793</v>
      </c>
      <c r="AO9" s="17">
        <v>0.15066596667165899</v>
      </c>
      <c r="AP9" s="17">
        <v>0.21498533278009399</v>
      </c>
      <c r="AQ9" s="17">
        <v>0.17227303217920001</v>
      </c>
      <c r="AR9" s="17">
        <v>0.11229024911748101</v>
      </c>
      <c r="AS9" s="17">
        <v>0.22820938298677099</v>
      </c>
      <c r="AT9" s="17">
        <v>0.17685007078231499</v>
      </c>
      <c r="AU9" s="17">
        <v>0.18407746278322101</v>
      </c>
      <c r="AV9" s="17"/>
      <c r="AW9" s="17">
        <v>0.20581819675711699</v>
      </c>
      <c r="AX9" s="17">
        <v>0.19706316064283799</v>
      </c>
      <c r="AY9" s="17">
        <v>0.142437447323466</v>
      </c>
      <c r="AZ9" s="17">
        <v>0.12720248765193901</v>
      </c>
      <c r="BA9" s="17">
        <v>0.19462604274447801</v>
      </c>
      <c r="BB9" s="17"/>
      <c r="BC9" s="17">
        <v>0.13214939607933199</v>
      </c>
      <c r="BD9" s="17">
        <v>0.155841447665961</v>
      </c>
      <c r="BE9" s="17">
        <v>0.19034703539419501</v>
      </c>
      <c r="BF9" s="17">
        <v>0.247163626026738</v>
      </c>
      <c r="BG9" s="17">
        <v>0.19455854729677699</v>
      </c>
      <c r="BH9" s="17"/>
      <c r="BI9" s="17">
        <v>0.18509431076916399</v>
      </c>
      <c r="BJ9" s="17"/>
      <c r="BK9" s="17">
        <v>0.151037479612814</v>
      </c>
      <c r="BL9" s="17">
        <v>0.20803769446647</v>
      </c>
      <c r="BM9" s="17">
        <v>0.17334959968536201</v>
      </c>
      <c r="BN9" s="17">
        <v>0.225406701609352</v>
      </c>
      <c r="BO9" s="17"/>
      <c r="BP9" s="17">
        <v>0.25378137144478702</v>
      </c>
      <c r="BQ9" s="17">
        <v>0.12957971763613499</v>
      </c>
      <c r="BR9" s="17">
        <v>0.128956142390412</v>
      </c>
      <c r="BS9" s="17">
        <v>0.30401971483007501</v>
      </c>
      <c r="BT9" s="17">
        <v>9.2489332402087496E-2</v>
      </c>
      <c r="BU9" s="17"/>
      <c r="BV9" s="17">
        <v>0.231888627932549</v>
      </c>
      <c r="BW9" s="17">
        <v>6.1885644746231303E-2</v>
      </c>
      <c r="BX9" s="17">
        <v>0.16051133303659201</v>
      </c>
      <c r="BY9" s="17">
        <v>0.29930951204498601</v>
      </c>
      <c r="BZ9" s="17">
        <v>0.112321334450478</v>
      </c>
      <c r="CA9" s="17"/>
      <c r="CB9" s="17">
        <v>0.24736017662330001</v>
      </c>
      <c r="CC9" s="17">
        <v>0.14085132065356301</v>
      </c>
      <c r="CD9" s="17"/>
      <c r="CE9" s="17">
        <v>6.2902058314824802E-2</v>
      </c>
      <c r="CF9" s="17"/>
      <c r="CG9" s="17">
        <v>0.212964055325994</v>
      </c>
    </row>
    <row r="10" spans="2:85" x14ac:dyDescent="0.35">
      <c r="B10" s="18" t="s">
        <v>397</v>
      </c>
      <c r="C10" s="17">
        <v>0.34666569315752999</v>
      </c>
      <c r="D10" s="17">
        <v>0.30162746631961601</v>
      </c>
      <c r="E10" s="17">
        <v>0.39060209848180899</v>
      </c>
      <c r="F10" s="17"/>
      <c r="G10" s="17">
        <v>0.38260985934601899</v>
      </c>
      <c r="H10" s="17">
        <v>0.33155492900950101</v>
      </c>
      <c r="I10" s="17">
        <v>0.329885181656079</v>
      </c>
      <c r="J10" s="17">
        <v>0.35900231675959998</v>
      </c>
      <c r="K10" s="17">
        <v>0.35592971333198697</v>
      </c>
      <c r="L10" s="17">
        <v>0.33250547117547002</v>
      </c>
      <c r="M10" s="17"/>
      <c r="N10" s="17">
        <v>0.30928625236231599</v>
      </c>
      <c r="O10" s="17">
        <v>0.33977426417689</v>
      </c>
      <c r="P10" s="17">
        <v>0.358904897684868</v>
      </c>
      <c r="Q10" s="17">
        <v>0.386205400917428</v>
      </c>
      <c r="R10" s="17"/>
      <c r="S10" s="17">
        <v>0.257356717008491</v>
      </c>
      <c r="T10" s="17">
        <v>0.34331859188033298</v>
      </c>
      <c r="U10" s="17">
        <v>0.35713001685908102</v>
      </c>
      <c r="V10" s="17">
        <v>0.316829110951243</v>
      </c>
      <c r="W10" s="17">
        <v>0.39320637751655702</v>
      </c>
      <c r="X10" s="17">
        <v>0.294330628079989</v>
      </c>
      <c r="Y10" s="17">
        <v>0.40550885140224302</v>
      </c>
      <c r="Z10" s="17">
        <v>0.42631889639498399</v>
      </c>
      <c r="AA10" s="17">
        <v>0.372711531082148</v>
      </c>
      <c r="AB10" s="17">
        <v>0.43692592730867902</v>
      </c>
      <c r="AC10" s="17">
        <v>0.30362289210356502</v>
      </c>
      <c r="AD10" s="17">
        <v>0.32906387369245899</v>
      </c>
      <c r="AE10" s="17"/>
      <c r="AF10" s="17">
        <v>0.29129971184618397</v>
      </c>
      <c r="AG10" s="17">
        <v>0.38798928437495001</v>
      </c>
      <c r="AH10" s="17">
        <v>0.39345266528794598</v>
      </c>
      <c r="AI10" s="17">
        <v>0.36278859308418698</v>
      </c>
      <c r="AJ10" s="17">
        <v>0.35251418600944701</v>
      </c>
      <c r="AK10" s="17">
        <v>0.39175580575987201</v>
      </c>
      <c r="AL10" s="17">
        <v>0.34126576145765303</v>
      </c>
      <c r="AM10" s="17">
        <v>0.29894314577629</v>
      </c>
      <c r="AN10" s="17">
        <v>0.38864056665497998</v>
      </c>
      <c r="AO10" s="17">
        <v>0.29076901202295502</v>
      </c>
      <c r="AP10" s="17">
        <v>0.34212500919694599</v>
      </c>
      <c r="AQ10" s="17">
        <v>0.34310422655842299</v>
      </c>
      <c r="AR10" s="17">
        <v>0.34855410460720798</v>
      </c>
      <c r="AS10" s="17">
        <v>0.308824090389415</v>
      </c>
      <c r="AT10" s="17">
        <v>0.26343127859315402</v>
      </c>
      <c r="AU10" s="17">
        <v>0.229806264905727</v>
      </c>
      <c r="AV10" s="17"/>
      <c r="AW10" s="17">
        <v>0.397486667330818</v>
      </c>
      <c r="AX10" s="17">
        <v>0.36543251664919801</v>
      </c>
      <c r="AY10" s="17">
        <v>0.31469469283020701</v>
      </c>
      <c r="AZ10" s="17">
        <v>0.32108473761072398</v>
      </c>
      <c r="BA10" s="17">
        <v>0.19994432488868799</v>
      </c>
      <c r="BB10" s="17"/>
      <c r="BC10" s="17">
        <v>0.30064626649654902</v>
      </c>
      <c r="BD10" s="17">
        <v>0.321463522580269</v>
      </c>
      <c r="BE10" s="17">
        <v>0.37481879510355098</v>
      </c>
      <c r="BF10" s="17">
        <v>0.35572230923040699</v>
      </c>
      <c r="BG10" s="17">
        <v>0.417377736298431</v>
      </c>
      <c r="BH10" s="17"/>
      <c r="BI10" s="17">
        <v>0.342154340700142</v>
      </c>
      <c r="BJ10" s="17"/>
      <c r="BK10" s="17">
        <v>0.37935275243476901</v>
      </c>
      <c r="BL10" s="17">
        <v>0.351872844196847</v>
      </c>
      <c r="BM10" s="17">
        <v>0.332587200089419</v>
      </c>
      <c r="BN10" s="17">
        <v>0.35041730013695599</v>
      </c>
      <c r="BO10" s="17"/>
      <c r="BP10" s="17">
        <v>0.360643887660272</v>
      </c>
      <c r="BQ10" s="17">
        <v>0.30070760390998802</v>
      </c>
      <c r="BR10" s="17">
        <v>0.39922551991906702</v>
      </c>
      <c r="BS10" s="17">
        <v>0.29886890529610299</v>
      </c>
      <c r="BT10" s="17">
        <v>0.43157885149113401</v>
      </c>
      <c r="BU10" s="17"/>
      <c r="BV10" s="17">
        <v>0.355904461962193</v>
      </c>
      <c r="BW10" s="17">
        <v>0.23428844850428901</v>
      </c>
      <c r="BX10" s="17">
        <v>0.43877072774453502</v>
      </c>
      <c r="BY10" s="17">
        <v>0.35728444764593997</v>
      </c>
      <c r="BZ10" s="17">
        <v>0.44267369970922499</v>
      </c>
      <c r="CA10" s="17"/>
      <c r="CB10" s="17">
        <v>0.334442536852676</v>
      </c>
      <c r="CC10" s="17">
        <v>0.35382466794704098</v>
      </c>
      <c r="CD10" s="17"/>
      <c r="CE10" s="17">
        <v>0.226049514116867</v>
      </c>
      <c r="CF10" s="17"/>
      <c r="CG10" s="17">
        <v>0.28370428775498902</v>
      </c>
    </row>
    <row r="11" spans="2:85" x14ac:dyDescent="0.35">
      <c r="B11" s="18" t="s">
        <v>398</v>
      </c>
      <c r="C11" s="17">
        <v>0.21141550131137299</v>
      </c>
      <c r="D11" s="17">
        <v>0.20474550245366999</v>
      </c>
      <c r="E11" s="17">
        <v>0.21854783963711599</v>
      </c>
      <c r="F11" s="17"/>
      <c r="G11" s="17">
        <v>0.17341459073725901</v>
      </c>
      <c r="H11" s="17">
        <v>0.200209066991205</v>
      </c>
      <c r="I11" s="17">
        <v>0.215944416207909</v>
      </c>
      <c r="J11" s="17">
        <v>0.188581182473716</v>
      </c>
      <c r="K11" s="17">
        <v>0.210109168365612</v>
      </c>
      <c r="L11" s="17">
        <v>0.26147815477335501</v>
      </c>
      <c r="M11" s="17"/>
      <c r="N11" s="17">
        <v>0.24972323958729301</v>
      </c>
      <c r="O11" s="17">
        <v>0.24600045518998601</v>
      </c>
      <c r="P11" s="17">
        <v>0.16348494135230701</v>
      </c>
      <c r="Q11" s="17">
        <v>0.177945008714091</v>
      </c>
      <c r="R11" s="17"/>
      <c r="S11" s="17">
        <v>0.23461386224956199</v>
      </c>
      <c r="T11" s="17">
        <v>0.17949754612795801</v>
      </c>
      <c r="U11" s="17">
        <v>0.20656909177750599</v>
      </c>
      <c r="V11" s="17">
        <v>0.27295194818137503</v>
      </c>
      <c r="W11" s="17">
        <v>0.209338147815786</v>
      </c>
      <c r="X11" s="17">
        <v>0.17132483894496001</v>
      </c>
      <c r="Y11" s="17">
        <v>0.194792556320878</v>
      </c>
      <c r="Z11" s="17">
        <v>0.206661514613108</v>
      </c>
      <c r="AA11" s="17">
        <v>0.21798407236211101</v>
      </c>
      <c r="AB11" s="17">
        <v>0.16355493670638199</v>
      </c>
      <c r="AC11" s="17">
        <v>0.27305705619141801</v>
      </c>
      <c r="AD11" s="17">
        <v>0.26309998730579398</v>
      </c>
      <c r="AE11" s="17"/>
      <c r="AF11" s="17">
        <v>0.103642218490588</v>
      </c>
      <c r="AG11" s="17">
        <v>0.19710095906872799</v>
      </c>
      <c r="AH11" s="17">
        <v>0.20314771667317999</v>
      </c>
      <c r="AI11" s="17">
        <v>0.18611020726356101</v>
      </c>
      <c r="AJ11" s="17">
        <v>0.206171148357529</v>
      </c>
      <c r="AK11" s="17">
        <v>0.24045606687460899</v>
      </c>
      <c r="AL11" s="17">
        <v>0.22153723752931401</v>
      </c>
      <c r="AM11" s="17">
        <v>0.18164815714954899</v>
      </c>
      <c r="AN11" s="17">
        <v>0.17255536598202501</v>
      </c>
      <c r="AO11" s="17">
        <v>0.17556081823036301</v>
      </c>
      <c r="AP11" s="17">
        <v>0.22918983948343299</v>
      </c>
      <c r="AQ11" s="17">
        <v>0.25283054100328201</v>
      </c>
      <c r="AR11" s="17">
        <v>0.239397669693869</v>
      </c>
      <c r="AS11" s="17">
        <v>0.22841769166539</v>
      </c>
      <c r="AT11" s="17">
        <v>0.19264209682447</v>
      </c>
      <c r="AU11" s="17">
        <v>0.19809742433459801</v>
      </c>
      <c r="AV11" s="17"/>
      <c r="AW11" s="17">
        <v>0.18552191669915799</v>
      </c>
      <c r="AX11" s="17">
        <v>0.212587668748906</v>
      </c>
      <c r="AY11" s="17">
        <v>0.25830929678140901</v>
      </c>
      <c r="AZ11" s="17">
        <v>0.190593997783439</v>
      </c>
      <c r="BA11" s="17">
        <v>0.17007867214759301</v>
      </c>
      <c r="BB11" s="17"/>
      <c r="BC11" s="17">
        <v>0.146476349297926</v>
      </c>
      <c r="BD11" s="17">
        <v>0.245625648351841</v>
      </c>
      <c r="BE11" s="17">
        <v>0.21574044953920801</v>
      </c>
      <c r="BF11" s="17">
        <v>0.169608474419148</v>
      </c>
      <c r="BG11" s="17">
        <v>0.187832625252461</v>
      </c>
      <c r="BH11" s="17"/>
      <c r="BI11" s="17">
        <v>0.20646215395079601</v>
      </c>
      <c r="BJ11" s="17"/>
      <c r="BK11" s="17">
        <v>0.194060991631479</v>
      </c>
      <c r="BL11" s="17">
        <v>0.22194346934411299</v>
      </c>
      <c r="BM11" s="17">
        <v>0.205728510533634</v>
      </c>
      <c r="BN11" s="17">
        <v>0.35362937701363401</v>
      </c>
      <c r="BO11" s="17"/>
      <c r="BP11" s="17">
        <v>0.18240023370415601</v>
      </c>
      <c r="BQ11" s="17">
        <v>0.22582919354802</v>
      </c>
      <c r="BR11" s="17">
        <v>0.22820667066261999</v>
      </c>
      <c r="BS11" s="17">
        <v>0.182929893409045</v>
      </c>
      <c r="BT11" s="17">
        <v>0.157693619985115</v>
      </c>
      <c r="BU11" s="17"/>
      <c r="BV11" s="17">
        <v>0.17824705370802499</v>
      </c>
      <c r="BW11" s="17">
        <v>0.247975547601227</v>
      </c>
      <c r="BX11" s="17">
        <v>0.19650807171725199</v>
      </c>
      <c r="BY11" s="17">
        <v>0.159182538358278</v>
      </c>
      <c r="BZ11" s="17">
        <v>0.18394570865471199</v>
      </c>
      <c r="CA11" s="17"/>
      <c r="CB11" s="17">
        <v>0.153863556636678</v>
      </c>
      <c r="CC11" s="17">
        <v>0.24512307329504299</v>
      </c>
      <c r="CD11" s="17"/>
      <c r="CE11" s="17">
        <v>0.24771578324226301</v>
      </c>
      <c r="CF11" s="17"/>
      <c r="CG11" s="17">
        <v>0.123886493682586</v>
      </c>
    </row>
    <row r="12" spans="2:85" x14ac:dyDescent="0.35">
      <c r="B12" s="18" t="s">
        <v>399</v>
      </c>
      <c r="C12" s="17">
        <v>0.18440234004256401</v>
      </c>
      <c r="D12" s="17">
        <v>0.20215806823101801</v>
      </c>
      <c r="E12" s="17">
        <v>0.16625319684704401</v>
      </c>
      <c r="F12" s="17"/>
      <c r="G12" s="17">
        <v>0.28138633418443598</v>
      </c>
      <c r="H12" s="17">
        <v>0.235511277199622</v>
      </c>
      <c r="I12" s="17">
        <v>0.22286916785806901</v>
      </c>
      <c r="J12" s="17">
        <v>0.174308411270578</v>
      </c>
      <c r="K12" s="17">
        <v>0.12657790086170201</v>
      </c>
      <c r="L12" s="17">
        <v>9.4247769040889703E-2</v>
      </c>
      <c r="M12" s="17"/>
      <c r="N12" s="17">
        <v>0.17672140710569101</v>
      </c>
      <c r="O12" s="17">
        <v>0.17496488380122599</v>
      </c>
      <c r="P12" s="17">
        <v>0.20751615030603199</v>
      </c>
      <c r="Q12" s="17">
        <v>0.180336142896308</v>
      </c>
      <c r="R12" s="17"/>
      <c r="S12" s="17">
        <v>0.22947268706058899</v>
      </c>
      <c r="T12" s="17">
        <v>0.21869854057090099</v>
      </c>
      <c r="U12" s="17">
        <v>0.13106468754591699</v>
      </c>
      <c r="V12" s="17">
        <v>0.13662261512182</v>
      </c>
      <c r="W12" s="17">
        <v>0.13486825553409401</v>
      </c>
      <c r="X12" s="17">
        <v>0.249261496312807</v>
      </c>
      <c r="Y12" s="17">
        <v>0.16312777386723301</v>
      </c>
      <c r="Z12" s="17">
        <v>0.203780934861619</v>
      </c>
      <c r="AA12" s="17">
        <v>0.17945004907228901</v>
      </c>
      <c r="AB12" s="17">
        <v>0.11663035942415099</v>
      </c>
      <c r="AC12" s="17">
        <v>0.20291192829618099</v>
      </c>
      <c r="AD12" s="17">
        <v>0.25400990198073498</v>
      </c>
      <c r="AE12" s="17"/>
      <c r="AF12" s="17">
        <v>0.315215575184638</v>
      </c>
      <c r="AG12" s="17">
        <v>0.15445084226364</v>
      </c>
      <c r="AH12" s="17">
        <v>0.129479826819968</v>
      </c>
      <c r="AI12" s="17">
        <v>0.165871481872334</v>
      </c>
      <c r="AJ12" s="17">
        <v>0.20766627301238</v>
      </c>
      <c r="AK12" s="17">
        <v>0.152451057156437</v>
      </c>
      <c r="AL12" s="17">
        <v>0.180169830785852</v>
      </c>
      <c r="AM12" s="17">
        <v>0.19912446360015301</v>
      </c>
      <c r="AN12" s="17">
        <v>0.240996538241015</v>
      </c>
      <c r="AO12" s="17">
        <v>0.30944396971004201</v>
      </c>
      <c r="AP12" s="17">
        <v>0.15338371848534499</v>
      </c>
      <c r="AQ12" s="17">
        <v>0.13322198860507001</v>
      </c>
      <c r="AR12" s="17">
        <v>0.21809699549723599</v>
      </c>
      <c r="AS12" s="17">
        <v>0.16472602707775899</v>
      </c>
      <c r="AT12" s="17">
        <v>0.30160130760877502</v>
      </c>
      <c r="AU12" s="17">
        <v>0.21874180829258599</v>
      </c>
      <c r="AV12" s="17"/>
      <c r="AW12" s="17">
        <v>0.14787343146265999</v>
      </c>
      <c r="AX12" s="17">
        <v>0.18385695221096801</v>
      </c>
      <c r="AY12" s="17">
        <v>0.212562532993575</v>
      </c>
      <c r="AZ12" s="17">
        <v>0.227291765373028</v>
      </c>
      <c r="BA12" s="17">
        <v>0.18207899639550501</v>
      </c>
      <c r="BB12" s="17"/>
      <c r="BC12" s="17">
        <v>0.28823000619528399</v>
      </c>
      <c r="BD12" s="17">
        <v>0.19531709605726499</v>
      </c>
      <c r="BE12" s="17">
        <v>0.156551108968668</v>
      </c>
      <c r="BF12" s="17">
        <v>0.16263928898941099</v>
      </c>
      <c r="BG12" s="17">
        <v>0.13223321110310601</v>
      </c>
      <c r="BH12" s="17"/>
      <c r="BI12" s="17">
        <v>0.18663741029294001</v>
      </c>
      <c r="BJ12" s="17"/>
      <c r="BK12" s="17">
        <v>0.19281837732989501</v>
      </c>
      <c r="BL12" s="17">
        <v>0.171448947105279</v>
      </c>
      <c r="BM12" s="17">
        <v>0.194798995531453</v>
      </c>
      <c r="BN12" s="17">
        <v>3.3434378866898998E-2</v>
      </c>
      <c r="BO12" s="17"/>
      <c r="BP12" s="17">
        <v>0.14200367315054199</v>
      </c>
      <c r="BQ12" s="17">
        <v>0.24254421314934199</v>
      </c>
      <c r="BR12" s="17">
        <v>0.15845693757989601</v>
      </c>
      <c r="BS12" s="17">
        <v>0.134370483211467</v>
      </c>
      <c r="BT12" s="17">
        <v>0.26488149678122702</v>
      </c>
      <c r="BU12" s="17"/>
      <c r="BV12" s="17">
        <v>0.16508127452058899</v>
      </c>
      <c r="BW12" s="17">
        <v>0.31630808856464798</v>
      </c>
      <c r="BX12" s="17">
        <v>0.13309622671031601</v>
      </c>
      <c r="BY12" s="17">
        <v>0.130409221840322</v>
      </c>
      <c r="BZ12" s="17">
        <v>0.220050008822262</v>
      </c>
      <c r="CA12" s="17"/>
      <c r="CB12" s="17">
        <v>0.16976973342287399</v>
      </c>
      <c r="CC12" s="17">
        <v>0.192972504677831</v>
      </c>
      <c r="CD12" s="17"/>
      <c r="CE12" s="17">
        <v>0.32094155908961502</v>
      </c>
      <c r="CF12" s="17"/>
      <c r="CG12" s="17">
        <v>0.226100769743486</v>
      </c>
    </row>
    <row r="13" spans="2:85" x14ac:dyDescent="0.35">
      <c r="B13" s="18" t="s">
        <v>400</v>
      </c>
      <c r="C13" s="19">
        <v>7.73250840834077E-2</v>
      </c>
      <c r="D13" s="19">
        <v>0.105801169693273</v>
      </c>
      <c r="E13" s="19">
        <v>4.9212374773273899E-2</v>
      </c>
      <c r="F13" s="19"/>
      <c r="G13" s="19">
        <v>8.1532105883119793E-2</v>
      </c>
      <c r="H13" s="19">
        <v>0.110037252285905</v>
      </c>
      <c r="I13" s="19">
        <v>8.8142022032017001E-2</v>
      </c>
      <c r="J13" s="19">
        <v>6.6510575514901693E-2</v>
      </c>
      <c r="K13" s="19">
        <v>5.3497900657631201E-2</v>
      </c>
      <c r="L13" s="19">
        <v>6.3913566679667105E-2</v>
      </c>
      <c r="M13" s="19"/>
      <c r="N13" s="19">
        <v>9.3956756844700798E-2</v>
      </c>
      <c r="O13" s="19">
        <v>5.3454381895646802E-2</v>
      </c>
      <c r="P13" s="19">
        <v>7.6133676414965906E-2</v>
      </c>
      <c r="Q13" s="19">
        <v>8.2594657664950999E-2</v>
      </c>
      <c r="R13" s="19"/>
      <c r="S13" s="19">
        <v>0.112859500308648</v>
      </c>
      <c r="T13" s="19">
        <v>6.2929357498279104E-2</v>
      </c>
      <c r="U13" s="19">
        <v>7.1750003671804799E-2</v>
      </c>
      <c r="V13" s="19">
        <v>8.3900321220218399E-2</v>
      </c>
      <c r="W13" s="19">
        <v>7.7895499689794798E-2</v>
      </c>
      <c r="X13" s="19">
        <v>6.9905159164200703E-2</v>
      </c>
      <c r="Y13" s="19">
        <v>4.9295523665393699E-2</v>
      </c>
      <c r="Z13" s="19">
        <v>6.9135993578623003E-2</v>
      </c>
      <c r="AA13" s="19">
        <v>9.6014133210204994E-2</v>
      </c>
      <c r="AB13" s="19">
        <v>9.0744560402530899E-2</v>
      </c>
      <c r="AC13" s="19">
        <v>5.7137537094837099E-2</v>
      </c>
      <c r="AD13" s="19">
        <v>0</v>
      </c>
      <c r="AE13" s="19"/>
      <c r="AF13" s="19">
        <v>5.5639156079342202E-2</v>
      </c>
      <c r="AG13" s="19">
        <v>3.9461893476715297E-2</v>
      </c>
      <c r="AH13" s="19">
        <v>7.4089060384101596E-2</v>
      </c>
      <c r="AI13" s="19">
        <v>9.2689985602455505E-2</v>
      </c>
      <c r="AJ13" s="19">
        <v>7.0494651325539698E-2</v>
      </c>
      <c r="AK13" s="19">
        <v>6.00804295874975E-2</v>
      </c>
      <c r="AL13" s="19">
        <v>7.1430996529164598E-2</v>
      </c>
      <c r="AM13" s="19">
        <v>8.6109849807054606E-2</v>
      </c>
      <c r="AN13" s="19">
        <v>8.4199633291187001E-2</v>
      </c>
      <c r="AO13" s="19">
        <v>7.3560233364980396E-2</v>
      </c>
      <c r="AP13" s="19">
        <v>6.03161000541819E-2</v>
      </c>
      <c r="AQ13" s="19">
        <v>9.8570211654025103E-2</v>
      </c>
      <c r="AR13" s="19">
        <v>8.1660981084205705E-2</v>
      </c>
      <c r="AS13" s="19">
        <v>6.9822807880664195E-2</v>
      </c>
      <c r="AT13" s="19">
        <v>6.5475246191286099E-2</v>
      </c>
      <c r="AU13" s="19">
        <v>0.16927703968386701</v>
      </c>
      <c r="AV13" s="19"/>
      <c r="AW13" s="19">
        <v>6.3299787750247499E-2</v>
      </c>
      <c r="AX13" s="19">
        <v>4.10597017480906E-2</v>
      </c>
      <c r="AY13" s="19">
        <v>7.1996030071342906E-2</v>
      </c>
      <c r="AZ13" s="19">
        <v>0.13382701158086999</v>
      </c>
      <c r="BA13" s="19">
        <v>0.25327196382373601</v>
      </c>
      <c r="BB13" s="19"/>
      <c r="BC13" s="19">
        <v>0.132497981930908</v>
      </c>
      <c r="BD13" s="19">
        <v>8.1752285344664097E-2</v>
      </c>
      <c r="BE13" s="19">
        <v>6.2542610994377704E-2</v>
      </c>
      <c r="BF13" s="19">
        <v>6.4866301334294996E-2</v>
      </c>
      <c r="BG13" s="19">
        <v>6.7997880049224899E-2</v>
      </c>
      <c r="BH13" s="19"/>
      <c r="BI13" s="19">
        <v>7.9651784286958002E-2</v>
      </c>
      <c r="BJ13" s="19"/>
      <c r="BK13" s="19">
        <v>8.2730398991043896E-2</v>
      </c>
      <c r="BL13" s="19">
        <v>4.6697044887291601E-2</v>
      </c>
      <c r="BM13" s="19">
        <v>9.3535694160130994E-2</v>
      </c>
      <c r="BN13" s="19">
        <v>3.7112242373158598E-2</v>
      </c>
      <c r="BO13" s="19"/>
      <c r="BP13" s="19">
        <v>6.11708340402419E-2</v>
      </c>
      <c r="BQ13" s="19">
        <v>0.101339271756516</v>
      </c>
      <c r="BR13" s="19">
        <v>8.5154729448004493E-2</v>
      </c>
      <c r="BS13" s="19">
        <v>7.9811003253310406E-2</v>
      </c>
      <c r="BT13" s="19">
        <v>5.3356699340436402E-2</v>
      </c>
      <c r="BU13" s="19"/>
      <c r="BV13" s="19">
        <v>6.8878581876644099E-2</v>
      </c>
      <c r="BW13" s="19">
        <v>0.13954227058360499</v>
      </c>
      <c r="BX13" s="19">
        <v>7.1113640791304902E-2</v>
      </c>
      <c r="BY13" s="19">
        <v>5.38142801104744E-2</v>
      </c>
      <c r="BZ13" s="19">
        <v>4.1009248363322801E-2</v>
      </c>
      <c r="CA13" s="19"/>
      <c r="CB13" s="19">
        <v>9.4563996464471306E-2</v>
      </c>
      <c r="CC13" s="19">
        <v>6.7228433426520601E-2</v>
      </c>
      <c r="CD13" s="19"/>
      <c r="CE13" s="19">
        <v>0.14239108523642999</v>
      </c>
      <c r="CF13" s="19"/>
      <c r="CG13" s="19">
        <v>0.15334439349294501</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G18"/>
  <sheetViews>
    <sheetView showGridLines="0" workbookViewId="0">
      <pane xSplit="2" topLeftCell="C1" activePane="topRight" state="frozen"/>
      <selection activeCell="B18" sqref="B18"/>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405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396</v>
      </c>
      <c r="C9" s="17">
        <v>7.9646713846319994E-2</v>
      </c>
      <c r="D9" s="17">
        <v>9.7298899309766707E-2</v>
      </c>
      <c r="E9" s="17">
        <v>6.2666383586811203E-2</v>
      </c>
      <c r="F9" s="17"/>
      <c r="G9" s="17">
        <v>8.7383994087243594E-2</v>
      </c>
      <c r="H9" s="17">
        <v>0.11617020787037</v>
      </c>
      <c r="I9" s="17">
        <v>8.6688985113457503E-2</v>
      </c>
      <c r="J9" s="17">
        <v>6.3509119704441494E-2</v>
      </c>
      <c r="K9" s="17">
        <v>8.0642278428787295E-2</v>
      </c>
      <c r="L9" s="17">
        <v>5.1553180755742299E-2</v>
      </c>
      <c r="M9" s="17"/>
      <c r="N9" s="17">
        <v>0.120833506441846</v>
      </c>
      <c r="O9" s="17">
        <v>6.2183968252892401E-2</v>
      </c>
      <c r="P9" s="17">
        <v>6.5728963812302907E-2</v>
      </c>
      <c r="Q9" s="17">
        <v>6.2950237468595002E-2</v>
      </c>
      <c r="R9" s="17"/>
      <c r="S9" s="17">
        <v>0.149009662284011</v>
      </c>
      <c r="T9" s="17">
        <v>8.2240638882283598E-2</v>
      </c>
      <c r="U9" s="17">
        <v>6.8632862008348103E-2</v>
      </c>
      <c r="V9" s="17">
        <v>4.8023488164634698E-2</v>
      </c>
      <c r="W9" s="17">
        <v>5.93756296530061E-2</v>
      </c>
      <c r="X9" s="17">
        <v>7.6933311942907104E-2</v>
      </c>
      <c r="Y9" s="17">
        <v>6.5482806121379702E-2</v>
      </c>
      <c r="Z9" s="17">
        <v>3.7484727679028898E-2</v>
      </c>
      <c r="AA9" s="17">
        <v>7.5436193952044497E-2</v>
      </c>
      <c r="AB9" s="17">
        <v>7.0939734694995496E-2</v>
      </c>
      <c r="AC9" s="17">
        <v>0.115462041303872</v>
      </c>
      <c r="AD9" s="17">
        <v>0</v>
      </c>
      <c r="AE9" s="17"/>
      <c r="AF9" s="17">
        <v>3.5368623335572801E-2</v>
      </c>
      <c r="AG9" s="17">
        <v>9.3257507899212902E-2</v>
      </c>
      <c r="AH9" s="17">
        <v>6.0365976466178001E-2</v>
      </c>
      <c r="AI9" s="17">
        <v>6.6726831842374407E-2</v>
      </c>
      <c r="AJ9" s="17">
        <v>7.7976203923019599E-2</v>
      </c>
      <c r="AK9" s="17">
        <v>8.2450524893813104E-2</v>
      </c>
      <c r="AL9" s="17">
        <v>6.0661671309185101E-2</v>
      </c>
      <c r="AM9" s="17">
        <v>4.7615000754183998E-2</v>
      </c>
      <c r="AN9" s="17">
        <v>4.9716758034141002E-2</v>
      </c>
      <c r="AO9" s="17">
        <v>6.3133000262486999E-2</v>
      </c>
      <c r="AP9" s="17">
        <v>7.2027563108412795E-2</v>
      </c>
      <c r="AQ9" s="17">
        <v>6.7665391613956002E-2</v>
      </c>
      <c r="AR9" s="17">
        <v>9.9913687976417906E-2</v>
      </c>
      <c r="AS9" s="17">
        <v>4.9778123139111403E-2</v>
      </c>
      <c r="AT9" s="17">
        <v>0.149856189632387</v>
      </c>
      <c r="AU9" s="17">
        <v>0.235398652506113</v>
      </c>
      <c r="AV9" s="17"/>
      <c r="AW9" s="17">
        <v>5.2978958582187097E-2</v>
      </c>
      <c r="AX9" s="17">
        <v>6.8799374565262403E-2</v>
      </c>
      <c r="AY9" s="17">
        <v>7.8613656194064296E-2</v>
      </c>
      <c r="AZ9" s="17">
        <v>0.16778607261215001</v>
      </c>
      <c r="BA9" s="17">
        <v>0.24902089837753399</v>
      </c>
      <c r="BB9" s="17"/>
      <c r="BC9" s="17">
        <v>0.18354601262473499</v>
      </c>
      <c r="BD9" s="17">
        <v>8.8321866474784294E-2</v>
      </c>
      <c r="BE9" s="17">
        <v>5.4164089332049803E-2</v>
      </c>
      <c r="BF9" s="17">
        <v>5.5849155314039799E-2</v>
      </c>
      <c r="BG9" s="17">
        <v>3.4111113931545201E-2</v>
      </c>
      <c r="BH9" s="17"/>
      <c r="BI9" s="17">
        <v>7.8181120465032006E-2</v>
      </c>
      <c r="BJ9" s="17"/>
      <c r="BK9" s="17">
        <v>8.8112096463190695E-2</v>
      </c>
      <c r="BL9" s="17">
        <v>5.5263321348732602E-2</v>
      </c>
      <c r="BM9" s="17">
        <v>9.07589719328879E-2</v>
      </c>
      <c r="BN9" s="17">
        <v>5.6552821355694401E-2</v>
      </c>
      <c r="BO9" s="17"/>
      <c r="BP9" s="17">
        <v>6.2842623388678603E-2</v>
      </c>
      <c r="BQ9" s="17">
        <v>0.14419561181367599</v>
      </c>
      <c r="BR9" s="17">
        <v>5.2050872285984602E-2</v>
      </c>
      <c r="BS9" s="17">
        <v>1.3729240131456899E-2</v>
      </c>
      <c r="BT9" s="17">
        <v>3.8369621488744302E-2</v>
      </c>
      <c r="BU9" s="17"/>
      <c r="BV9" s="17">
        <v>9.0959001782412396E-2</v>
      </c>
      <c r="BW9" s="17">
        <v>0.19920777699018499</v>
      </c>
      <c r="BX9" s="17">
        <v>5.2040910258197001E-2</v>
      </c>
      <c r="BY9" s="17">
        <v>2.1173452271080799E-2</v>
      </c>
      <c r="BZ9" s="17">
        <v>4.4849054657239998E-2</v>
      </c>
      <c r="CA9" s="17"/>
      <c r="CB9" s="17">
        <v>9.3762137767019194E-2</v>
      </c>
      <c r="CC9" s="17">
        <v>7.1379457707950095E-2</v>
      </c>
      <c r="CD9" s="17"/>
      <c r="CE9" s="17">
        <v>0.210809610686882</v>
      </c>
      <c r="CF9" s="17"/>
      <c r="CG9" s="17">
        <v>0.206567985800061</v>
      </c>
    </row>
    <row r="10" spans="2:85" x14ac:dyDescent="0.35">
      <c r="B10" s="18" t="s">
        <v>397</v>
      </c>
      <c r="C10" s="17">
        <v>0.19004492304378601</v>
      </c>
      <c r="D10" s="17">
        <v>0.214368705005411</v>
      </c>
      <c r="E10" s="17">
        <v>0.16688504145844099</v>
      </c>
      <c r="F10" s="17"/>
      <c r="G10" s="17">
        <v>0.231702465396595</v>
      </c>
      <c r="H10" s="17">
        <v>0.27415964020565298</v>
      </c>
      <c r="I10" s="17">
        <v>0.17930738092165699</v>
      </c>
      <c r="J10" s="17">
        <v>0.18279075675558201</v>
      </c>
      <c r="K10" s="17">
        <v>0.142053827671207</v>
      </c>
      <c r="L10" s="17">
        <v>0.140815276834867</v>
      </c>
      <c r="M10" s="17"/>
      <c r="N10" s="17">
        <v>0.21619273912450901</v>
      </c>
      <c r="O10" s="17">
        <v>0.18250551587419001</v>
      </c>
      <c r="P10" s="17">
        <v>0.18853422584071</v>
      </c>
      <c r="Q10" s="17">
        <v>0.17109775068491601</v>
      </c>
      <c r="R10" s="17"/>
      <c r="S10" s="17">
        <v>0.25712990608871</v>
      </c>
      <c r="T10" s="17">
        <v>0.15375695656268201</v>
      </c>
      <c r="U10" s="17">
        <v>0.13819503950751799</v>
      </c>
      <c r="V10" s="17">
        <v>0.15111364446092401</v>
      </c>
      <c r="W10" s="17">
        <v>0.181868436830397</v>
      </c>
      <c r="X10" s="17">
        <v>0.19161822875628201</v>
      </c>
      <c r="Y10" s="17">
        <v>0.25217142808390902</v>
      </c>
      <c r="Z10" s="17">
        <v>0.16438470178185499</v>
      </c>
      <c r="AA10" s="17">
        <v>0.22358691846325601</v>
      </c>
      <c r="AB10" s="17">
        <v>0.17554068718638399</v>
      </c>
      <c r="AC10" s="17">
        <v>0.15411899013222899</v>
      </c>
      <c r="AD10" s="17">
        <v>0.152319422130476</v>
      </c>
      <c r="AE10" s="17"/>
      <c r="AF10" s="17">
        <v>6.89646339653536E-2</v>
      </c>
      <c r="AG10" s="17">
        <v>0.18975804662408899</v>
      </c>
      <c r="AH10" s="17">
        <v>0.14654543463102401</v>
      </c>
      <c r="AI10" s="17">
        <v>0.16760349736730401</v>
      </c>
      <c r="AJ10" s="17">
        <v>0.16246531560396801</v>
      </c>
      <c r="AK10" s="17">
        <v>0.18787796933374501</v>
      </c>
      <c r="AL10" s="17">
        <v>0.180120845250061</v>
      </c>
      <c r="AM10" s="17">
        <v>0.20305726642803901</v>
      </c>
      <c r="AN10" s="17">
        <v>0.18558941879449101</v>
      </c>
      <c r="AO10" s="17">
        <v>0.26478230166678401</v>
      </c>
      <c r="AP10" s="17">
        <v>0.12783737101890399</v>
      </c>
      <c r="AQ10" s="17">
        <v>0.17891750664408801</v>
      </c>
      <c r="AR10" s="17">
        <v>0.29527817229980902</v>
      </c>
      <c r="AS10" s="17">
        <v>0.17206454356218501</v>
      </c>
      <c r="AT10" s="17">
        <v>0.26649327276456097</v>
      </c>
      <c r="AU10" s="17">
        <v>0.27025735667391299</v>
      </c>
      <c r="AV10" s="17"/>
      <c r="AW10" s="17">
        <v>0.17918839010693999</v>
      </c>
      <c r="AX10" s="17">
        <v>0.18519305165907399</v>
      </c>
      <c r="AY10" s="17">
        <v>0.19454334026513201</v>
      </c>
      <c r="AZ10" s="17">
        <v>0.27881060546185898</v>
      </c>
      <c r="BA10" s="17">
        <v>0.21545714729127599</v>
      </c>
      <c r="BB10" s="17"/>
      <c r="BC10" s="17">
        <v>0.27365274443632198</v>
      </c>
      <c r="BD10" s="17">
        <v>0.21602007447322</v>
      </c>
      <c r="BE10" s="17">
        <v>0.16716393366450799</v>
      </c>
      <c r="BF10" s="17">
        <v>0.14316309318922499</v>
      </c>
      <c r="BG10" s="17">
        <v>9.60164355375899E-2</v>
      </c>
      <c r="BH10" s="17"/>
      <c r="BI10" s="17">
        <v>0.19083081199466301</v>
      </c>
      <c r="BJ10" s="17"/>
      <c r="BK10" s="17">
        <v>0.19608381592961799</v>
      </c>
      <c r="BL10" s="17">
        <v>0.17486778227116401</v>
      </c>
      <c r="BM10" s="17">
        <v>0.198673563877795</v>
      </c>
      <c r="BN10" s="17">
        <v>0.12869241658340999</v>
      </c>
      <c r="BO10" s="17"/>
      <c r="BP10" s="17">
        <v>9.8045854242619301E-2</v>
      </c>
      <c r="BQ10" s="17">
        <v>0.28489255285906101</v>
      </c>
      <c r="BR10" s="17">
        <v>0.174695661379275</v>
      </c>
      <c r="BS10" s="17">
        <v>0.118254069533963</v>
      </c>
      <c r="BT10" s="17">
        <v>0.22581107410397599</v>
      </c>
      <c r="BU10" s="17"/>
      <c r="BV10" s="17">
        <v>0.110508284385344</v>
      </c>
      <c r="BW10" s="17">
        <v>0.38024974594433403</v>
      </c>
      <c r="BX10" s="17">
        <v>0.180125469615877</v>
      </c>
      <c r="BY10" s="17">
        <v>0.112662906362134</v>
      </c>
      <c r="BZ10" s="17">
        <v>0.228781275756333</v>
      </c>
      <c r="CA10" s="17"/>
      <c r="CB10" s="17">
        <v>0.16059331698132501</v>
      </c>
      <c r="CC10" s="17">
        <v>0.20729442064106901</v>
      </c>
      <c r="CD10" s="17"/>
      <c r="CE10" s="17">
        <v>0.38497516482462202</v>
      </c>
      <c r="CF10" s="17"/>
      <c r="CG10" s="17">
        <v>0.223350757852779</v>
      </c>
    </row>
    <row r="11" spans="2:85" x14ac:dyDescent="0.35">
      <c r="B11" s="18" t="s">
        <v>398</v>
      </c>
      <c r="C11" s="17">
        <v>0.15572347874877801</v>
      </c>
      <c r="D11" s="17">
        <v>0.14691490116964301</v>
      </c>
      <c r="E11" s="17">
        <v>0.16339797853694901</v>
      </c>
      <c r="F11" s="17"/>
      <c r="G11" s="17">
        <v>0.167041004635202</v>
      </c>
      <c r="H11" s="17">
        <v>0.15906726263530699</v>
      </c>
      <c r="I11" s="17">
        <v>0.148004442259282</v>
      </c>
      <c r="J11" s="17">
        <v>0.18194434704366899</v>
      </c>
      <c r="K11" s="17">
        <v>9.4348542845597794E-2</v>
      </c>
      <c r="L11" s="17">
        <v>0.171588601877222</v>
      </c>
      <c r="M11" s="17"/>
      <c r="N11" s="17">
        <v>0.16052300277737899</v>
      </c>
      <c r="O11" s="17">
        <v>0.174300658533208</v>
      </c>
      <c r="P11" s="17">
        <v>0.13903893700110001</v>
      </c>
      <c r="Q11" s="17">
        <v>0.14714791039003</v>
      </c>
      <c r="R11" s="17"/>
      <c r="S11" s="17">
        <v>0.161689071367485</v>
      </c>
      <c r="T11" s="17">
        <v>0.16140521117607701</v>
      </c>
      <c r="U11" s="17">
        <v>0.16482496510173</v>
      </c>
      <c r="V11" s="17">
        <v>0.13588903283345199</v>
      </c>
      <c r="W11" s="17">
        <v>0.139911097909867</v>
      </c>
      <c r="X11" s="17">
        <v>0.120781951720022</v>
      </c>
      <c r="Y11" s="17">
        <v>0.147398386935957</v>
      </c>
      <c r="Z11" s="17">
        <v>0.223085385119621</v>
      </c>
      <c r="AA11" s="17">
        <v>0.16603580896099701</v>
      </c>
      <c r="AB11" s="17">
        <v>0.16845099315320899</v>
      </c>
      <c r="AC11" s="17">
        <v>0.14726145694306</v>
      </c>
      <c r="AD11" s="17">
        <v>0.15025710032464701</v>
      </c>
      <c r="AE11" s="17"/>
      <c r="AF11" s="17">
        <v>0.26896727062479098</v>
      </c>
      <c r="AG11" s="17">
        <v>0.17158541254971901</v>
      </c>
      <c r="AH11" s="17">
        <v>0.13305813093031901</v>
      </c>
      <c r="AI11" s="17">
        <v>0.13610053292768501</v>
      </c>
      <c r="AJ11" s="17">
        <v>0.173960560293072</v>
      </c>
      <c r="AK11" s="17">
        <v>0.137918319036441</v>
      </c>
      <c r="AL11" s="17">
        <v>0.14906774694689501</v>
      </c>
      <c r="AM11" s="17">
        <v>0.14095943763084501</v>
      </c>
      <c r="AN11" s="17">
        <v>0.24891521767956701</v>
      </c>
      <c r="AO11" s="17">
        <v>0.12242005369689</v>
      </c>
      <c r="AP11" s="17">
        <v>0.174682180035621</v>
      </c>
      <c r="AQ11" s="17">
        <v>0.18189330618927499</v>
      </c>
      <c r="AR11" s="17">
        <v>0.165344754821039</v>
      </c>
      <c r="AS11" s="17">
        <v>8.14905358057193E-2</v>
      </c>
      <c r="AT11" s="17">
        <v>0.110365485850971</v>
      </c>
      <c r="AU11" s="17">
        <v>0.12436262021977799</v>
      </c>
      <c r="AV11" s="17"/>
      <c r="AW11" s="17">
        <v>0.13969445132914601</v>
      </c>
      <c r="AX11" s="17">
        <v>0.162002884163512</v>
      </c>
      <c r="AY11" s="17">
        <v>0.19367370559871</v>
      </c>
      <c r="AZ11" s="17">
        <v>0.130831836492554</v>
      </c>
      <c r="BA11" s="17">
        <v>0.165444209472767</v>
      </c>
      <c r="BB11" s="17"/>
      <c r="BC11" s="17">
        <v>0.16980177361173901</v>
      </c>
      <c r="BD11" s="17">
        <v>0.161502981819553</v>
      </c>
      <c r="BE11" s="17">
        <v>0.16581754799519999</v>
      </c>
      <c r="BF11" s="17">
        <v>0.11524519832318</v>
      </c>
      <c r="BG11" s="17">
        <v>0.113189507631461</v>
      </c>
      <c r="BH11" s="17"/>
      <c r="BI11" s="17">
        <v>0.152828941867617</v>
      </c>
      <c r="BJ11" s="17"/>
      <c r="BK11" s="17">
        <v>0.14498502649516801</v>
      </c>
      <c r="BL11" s="17">
        <v>0.154138783284231</v>
      </c>
      <c r="BM11" s="17">
        <v>0.156008398731593</v>
      </c>
      <c r="BN11" s="17">
        <v>0.25616565800978502</v>
      </c>
      <c r="BO11" s="17"/>
      <c r="BP11" s="17">
        <v>0.151051904044364</v>
      </c>
      <c r="BQ11" s="17">
        <v>0.14882868656987999</v>
      </c>
      <c r="BR11" s="17">
        <v>0.25549925918166499</v>
      </c>
      <c r="BS11" s="17">
        <v>9.8348526534444605E-2</v>
      </c>
      <c r="BT11" s="17">
        <v>0.145512723341156</v>
      </c>
      <c r="BU11" s="17"/>
      <c r="BV11" s="17">
        <v>0.13157453490533</v>
      </c>
      <c r="BW11" s="17">
        <v>0.168412365791206</v>
      </c>
      <c r="BX11" s="17">
        <v>0.19255591374394301</v>
      </c>
      <c r="BY11" s="17">
        <v>0.12188935988548701</v>
      </c>
      <c r="BZ11" s="17">
        <v>0.149765237840466</v>
      </c>
      <c r="CA11" s="17"/>
      <c r="CB11" s="17">
        <v>0.124809207717579</v>
      </c>
      <c r="CC11" s="17">
        <v>0.173829643918294</v>
      </c>
      <c r="CD11" s="17"/>
      <c r="CE11" s="17">
        <v>0.16054051397003999</v>
      </c>
      <c r="CF11" s="17"/>
      <c r="CG11" s="17">
        <v>0.108851883297719</v>
      </c>
    </row>
    <row r="12" spans="2:85" x14ac:dyDescent="0.35">
      <c r="B12" s="18" t="s">
        <v>399</v>
      </c>
      <c r="C12" s="17">
        <v>0.27571218995626801</v>
      </c>
      <c r="D12" s="17">
        <v>0.25018347147430398</v>
      </c>
      <c r="E12" s="17">
        <v>0.30142848221291102</v>
      </c>
      <c r="F12" s="17"/>
      <c r="G12" s="17">
        <v>0.34624936629492598</v>
      </c>
      <c r="H12" s="17">
        <v>0.25922492975204903</v>
      </c>
      <c r="I12" s="17">
        <v>0.34676715520768198</v>
      </c>
      <c r="J12" s="17">
        <v>0.23286848251292</v>
      </c>
      <c r="K12" s="17">
        <v>0.24033928537538299</v>
      </c>
      <c r="L12" s="17">
        <v>0.24314524340483301</v>
      </c>
      <c r="M12" s="17"/>
      <c r="N12" s="17">
        <v>0.26984027946337202</v>
      </c>
      <c r="O12" s="17">
        <v>0.26913750959364102</v>
      </c>
      <c r="P12" s="17">
        <v>0.27253322765981902</v>
      </c>
      <c r="Q12" s="17">
        <v>0.29198136767981903</v>
      </c>
      <c r="R12" s="17"/>
      <c r="S12" s="17">
        <v>0.229073484261133</v>
      </c>
      <c r="T12" s="17">
        <v>0.24637847415036501</v>
      </c>
      <c r="U12" s="17">
        <v>0.28873860318132899</v>
      </c>
      <c r="V12" s="17">
        <v>0.31136670245884202</v>
      </c>
      <c r="W12" s="17">
        <v>0.26614312628473202</v>
      </c>
      <c r="X12" s="17">
        <v>0.27432270710262102</v>
      </c>
      <c r="Y12" s="17">
        <v>0.279264269852325</v>
      </c>
      <c r="Z12" s="17">
        <v>0.26580769402577198</v>
      </c>
      <c r="AA12" s="17">
        <v>0.254196875979533</v>
      </c>
      <c r="AB12" s="17">
        <v>0.32587998307164501</v>
      </c>
      <c r="AC12" s="17">
        <v>0.32403814149626797</v>
      </c>
      <c r="AD12" s="17">
        <v>0.35687602876334501</v>
      </c>
      <c r="AE12" s="17"/>
      <c r="AF12" s="17">
        <v>0.380956570043258</v>
      </c>
      <c r="AG12" s="17">
        <v>0.19854121231938099</v>
      </c>
      <c r="AH12" s="17">
        <v>0.31315880119433998</v>
      </c>
      <c r="AI12" s="17">
        <v>0.26330990649479802</v>
      </c>
      <c r="AJ12" s="17">
        <v>0.32027113639072102</v>
      </c>
      <c r="AK12" s="17">
        <v>0.29317776504436899</v>
      </c>
      <c r="AL12" s="17">
        <v>0.294884135501636</v>
      </c>
      <c r="AM12" s="17">
        <v>0.28213410800856897</v>
      </c>
      <c r="AN12" s="17">
        <v>0.24228652647382101</v>
      </c>
      <c r="AO12" s="17">
        <v>0.23021744390684001</v>
      </c>
      <c r="AP12" s="17">
        <v>0.26800199044852901</v>
      </c>
      <c r="AQ12" s="17">
        <v>0.25637216823855502</v>
      </c>
      <c r="AR12" s="17">
        <v>0.23390706953006399</v>
      </c>
      <c r="AS12" s="17">
        <v>0.29499797598882699</v>
      </c>
      <c r="AT12" s="17">
        <v>0.37016157212091799</v>
      </c>
      <c r="AU12" s="17">
        <v>0.236590381010926</v>
      </c>
      <c r="AV12" s="17"/>
      <c r="AW12" s="17">
        <v>0.26035320857401101</v>
      </c>
      <c r="AX12" s="17">
        <v>0.30211289543576902</v>
      </c>
      <c r="AY12" s="17">
        <v>0.28443089685218298</v>
      </c>
      <c r="AZ12" s="17">
        <v>0.22714605893783801</v>
      </c>
      <c r="BA12" s="17">
        <v>0.13648034845733001</v>
      </c>
      <c r="BB12" s="17"/>
      <c r="BC12" s="17">
        <v>0.22653962468562899</v>
      </c>
      <c r="BD12" s="17">
        <v>0.26919136643297198</v>
      </c>
      <c r="BE12" s="17">
        <v>0.278701104029274</v>
      </c>
      <c r="BF12" s="17">
        <v>0.30735679971792101</v>
      </c>
      <c r="BG12" s="17">
        <v>0.33422849333019899</v>
      </c>
      <c r="BH12" s="17"/>
      <c r="BI12" s="17">
        <v>0.26855598445857198</v>
      </c>
      <c r="BJ12" s="17"/>
      <c r="BK12" s="17">
        <v>0.30586431489037802</v>
      </c>
      <c r="BL12" s="17">
        <v>0.28369099864265401</v>
      </c>
      <c r="BM12" s="17">
        <v>0.26188005610487802</v>
      </c>
      <c r="BN12" s="17">
        <v>0.25892277512246498</v>
      </c>
      <c r="BO12" s="17"/>
      <c r="BP12" s="17">
        <v>0.294777953073877</v>
      </c>
      <c r="BQ12" s="17">
        <v>0.235647806948901</v>
      </c>
      <c r="BR12" s="17">
        <v>0.26700326126787899</v>
      </c>
      <c r="BS12" s="17">
        <v>0.26298481950857699</v>
      </c>
      <c r="BT12" s="17">
        <v>0.37514773760963399</v>
      </c>
      <c r="BU12" s="17"/>
      <c r="BV12" s="17">
        <v>0.30904718583489299</v>
      </c>
      <c r="BW12" s="17">
        <v>0.17322692194523401</v>
      </c>
      <c r="BX12" s="17">
        <v>0.32542696606138699</v>
      </c>
      <c r="BY12" s="17">
        <v>0.25744996145976701</v>
      </c>
      <c r="BZ12" s="17">
        <v>0.35605083264094201</v>
      </c>
      <c r="CA12" s="17"/>
      <c r="CB12" s="17">
        <v>0.238957460186418</v>
      </c>
      <c r="CC12" s="17">
        <v>0.29723905071588802</v>
      </c>
      <c r="CD12" s="17"/>
      <c r="CE12" s="17">
        <v>0.16776819220053399</v>
      </c>
      <c r="CF12" s="17"/>
      <c r="CG12" s="17">
        <v>0.17839054666643001</v>
      </c>
    </row>
    <row r="13" spans="2:85" x14ac:dyDescent="0.35">
      <c r="B13" s="18" t="s">
        <v>400</v>
      </c>
      <c r="C13" s="19">
        <v>0.29887269440484798</v>
      </c>
      <c r="D13" s="19">
        <v>0.29123402304087598</v>
      </c>
      <c r="E13" s="19">
        <v>0.305622114204888</v>
      </c>
      <c r="F13" s="19"/>
      <c r="G13" s="19">
        <v>0.16762316958603299</v>
      </c>
      <c r="H13" s="19">
        <v>0.19137795953662101</v>
      </c>
      <c r="I13" s="19">
        <v>0.23923203649792099</v>
      </c>
      <c r="J13" s="19">
        <v>0.33888729398338702</v>
      </c>
      <c r="K13" s="19">
        <v>0.44261606567902501</v>
      </c>
      <c r="L13" s="19">
        <v>0.39289769712733602</v>
      </c>
      <c r="M13" s="19"/>
      <c r="N13" s="19">
        <v>0.23261047219289499</v>
      </c>
      <c r="O13" s="19">
        <v>0.31187234774606898</v>
      </c>
      <c r="P13" s="19">
        <v>0.33416464568606802</v>
      </c>
      <c r="Q13" s="19">
        <v>0.32682273377664001</v>
      </c>
      <c r="R13" s="19"/>
      <c r="S13" s="19">
        <v>0.203097875998661</v>
      </c>
      <c r="T13" s="19">
        <v>0.35621871922859299</v>
      </c>
      <c r="U13" s="19">
        <v>0.33960853020107501</v>
      </c>
      <c r="V13" s="19">
        <v>0.353607132082147</v>
      </c>
      <c r="W13" s="19">
        <v>0.35270170932199801</v>
      </c>
      <c r="X13" s="19">
        <v>0.33634380047816798</v>
      </c>
      <c r="Y13" s="19">
        <v>0.25568310900642899</v>
      </c>
      <c r="Z13" s="19">
        <v>0.30923749139372297</v>
      </c>
      <c r="AA13" s="19">
        <v>0.28074420264416999</v>
      </c>
      <c r="AB13" s="19">
        <v>0.25918860189376602</v>
      </c>
      <c r="AC13" s="19">
        <v>0.25911937012457098</v>
      </c>
      <c r="AD13" s="19">
        <v>0.34054744878153098</v>
      </c>
      <c r="AE13" s="19"/>
      <c r="AF13" s="19">
        <v>0.245742902031024</v>
      </c>
      <c r="AG13" s="19">
        <v>0.34685782060759801</v>
      </c>
      <c r="AH13" s="19">
        <v>0.34687165677813903</v>
      </c>
      <c r="AI13" s="19">
        <v>0.366259231367839</v>
      </c>
      <c r="AJ13" s="19">
        <v>0.26532678378921898</v>
      </c>
      <c r="AK13" s="19">
        <v>0.29857542169163198</v>
      </c>
      <c r="AL13" s="19">
        <v>0.315265600992224</v>
      </c>
      <c r="AM13" s="19">
        <v>0.326234187178363</v>
      </c>
      <c r="AN13" s="19">
        <v>0.27349207901797901</v>
      </c>
      <c r="AO13" s="19">
        <v>0.31944720046699998</v>
      </c>
      <c r="AP13" s="19">
        <v>0.35745089538853297</v>
      </c>
      <c r="AQ13" s="19">
        <v>0.31515162731412499</v>
      </c>
      <c r="AR13" s="19">
        <v>0.20555631537267</v>
      </c>
      <c r="AS13" s="19">
        <v>0.401668821504156</v>
      </c>
      <c r="AT13" s="19">
        <v>0.103123479631164</v>
      </c>
      <c r="AU13" s="19">
        <v>0.13339098958927001</v>
      </c>
      <c r="AV13" s="19"/>
      <c r="AW13" s="19">
        <v>0.36778499140771598</v>
      </c>
      <c r="AX13" s="19">
        <v>0.28189179417638199</v>
      </c>
      <c r="AY13" s="19">
        <v>0.24873840108991099</v>
      </c>
      <c r="AZ13" s="19">
        <v>0.19542542649559799</v>
      </c>
      <c r="BA13" s="19">
        <v>0.233597396401094</v>
      </c>
      <c r="BB13" s="19"/>
      <c r="BC13" s="19">
        <v>0.14645984464157399</v>
      </c>
      <c r="BD13" s="19">
        <v>0.26496371079947101</v>
      </c>
      <c r="BE13" s="19">
        <v>0.33415332497896799</v>
      </c>
      <c r="BF13" s="19">
        <v>0.37838575345563402</v>
      </c>
      <c r="BG13" s="19">
        <v>0.42245444956920503</v>
      </c>
      <c r="BH13" s="19"/>
      <c r="BI13" s="19">
        <v>0.30960314121411497</v>
      </c>
      <c r="BJ13" s="19"/>
      <c r="BK13" s="19">
        <v>0.264954746221645</v>
      </c>
      <c r="BL13" s="19">
        <v>0.33203911445321799</v>
      </c>
      <c r="BM13" s="19">
        <v>0.29267900935284602</v>
      </c>
      <c r="BN13" s="19">
        <v>0.29966632892864598</v>
      </c>
      <c r="BO13" s="19"/>
      <c r="BP13" s="19">
        <v>0.39328166525046099</v>
      </c>
      <c r="BQ13" s="19">
        <v>0.18643534180848201</v>
      </c>
      <c r="BR13" s="19">
        <v>0.25075094588519498</v>
      </c>
      <c r="BS13" s="19">
        <v>0.50668334429155804</v>
      </c>
      <c r="BT13" s="19">
        <v>0.21515884345649</v>
      </c>
      <c r="BU13" s="19"/>
      <c r="BV13" s="19">
        <v>0.35791099309202001</v>
      </c>
      <c r="BW13" s="19">
        <v>7.8903189329041098E-2</v>
      </c>
      <c r="BX13" s="19">
        <v>0.24985074032059601</v>
      </c>
      <c r="BY13" s="19">
        <v>0.48682432002153098</v>
      </c>
      <c r="BZ13" s="19">
        <v>0.22055359910501901</v>
      </c>
      <c r="CA13" s="19"/>
      <c r="CB13" s="19">
        <v>0.38187787734765899</v>
      </c>
      <c r="CC13" s="19">
        <v>0.25025742701679798</v>
      </c>
      <c r="CD13" s="19"/>
      <c r="CE13" s="19">
        <v>7.5906518317922E-2</v>
      </c>
      <c r="CF13" s="19"/>
      <c r="CG13" s="19">
        <v>0.282838826383011</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G18"/>
  <sheetViews>
    <sheetView showGridLines="0" workbookViewId="0">
      <pane xSplit="2" topLeftCell="C1" activePane="topRight" state="frozen"/>
      <selection activeCell="BJ1" sqref="BJ1:BJ1048576"/>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47" width="10.7265625" customWidth="1"/>
    <col min="48" max="48" width="2.1796875" customWidth="1"/>
    <col min="49" max="53" width="10.7265625" customWidth="1"/>
    <col min="54" max="54" width="2.1796875" customWidth="1"/>
    <col min="55" max="59" width="10.7265625" customWidth="1"/>
    <col min="60" max="60" width="2.1796875" customWidth="1"/>
    <col min="61" max="61" width="10.7265625" customWidth="1"/>
    <col min="62" max="62" width="2.1796875" customWidth="1"/>
    <col min="63" max="66" width="10.7265625" customWidth="1"/>
    <col min="67" max="67" width="2.1796875" customWidth="1"/>
    <col min="68" max="72" width="10.7265625" customWidth="1"/>
    <col min="73" max="73" width="2.1796875" customWidth="1"/>
    <col min="74" max="78" width="10.7265625" customWidth="1"/>
    <col min="79" max="79" width="2.1796875" customWidth="1"/>
    <col min="80" max="81" width="10.7265625" customWidth="1"/>
    <col min="82" max="82" width="2.1796875" customWidth="1"/>
    <col min="83" max="83" width="10.7265625" customWidth="1"/>
    <col min="84" max="84" width="2.1796875" customWidth="1"/>
    <col min="85" max="85" width="10.7265625" customWidth="1"/>
    <col min="86" max="86" width="2.1796875" customWidth="1"/>
  </cols>
  <sheetData>
    <row r="2" spans="2:85" ht="40" customHeight="1" x14ac:dyDescent="0.35">
      <c r="D2" s="27" t="s">
        <v>406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5" spans="2:85" ht="30" customHeight="1" x14ac:dyDescent="0.35">
      <c r="B5" s="15"/>
      <c r="C5" s="15"/>
      <c r="D5" s="26" t="s">
        <v>83</v>
      </c>
      <c r="E5" s="26"/>
      <c r="F5" s="15"/>
      <c r="G5" s="26" t="s">
        <v>84</v>
      </c>
      <c r="H5" s="26"/>
      <c r="I5" s="26"/>
      <c r="J5" s="26"/>
      <c r="K5" s="26"/>
      <c r="L5" s="26"/>
      <c r="M5" s="15"/>
      <c r="N5" s="26" t="s">
        <v>85</v>
      </c>
      <c r="O5" s="26"/>
      <c r="P5" s="26"/>
      <c r="Q5" s="26"/>
      <c r="R5" s="15"/>
      <c r="S5" s="26" t="s">
        <v>86</v>
      </c>
      <c r="T5" s="26"/>
      <c r="U5" s="26"/>
      <c r="V5" s="26"/>
      <c r="W5" s="26"/>
      <c r="X5" s="26"/>
      <c r="Y5" s="26"/>
      <c r="Z5" s="26"/>
      <c r="AA5" s="26"/>
      <c r="AB5" s="26"/>
      <c r="AC5" s="26"/>
      <c r="AD5" s="26"/>
      <c r="AE5" s="15"/>
      <c r="AF5" s="26" t="s">
        <v>87</v>
      </c>
      <c r="AG5" s="26"/>
      <c r="AH5" s="26"/>
      <c r="AI5" s="26"/>
      <c r="AJ5" s="26"/>
      <c r="AK5" s="26"/>
      <c r="AL5" s="26"/>
      <c r="AM5" s="26"/>
      <c r="AN5" s="26"/>
      <c r="AO5" s="26"/>
      <c r="AP5" s="26"/>
      <c r="AQ5" s="26"/>
      <c r="AR5" s="26"/>
      <c r="AS5" s="26"/>
      <c r="AT5" s="26"/>
      <c r="AU5" s="26"/>
      <c r="AV5" s="15"/>
      <c r="AW5" s="26" t="s">
        <v>88</v>
      </c>
      <c r="AX5" s="26"/>
      <c r="AY5" s="26"/>
      <c r="AZ5" s="26"/>
      <c r="BA5" s="26"/>
      <c r="BB5" s="15"/>
      <c r="BC5" s="26" t="s">
        <v>89</v>
      </c>
      <c r="BD5" s="26"/>
      <c r="BE5" s="26"/>
      <c r="BF5" s="26"/>
      <c r="BG5" s="26"/>
      <c r="BH5" s="15"/>
      <c r="BI5" s="15" t="s">
        <v>90</v>
      </c>
      <c r="BJ5" s="15"/>
      <c r="BK5" s="26" t="s">
        <v>91</v>
      </c>
      <c r="BL5" s="26"/>
      <c r="BM5" s="26"/>
      <c r="BN5" s="26"/>
      <c r="BO5" s="15"/>
      <c r="BP5" s="26" t="s">
        <v>92</v>
      </c>
      <c r="BQ5" s="26"/>
      <c r="BR5" s="26"/>
      <c r="BS5" s="26"/>
      <c r="BT5" s="26"/>
      <c r="BU5" s="15"/>
      <c r="BV5" s="26" t="s">
        <v>93</v>
      </c>
      <c r="BW5" s="26"/>
      <c r="BX5" s="26"/>
      <c r="BY5" s="26"/>
      <c r="BZ5" s="26"/>
      <c r="CA5" s="15"/>
      <c r="CB5" s="26" t="s">
        <v>94</v>
      </c>
      <c r="CC5" s="26"/>
      <c r="CD5" s="15"/>
      <c r="CE5" s="26" t="s">
        <v>95</v>
      </c>
      <c r="CF5" s="15"/>
      <c r="CG5" s="26" t="s">
        <v>96</v>
      </c>
    </row>
    <row r="6" spans="2:85"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Y6" s="12" t="s">
        <v>61</v>
      </c>
      <c r="AZ6" s="12" t="s">
        <v>62</v>
      </c>
      <c r="BA6" s="12" t="s">
        <v>63</v>
      </c>
      <c r="BC6" s="12" t="s">
        <v>64</v>
      </c>
      <c r="BD6" s="12" t="s">
        <v>65</v>
      </c>
      <c r="BE6" s="12" t="s">
        <v>66</v>
      </c>
      <c r="BF6" s="12" t="s">
        <v>67</v>
      </c>
      <c r="BG6" s="12" t="s">
        <v>68</v>
      </c>
      <c r="BI6" s="12" t="s">
        <v>69</v>
      </c>
      <c r="BK6" s="12" t="s">
        <v>71</v>
      </c>
      <c r="BL6" s="12" t="s">
        <v>72</v>
      </c>
      <c r="BM6" s="12" t="s">
        <v>73</v>
      </c>
      <c r="BN6" s="12" t="s">
        <v>74</v>
      </c>
      <c r="BP6" s="12" t="s">
        <v>75</v>
      </c>
      <c r="BQ6" s="12" t="s">
        <v>76</v>
      </c>
      <c r="BR6" s="12" t="s">
        <v>77</v>
      </c>
      <c r="BS6" s="12" t="s">
        <v>78</v>
      </c>
      <c r="BT6" s="12" t="s">
        <v>79</v>
      </c>
      <c r="BV6" s="12" t="s">
        <v>80</v>
      </c>
      <c r="BW6" s="12" t="s">
        <v>81</v>
      </c>
      <c r="BX6" s="12" t="s">
        <v>77</v>
      </c>
      <c r="BY6" s="12" t="s">
        <v>78</v>
      </c>
      <c r="BZ6" s="12" t="s">
        <v>82</v>
      </c>
      <c r="CB6" s="12" t="s">
        <v>69</v>
      </c>
      <c r="CC6" s="12" t="s">
        <v>70</v>
      </c>
      <c r="CE6" s="12" t="s">
        <v>69</v>
      </c>
      <c r="CG6" s="12" t="s">
        <v>69</v>
      </c>
    </row>
    <row r="7" spans="2:85" ht="30" customHeight="1" x14ac:dyDescent="0.35">
      <c r="B7" s="10" t="s">
        <v>19</v>
      </c>
      <c r="C7" s="10">
        <v>2004</v>
      </c>
      <c r="D7" s="10">
        <v>988</v>
      </c>
      <c r="E7" s="10">
        <v>1013</v>
      </c>
      <c r="F7" s="10"/>
      <c r="G7" s="10">
        <v>141</v>
      </c>
      <c r="H7" s="10">
        <v>373</v>
      </c>
      <c r="I7" s="10">
        <v>364</v>
      </c>
      <c r="J7" s="10">
        <v>352</v>
      </c>
      <c r="K7" s="10">
        <v>318</v>
      </c>
      <c r="L7" s="10">
        <v>456</v>
      </c>
      <c r="M7" s="10"/>
      <c r="N7" s="10">
        <v>603</v>
      </c>
      <c r="O7" s="10">
        <v>540</v>
      </c>
      <c r="P7" s="10">
        <v>419</v>
      </c>
      <c r="Q7" s="10">
        <v>438</v>
      </c>
      <c r="R7" s="10"/>
      <c r="S7" s="10">
        <v>302</v>
      </c>
      <c r="T7" s="10">
        <v>284</v>
      </c>
      <c r="U7" s="10">
        <v>179</v>
      </c>
      <c r="V7" s="10">
        <v>165</v>
      </c>
      <c r="W7" s="10">
        <v>155</v>
      </c>
      <c r="X7" s="10">
        <v>186</v>
      </c>
      <c r="Y7" s="10">
        <v>163</v>
      </c>
      <c r="Z7" s="10">
        <v>68</v>
      </c>
      <c r="AA7" s="10">
        <v>233</v>
      </c>
      <c r="AB7" s="10">
        <v>138</v>
      </c>
      <c r="AC7" s="10">
        <v>98</v>
      </c>
      <c r="AD7" s="10">
        <v>33</v>
      </c>
      <c r="AE7" s="10"/>
      <c r="AF7" s="10">
        <v>22</v>
      </c>
      <c r="AG7" s="10">
        <v>70</v>
      </c>
      <c r="AH7" s="10">
        <v>148</v>
      </c>
      <c r="AI7" s="10">
        <v>117</v>
      </c>
      <c r="AJ7" s="10">
        <v>158</v>
      </c>
      <c r="AK7" s="10">
        <v>216</v>
      </c>
      <c r="AL7" s="10">
        <v>183</v>
      </c>
      <c r="AM7" s="10">
        <v>156</v>
      </c>
      <c r="AN7" s="10">
        <v>124</v>
      </c>
      <c r="AO7" s="10">
        <v>100</v>
      </c>
      <c r="AP7" s="10">
        <v>180</v>
      </c>
      <c r="AQ7" s="10">
        <v>122</v>
      </c>
      <c r="AR7" s="10">
        <v>105</v>
      </c>
      <c r="AS7" s="10">
        <v>47</v>
      </c>
      <c r="AT7" s="10">
        <v>51</v>
      </c>
      <c r="AU7" s="10">
        <v>151</v>
      </c>
      <c r="AV7" s="10"/>
      <c r="AW7" s="10">
        <v>477</v>
      </c>
      <c r="AX7" s="10">
        <v>428</v>
      </c>
      <c r="AY7" s="10">
        <v>542</v>
      </c>
      <c r="AZ7" s="10">
        <v>236</v>
      </c>
      <c r="BA7" s="10">
        <v>49</v>
      </c>
      <c r="BB7" s="10"/>
      <c r="BC7" s="10">
        <v>197</v>
      </c>
      <c r="BD7" s="10">
        <v>731</v>
      </c>
      <c r="BE7" s="10">
        <v>726</v>
      </c>
      <c r="BF7" s="10">
        <v>287</v>
      </c>
      <c r="BG7" s="10">
        <v>63</v>
      </c>
      <c r="BH7" s="10"/>
      <c r="BI7" s="10">
        <v>1621</v>
      </c>
      <c r="BJ7" s="10"/>
      <c r="BK7" s="10">
        <v>334</v>
      </c>
      <c r="BL7" s="10">
        <v>567</v>
      </c>
      <c r="BM7" s="10">
        <v>1066</v>
      </c>
      <c r="BN7" s="10">
        <v>37</v>
      </c>
      <c r="BO7" s="10"/>
      <c r="BP7" s="10">
        <v>364</v>
      </c>
      <c r="BQ7" s="10">
        <v>742</v>
      </c>
      <c r="BR7" s="10">
        <v>153</v>
      </c>
      <c r="BS7" s="10">
        <v>252</v>
      </c>
      <c r="BT7" s="10">
        <v>131</v>
      </c>
      <c r="BU7" s="10"/>
      <c r="BV7" s="10">
        <v>312</v>
      </c>
      <c r="BW7" s="10">
        <v>425</v>
      </c>
      <c r="BX7" s="10">
        <v>196</v>
      </c>
      <c r="BY7" s="10">
        <v>472</v>
      </c>
      <c r="BZ7" s="10">
        <v>208</v>
      </c>
      <c r="CA7" s="10"/>
      <c r="CB7" s="10">
        <v>749</v>
      </c>
      <c r="CC7" s="10">
        <v>1255</v>
      </c>
      <c r="CD7" s="10"/>
      <c r="CE7" s="10">
        <v>376</v>
      </c>
      <c r="CF7" s="10"/>
      <c r="CG7" s="10">
        <v>186</v>
      </c>
    </row>
    <row r="8" spans="2:85" ht="30" customHeight="1" x14ac:dyDescent="0.35">
      <c r="B8" s="11" t="s">
        <v>20</v>
      </c>
      <c r="C8" s="11">
        <v>2004</v>
      </c>
      <c r="D8" s="11">
        <v>988</v>
      </c>
      <c r="E8" s="11">
        <v>1013</v>
      </c>
      <c r="F8" s="11"/>
      <c r="G8" s="11">
        <v>279</v>
      </c>
      <c r="H8" s="11">
        <v>341</v>
      </c>
      <c r="I8" s="11">
        <v>341</v>
      </c>
      <c r="J8" s="11">
        <v>341</v>
      </c>
      <c r="K8" s="11">
        <v>281</v>
      </c>
      <c r="L8" s="11">
        <v>420</v>
      </c>
      <c r="M8" s="11"/>
      <c r="N8" s="11">
        <v>540</v>
      </c>
      <c r="O8" s="11">
        <v>520</v>
      </c>
      <c r="P8" s="11">
        <v>440</v>
      </c>
      <c r="Q8" s="11">
        <v>500</v>
      </c>
      <c r="R8" s="11"/>
      <c r="S8" s="11">
        <v>281</v>
      </c>
      <c r="T8" s="11">
        <v>261</v>
      </c>
      <c r="U8" s="11">
        <v>160</v>
      </c>
      <c r="V8" s="11">
        <v>180</v>
      </c>
      <c r="W8" s="11">
        <v>140</v>
      </c>
      <c r="X8" s="11">
        <v>180</v>
      </c>
      <c r="Y8" s="11">
        <v>160</v>
      </c>
      <c r="Z8" s="11">
        <v>80</v>
      </c>
      <c r="AA8" s="11">
        <v>221</v>
      </c>
      <c r="AB8" s="11">
        <v>181</v>
      </c>
      <c r="AC8" s="11">
        <v>100</v>
      </c>
      <c r="AD8" s="11">
        <v>60</v>
      </c>
      <c r="AE8" s="11"/>
      <c r="AF8" s="11">
        <v>24</v>
      </c>
      <c r="AG8" s="11">
        <v>79</v>
      </c>
      <c r="AH8" s="11">
        <v>153</v>
      </c>
      <c r="AI8" s="11">
        <v>124</v>
      </c>
      <c r="AJ8" s="11">
        <v>168</v>
      </c>
      <c r="AK8" s="11">
        <v>226</v>
      </c>
      <c r="AL8" s="11">
        <v>190</v>
      </c>
      <c r="AM8" s="11">
        <v>151</v>
      </c>
      <c r="AN8" s="11">
        <v>126</v>
      </c>
      <c r="AO8" s="11">
        <v>96</v>
      </c>
      <c r="AP8" s="11">
        <v>179</v>
      </c>
      <c r="AQ8" s="11">
        <v>113</v>
      </c>
      <c r="AR8" s="11">
        <v>99</v>
      </c>
      <c r="AS8" s="11">
        <v>42</v>
      </c>
      <c r="AT8" s="11">
        <v>48</v>
      </c>
      <c r="AU8" s="11">
        <v>130</v>
      </c>
      <c r="AV8" s="11"/>
      <c r="AW8" s="11">
        <v>489</v>
      </c>
      <c r="AX8" s="11">
        <v>462</v>
      </c>
      <c r="AY8" s="11">
        <v>528</v>
      </c>
      <c r="AZ8" s="11">
        <v>216</v>
      </c>
      <c r="BA8" s="11">
        <v>43</v>
      </c>
      <c r="BB8" s="11"/>
      <c r="BC8" s="11">
        <v>214</v>
      </c>
      <c r="BD8" s="11">
        <v>710</v>
      </c>
      <c r="BE8" s="11">
        <v>726</v>
      </c>
      <c r="BF8" s="11">
        <v>287</v>
      </c>
      <c r="BG8" s="11">
        <v>66</v>
      </c>
      <c r="BH8" s="11"/>
      <c r="BI8" s="11">
        <v>1609</v>
      </c>
      <c r="BJ8" s="11"/>
      <c r="BK8" s="11">
        <v>356</v>
      </c>
      <c r="BL8" s="11">
        <v>558</v>
      </c>
      <c r="BM8" s="11">
        <v>1045</v>
      </c>
      <c r="BN8" s="11">
        <v>44</v>
      </c>
      <c r="BO8" s="11"/>
      <c r="BP8" s="11">
        <v>336</v>
      </c>
      <c r="BQ8" s="11">
        <v>725</v>
      </c>
      <c r="BR8" s="11">
        <v>143</v>
      </c>
      <c r="BS8" s="11">
        <v>250</v>
      </c>
      <c r="BT8" s="11">
        <v>151</v>
      </c>
      <c r="BU8" s="11"/>
      <c r="BV8" s="11">
        <v>285</v>
      </c>
      <c r="BW8" s="11">
        <v>428</v>
      </c>
      <c r="BX8" s="11">
        <v>186</v>
      </c>
      <c r="BY8" s="11">
        <v>461</v>
      </c>
      <c r="BZ8" s="11">
        <v>240</v>
      </c>
      <c r="CA8" s="11"/>
      <c r="CB8" s="11">
        <v>740</v>
      </c>
      <c r="CC8" s="11">
        <v>1264</v>
      </c>
      <c r="CD8" s="11"/>
      <c r="CE8" s="11">
        <v>376</v>
      </c>
      <c r="CF8" s="11"/>
      <c r="CG8" s="11">
        <v>186</v>
      </c>
    </row>
    <row r="9" spans="2:85" x14ac:dyDescent="0.35">
      <c r="B9" s="18" t="s">
        <v>396</v>
      </c>
      <c r="C9" s="17">
        <v>0.13299656866207399</v>
      </c>
      <c r="D9" s="17">
        <v>0.147149704512157</v>
      </c>
      <c r="E9" s="17">
        <v>0.11958714051992</v>
      </c>
      <c r="F9" s="17"/>
      <c r="G9" s="17">
        <v>0.144303134616976</v>
      </c>
      <c r="H9" s="17">
        <v>0.21778793196690399</v>
      </c>
      <c r="I9" s="17">
        <v>0.14376710945499299</v>
      </c>
      <c r="J9" s="17">
        <v>9.4956838681483399E-2</v>
      </c>
      <c r="K9" s="17">
        <v>0.11306657237869799</v>
      </c>
      <c r="L9" s="17">
        <v>9.2090962918276204E-2</v>
      </c>
      <c r="M9" s="17"/>
      <c r="N9" s="17">
        <v>0.149914457723237</v>
      </c>
      <c r="O9" s="17">
        <v>0.115146196458995</v>
      </c>
      <c r="P9" s="17">
        <v>0.131388812627317</v>
      </c>
      <c r="Q9" s="17">
        <v>0.13576843342710199</v>
      </c>
      <c r="R9" s="17"/>
      <c r="S9" s="17">
        <v>0.17888953637136301</v>
      </c>
      <c r="T9" s="17">
        <v>0.10952508994198799</v>
      </c>
      <c r="U9" s="17">
        <v>0.115042809862701</v>
      </c>
      <c r="V9" s="17">
        <v>0.116522162965781</v>
      </c>
      <c r="W9" s="17">
        <v>6.3808946139681993E-2</v>
      </c>
      <c r="X9" s="17">
        <v>0.133754312736027</v>
      </c>
      <c r="Y9" s="17">
        <v>0.121151968265669</v>
      </c>
      <c r="Z9" s="17">
        <v>0.12949902816922201</v>
      </c>
      <c r="AA9" s="17">
        <v>0.144537780028169</v>
      </c>
      <c r="AB9" s="17">
        <v>0.192308298538687</v>
      </c>
      <c r="AC9" s="17">
        <v>0.16699052347979401</v>
      </c>
      <c r="AD9" s="17">
        <v>3.5194983575615901E-2</v>
      </c>
      <c r="AE9" s="17"/>
      <c r="AF9" s="17">
        <v>0.11438437864154299</v>
      </c>
      <c r="AG9" s="17">
        <v>0.157352846074961</v>
      </c>
      <c r="AH9" s="17">
        <v>0.119303288449688</v>
      </c>
      <c r="AI9" s="17">
        <v>0.15707009034283301</v>
      </c>
      <c r="AJ9" s="17">
        <v>0.12844480577526199</v>
      </c>
      <c r="AK9" s="17">
        <v>0.15193671532146499</v>
      </c>
      <c r="AL9" s="17">
        <v>9.69248596407708E-2</v>
      </c>
      <c r="AM9" s="17">
        <v>0.12566390152476201</v>
      </c>
      <c r="AN9" s="17">
        <v>8.2983170614902596E-2</v>
      </c>
      <c r="AO9" s="17">
        <v>3.5464037740319101E-2</v>
      </c>
      <c r="AP9" s="17">
        <v>0.13817013993653199</v>
      </c>
      <c r="AQ9" s="17">
        <v>0.164026403955331</v>
      </c>
      <c r="AR9" s="17">
        <v>8.49083165740981E-2</v>
      </c>
      <c r="AS9" s="17">
        <v>0.13381554845167001</v>
      </c>
      <c r="AT9" s="17">
        <v>0.18343478659762799</v>
      </c>
      <c r="AU9" s="17">
        <v>0.26139566630716699</v>
      </c>
      <c r="AV9" s="17"/>
      <c r="AW9" s="17">
        <v>0.103536283001323</v>
      </c>
      <c r="AX9" s="17">
        <v>0.10873988906342399</v>
      </c>
      <c r="AY9" s="17">
        <v>0.134491248704736</v>
      </c>
      <c r="AZ9" s="17">
        <v>0.22406277781595399</v>
      </c>
      <c r="BA9" s="17">
        <v>0.36759931393221301</v>
      </c>
      <c r="BB9" s="17"/>
      <c r="BC9" s="17">
        <v>0.204702133312373</v>
      </c>
      <c r="BD9" s="17">
        <v>0.114510715254068</v>
      </c>
      <c r="BE9" s="17">
        <v>0.123115419924839</v>
      </c>
      <c r="BF9" s="17">
        <v>0.123121390080334</v>
      </c>
      <c r="BG9" s="17">
        <v>0.251042565475042</v>
      </c>
      <c r="BH9" s="17"/>
      <c r="BI9" s="17">
        <v>0.13028050640487801</v>
      </c>
      <c r="BJ9" s="17"/>
      <c r="BK9" s="17">
        <v>0.144899958714236</v>
      </c>
      <c r="BL9" s="17">
        <v>0.108808423428012</v>
      </c>
      <c r="BM9" s="17">
        <v>0.14429458555577199</v>
      </c>
      <c r="BN9" s="17">
        <v>7.5122078541842899E-2</v>
      </c>
      <c r="BO9" s="17"/>
      <c r="BP9" s="17">
        <v>9.8557535823160694E-2</v>
      </c>
      <c r="BQ9" s="17">
        <v>0.17065629907794</v>
      </c>
      <c r="BR9" s="17">
        <v>0.11071683511991499</v>
      </c>
      <c r="BS9" s="17">
        <v>9.6179856672827094E-2</v>
      </c>
      <c r="BT9" s="17">
        <v>0.114979337898058</v>
      </c>
      <c r="BU9" s="17"/>
      <c r="BV9" s="17">
        <v>0.122964370560151</v>
      </c>
      <c r="BW9" s="17">
        <v>0.18429638979579099</v>
      </c>
      <c r="BX9" s="17">
        <v>0.134145563017322</v>
      </c>
      <c r="BY9" s="17">
        <v>0.1024396767543</v>
      </c>
      <c r="BZ9" s="17">
        <v>0.122121290728316</v>
      </c>
      <c r="CA9" s="17"/>
      <c r="CB9" s="17">
        <v>0.14656992155073201</v>
      </c>
      <c r="CC9" s="17">
        <v>0.12504679785692899</v>
      </c>
      <c r="CD9" s="17"/>
      <c r="CE9" s="17">
        <v>0.19547493492573101</v>
      </c>
      <c r="CF9" s="17"/>
      <c r="CG9" s="17">
        <v>0.237017134120447</v>
      </c>
    </row>
    <row r="10" spans="2:85" x14ac:dyDescent="0.35">
      <c r="B10" s="18" t="s">
        <v>397</v>
      </c>
      <c r="C10" s="17">
        <v>0.32559245941067499</v>
      </c>
      <c r="D10" s="17">
        <v>0.30903725278848698</v>
      </c>
      <c r="E10" s="17">
        <v>0.341686320884589</v>
      </c>
      <c r="F10" s="17"/>
      <c r="G10" s="17">
        <v>0.34885794711943902</v>
      </c>
      <c r="H10" s="17">
        <v>0.38338609475124902</v>
      </c>
      <c r="I10" s="17">
        <v>0.37735780050142598</v>
      </c>
      <c r="J10" s="17">
        <v>0.32610123433065702</v>
      </c>
      <c r="K10" s="17">
        <v>0.264684982393042</v>
      </c>
      <c r="L10" s="17">
        <v>0.261547064795769</v>
      </c>
      <c r="M10" s="17"/>
      <c r="N10" s="17">
        <v>0.31626073122644799</v>
      </c>
      <c r="O10" s="17">
        <v>0.34034661770242802</v>
      </c>
      <c r="P10" s="17">
        <v>0.33506081647208602</v>
      </c>
      <c r="Q10" s="17">
        <v>0.314598986687459</v>
      </c>
      <c r="R10" s="17"/>
      <c r="S10" s="17">
        <v>0.33630060418469898</v>
      </c>
      <c r="T10" s="17">
        <v>0.34982781585045603</v>
      </c>
      <c r="U10" s="17">
        <v>0.29377243613260501</v>
      </c>
      <c r="V10" s="17">
        <v>0.30064914629661998</v>
      </c>
      <c r="W10" s="17">
        <v>0.28926696973946903</v>
      </c>
      <c r="X10" s="17">
        <v>0.26941118847649498</v>
      </c>
      <c r="Y10" s="17">
        <v>0.398078082329413</v>
      </c>
      <c r="Z10" s="17">
        <v>0.25680983449803801</v>
      </c>
      <c r="AA10" s="17">
        <v>0.33118536354049499</v>
      </c>
      <c r="AB10" s="17">
        <v>0.35240025457698798</v>
      </c>
      <c r="AC10" s="17">
        <v>0.33089632188169799</v>
      </c>
      <c r="AD10" s="17">
        <v>0.371143974373569</v>
      </c>
      <c r="AE10" s="17"/>
      <c r="AF10" s="17">
        <v>0.201054635372756</v>
      </c>
      <c r="AG10" s="17">
        <v>0.24946067327972299</v>
      </c>
      <c r="AH10" s="17">
        <v>0.36431509099189402</v>
      </c>
      <c r="AI10" s="17">
        <v>0.30844557886182</v>
      </c>
      <c r="AJ10" s="17">
        <v>0.38817591901043402</v>
      </c>
      <c r="AK10" s="17">
        <v>0.38288205687892601</v>
      </c>
      <c r="AL10" s="17">
        <v>0.267213682142867</v>
      </c>
      <c r="AM10" s="17">
        <v>0.333363671971108</v>
      </c>
      <c r="AN10" s="17">
        <v>0.337344800601728</v>
      </c>
      <c r="AO10" s="17">
        <v>0.38071137513994102</v>
      </c>
      <c r="AP10" s="17">
        <v>0.27206923005849198</v>
      </c>
      <c r="AQ10" s="17">
        <v>0.299365114971052</v>
      </c>
      <c r="AR10" s="17">
        <v>0.37261596932533603</v>
      </c>
      <c r="AS10" s="17">
        <v>0.25933471856665902</v>
      </c>
      <c r="AT10" s="17">
        <v>0.30300565930125201</v>
      </c>
      <c r="AU10" s="17">
        <v>0.33078718482627101</v>
      </c>
      <c r="AV10" s="17"/>
      <c r="AW10" s="17">
        <v>0.31908276651454398</v>
      </c>
      <c r="AX10" s="17">
        <v>0.34286877602426602</v>
      </c>
      <c r="AY10" s="17">
        <v>0.342859983451618</v>
      </c>
      <c r="AZ10" s="17">
        <v>0.33093652893736802</v>
      </c>
      <c r="BA10" s="17">
        <v>0.354138159040983</v>
      </c>
      <c r="BB10" s="17"/>
      <c r="BC10" s="17">
        <v>0.29793107202434699</v>
      </c>
      <c r="BD10" s="17">
        <v>0.31948727739299299</v>
      </c>
      <c r="BE10" s="17">
        <v>0.34354103653097501</v>
      </c>
      <c r="BF10" s="17">
        <v>0.33886312787398198</v>
      </c>
      <c r="BG10" s="17">
        <v>0.226029238913105</v>
      </c>
      <c r="BH10" s="17"/>
      <c r="BI10" s="17">
        <v>0.31797832445719898</v>
      </c>
      <c r="BJ10" s="17"/>
      <c r="BK10" s="17">
        <v>0.34120303328431101</v>
      </c>
      <c r="BL10" s="17">
        <v>0.31774896714468598</v>
      </c>
      <c r="BM10" s="17">
        <v>0.32791558189876702</v>
      </c>
      <c r="BN10" s="17">
        <v>0.24343817359161599</v>
      </c>
      <c r="BO10" s="17"/>
      <c r="BP10" s="17">
        <v>0.27830899018684402</v>
      </c>
      <c r="BQ10" s="17">
        <v>0.35647606799301301</v>
      </c>
      <c r="BR10" s="17">
        <v>0.306376963540689</v>
      </c>
      <c r="BS10" s="17">
        <v>0.25458440180453801</v>
      </c>
      <c r="BT10" s="17">
        <v>0.39265915770486198</v>
      </c>
      <c r="BU10" s="17"/>
      <c r="BV10" s="17">
        <v>0.26924054285225402</v>
      </c>
      <c r="BW10" s="17">
        <v>0.40847123093856502</v>
      </c>
      <c r="BX10" s="17">
        <v>0.32175378732298099</v>
      </c>
      <c r="BY10" s="17">
        <v>0.26741035067257501</v>
      </c>
      <c r="BZ10" s="17">
        <v>0.39874636237134098</v>
      </c>
      <c r="CA10" s="17"/>
      <c r="CB10" s="17">
        <v>0.278876878003462</v>
      </c>
      <c r="CC10" s="17">
        <v>0.35295328678051002</v>
      </c>
      <c r="CD10" s="17"/>
      <c r="CE10" s="17">
        <v>0.38435502741349598</v>
      </c>
      <c r="CF10" s="17"/>
      <c r="CG10" s="17">
        <v>0.31712853665776902</v>
      </c>
    </row>
    <row r="11" spans="2:85" x14ac:dyDescent="0.35">
      <c r="B11" s="18" t="s">
        <v>398</v>
      </c>
      <c r="C11" s="17">
        <v>0.35230335150336201</v>
      </c>
      <c r="D11" s="17">
        <v>0.34326269328909798</v>
      </c>
      <c r="E11" s="17">
        <v>0.36078716578282499</v>
      </c>
      <c r="F11" s="17"/>
      <c r="G11" s="17">
        <v>0.27379878148341602</v>
      </c>
      <c r="H11" s="17">
        <v>0.18530160463130099</v>
      </c>
      <c r="I11" s="17">
        <v>0.25693559774917402</v>
      </c>
      <c r="J11" s="17">
        <v>0.38398378807893901</v>
      </c>
      <c r="K11" s="17">
        <v>0.474277978164235</v>
      </c>
      <c r="L11" s="17">
        <v>0.51008849693737701</v>
      </c>
      <c r="M11" s="17"/>
      <c r="N11" s="17">
        <v>0.38109366992358601</v>
      </c>
      <c r="O11" s="17">
        <v>0.37784992252250199</v>
      </c>
      <c r="P11" s="17">
        <v>0.327921303498657</v>
      </c>
      <c r="Q11" s="17">
        <v>0.31609012986464102</v>
      </c>
      <c r="R11" s="17"/>
      <c r="S11" s="17">
        <v>0.29946203839746</v>
      </c>
      <c r="T11" s="17">
        <v>0.40110125818162101</v>
      </c>
      <c r="U11" s="17">
        <v>0.42419041058324403</v>
      </c>
      <c r="V11" s="17">
        <v>0.347019845375444</v>
      </c>
      <c r="W11" s="17">
        <v>0.44383519754509698</v>
      </c>
      <c r="X11" s="17">
        <v>0.33784730574551303</v>
      </c>
      <c r="Y11" s="17">
        <v>0.33213449859160299</v>
      </c>
      <c r="Z11" s="17">
        <v>0.342821689387037</v>
      </c>
      <c r="AA11" s="17">
        <v>0.32601243288889697</v>
      </c>
      <c r="AB11" s="17">
        <v>0.30770111708671799</v>
      </c>
      <c r="AC11" s="17">
        <v>0.33745423874369201</v>
      </c>
      <c r="AD11" s="17">
        <v>0.36374594491448597</v>
      </c>
      <c r="AE11" s="17"/>
      <c r="AF11" s="17">
        <v>0.26445334774782903</v>
      </c>
      <c r="AG11" s="17">
        <v>0.42324416681961702</v>
      </c>
      <c r="AH11" s="17">
        <v>0.35134613939078402</v>
      </c>
      <c r="AI11" s="17">
        <v>0.299460302802663</v>
      </c>
      <c r="AJ11" s="17">
        <v>0.29043142845770697</v>
      </c>
      <c r="AK11" s="17">
        <v>0.33013165077242601</v>
      </c>
      <c r="AL11" s="17">
        <v>0.33763583227573102</v>
      </c>
      <c r="AM11" s="17">
        <v>0.40046795601080798</v>
      </c>
      <c r="AN11" s="17">
        <v>0.37545779818717601</v>
      </c>
      <c r="AO11" s="17">
        <v>0.36174214154155598</v>
      </c>
      <c r="AP11" s="17">
        <v>0.36949997552245201</v>
      </c>
      <c r="AQ11" s="17">
        <v>0.39141306018091199</v>
      </c>
      <c r="AR11" s="17">
        <v>0.39365521099193201</v>
      </c>
      <c r="AS11" s="17">
        <v>0.44490967070344201</v>
      </c>
      <c r="AT11" s="17">
        <v>0.264006878288221</v>
      </c>
      <c r="AU11" s="17">
        <v>0.29612997350709802</v>
      </c>
      <c r="AV11" s="17"/>
      <c r="AW11" s="17">
        <v>0.369499805805173</v>
      </c>
      <c r="AX11" s="17">
        <v>0.37016659846722499</v>
      </c>
      <c r="AY11" s="17">
        <v>0.36979776746255999</v>
      </c>
      <c r="AZ11" s="17">
        <v>0.25269067963727199</v>
      </c>
      <c r="BA11" s="17">
        <v>0.14851849676513401</v>
      </c>
      <c r="BB11" s="17"/>
      <c r="BC11" s="17">
        <v>0.244919172914666</v>
      </c>
      <c r="BD11" s="17">
        <v>0.40301666229187899</v>
      </c>
      <c r="BE11" s="17">
        <v>0.35518365937548702</v>
      </c>
      <c r="BF11" s="17">
        <v>0.31308916049465302</v>
      </c>
      <c r="BG11" s="17">
        <v>0.293254327687762</v>
      </c>
      <c r="BH11" s="17"/>
      <c r="BI11" s="17">
        <v>0.35542909254392602</v>
      </c>
      <c r="BJ11" s="17"/>
      <c r="BK11" s="17">
        <v>0.30514814393201001</v>
      </c>
      <c r="BL11" s="17">
        <v>0.42295429375961702</v>
      </c>
      <c r="BM11" s="17">
        <v>0.32624525824806999</v>
      </c>
      <c r="BN11" s="17">
        <v>0.45659923777731198</v>
      </c>
      <c r="BO11" s="17"/>
      <c r="BP11" s="17">
        <v>0.430901671004008</v>
      </c>
      <c r="BQ11" s="17">
        <v>0.30845472181886402</v>
      </c>
      <c r="BR11" s="17">
        <v>0.44175603149195403</v>
      </c>
      <c r="BS11" s="17">
        <v>0.37665557821996298</v>
      </c>
      <c r="BT11" s="17">
        <v>0.25307477729432898</v>
      </c>
      <c r="BU11" s="17"/>
      <c r="BV11" s="17">
        <v>0.40470864249618199</v>
      </c>
      <c r="BW11" s="17">
        <v>0.23847440526366001</v>
      </c>
      <c r="BX11" s="17">
        <v>0.409285173400257</v>
      </c>
      <c r="BY11" s="17">
        <v>0.40325399600306</v>
      </c>
      <c r="BZ11" s="17">
        <v>0.27498298263735999</v>
      </c>
      <c r="CA11" s="17"/>
      <c r="CB11" s="17">
        <v>0.34910594250481197</v>
      </c>
      <c r="CC11" s="17">
        <v>0.354176040507861</v>
      </c>
      <c r="CD11" s="17"/>
      <c r="CE11" s="17">
        <v>0.25119622633189498</v>
      </c>
      <c r="CF11" s="17"/>
      <c r="CG11" s="17">
        <v>0.25340252483764603</v>
      </c>
    </row>
    <row r="12" spans="2:85" x14ac:dyDescent="0.35">
      <c r="B12" s="18" t="s">
        <v>399</v>
      </c>
      <c r="C12" s="17">
        <v>0.13202612459472801</v>
      </c>
      <c r="D12" s="17">
        <v>0.137121367829867</v>
      </c>
      <c r="E12" s="17">
        <v>0.12744815969109</v>
      </c>
      <c r="F12" s="17"/>
      <c r="G12" s="17">
        <v>0.16808254890055199</v>
      </c>
      <c r="H12" s="17">
        <v>0.167643086793278</v>
      </c>
      <c r="I12" s="17">
        <v>0.179066826699943</v>
      </c>
      <c r="J12" s="17">
        <v>0.111814254831587</v>
      </c>
      <c r="K12" s="17">
        <v>0.100760880499515</v>
      </c>
      <c r="L12" s="17">
        <v>7.8334112308170806E-2</v>
      </c>
      <c r="M12" s="17"/>
      <c r="N12" s="17">
        <v>0.114391356262497</v>
      </c>
      <c r="O12" s="17">
        <v>0.118224338866755</v>
      </c>
      <c r="P12" s="17">
        <v>0.13289010652574301</v>
      </c>
      <c r="Q12" s="17">
        <v>0.16380809892166301</v>
      </c>
      <c r="R12" s="17"/>
      <c r="S12" s="17">
        <v>0.116545350031498</v>
      </c>
      <c r="T12" s="17">
        <v>9.5702189369135895E-2</v>
      </c>
      <c r="U12" s="17">
        <v>9.6873487125092E-2</v>
      </c>
      <c r="V12" s="17">
        <v>0.136518256726256</v>
      </c>
      <c r="W12" s="17">
        <v>0.16662503260959399</v>
      </c>
      <c r="X12" s="17">
        <v>0.194051638336565</v>
      </c>
      <c r="Y12" s="17">
        <v>0.12000608469702501</v>
      </c>
      <c r="Z12" s="17">
        <v>0.22721971792415299</v>
      </c>
      <c r="AA12" s="17">
        <v>0.125360994998231</v>
      </c>
      <c r="AB12" s="17">
        <v>0.103017969462884</v>
      </c>
      <c r="AC12" s="17">
        <v>0.12602930913820701</v>
      </c>
      <c r="AD12" s="17">
        <v>0.202889226335803</v>
      </c>
      <c r="AE12" s="17"/>
      <c r="AF12" s="17">
        <v>0.200509091756328</v>
      </c>
      <c r="AG12" s="17">
        <v>0.10379741171093</v>
      </c>
      <c r="AH12" s="17">
        <v>0.13299009278015</v>
      </c>
      <c r="AI12" s="17">
        <v>0.13993812632828301</v>
      </c>
      <c r="AJ12" s="17">
        <v>0.110294477256589</v>
      </c>
      <c r="AK12" s="17">
        <v>9.9012321721795901E-2</v>
      </c>
      <c r="AL12" s="17">
        <v>0.215475180574803</v>
      </c>
      <c r="AM12" s="17">
        <v>7.2437015290918894E-2</v>
      </c>
      <c r="AN12" s="17">
        <v>0.169230196856091</v>
      </c>
      <c r="AO12" s="17">
        <v>0.157458143139977</v>
      </c>
      <c r="AP12" s="17">
        <v>0.16794375006217099</v>
      </c>
      <c r="AQ12" s="17">
        <v>0.108232762017477</v>
      </c>
      <c r="AR12" s="17">
        <v>0.112460625464143</v>
      </c>
      <c r="AS12" s="17">
        <v>0.14033126832575701</v>
      </c>
      <c r="AT12" s="17">
        <v>0.173044751781262</v>
      </c>
      <c r="AU12" s="17">
        <v>8.3880092455645802E-2</v>
      </c>
      <c r="AV12" s="17"/>
      <c r="AW12" s="17">
        <v>0.13889345657561999</v>
      </c>
      <c r="AX12" s="17">
        <v>0.133701771283638</v>
      </c>
      <c r="AY12" s="17">
        <v>0.104853665491936</v>
      </c>
      <c r="AZ12" s="17">
        <v>0.15876717102186</v>
      </c>
      <c r="BA12" s="17">
        <v>9.9112218344107106E-2</v>
      </c>
      <c r="BB12" s="17"/>
      <c r="BC12" s="17">
        <v>0.18475152423233099</v>
      </c>
      <c r="BD12" s="17">
        <v>0.120651767300913</v>
      </c>
      <c r="BE12" s="17">
        <v>0.134945890098424</v>
      </c>
      <c r="BF12" s="17">
        <v>0.10880925664272</v>
      </c>
      <c r="BG12" s="17">
        <v>0.15258584288558</v>
      </c>
      <c r="BH12" s="17"/>
      <c r="BI12" s="17">
        <v>0.140417682719229</v>
      </c>
      <c r="BJ12" s="17"/>
      <c r="BK12" s="17">
        <v>0.15395328999896499</v>
      </c>
      <c r="BL12" s="17">
        <v>0.11106938520135699</v>
      </c>
      <c r="BM12" s="17">
        <v>0.13861239896447899</v>
      </c>
      <c r="BN12" s="17">
        <v>6.3908666608359394E-2</v>
      </c>
      <c r="BO12" s="17"/>
      <c r="BP12" s="17">
        <v>0.13312849198618301</v>
      </c>
      <c r="BQ12" s="17">
        <v>0.12643817054689399</v>
      </c>
      <c r="BR12" s="17">
        <v>0.108039969492203</v>
      </c>
      <c r="BS12" s="17">
        <v>0.18305051343237799</v>
      </c>
      <c r="BT12" s="17">
        <v>0.17210846202545499</v>
      </c>
      <c r="BU12" s="17"/>
      <c r="BV12" s="17">
        <v>0.13503344135047399</v>
      </c>
      <c r="BW12" s="17">
        <v>0.13086091812358899</v>
      </c>
      <c r="BX12" s="17">
        <v>9.5584373406984904E-2</v>
      </c>
      <c r="BY12" s="17">
        <v>0.15746454976049601</v>
      </c>
      <c r="BZ12" s="17">
        <v>0.15061746674813201</v>
      </c>
      <c r="CA12" s="17"/>
      <c r="CB12" s="17">
        <v>0.165023992867108</v>
      </c>
      <c r="CC12" s="17">
        <v>0.112699618316167</v>
      </c>
      <c r="CD12" s="17"/>
      <c r="CE12" s="17">
        <v>0.13130885407914999</v>
      </c>
      <c r="CF12" s="17"/>
      <c r="CG12" s="17">
        <v>0.15115648306629501</v>
      </c>
    </row>
    <row r="13" spans="2:85" x14ac:dyDescent="0.35">
      <c r="B13" s="18" t="s">
        <v>400</v>
      </c>
      <c r="C13" s="19">
        <v>5.7081495829161402E-2</v>
      </c>
      <c r="D13" s="19">
        <v>6.34289815803913E-2</v>
      </c>
      <c r="E13" s="19">
        <v>5.0491213121576103E-2</v>
      </c>
      <c r="F13" s="19"/>
      <c r="G13" s="19">
        <v>6.4957587879616599E-2</v>
      </c>
      <c r="H13" s="19">
        <v>4.5881281857268502E-2</v>
      </c>
      <c r="I13" s="19">
        <v>4.2872665594464801E-2</v>
      </c>
      <c r="J13" s="19">
        <v>8.3143884077334501E-2</v>
      </c>
      <c r="K13" s="19">
        <v>4.7209586564510402E-2</v>
      </c>
      <c r="L13" s="19">
        <v>5.7939363040406998E-2</v>
      </c>
      <c r="M13" s="19"/>
      <c r="N13" s="19">
        <v>3.8339784864231501E-2</v>
      </c>
      <c r="O13" s="19">
        <v>4.843292444932E-2</v>
      </c>
      <c r="P13" s="19">
        <v>7.2738960876197606E-2</v>
      </c>
      <c r="Q13" s="19">
        <v>6.9734351099134506E-2</v>
      </c>
      <c r="R13" s="19"/>
      <c r="S13" s="19">
        <v>6.8802471014981006E-2</v>
      </c>
      <c r="T13" s="19">
        <v>4.3843646656799101E-2</v>
      </c>
      <c r="U13" s="19">
        <v>7.0120856296357906E-2</v>
      </c>
      <c r="V13" s="19">
        <v>9.92905886358985E-2</v>
      </c>
      <c r="W13" s="19">
        <v>3.6463853966157297E-2</v>
      </c>
      <c r="X13" s="19">
        <v>6.4935554705399995E-2</v>
      </c>
      <c r="Y13" s="19">
        <v>2.8629366116290099E-2</v>
      </c>
      <c r="Z13" s="19">
        <v>4.36497300215501E-2</v>
      </c>
      <c r="AA13" s="19">
        <v>7.2903428544208795E-2</v>
      </c>
      <c r="AB13" s="19">
        <v>4.4572360334722699E-2</v>
      </c>
      <c r="AC13" s="19">
        <v>3.8629606756609397E-2</v>
      </c>
      <c r="AD13" s="19">
        <v>2.7025870800525501E-2</v>
      </c>
      <c r="AE13" s="19"/>
      <c r="AF13" s="19">
        <v>0.219598546481544</v>
      </c>
      <c r="AG13" s="19">
        <v>6.6144902114768894E-2</v>
      </c>
      <c r="AH13" s="19">
        <v>3.2045388387483401E-2</v>
      </c>
      <c r="AI13" s="19">
        <v>9.5085901664401701E-2</v>
      </c>
      <c r="AJ13" s="19">
        <v>8.2653369500007706E-2</v>
      </c>
      <c r="AK13" s="19">
        <v>3.6037255305386998E-2</v>
      </c>
      <c r="AL13" s="19">
        <v>8.2750445365828096E-2</v>
      </c>
      <c r="AM13" s="19">
        <v>6.8067455202403995E-2</v>
      </c>
      <c r="AN13" s="19">
        <v>3.4984033740102401E-2</v>
      </c>
      <c r="AO13" s="19">
        <v>6.4624302438207895E-2</v>
      </c>
      <c r="AP13" s="19">
        <v>5.2316904420353402E-2</v>
      </c>
      <c r="AQ13" s="19">
        <v>3.6962658875228101E-2</v>
      </c>
      <c r="AR13" s="19">
        <v>3.6359877644491001E-2</v>
      </c>
      <c r="AS13" s="19">
        <v>2.1608793952471499E-2</v>
      </c>
      <c r="AT13" s="19">
        <v>7.6507924031637503E-2</v>
      </c>
      <c r="AU13" s="19">
        <v>2.7807082903818298E-2</v>
      </c>
      <c r="AV13" s="19"/>
      <c r="AW13" s="19">
        <v>6.8987688103339898E-2</v>
      </c>
      <c r="AX13" s="19">
        <v>4.4522965161446E-2</v>
      </c>
      <c r="AY13" s="19">
        <v>4.7997334889149597E-2</v>
      </c>
      <c r="AZ13" s="19">
        <v>3.3542842587545502E-2</v>
      </c>
      <c r="BA13" s="19">
        <v>3.06318119175631E-2</v>
      </c>
      <c r="BB13" s="19"/>
      <c r="BC13" s="19">
        <v>6.7696097516282999E-2</v>
      </c>
      <c r="BD13" s="19">
        <v>4.2333577760146901E-2</v>
      </c>
      <c r="BE13" s="19">
        <v>4.3213994070273799E-2</v>
      </c>
      <c r="BF13" s="19">
        <v>0.116117064908311</v>
      </c>
      <c r="BG13" s="19">
        <v>7.7088025038510297E-2</v>
      </c>
      <c r="BH13" s="19"/>
      <c r="BI13" s="19">
        <v>5.5894393874768203E-2</v>
      </c>
      <c r="BJ13" s="19"/>
      <c r="BK13" s="19">
        <v>5.4795574070477297E-2</v>
      </c>
      <c r="BL13" s="19">
        <v>3.9418930466328501E-2</v>
      </c>
      <c r="BM13" s="19">
        <v>6.2932175332911497E-2</v>
      </c>
      <c r="BN13" s="19">
        <v>0.16093184348087</v>
      </c>
      <c r="BO13" s="19"/>
      <c r="BP13" s="19">
        <v>5.9103310999803697E-2</v>
      </c>
      <c r="BQ13" s="19">
        <v>3.79747405632892E-2</v>
      </c>
      <c r="BR13" s="19">
        <v>3.3110200355239497E-2</v>
      </c>
      <c r="BS13" s="19">
        <v>8.9529649870293201E-2</v>
      </c>
      <c r="BT13" s="19">
        <v>6.7178265077295601E-2</v>
      </c>
      <c r="BU13" s="19"/>
      <c r="BV13" s="19">
        <v>6.8053002740939797E-2</v>
      </c>
      <c r="BW13" s="19">
        <v>3.7897055878395501E-2</v>
      </c>
      <c r="BX13" s="19">
        <v>3.9231102852455603E-2</v>
      </c>
      <c r="BY13" s="19">
        <v>6.9431426809567695E-2</v>
      </c>
      <c r="BZ13" s="19">
        <v>5.3531897514852003E-2</v>
      </c>
      <c r="CA13" s="19"/>
      <c r="CB13" s="19">
        <v>6.0423265073885797E-2</v>
      </c>
      <c r="CC13" s="19">
        <v>5.5124256538533402E-2</v>
      </c>
      <c r="CD13" s="19"/>
      <c r="CE13" s="19">
        <v>3.7664957249728202E-2</v>
      </c>
      <c r="CF13" s="19"/>
      <c r="CG13" s="19">
        <v>4.1295321317842297E-2</v>
      </c>
    </row>
    <row r="14" spans="2:85" x14ac:dyDescent="0.35">
      <c r="B14" s="16"/>
    </row>
    <row r="15" spans="2:85" x14ac:dyDescent="0.35">
      <c r="B15" t="s">
        <v>102</v>
      </c>
    </row>
    <row r="16" spans="2:85" x14ac:dyDescent="0.35">
      <c r="B16" t="s">
        <v>103</v>
      </c>
    </row>
    <row r="18" spans="2:2" x14ac:dyDescent="0.35">
      <c r="B18" s="8" t="str">
        <f>HYPERLINK("#'Contents'!A1", "Return to Contents")</f>
        <v>Return to Contents</v>
      </c>
    </row>
  </sheetData>
  <mergeCells count="14">
    <mergeCell ref="BV5:BZ5"/>
    <mergeCell ref="CB5:CC5"/>
    <mergeCell ref="CE5"/>
    <mergeCell ref="CG5"/>
    <mergeCell ref="D2:BU2"/>
    <mergeCell ref="AW5:BA5"/>
    <mergeCell ref="BC5:BG5"/>
    <mergeCell ref="BK5:BN5"/>
    <mergeCell ref="BP5:BT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1" ma:contentTypeDescription="Create a new document." ma:contentTypeScope="" ma:versionID="a1021afe156e12d1c724f85b55589a3c">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4133d43e6b082317814f14f2d3ae3396"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B7447-FA32-41DD-B4CB-7FB1AEB2FBCD}">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customXml/itemProps2.xml><?xml version="1.0" encoding="utf-8"?>
<ds:datastoreItem xmlns:ds="http://schemas.openxmlformats.org/officeDocument/2006/customXml" ds:itemID="{CBB26E99-6DBF-4A10-A5F0-855E78C6B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B1BFFA-7968-43C1-AE11-AF441EC812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105</vt:i4>
      </vt:variant>
    </vt:vector>
  </HeadingPairs>
  <TitlesOfParts>
    <vt:vector size="10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2025-12-16T13:43:24Z</dcterms:created>
  <dcterms:modified xsi:type="dcterms:W3CDTF">2026-04-27T16:04:17Z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8100</vt:r8>
  </property>
</Properties>
</file>