
<file path=[Content_Types].xml><?xml version="1.0" encoding="utf-8"?>
<Types xmlns="http://schemas.openxmlformats.org/package/2006/content-types">
  <Default Extension="jpg" ContentType="image/jp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BenMurphy\Public First Dropbox\Policy and Research Team\Polling\Client Tables\TechUK\"/>
    </mc:Choice>
  </mc:AlternateContent>
  <xr:revisionPtr revIDLastSave="0" documentId="13_ncr:1_{59FBFBCF-0A1D-4A09-A4A6-B86DC8D231B8}" xr6:coauthVersionLast="47" xr6:coauthVersionMax="47" xr10:uidLastSave="{00000000-0000-0000-0000-000000000000}"/>
  <bookViews>
    <workbookView xWindow="-110" yWindow="-110" windowWidth="19420" windowHeight="11500" firstSheet="2"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48" l="1"/>
  <c r="B15" i="47"/>
  <c r="B18" i="46"/>
  <c r="B23" i="45"/>
  <c r="B25" i="44"/>
  <c r="B27" i="43"/>
  <c r="B18" i="42"/>
  <c r="B31" i="41"/>
  <c r="B31" i="40"/>
  <c r="B26" i="39"/>
  <c r="B18" i="38"/>
  <c r="B31" i="37"/>
  <c r="B31" i="36"/>
  <c r="B25" i="35"/>
  <c r="B18" i="34"/>
  <c r="B25" i="33"/>
  <c r="B31" i="32"/>
  <c r="B36" i="31"/>
  <c r="B18" i="30"/>
  <c r="B23" i="29"/>
  <c r="B19" i="28"/>
  <c r="B18" i="27"/>
  <c r="B24" i="26"/>
  <c r="B18" i="25"/>
  <c r="B24" i="24"/>
  <c r="B25" i="23"/>
  <c r="B25" i="22"/>
  <c r="B30" i="21"/>
  <c r="B29" i="20"/>
  <c r="B18" i="19"/>
  <c r="B23" i="18"/>
  <c r="B23" i="17"/>
  <c r="B23" i="16"/>
  <c r="B23" i="15"/>
  <c r="B23" i="14"/>
  <c r="B23" i="13"/>
  <c r="B23" i="12"/>
  <c r="B23" i="11"/>
  <c r="B23" i="10"/>
  <c r="B23" i="9"/>
  <c r="B23" i="8"/>
  <c r="B24" i="7"/>
  <c r="B29" i="6"/>
  <c r="B34" i="5"/>
  <c r="B15" i="4"/>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<sst xmlns="http://schemas.openxmlformats.org/spreadsheetml/2006/main" count="2122" uniqueCount="328">
  <si>
    <t>Public First Poll for Tech UK</t>
  </si>
  <si>
    <t>Fieldwork:</t>
  </si>
  <si>
    <t>27th Jan - 5th Feb 2025</t>
  </si>
  <si>
    <t xml:space="preserve">Interview Method: </t>
  </si>
  <si>
    <t>Online Survey</t>
  </si>
  <si>
    <t>Population represented:</t>
  </si>
  <si>
    <t>Senior decision makers in UK Tech Sector businesses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</si>
  <si>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</si>
  <si>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</si>
  <si>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</si>
  <si>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</si>
  <si>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</si>
  <si>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</si>
  <si>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</si>
  <si>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</si>
  <si>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</si>
  <si>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</si>
  <si>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Micro business (1-9 employees)</t>
  </si>
  <si>
    <t>Small business (10-49 employees)</t>
  </si>
  <si>
    <t>Medium business (50-249 employees)</t>
  </si>
  <si>
    <t>Large business (250+ employees)</t>
  </si>
  <si>
    <t>Unweighted</t>
  </si>
  <si>
    <t>SMB (Less than 250 employees)</t>
  </si>
  <si>
    <t>South of England</t>
  </si>
  <si>
    <t>Rest of UK</t>
  </si>
  <si>
    <t>Less than 10 years</t>
  </si>
  <si>
    <t>10+ years</t>
  </si>
  <si>
    <t>Business Size</t>
  </si>
  <si>
    <t>Business Size (Grouped)</t>
  </si>
  <si>
    <t>Region</t>
  </si>
  <si>
    <t>Age of Business</t>
  </si>
  <si>
    <t>Yes, we do</t>
  </si>
  <si>
    <t>No, we do not</t>
  </si>
  <si>
    <t>Don't know</t>
  </si>
  <si>
    <t xml:space="preserve"> Does your company operate in countries other than the UK?</t>
  </si>
  <si>
    <t>BASE: All Respondents</t>
  </si>
  <si>
    <t>Fieldwork:  27th Jan - 5th Feb 2025</t>
  </si>
  <si>
    <t>Data unweighted</t>
  </si>
  <si>
    <t>United States</t>
  </si>
  <si>
    <t>Western Europe, such as France, Germany, and Belgium</t>
  </si>
  <si>
    <t>North America (not US), Canada and Mexico</t>
  </si>
  <si>
    <t>Southern Europe, such as Italty, Spain, and Portugal</t>
  </si>
  <si>
    <t>Northern Europe, such Sweden, Norway, and Finland</t>
  </si>
  <si>
    <t>Eastern Europe, such as Poland, Romania, and Estonia</t>
  </si>
  <si>
    <t>China</t>
  </si>
  <si>
    <t>Australia and Oceania, such as Australia and New Zealand</t>
  </si>
  <si>
    <t>Middle East, such as Saudi Arabia and the United Arab Emirates</t>
  </si>
  <si>
    <t>India</t>
  </si>
  <si>
    <t>East Asia (not China), such as Japan and South Korea</t>
  </si>
  <si>
    <t>South America, such as Brazil, Argentina, Colombia, and Peru</t>
  </si>
  <si>
    <t>West Africa, such as Nigeria and Ghana</t>
  </si>
  <si>
    <t>Central America, such as Guatemala, Honduras, El Salvador, and Nicaragua</t>
  </si>
  <si>
    <t>Southeast Asia, such as Vietnam, Thailand, and Indonesia</t>
  </si>
  <si>
    <t>North Africa, such as Egypt and Morocco</t>
  </si>
  <si>
    <t>East Africa, such as Kenya and Ethiopia</t>
  </si>
  <si>
    <t>Russia</t>
  </si>
  <si>
    <t>South Asia (not India), such as Pakistan and Bangladesh</t>
  </si>
  <si>
    <t>Southern Africa, such as South Africa and Zimbabwe</t>
  </si>
  <si>
    <t>Central Asia, such as Kazakhstan and Uzbekistan</t>
  </si>
  <si>
    <t>Central Africa, such as Cameroon and Democratic Republic of the Congo</t>
  </si>
  <si>
    <t>Which, if any, of the following countries or regions does your company operate in? Select all that apply.</t>
  </si>
  <si>
    <t>BASE: Operates internationally</t>
  </si>
  <si>
    <t>Develop and/or produce tech hardware or software</t>
  </si>
  <si>
    <t>Apply internet and web services for your business needs internally</t>
  </si>
  <si>
    <t>Provide customers or clients  with tech support or advice</t>
  </si>
  <si>
    <t>Use cybersecurity tools for internal purposes</t>
  </si>
  <si>
    <t>Develop or provide internet and web services, such as providing online platforms, websites, search engines, social media, e-commerce, and cloud computing</t>
  </si>
  <si>
    <t>Apply artificial intelligence or machine learning tools</t>
  </si>
  <si>
    <t>Monitor emerging technologies as they relate to your business</t>
  </si>
  <si>
    <t>Advise clients or other companies on issues related to tech</t>
  </si>
  <si>
    <t>Advise clients or other businesses on topics related to cybersecurity, including the protection of computer systems, networks, and data</t>
  </si>
  <si>
    <t>Explore the development or application of emerging technologies, such as virtual reality or augmented reality</t>
  </si>
  <si>
    <t>Work in telecommunications, including the transmission of data, voice, and video over networks</t>
  </si>
  <si>
    <t>Contribute to or apply fintech (or financial technology)</t>
  </si>
  <si>
    <t>Develop or produce artificial intelligence or machine learning tools</t>
  </si>
  <si>
    <t>Engage with blockchain technology or cryptocurrencies</t>
  </si>
  <si>
    <t>Contribute to or apply biotechnology and health tech</t>
  </si>
  <si>
    <t>Don’t know</t>
  </si>
  <si>
    <t>Other (Please specify)</t>
  </si>
  <si>
    <t>How does your company engage with tech? Select all that apply</t>
  </si>
  <si>
    <t xml:space="preserve"> Operating in the tech sector</t>
  </si>
  <si>
    <t xml:space="preserve"> Understanding and complying with regulation for tech companies</t>
  </si>
  <si>
    <t xml:space="preserve"> Hiring general workforce</t>
  </si>
  <si>
    <t xml:space="preserve"> Hiring talent with specific skill sets</t>
  </si>
  <si>
    <t xml:space="preserve"> Accessing government support</t>
  </si>
  <si>
    <t xml:space="preserve"> Accessing digital infrastructure</t>
  </si>
  <si>
    <t xml:space="preserve"> Trading with countries in the EU</t>
  </si>
  <si>
    <t xml:space="preserve"> Trading with other countries around the world</t>
  </si>
  <si>
    <t xml:space="preserve"> Accessing finance and investment</t>
  </si>
  <si>
    <t xml:space="preserve"> Conducting research and development</t>
  </si>
  <si>
    <t xml:space="preserve"> Generally operating in the UK</t>
  </si>
  <si>
    <t>Very difficult (1)</t>
  </si>
  <si>
    <t>2</t>
  </si>
  <si>
    <t>3</t>
  </si>
  <si>
    <t>4</t>
  </si>
  <si>
    <t>5</t>
  </si>
  <si>
    <t>6</t>
  </si>
  <si>
    <t>7</t>
  </si>
  <si>
    <t>8</t>
  </si>
  <si>
    <t>9</t>
  </si>
  <si>
    <t>Very easy (10)</t>
  </si>
  <si>
    <t>Grid Summary: Thinking about conducting business in the UK, how easy or difficult is it to carry out these aspects of your business?</t>
  </si>
  <si>
    <t>Thinking about conducting business in the UK, how easy or difficult is it to carry out these aspects of your business?: Operating in the tech sector</t>
  </si>
  <si>
    <t>Thinking about conducting business in the UK, how easy or difficult is it to carry out these aspects of your business?: Understanding and complying with regulation for tech companies</t>
  </si>
  <si>
    <t>Thinking about conducting business in the UK, how easy or difficult is it to carry out these aspects of your business?: Hiring general workforce</t>
  </si>
  <si>
    <t>Thinking about conducting business in the UK, how easy or difficult is it to carry out these aspects of your business?: Hiring talent with specific skill sets</t>
  </si>
  <si>
    <t>Thinking about conducting business in the UK, how easy or difficult is it to carry out these aspects of your business?: Accessing government support</t>
  </si>
  <si>
    <t>Thinking about conducting business in the UK, how easy or difficult is it to carry out these aspects of your business?: Accessing digital infrastructure</t>
  </si>
  <si>
    <t>Thinking about conducting business in the UK, how easy or difficult is it to carry out these aspects of your business?: Trading with countries in the EU</t>
  </si>
  <si>
    <t>Thinking about conducting business in the UK, how easy or difficult is it to carry out these aspects of your business?: Trading with other countries around the world</t>
  </si>
  <si>
    <t>Thinking about conducting business in the UK, how easy or difficult is it to carry out these aspects of your business?: Accessing finance and investment</t>
  </si>
  <si>
    <t>Thinking about conducting business in the UK, how easy or difficult is it to carry out these aspects of your business?: Conducting research and development</t>
  </si>
  <si>
    <t>Thinking about conducting business in the UK, how easy or difficult is it to carry out these aspects of your business?: Generally operating in the UK</t>
  </si>
  <si>
    <t>Much more difficult</t>
  </si>
  <si>
    <t>More difficult</t>
  </si>
  <si>
    <t>Neither more difficult nor easier</t>
  </si>
  <si>
    <t>Easier</t>
  </si>
  <si>
    <t>Much easier</t>
  </si>
  <si>
    <t xml:space="preserve"> Compared to operating in other countries in Europe or North America, how easy or difficult do you think it is to do business in the UK?</t>
  </si>
  <si>
    <t>Ability to work with other tech companies</t>
  </si>
  <si>
    <t>Access to digital infrastructure</t>
  </si>
  <si>
    <t>Access to reliable customer base</t>
  </si>
  <si>
    <t>Access to skilled workforce</t>
  </si>
  <si>
    <t>Research and development environment</t>
  </si>
  <si>
    <t>Access to workforce generally</t>
  </si>
  <si>
    <t>Trade opportunities with other countries</t>
  </si>
  <si>
    <t>Access to finance and investment</t>
  </si>
  <si>
    <t>Quality of office locations</t>
  </si>
  <si>
    <t>Access to government support</t>
  </si>
  <si>
    <t>Availability of office space</t>
  </si>
  <si>
    <t>The general amount of regulations on businesses</t>
  </si>
  <si>
    <t>The current level of tax on business</t>
  </si>
  <si>
    <t>Brexit and the resulting business environment</t>
  </si>
  <si>
    <t>Other (Please Specify)</t>
  </si>
  <si>
    <t>None of the above</t>
  </si>
  <si>
    <t>What are the benefits of operating in the UK? Select any which apply</t>
  </si>
  <si>
    <t>Energy costs</t>
  </si>
  <si>
    <t>The current level of interest rates</t>
  </si>
  <si>
    <t>Difficulties with visas for employees</t>
  </si>
  <si>
    <t>Lack of skilled workforce</t>
  </si>
  <si>
    <t>Accessing finance and investment</t>
  </si>
  <si>
    <t>Limited accessibility of finance and investment</t>
  </si>
  <si>
    <t>Lack of workforce generally</t>
  </si>
  <si>
    <t>Lack of trade opportunities with other countries</t>
  </si>
  <si>
    <t>Digital infrastructure limitations</t>
  </si>
  <si>
    <t>Difficult to work with other tech companies</t>
  </si>
  <si>
    <t>What are the greatest weaknesses of operating in the UK? Select any which apply</t>
  </si>
  <si>
    <t>Grow the business</t>
  </si>
  <si>
    <t>Onboard new technologies, for example new AI technology</t>
  </si>
  <si>
    <t>Expand our current set of capabilities, services, or products</t>
  </si>
  <si>
    <t>Expand our research and development</t>
  </si>
  <si>
    <t>Aim to keep the business steady in a difficult market</t>
  </si>
  <si>
    <t>Upskill our workforce</t>
  </si>
  <si>
    <t>Expand to another country</t>
  </si>
  <si>
    <t>Cut costs to improve our competitiveness</t>
  </si>
  <si>
    <t>Hire new talent</t>
  </si>
  <si>
    <t>Streamline the business so that it is smaller and more effective</t>
  </si>
  <si>
    <t>Acquire other companies</t>
  </si>
  <si>
    <t>Thinking about the ambitions you have for your business, which of these do you aim to do in the next 5 years? Select up to three.</t>
  </si>
  <si>
    <t>Accessing highly skilled workers</t>
  </si>
  <si>
    <t>Navigating regulation</t>
  </si>
  <si>
    <t>Identifying workers with specific skill sets, for example staff with key digital skills</t>
  </si>
  <si>
    <t>Accessible finance to grow the company</t>
  </si>
  <si>
    <t>Finding support to retrain our workforce</t>
  </si>
  <si>
    <t>Planning restrictions on building new infrastructure</t>
  </si>
  <si>
    <t>The general availability of staff</t>
  </si>
  <si>
    <t>What are the main barriers you currently face to achieving your ambitions as a business in Britain? Select up to three</t>
  </si>
  <si>
    <t>0 - very pessimistic</t>
  </si>
  <si>
    <t>1</t>
  </si>
  <si>
    <t>10 - very optimistic</t>
  </si>
  <si>
    <t xml:space="preserve"> Thinking over the next 10 years, how optimistic or pessimistic are you about the UK tech sector? Please answer on a scale of 0 to 10, where 0 = very pessimistic and 10 = very optimistic.</t>
  </si>
  <si>
    <t>Much better</t>
  </si>
  <si>
    <t>Somewhat better</t>
  </si>
  <si>
    <t>About the same</t>
  </si>
  <si>
    <t>Somewhat worse</t>
  </si>
  <si>
    <t>Much worse</t>
  </si>
  <si>
    <t xml:space="preserve"> And over that same time period, do you think the UK tech sector will perform better or worse than other countries?</t>
  </si>
  <si>
    <t xml:space="preserve"> Thinking over the next 10 years, how optimistic or pessimistic are you about the UK economy? Please answer on a scale of 0 to 10, where 0 = very pessimistic and 10 = very optimistic.</t>
  </si>
  <si>
    <t xml:space="preserve"> And over that same time period, do you think the UK economy will perform better or worse than other countries?</t>
  </si>
  <si>
    <t>Very important</t>
  </si>
  <si>
    <t>Somewhat important</t>
  </si>
  <si>
    <t>Not very important</t>
  </si>
  <si>
    <t>Not at all important</t>
  </si>
  <si>
    <t>Total Important:</t>
  </si>
  <si>
    <t>Net:</t>
  </si>
  <si>
    <t xml:space="preserve"> How important or unimportant are partnerships to your business’ success? By this, we mean working alongside organizations such as other companies, universities, or the government.</t>
  </si>
  <si>
    <t>Other Technology companies</t>
  </si>
  <si>
    <t>Central government (UK Government)</t>
  </si>
  <si>
    <t>Industry regulators</t>
  </si>
  <si>
    <t>Further education institutions (e.g. skills colleges)</t>
  </si>
  <si>
    <t>Other companies outside of the Tech sector</t>
  </si>
  <si>
    <t>Universities</t>
  </si>
  <si>
    <t>Devolved Governments (e.g. Scotland, Wales, Northern Ireland)</t>
  </si>
  <si>
    <t>Regional Mayors / Local Government</t>
  </si>
  <si>
    <t>N/A - partnerships are not important for my business to succeed</t>
  </si>
  <si>
    <t>Thinking about the partnerships your business might need to succeed, which of the following are more important? Select up to three.</t>
  </si>
  <si>
    <t>We already have plans to do so</t>
  </si>
  <si>
    <t>Likely, but we do not currently have plans to do so</t>
  </si>
  <si>
    <t>Unlikely</t>
  </si>
  <si>
    <t>Very unlikely</t>
  </si>
  <si>
    <t>N/A - Our business would be impossible to expand into another market</t>
  </si>
  <si>
    <t>Don’t Know</t>
  </si>
  <si>
    <t xml:space="preserve"> How likely or unlikely is your business to expand into another market in the next 5 years?</t>
  </si>
  <si>
    <t>If you were to expand your business into another market, which regions would you consider? Select any which apply</t>
  </si>
  <si>
    <t>Manchester</t>
  </si>
  <si>
    <t>Birmingham</t>
  </si>
  <si>
    <t>Liverpool</t>
  </si>
  <si>
    <t>Cambridge</t>
  </si>
  <si>
    <t>Oxford</t>
  </si>
  <si>
    <t>Edinburgh</t>
  </si>
  <si>
    <t>Leeds</t>
  </si>
  <si>
    <t>Newcastle</t>
  </si>
  <si>
    <t>Glasgow</t>
  </si>
  <si>
    <t>Bristol</t>
  </si>
  <si>
    <t>Cardiff</t>
  </si>
  <si>
    <t>Brighton</t>
  </si>
  <si>
    <t>Belfast</t>
  </si>
  <si>
    <t>Durham</t>
  </si>
  <si>
    <t>Derry/Londonderry</t>
  </si>
  <si>
    <t>Exeter</t>
  </si>
  <si>
    <t>N/A - No cities outside of London do this</t>
  </si>
  <si>
    <t>Outside of London, which UK cities do you think support and facilitate doing business in the tech sector? This can draw on your own personal experiences or your knowledge of the business environment in different places. Select all that apply.</t>
  </si>
  <si>
    <t>Infrastructure</t>
  </si>
  <si>
    <t>Availability of local talent</t>
  </si>
  <si>
    <t>Number of local customers</t>
  </si>
  <si>
    <t>Support from local businesses</t>
  </si>
  <si>
    <t>Wealth/spending power of local customers</t>
  </si>
  <si>
    <t>Partnerships with local universities or further education institutions</t>
  </si>
  <si>
    <t>Support from regional mayors or local government</t>
  </si>
  <si>
    <t>Local labour/wage costs</t>
  </si>
  <si>
    <t>Incentives from devolved governments or local governments</t>
  </si>
  <si>
    <t>Low real estate or construction costs</t>
  </si>
  <si>
    <t>N/A - we would not consider expanding elsewhere in the UK</t>
  </si>
  <si>
    <t>When deciding where in the UK to invest or expand your company to, which are the most important factors helping to guide this decision? Select up to three.</t>
  </si>
  <si>
    <t>Increased a lot</t>
  </si>
  <si>
    <t>Somewhat increased</t>
  </si>
  <si>
    <t>Stayed the same</t>
  </si>
  <si>
    <t>Somewhat decreased</t>
  </si>
  <si>
    <t>Decreased a lot</t>
  </si>
  <si>
    <t xml:space="preserve"> Think about the customers and businesses you work with. Would you say their interest in adopting new technologies has increased or decreased over the last year?</t>
  </si>
  <si>
    <t>Improved productivity</t>
  </si>
  <si>
    <t>Innovation</t>
  </si>
  <si>
    <t>Improved efficiency for workers</t>
  </si>
  <si>
    <t>Improved customer experience</t>
  </si>
  <si>
    <t>Reducing costs, generally</t>
  </si>
  <si>
    <t>An effort to remain ahead of competitors</t>
  </si>
  <si>
    <t>Want to be seen as innovative</t>
  </si>
  <si>
    <t>Help expanding into new markets</t>
  </si>
  <si>
    <t>Improved scalability</t>
  </si>
  <si>
    <t>Supporting regulatory compliance</t>
  </si>
  <si>
    <t>Reducing costs, specifically by helping to reduce headcount</t>
  </si>
  <si>
    <t>Think again of the customers and businesses that you work with. What would you say are the factors driving these customers and businesses to adopt new technology? Select all that apply.</t>
  </si>
  <si>
    <t>High implementation costs</t>
  </si>
  <si>
    <t>Complexity of new technologies</t>
  </si>
  <si>
    <t>Energy costs associated with new technology</t>
  </si>
  <si>
    <t>Security and privacy concerns</t>
  </si>
  <si>
    <t>Insufficient training and support</t>
  </si>
  <si>
    <t>Lack of technical expertise within the organization</t>
  </si>
  <si>
    <t>Difficulty integrating with legacy systems</t>
  </si>
  <si>
    <t>Uncertainty about return on investment (ROI)</t>
  </si>
  <si>
    <t>Regulatory and compliance constraints</t>
  </si>
  <si>
    <t>Lack of management expertise at driving the implementation of new technologies</t>
  </si>
  <si>
    <t>Concerns over sustainability</t>
  </si>
  <si>
    <t>Resistance to change within the organization</t>
  </si>
  <si>
    <t>Downtime during implementation</t>
  </si>
  <si>
    <t>New technologies become obsolete too quickly to justify it</t>
  </si>
  <si>
    <t>Vendor reliability and support issues</t>
  </si>
  <si>
    <t>No clear reason to adopt new technology</t>
  </si>
  <si>
    <t>N/A - the customers I work have no need to adopt new technology</t>
  </si>
  <si>
    <t>And what are the major barriers your customers and businesses face when adopting new technology? Select all that apply.</t>
  </si>
  <si>
    <t>Which, if any, of the following issues do you think are the most important issues to address in order to make it easier for you to sell solutions to your customers or businesses? Select up to three.</t>
  </si>
  <si>
    <t xml:space="preserve"> And now thinking about Artificial Intelligence technology more specifically. Would you say the interest of your customers in adopting AI tools has increased or decreased over the last year?</t>
  </si>
  <si>
    <t>Reducing costs, specifically to reduce headcount</t>
  </si>
  <si>
    <t>N/A - the customers I work have not adopted AI tools</t>
  </si>
  <si>
    <t>Think again of the customers and businesses that you work with. What would you say are the factors driving these customers and businesses to adopt AI tools? Select all that apply.</t>
  </si>
  <si>
    <t>Security and privacy concerns surrounding AI tools</t>
  </si>
  <si>
    <t>Complexity of AI tools</t>
  </si>
  <si>
    <t>High implementation costs of AI tools</t>
  </si>
  <si>
    <t>Energy costs associated with AI technology</t>
  </si>
  <si>
    <t>Do not understand how AI tools work</t>
  </si>
  <si>
    <t>AI tools become obsolete too quickly to justify implementing them</t>
  </si>
  <si>
    <t>No clear reason to adopt AI tools</t>
  </si>
  <si>
    <t>And what are the major barriers your customers and businesses you work with face when adopting AI tools? Select all that apply.</t>
  </si>
  <si>
    <t>Which, if any, of the following issues do you think are the most important issues to address in order to make it easier for you to sell AI technology to your customers or businesses you work with? Select up to three.</t>
  </si>
  <si>
    <t>Significantly increase headcount</t>
  </si>
  <si>
    <t>Somewhat increase headcount</t>
  </si>
  <si>
    <t>No impact on headcount</t>
  </si>
  <si>
    <t>Somewhat reduce headcount</t>
  </si>
  <si>
    <t>Significantly reduce headcount</t>
  </si>
  <si>
    <t xml:space="preserve"> Think now about your own business. What impact do you think advances in technology, such as improvements in Artificial Intelligence (AI), will have on your workforce?</t>
  </si>
  <si>
    <t>Reduce business taxes</t>
  </si>
  <si>
    <t>Reduce energy prices</t>
  </si>
  <si>
    <t>Simplify regulations around new technologies</t>
  </si>
  <si>
    <t>Support Research &amp; Development through funding initiatives or tax breaks</t>
  </si>
  <si>
    <t>Improve access to international markets in the European Union</t>
  </si>
  <si>
    <t>Improve access to international markets outside the European Union</t>
  </si>
  <si>
    <t>Provide clear long-term plans for tax and spending so that businesses can prepare</t>
  </si>
  <si>
    <t>Develop clear regulations and guidelines around AI tools</t>
  </si>
  <si>
    <t>Increase spending on public infrastructure such as roads or railways</t>
  </si>
  <si>
    <t>Increase spending on public services such as healthcare or schools</t>
  </si>
  <si>
    <t>Provide clear guidance on industrial policy</t>
  </si>
  <si>
    <t>Build new low-carbon energy sources, such as wind turbines or nuclear power</t>
  </si>
  <si>
    <t>N/A - there are no decisions the government can take to help their business grow</t>
  </si>
  <si>
    <t>Which, if any, of the following decisions could the government take over the next five years that could help your business to grow? Select up to five.</t>
  </si>
  <si>
    <t xml:space="preserve"> And which would be the single most beneficial decision the government could take for your business? Select only ONE.</t>
  </si>
  <si>
    <t>BASE: Answered previous question</t>
  </si>
  <si>
    <t>1 - performed very poorly</t>
  </si>
  <si>
    <t>10 - performed very well</t>
  </si>
  <si>
    <t xml:space="preserve"> Thinking of your business’ needs, how would you rate the performance of the new Labour Government? Answer on a scale of 1 to 10, where 1 = performed very poorly and 10 = performed very well.</t>
  </si>
  <si>
    <t>Performed very well</t>
  </si>
  <si>
    <t>Performed well</t>
  </si>
  <si>
    <t>Performed neither well nor poorly</t>
  </si>
  <si>
    <t>Performed poorly</t>
  </si>
  <si>
    <t>Performed very poorly</t>
  </si>
  <si>
    <t xml:space="preserve"> How do you think the new Labour Government has performed so far?</t>
  </si>
  <si>
    <t>Yes, we are</t>
  </si>
  <si>
    <t>No, we are not</t>
  </si>
  <si>
    <t xml:space="preserve"> Is your business a member of a trade association or membership body?</t>
  </si>
  <si>
    <t>Networking with peers who have similar roles to me in other companies</t>
  </si>
  <si>
    <t>Meeting potential customers and suppliers</t>
  </si>
  <si>
    <t>Market analysis and insights</t>
  </si>
  <si>
    <t>Influencing policy and engaging with Government</t>
  </si>
  <si>
    <t>Meeting and accessing other companies in my market</t>
  </si>
  <si>
    <t>Engaging with public sector bodies who my business could sell to</t>
  </si>
  <si>
    <t>N/A - there are no benefits to trade association membership for my business</t>
  </si>
  <si>
    <t>Which, if any, of the following do you think would be the main benefits of being a member of a trade association for your business? Select as many that apply.</t>
  </si>
  <si>
    <t>Full Results</t>
  </si>
  <si>
    <t>Lack of management expertise at driving the implementation of AI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</si>
</sst>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7" workbookViewId="0"/>
  </sheetViews>
  <sheetFormatPr defaultColWidth="10.90625" defaultRowHeight="14.5" x14ac:dyDescent="0.35"/>
  <sheetData>
    <row r="7" spans="6:12" ht="40" customHeight="1" x14ac:dyDescent="0.35">
      <c r="F7" s="23" t="s">
        <v>0</v>
      </c>
      <c r="G7" s="24"/>
      <c r="H7" s="24"/>
      <c r="I7" s="24"/>
      <c r="J7" s="24"/>
      <c r="K7" s="24"/>
      <c r="L7" s="24"/>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264</v>
      </c>
    </row>
    <row r="14" spans="6:12" ht="18.5" x14ac:dyDescent="0.45">
      <c r="F14" s="2"/>
    </row>
    <row r="15" spans="6:12" ht="18.5" x14ac:dyDescent="0.45">
      <c r="F15" s="2"/>
    </row>
    <row r="16" spans="6:12" ht="18.5" x14ac:dyDescent="0.45">
      <c r="F16" s="2" t="s">
        <v>8</v>
      </c>
    </row>
    <row r="17" spans="6:13" ht="50" customHeight="1" x14ac:dyDescent="0.35">
      <c r="F17" s="25" t="s">
        <v>9</v>
      </c>
      <c r="G17" s="24"/>
      <c r="H17" s="24"/>
      <c r="I17" s="24"/>
      <c r="J17" s="24"/>
      <c r="K17" s="24"/>
      <c r="L17" s="24"/>
      <c r="M17" s="24"/>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53"/>
  <sheetViews>
    <sheetView showGridLines="0" topLeftCell="A38" workbookViewId="0">
      <selection activeCell="D43" sqref="D4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Does your company operate in countries other than the UK?")</f>
        <v xml:space="preserve"> Does your company operate in countries other than the UK?</v>
      </c>
      <c r="E9" s="13" t="str">
        <f>HYPERLINK("#'Full Results'!A10", "10")</f>
        <v>10</v>
      </c>
      <c r="F9" t="s">
        <v>35</v>
      </c>
    </row>
    <row r="10" spans="3:6" x14ac:dyDescent="0.35">
      <c r="C10">
        <v>2</v>
      </c>
      <c r="D10" s="8" t="str">
        <f>HYPERLINK("#'Table 2'!A1", "Which, if any, of the following countries or regions does your company operate in? Select all that apply.")</f>
        <v>Which, if any, of the following countries or regions does your company operate in? Select all that apply.</v>
      </c>
      <c r="E10" s="13" t="str">
        <f>HYPERLINK("#'Full Results'!A16", "16")</f>
        <v>16</v>
      </c>
      <c r="F10" t="s">
        <v>61</v>
      </c>
    </row>
    <row r="11" spans="3:6" x14ac:dyDescent="0.35">
      <c r="C11">
        <v>3</v>
      </c>
      <c r="D11" s="8" t="str">
        <f>HYPERLINK("#'Table 3'!A1", "How does your company engage with tech? Select all that apply")</f>
        <v>How does your company engage with tech? Select all that apply</v>
      </c>
      <c r="E11" s="13" t="str">
        <f>HYPERLINK("#'Full Results'!A41", "41")</f>
        <v>41</v>
      </c>
      <c r="F11" t="s">
        <v>35</v>
      </c>
    </row>
    <row r="12" spans="3:6" x14ac:dyDescent="0.35">
      <c r="C12">
        <v>4</v>
      </c>
      <c r="D12" s="8" t="str">
        <f>HYPERLINK("#'Table 4'!A1", "Grid Summary: Thinking about conducting business in the UK, how easy or difficult is it to carry out these aspects of your business?")</f>
        <v>Grid Summary: Thinking about conducting business in the UK, how easy or difficult is it to carry out these aspects of your business?</v>
      </c>
      <c r="E12" s="7"/>
      <c r="F12" t="s">
        <v>35</v>
      </c>
    </row>
    <row r="13" spans="3:6" x14ac:dyDescent="0.35">
      <c r="C13">
        <v>5</v>
      </c>
      <c r="D13" s="8" t="str">
        <f>HYPERLINK("#'Table 5'!A1", "Thinking about conducting business in the UK, how easy or difficult is it to carry out these aspects of your business?: Operating in the tech sector")</f>
        <v>Thinking about conducting business in the UK, how easy or difficult is it to carry out these aspects of your business?: Operating in the tech sector</v>
      </c>
      <c r="E13" s="13" t="str">
        <f>HYPERLINK("#'Full Results'!A61", "61")</f>
        <v>61</v>
      </c>
      <c r="F13" t="s">
        <v>35</v>
      </c>
    </row>
    <row r="14" spans="3:6" x14ac:dyDescent="0.35">
      <c r="C14">
        <v>6</v>
      </c>
      <c r="D14" s="8" t="str">
        <f>HYPERLINK("#'Table 6'!A1", "Thinking about conducting business in the UK, how easy or difficult is it to carry out these aspects of your business?: Understanding and complying with regulation for tech companies")</f>
        <v>Thinking about conducting business in the UK, how easy or difficult is it to carry out these aspects of your business?: Understanding and complying with regulation for tech companies</v>
      </c>
      <c r="E14" s="13" t="str">
        <f>HYPERLINK("#'Full Results'!A75", "75")</f>
        <v>75</v>
      </c>
      <c r="F14" t="s">
        <v>35</v>
      </c>
    </row>
    <row r="15" spans="3:6" x14ac:dyDescent="0.35">
      <c r="C15">
        <v>7</v>
      </c>
      <c r="D15" s="8" t="str">
        <f>HYPERLINK("#'Table 7'!A1", "Thinking about conducting business in the UK, how easy or difficult is it to carry out these aspects of your business?: Hiring general workforce")</f>
        <v>Thinking about conducting business in the UK, how easy or difficult is it to carry out these aspects of your business?: Hiring general workforce</v>
      </c>
      <c r="E15" s="13" t="str">
        <f>HYPERLINK("#'Full Results'!A89", "89")</f>
        <v>89</v>
      </c>
      <c r="F15" t="s">
        <v>35</v>
      </c>
    </row>
    <row r="16" spans="3:6" x14ac:dyDescent="0.35">
      <c r="C16">
        <v>8</v>
      </c>
      <c r="D16" s="8" t="str">
        <f>HYPERLINK("#'Table 8'!A1", "Thinking about conducting business in the UK, how easy or difficult is it to carry out these aspects of your business?: Hiring talent with specific skill sets")</f>
        <v>Thinking about conducting business in the UK, how easy or difficult is it to carry out these aspects of your business?: Hiring talent with specific skill sets</v>
      </c>
      <c r="E16" s="13" t="str">
        <f>HYPERLINK("#'Full Results'!A103", "103")</f>
        <v>103</v>
      </c>
      <c r="F16" t="s">
        <v>35</v>
      </c>
    </row>
    <row r="17" spans="3:6" x14ac:dyDescent="0.35">
      <c r="C17">
        <v>9</v>
      </c>
      <c r="D17" s="8" t="str">
        <f>HYPERLINK("#'Table 9'!A1", "Thinking about conducting business in the UK, how easy or difficult is it to carry out these aspects of your business?: Accessing government support")</f>
        <v>Thinking about conducting business in the UK, how easy or difficult is it to carry out these aspects of your business?: Accessing government support</v>
      </c>
      <c r="E17" s="13" t="str">
        <f>HYPERLINK("#'Full Results'!A117", "117")</f>
        <v>117</v>
      </c>
      <c r="F17" t="s">
        <v>35</v>
      </c>
    </row>
    <row r="18" spans="3:6" x14ac:dyDescent="0.35">
      <c r="C18">
        <v>10</v>
      </c>
      <c r="D18" s="8" t="str">
        <f>HYPERLINK("#'Table 10'!A1", "Thinking about conducting business in the UK, how easy or difficult is it to carry out these aspects of your business?: Accessing digital infrastructure")</f>
        <v>Thinking about conducting business in the UK, how easy or difficult is it to carry out these aspects of your business?: Accessing digital infrastructure</v>
      </c>
      <c r="E18" s="13" t="str">
        <f>HYPERLINK("#'Full Results'!A131", "131")</f>
        <v>131</v>
      </c>
      <c r="F18" t="s">
        <v>35</v>
      </c>
    </row>
    <row r="19" spans="3:6" x14ac:dyDescent="0.35">
      <c r="C19">
        <v>11</v>
      </c>
      <c r="D19" s="8" t="str">
        <f>HYPERLINK("#'Table 11'!A1", "Thinking about conducting business in the UK, how easy or difficult is it to carry out these aspects of your business?: Trading with countries in the EU")</f>
        <v>Thinking about conducting business in the UK, how easy or difficult is it to carry out these aspects of your business?: Trading with countries in the EU</v>
      </c>
      <c r="E19" s="13" t="str">
        <f>HYPERLINK("#'Full Results'!A145", "145")</f>
        <v>145</v>
      </c>
      <c r="F19" t="s">
        <v>35</v>
      </c>
    </row>
    <row r="20" spans="3:6" x14ac:dyDescent="0.35">
      <c r="C20">
        <v>12</v>
      </c>
      <c r="D20" s="8" t="str">
        <f>HYPERLINK("#'Table 12'!A1", "Thinking about conducting business in the UK, how easy or difficult is it to carry out these aspects of your business?: Trading with other countries around the world")</f>
        <v>Thinking about conducting business in the UK, how easy or difficult is it to carry out these aspects of your business?: Trading with other countries around the world</v>
      </c>
      <c r="E20" s="13" t="str">
        <f>HYPERLINK("#'Full Results'!A159", "159")</f>
        <v>159</v>
      </c>
      <c r="F20" t="s">
        <v>35</v>
      </c>
    </row>
    <row r="21" spans="3:6" x14ac:dyDescent="0.35">
      <c r="C21">
        <v>13</v>
      </c>
      <c r="D21" s="8" t="str">
        <f>HYPERLINK("#'Table 13'!A1", "Thinking about conducting business in the UK, how easy or difficult is it to carry out these aspects of your business?: Accessing finance and investment")</f>
        <v>Thinking about conducting business in the UK, how easy or difficult is it to carry out these aspects of your business?: Accessing finance and investment</v>
      </c>
      <c r="E21" s="13" t="str">
        <f>HYPERLINK("#'Full Results'!A173", "173")</f>
        <v>173</v>
      </c>
      <c r="F21" t="s">
        <v>35</v>
      </c>
    </row>
    <row r="22" spans="3:6" x14ac:dyDescent="0.35">
      <c r="C22">
        <v>14</v>
      </c>
      <c r="D22" s="8" t="str">
        <f>HYPERLINK("#'Table 14'!A1", "Thinking about conducting business in the UK, how easy or difficult is it to carry out these aspects of your business?: Conducting research and development")</f>
        <v>Thinking about conducting business in the UK, how easy or difficult is it to carry out these aspects of your business?: Conducting research and development</v>
      </c>
      <c r="E22" s="13" t="str">
        <f>HYPERLINK("#'Full Results'!A187", "187")</f>
        <v>187</v>
      </c>
      <c r="F22" t="s">
        <v>35</v>
      </c>
    </row>
    <row r="23" spans="3:6" x14ac:dyDescent="0.35">
      <c r="C23">
        <v>15</v>
      </c>
      <c r="D23" s="8" t="str">
        <f>HYPERLINK("#'Table 15'!A1", "Thinking about conducting business in the UK, how easy or difficult is it to carry out these aspects of your business?: Generally operating in the UK")</f>
        <v>Thinking about conducting business in the UK, how easy or difficult is it to carry out these aspects of your business?: Generally operating in the UK</v>
      </c>
      <c r="E23" s="13" t="str">
        <f>HYPERLINK("#'Full Results'!A201", "201")</f>
        <v>201</v>
      </c>
      <c r="F23" t="s">
        <v>35</v>
      </c>
    </row>
    <row r="24" spans="3:6" x14ac:dyDescent="0.35">
      <c r="C24">
        <v>16</v>
      </c>
      <c r="D24" s="8" t="str">
        <f>HYPERLINK("#'Table 16'!A1", " Compared to operating in other countries in Europe or North America, how easy or difficult do you think it is to do business in the UK?")</f>
        <v xml:space="preserve"> Compared to operating in other countries in Europe or North America, how easy or difficult do you think it is to do business in the UK?</v>
      </c>
      <c r="E24" s="13" t="str">
        <f>HYPERLINK("#'Full Results'!A215", "215")</f>
        <v>215</v>
      </c>
      <c r="F24" t="s">
        <v>35</v>
      </c>
    </row>
    <row r="25" spans="3:6" x14ac:dyDescent="0.35">
      <c r="C25">
        <v>17</v>
      </c>
      <c r="D25" s="8" t="str">
        <f>HYPERLINK("#'Table 17'!A1", "What are the benefits of operating in the UK? Select any which apply")</f>
        <v>What are the benefits of operating in the UK? Select any which apply</v>
      </c>
      <c r="E25" s="13" t="str">
        <f>HYPERLINK("#'Full Results'!A224", "224")</f>
        <v>224</v>
      </c>
      <c r="F25" t="s">
        <v>35</v>
      </c>
    </row>
    <row r="26" spans="3:6" x14ac:dyDescent="0.35">
      <c r="C26">
        <v>18</v>
      </c>
      <c r="D26" s="8" t="str">
        <f>HYPERLINK("#'Table 18'!A1", "What are the greatest weaknesses of operating in the UK? Select any which apply")</f>
        <v>What are the greatest weaknesses of operating in the UK? Select any which apply</v>
      </c>
      <c r="E26" s="13" t="str">
        <f>HYPERLINK("#'Full Results'!A244", "244")</f>
        <v>244</v>
      </c>
      <c r="F26" t="s">
        <v>35</v>
      </c>
    </row>
    <row r="27" spans="3:6" x14ac:dyDescent="0.35">
      <c r="C27">
        <v>19</v>
      </c>
      <c r="D27" s="8" t="str">
        <f>HYPERLINK("#'Table 19'!A1", "Thinking about the ambitions you have for your business, which of these do you aim to do in the next 5 years? Select up to three.")</f>
        <v>Thinking about the ambitions you have for your business, which of these do you aim to do in the next 5 years? Select up to three.</v>
      </c>
      <c r="E27" s="13" t="str">
        <f>HYPERLINK("#'Full Results'!A265", "265")</f>
        <v>265</v>
      </c>
      <c r="F27" t="s">
        <v>35</v>
      </c>
    </row>
    <row r="28" spans="3:6" x14ac:dyDescent="0.35">
      <c r="C28">
        <v>20</v>
      </c>
      <c r="D28" s="8" t="str">
        <f>HYPERLINK("#'Table 20'!A1", "What are the main barriers you currently face to achieving your ambitions as a business in Britain? Select up to three")</f>
        <v>What are the main barriers you currently face to achieving your ambitions as a business in Britain? Select up to three</v>
      </c>
      <c r="E28" s="13" t="str">
        <f>HYPERLINK("#'Full Results'!A281", "281")</f>
        <v>281</v>
      </c>
      <c r="F28" t="s">
        <v>35</v>
      </c>
    </row>
    <row r="29" spans="3:6" x14ac:dyDescent="0.35">
      <c r="C29">
        <v>21</v>
      </c>
      <c r="D29" s="8" t="str">
        <f>HYPERLINK("#'Table 21'!A1", " Thinking over the next 10 years, how optimistic or pessimistic are you about the UK tech sector? Please answer on a scale of 0 to 10, where 0 = very pessimistic and 10 = very optimistic.")</f>
        <v xml:space="preserve"> Thinking over the next 10 years, how optimistic or pessimistic are you about the UK tech sector? Please answer on a scale of 0 to 10, where 0 = very pessimistic and 10 = very optimistic.</v>
      </c>
      <c r="E29" s="13" t="str">
        <f>HYPERLINK("#'Full Results'!A297", "297")</f>
        <v>297</v>
      </c>
      <c r="F29" t="s">
        <v>35</v>
      </c>
    </row>
    <row r="30" spans="3:6" x14ac:dyDescent="0.35">
      <c r="C30">
        <v>22</v>
      </c>
      <c r="D30" s="8" t="str">
        <f>HYPERLINK("#'Table 22'!A1", " And over that same time period, do you think the UK tech sector will perform better or worse than other countries?")</f>
        <v xml:space="preserve"> And over that same time period, do you think the UK tech sector will perform better or worse than other countries?</v>
      </c>
      <c r="E30" s="13" t="str">
        <f>HYPERLINK("#'Full Results'!A312", "312")</f>
        <v>312</v>
      </c>
      <c r="F30" t="s">
        <v>35</v>
      </c>
    </row>
    <row r="31" spans="3:6" x14ac:dyDescent="0.35">
      <c r="C31">
        <v>23</v>
      </c>
      <c r="D31" s="8" t="str">
        <f>HYPERLINK("#'Table 23'!A1", " Thinking over the next 10 years, how optimistic or pessimistic are you about the UK economy? Please answer on a scale of 0 to 10, where 0 = very pessimistic and 10 = very optimistic.")</f>
        <v xml:space="preserve"> Thinking over the next 10 years, how optimistic or pessimistic are you about the UK economy? Please answer on a scale of 0 to 10, where 0 = very pessimistic and 10 = very optimistic.</v>
      </c>
      <c r="E31" s="13" t="str">
        <f>HYPERLINK("#'Full Results'!A321", "321")</f>
        <v>321</v>
      </c>
      <c r="F31" t="s">
        <v>35</v>
      </c>
    </row>
    <row r="32" spans="3:6" x14ac:dyDescent="0.35">
      <c r="C32">
        <v>24</v>
      </c>
      <c r="D32" s="8" t="str">
        <f>HYPERLINK("#'Table 24'!A1", " And over that same time period, do you think the UK economy will perform better or worse than other countries?")</f>
        <v xml:space="preserve"> And over that same time period, do you think the UK economy will perform better or worse than other countries?</v>
      </c>
      <c r="E32" s="13" t="str">
        <f>HYPERLINK("#'Full Results'!A336", "336")</f>
        <v>336</v>
      </c>
      <c r="F32" t="s">
        <v>35</v>
      </c>
    </row>
    <row r="33" spans="3:6" x14ac:dyDescent="0.35">
      <c r="C33">
        <v>25</v>
      </c>
      <c r="D33" s="8" t="str">
        <f>HYPERLINK("#'Table 25'!A1", " How important or unimportant are partnerships to your business’ success? By this, we mean working alongside organizations such as other companies, universities, or the government.")</f>
        <v xml:space="preserve"> How important or unimportant are partnerships to your business’ success? By this, we mean working alongside organizations such as other companies, universities, or the government.</v>
      </c>
      <c r="E33" s="13" t="str">
        <f>HYPERLINK("#'Full Results'!A345", "345")</f>
        <v>345</v>
      </c>
      <c r="F33" t="s">
        <v>35</v>
      </c>
    </row>
    <row r="34" spans="3:6" x14ac:dyDescent="0.35">
      <c r="C34">
        <v>26</v>
      </c>
      <c r="D34" s="8" t="str">
        <f>HYPERLINK("#'Table 26'!A1", "Thinking about the partnerships your business might need to succeed, which of the following are more important? Select up to three.")</f>
        <v>Thinking about the partnerships your business might need to succeed, which of the following are more important? Select up to three.</v>
      </c>
      <c r="E34" s="13" t="str">
        <f>HYPERLINK("#'Full Results'!A355", "355")</f>
        <v>355</v>
      </c>
      <c r="F34" t="s">
        <v>35</v>
      </c>
    </row>
    <row r="35" spans="3:6" x14ac:dyDescent="0.35">
      <c r="C35">
        <v>27</v>
      </c>
      <c r="D35" s="8" t="str">
        <f>HYPERLINK("#'Table 27'!A1", " How likely or unlikely is your business to expand into another market in the next 5 years?")</f>
        <v xml:space="preserve"> How likely or unlikely is your business to expand into another market in the next 5 years?</v>
      </c>
      <c r="E35" s="13" t="str">
        <f>HYPERLINK("#'Full Results'!A369", "369")</f>
        <v>369</v>
      </c>
      <c r="F35" t="s">
        <v>35</v>
      </c>
    </row>
    <row r="36" spans="3:6" x14ac:dyDescent="0.35">
      <c r="C36">
        <v>28</v>
      </c>
      <c r="D36" s="8" t="str">
        <f>HYPERLINK("#'Table 28'!A1", "If you were to expand your business into another market, which regions would you consider? Select any which apply")</f>
        <v>If you were to expand your business into another market, which regions would you consider? Select any which apply</v>
      </c>
      <c r="E36" s="13" t="str">
        <f>HYPERLINK("#'Full Results'!A378", "378")</f>
        <v>378</v>
      </c>
      <c r="F36" t="s">
        <v>35</v>
      </c>
    </row>
    <row r="37" spans="3:6" x14ac:dyDescent="0.35">
      <c r="C37">
        <v>29</v>
      </c>
      <c r="D37" s="8" t="str">
        <f>HYPERLINK("#'Table 29'!A1", "Outside of London, which UK cities do you think support and facilitate doing business in the tech sector? This can draw on your own personal experiences or your knowledge of the business environment in different places. Select all that apply.")</f>
        <v>Outside of London, which UK cities do you think support and facilitate doing business in the tech sector? This can draw on your own personal experiences or your knowledge of the business environment in different places. Select all that apply.</v>
      </c>
      <c r="E37" s="13" t="str">
        <f>HYPERLINK("#'Full Results'!A405", "405")</f>
        <v>405</v>
      </c>
      <c r="F37" t="s">
        <v>35</v>
      </c>
    </row>
    <row r="38" spans="3:6" x14ac:dyDescent="0.35">
      <c r="C38">
        <v>30</v>
      </c>
      <c r="D38" s="8" t="str">
        <f>HYPERLINK("#'Table 30'!A1", "When deciding where in the UK to invest or expand your company to, which are the most important factors helping to guide this decision? Select up to three.")</f>
        <v>When deciding where in the UK to invest or expand your company to, which are the most important factors helping to guide this decision? Select up to three.</v>
      </c>
      <c r="E38" s="13" t="str">
        <f>HYPERLINK("#'Full Results'!A427", "427")</f>
        <v>427</v>
      </c>
      <c r="F38" t="s">
        <v>35</v>
      </c>
    </row>
    <row r="39" spans="3:6" x14ac:dyDescent="0.35">
      <c r="C39">
        <v>31</v>
      </c>
      <c r="D39" s="8" t="str">
        <f>HYPERLINK("#'Table 31'!A1", " Think about the customers and businesses you work with. Would you say their interest in adopting new technologies has increased or decreased over the last year?")</f>
        <v xml:space="preserve"> Think about the customers and businesses you work with. Would you say their interest in adopting new technologies has increased or decreased over the last year?</v>
      </c>
      <c r="E39" s="13" t="str">
        <f>HYPERLINK("#'Full Results'!A443", "443")</f>
        <v>443</v>
      </c>
      <c r="F39" t="s">
        <v>35</v>
      </c>
    </row>
    <row r="40" spans="3:6" x14ac:dyDescent="0.35">
      <c r="C40">
        <v>32</v>
      </c>
      <c r="D40" s="8" t="str">
        <f>HYPERLINK("#'Table 32'!A1", "Think again of the customers and businesses that you work with. What would you say are the factors driving these customers and businesses to adopt new technology? Select all that apply.")</f>
        <v>Think again of the customers and businesses that you work with. What would you say are the factors driving these customers and businesses to adopt new technology? Select all that apply.</v>
      </c>
      <c r="E40" s="13" t="str">
        <f>HYPERLINK("#'Full Results'!A452", "452")</f>
        <v>452</v>
      </c>
      <c r="F40" t="s">
        <v>35</v>
      </c>
    </row>
    <row r="41" spans="3:6" x14ac:dyDescent="0.35">
      <c r="C41">
        <v>33</v>
      </c>
      <c r="D41" s="8" t="str">
        <f>HYPERLINK("#'Table 33'!A1", "And what are the major barriers your customers and businesses face when adopting new technology? Select all that apply.")</f>
        <v>And what are the major barriers your customers and businesses face when adopting new technology? Select all that apply.</v>
      </c>
      <c r="E41" s="13" t="str">
        <f>HYPERLINK("#'Full Results'!A468", "468")</f>
        <v>468</v>
      </c>
      <c r="F41" t="s">
        <v>35</v>
      </c>
    </row>
    <row r="42" spans="3:6" x14ac:dyDescent="0.35">
      <c r="C42">
        <v>34</v>
      </c>
      <c r="D42" s="8" t="str">
        <f>HYPERLINK("#'Table 34'!A1", "Which, if any, of the following issues do you think are the most important issues to address in order to make it easier for you to sell solutions to your customers or businesses? Select up to three.")</f>
        <v>Which, if any, of the following issues do you think are the most important issues to address in order to make it easier for you to sell solutions to your customers or businesses? Select up to three.</v>
      </c>
      <c r="E42" s="13" t="str">
        <f>HYPERLINK("#'Full Results'!A490", "490")</f>
        <v>490</v>
      </c>
      <c r="F42" t="s">
        <v>35</v>
      </c>
    </row>
    <row r="43" spans="3:6" x14ac:dyDescent="0.35">
      <c r="C43">
        <v>35</v>
      </c>
      <c r="D43" s="8" t="str">
        <f>HYPERLINK("#'Table 35'!A1", " And now thinking about Artificial Intelligence technology more specifically. Would you say the interest of your customers in adopting AI tools has increased or decreased over the last year?")</f>
        <v xml:space="preserve"> And now thinking about Artificial Intelligence technology more specifically. Would you say the interest of your customers in adopting AI tools has increased or decreased over the last year?</v>
      </c>
      <c r="E43" s="13" t="str">
        <f>HYPERLINK("#'Full Results'!A512", "512")</f>
        <v>512</v>
      </c>
      <c r="F43" t="s">
        <v>35</v>
      </c>
    </row>
    <row r="44" spans="3:6" x14ac:dyDescent="0.35">
      <c r="C44">
        <v>36</v>
      </c>
      <c r="D44" s="8" t="str">
        <f>HYPERLINK("#'Table 36'!A1", "Think again of the customers and businesses that you work with. What would you say are the factors driving these customers and businesses to adopt AI tools? Select all that apply.")</f>
        <v>Think again of the customers and businesses that you work with. What would you say are the factors driving these customers and businesses to adopt AI tools? Select all that apply.</v>
      </c>
      <c r="E44" s="13" t="str">
        <f>HYPERLINK("#'Full Results'!A521", "521")</f>
        <v>521</v>
      </c>
      <c r="F44" t="s">
        <v>35</v>
      </c>
    </row>
    <row r="45" spans="3:6" x14ac:dyDescent="0.35">
      <c r="C45">
        <v>37</v>
      </c>
      <c r="D45" s="8" t="str">
        <f>HYPERLINK("#'Table 37'!A1", "And what are the major barriers your customers and businesses you work with face when adopting AI tools? Select all that apply.")</f>
        <v>And what are the major barriers your customers and businesses you work with face when adopting AI tools? Select all that apply.</v>
      </c>
      <c r="E45" s="13" t="str">
        <f>HYPERLINK("#'Full Results'!A538", "538")</f>
        <v>538</v>
      </c>
      <c r="F45" t="s">
        <v>35</v>
      </c>
    </row>
    <row r="46" spans="3:6" x14ac:dyDescent="0.35">
      <c r="C46">
        <v>38</v>
      </c>
      <c r="D46" s="8" t="str">
        <f>HYPERLINK("#'Table 38'!A1", "Which, if any, of the following issues do you think are the most important issues to address in order to make it easier for you to sell AI technology to your customers or businesses you work with? Select up to three.")</f>
        <v>Which, if any, of the following issues do you think are the most important issues to address in order to make it easier for you to sell AI technology to your customers or businesses you work with? Select up to three.</v>
      </c>
      <c r="E46" s="13" t="str">
        <f>HYPERLINK("#'Full Results'!A560", "560")</f>
        <v>560</v>
      </c>
      <c r="F46" t="s">
        <v>35</v>
      </c>
    </row>
    <row r="47" spans="3:6" x14ac:dyDescent="0.35">
      <c r="C47">
        <v>39</v>
      </c>
      <c r="D47" s="8" t="str">
        <f>HYPERLINK("#'Table 39'!A1", " Think now about your own business. What impact do you think advances in technology, such as improvements in Artificial Intelligence (AI), will have on your workforce?")</f>
        <v xml:space="preserve"> Think now about your own business. What impact do you think advances in technology, such as improvements in Artificial Intelligence (AI), will have on your workforce?</v>
      </c>
      <c r="E47" s="13" t="str">
        <f>HYPERLINK("#'Full Results'!A582", "582")</f>
        <v>582</v>
      </c>
      <c r="F47" t="s">
        <v>35</v>
      </c>
    </row>
    <row r="48" spans="3:6" x14ac:dyDescent="0.35">
      <c r="C48">
        <v>40</v>
      </c>
      <c r="D48" s="8" t="str">
        <f>HYPERLINK("#'Table 40'!A1", "Which, if any, of the following decisions could the government take over the next five years that could help your business to grow? Select up to five.")</f>
        <v>Which, if any, of the following decisions could the government take over the next five years that could help your business to grow? Select up to five.</v>
      </c>
      <c r="E48" s="13" t="str">
        <f>HYPERLINK("#'Full Results'!A591", "591")</f>
        <v>591</v>
      </c>
      <c r="F48" t="s">
        <v>35</v>
      </c>
    </row>
    <row r="49" spans="3:6" x14ac:dyDescent="0.35">
      <c r="C49">
        <v>41</v>
      </c>
      <c r="D49" s="8" t="str">
        <f>HYPERLINK("#'Table 41'!A1", " And which would be the single most beneficial decision the government could take for your business? Select only ONE.")</f>
        <v xml:space="preserve"> And which would be the single most beneficial decision the government could take for your business? Select only ONE.</v>
      </c>
      <c r="E49" s="13" t="str">
        <f>HYPERLINK("#'Full Results'!A609", "609")</f>
        <v>609</v>
      </c>
      <c r="F49" t="s">
        <v>305</v>
      </c>
    </row>
    <row r="50" spans="3:6" x14ac:dyDescent="0.35">
      <c r="C50">
        <v>42</v>
      </c>
      <c r="D50" s="8" t="str">
        <f>HYPERLINK("#'Table 42'!A1", " Thinking of your business’ needs, how would you rate the performance of the new Labour Government? Answer on a scale of 1 to 10, where 1 = performed very poorly and 10 = performed very well.")</f>
        <v xml:space="preserve"> Thinking of your business’ needs, how would you rate the performance of the new Labour Government? Answer on a scale of 1 to 10, where 1 = performed very poorly and 10 = performed very well.</v>
      </c>
      <c r="E50" s="13" t="str">
        <f>HYPERLINK("#'Full Results'!A625", "625")</f>
        <v>625</v>
      </c>
      <c r="F50" t="s">
        <v>35</v>
      </c>
    </row>
    <row r="51" spans="3:6" x14ac:dyDescent="0.35">
      <c r="C51">
        <v>43</v>
      </c>
      <c r="D51" s="8" t="str">
        <f>HYPERLINK("#'Table 43'!A1", " How do you think the new Labour Government has performed so far?")</f>
        <v xml:space="preserve"> How do you think the new Labour Government has performed so far?</v>
      </c>
      <c r="E51" s="13" t="str">
        <f>HYPERLINK("#'Full Results'!A639", "639")</f>
        <v>639</v>
      </c>
      <c r="F51" t="s">
        <v>35</v>
      </c>
    </row>
    <row r="52" spans="3:6" x14ac:dyDescent="0.35">
      <c r="C52">
        <v>44</v>
      </c>
      <c r="D52" s="8" t="str">
        <f>HYPERLINK("#'Table 44'!A1", " Is your business a member of a trade association or membership body?")</f>
        <v xml:space="preserve"> Is your business a member of a trade association or membership body?</v>
      </c>
      <c r="E52" s="13" t="str">
        <f>HYPERLINK("#'Full Results'!A648", "648")</f>
        <v>648</v>
      </c>
      <c r="F52" t="s">
        <v>35</v>
      </c>
    </row>
    <row r="53" spans="3:6" x14ac:dyDescent="0.35">
      <c r="C53">
        <v>45</v>
      </c>
      <c r="D53" s="8" t="str">
        <f>HYPERLINK("#'Table 45'!A1", "Which, if any, of the following do you think would be the main benefits of being a member of a trade association for your business? Select as many that apply.")</f>
        <v>Which, if any, of the following do you think would be the main benefits of being a member of a trade association for your business? Select as many that apply.</v>
      </c>
      <c r="E53" s="13" t="str">
        <f>HYPERLINK("#'Full Results'!A654", "654")</f>
        <v>654</v>
      </c>
      <c r="F53" t="s">
        <v>35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P666"/>
  <sheetViews>
    <sheetView showGridLines="0" tabSelected="1" workbookViewId="0">
      <selection activeCell="B2" sqref="B2"/>
    </sheetView>
  </sheetViews>
  <sheetFormatPr defaultColWidth="10.90625" defaultRowHeight="14.5" x14ac:dyDescent="0.35"/>
  <cols>
    <col min="2" max="2" width="20.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3" t="s">
        <v>326</v>
      </c>
      <c r="E2" s="24"/>
      <c r="F2" s="24"/>
      <c r="G2" s="24"/>
      <c r="H2" s="24"/>
      <c r="I2" s="24"/>
      <c r="J2" s="24"/>
      <c r="K2" s="24"/>
      <c r="L2" s="24"/>
      <c r="M2" s="24"/>
      <c r="N2" s="24"/>
    </row>
    <row r="5" spans="2:16" ht="30" customHeight="1" x14ac:dyDescent="0.35">
      <c r="B5" s="12"/>
      <c r="C5" s="12"/>
      <c r="D5" s="26" t="s">
        <v>27</v>
      </c>
      <c r="E5" s="26"/>
      <c r="F5" s="26"/>
      <c r="G5" s="26"/>
      <c r="H5" s="12"/>
      <c r="I5" s="26" t="s">
        <v>28</v>
      </c>
      <c r="J5" s="26"/>
      <c r="K5" s="12"/>
      <c r="L5" s="26" t="s">
        <v>29</v>
      </c>
      <c r="M5" s="26"/>
      <c r="N5" s="12"/>
      <c r="O5" s="26" t="s">
        <v>30</v>
      </c>
      <c r="P5" s="26"/>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2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0" customHeight="1" x14ac:dyDescent="0.35"/>
    <row r="10" spans="2:16" x14ac:dyDescent="0.35">
      <c r="B10" s="6" t="s">
        <v>34</v>
      </c>
    </row>
    <row r="11" spans="2:16" x14ac:dyDescent="0.35">
      <c r="B11" s="22" t="s">
        <v>35</v>
      </c>
    </row>
    <row r="12" spans="2:16" x14ac:dyDescent="0.35">
      <c r="B12" t="s">
        <v>31</v>
      </c>
      <c r="C12" s="16">
        <v>0.58712121212121204</v>
      </c>
      <c r="D12" s="16">
        <v>0.217391304347826</v>
      </c>
      <c r="E12" s="16">
        <v>0.53191489361702105</v>
      </c>
      <c r="F12" s="16">
        <v>0.55555555555555602</v>
      </c>
      <c r="G12" s="16">
        <v>0.75396825396825395</v>
      </c>
      <c r="H12" s="16"/>
      <c r="I12" s="16">
        <v>0.434782608695652</v>
      </c>
      <c r="J12" s="16">
        <v>0.75396825396825395</v>
      </c>
      <c r="K12" s="16"/>
      <c r="L12" s="16">
        <v>0.63970588235294101</v>
      </c>
      <c r="M12" s="16">
        <v>0.53125</v>
      </c>
      <c r="N12" s="16"/>
      <c r="O12" s="16">
        <v>0.52739726027397305</v>
      </c>
      <c r="P12" s="16">
        <v>0.66101694915254205</v>
      </c>
    </row>
    <row r="13" spans="2:16" x14ac:dyDescent="0.35">
      <c r="B13" t="s">
        <v>32</v>
      </c>
      <c r="C13" s="16">
        <v>0.40909090909090901</v>
      </c>
      <c r="D13" s="16">
        <v>0.78260869565217395</v>
      </c>
      <c r="E13" s="16">
        <v>0.46808510638297901</v>
      </c>
      <c r="F13" s="16">
        <v>0.44444444444444398</v>
      </c>
      <c r="G13" s="16">
        <v>0.238095238095238</v>
      </c>
      <c r="H13" s="16"/>
      <c r="I13" s="16">
        <v>0.565217391304348</v>
      </c>
      <c r="J13" s="16">
        <v>0.238095238095238</v>
      </c>
      <c r="K13" s="16"/>
      <c r="L13" s="16">
        <v>0.36029411764705899</v>
      </c>
      <c r="M13" s="16">
        <v>0.4609375</v>
      </c>
      <c r="N13" s="16"/>
      <c r="O13" s="16">
        <v>0.465753424657534</v>
      </c>
      <c r="P13" s="16">
        <v>0.338983050847458</v>
      </c>
    </row>
    <row r="14" spans="2:16" x14ac:dyDescent="0.35">
      <c r="B14" t="s">
        <v>33</v>
      </c>
      <c r="C14" s="16">
        <v>3.7878787878787902E-3</v>
      </c>
      <c r="D14" s="16">
        <v>0</v>
      </c>
      <c r="E14" s="16">
        <v>0</v>
      </c>
      <c r="F14" s="16">
        <v>0</v>
      </c>
      <c r="G14" s="16">
        <v>7.9365079365079395E-3</v>
      </c>
      <c r="H14" s="16"/>
      <c r="I14" s="16">
        <v>0</v>
      </c>
      <c r="J14" s="16">
        <v>7.9365079365079395E-3</v>
      </c>
      <c r="K14" s="16"/>
      <c r="L14" s="16">
        <v>0</v>
      </c>
      <c r="M14" s="16">
        <v>7.8125E-3</v>
      </c>
      <c r="N14" s="16"/>
      <c r="O14" s="16">
        <v>6.8493150684931503E-3</v>
      </c>
      <c r="P14" s="16">
        <v>0</v>
      </c>
    </row>
    <row r="15" spans="2:16" x14ac:dyDescent="0.35">
      <c r="C15" s="16"/>
      <c r="D15" s="16"/>
      <c r="E15" s="16"/>
      <c r="F15" s="16"/>
      <c r="G15" s="16"/>
      <c r="H15" s="16"/>
      <c r="I15" s="16"/>
      <c r="J15" s="16"/>
      <c r="K15" s="16"/>
      <c r="L15" s="16"/>
      <c r="M15" s="16"/>
      <c r="N15" s="16"/>
      <c r="O15" s="16"/>
      <c r="P15" s="16"/>
    </row>
    <row r="16" spans="2:16" x14ac:dyDescent="0.35">
      <c r="B16" s="6" t="s">
        <v>60</v>
      </c>
      <c r="C16" s="16"/>
      <c r="D16" s="16"/>
      <c r="E16" s="16"/>
      <c r="F16" s="16"/>
      <c r="G16" s="16"/>
      <c r="H16" s="16"/>
      <c r="I16" s="16"/>
      <c r="J16" s="16"/>
      <c r="K16" s="16"/>
      <c r="L16" s="16"/>
      <c r="M16" s="16"/>
      <c r="N16" s="16"/>
      <c r="O16" s="16"/>
      <c r="P16" s="16"/>
    </row>
    <row r="17" spans="2:16" x14ac:dyDescent="0.35">
      <c r="B17" s="22" t="s">
        <v>61</v>
      </c>
      <c r="C17" s="16"/>
      <c r="D17" s="16"/>
      <c r="E17" s="16"/>
      <c r="F17" s="16"/>
      <c r="G17" s="16"/>
      <c r="H17" s="16"/>
      <c r="I17" s="16"/>
      <c r="J17" s="16"/>
      <c r="K17" s="16"/>
      <c r="L17" s="16"/>
      <c r="M17" s="16"/>
      <c r="N17" s="16"/>
      <c r="O17" s="16"/>
      <c r="P17" s="16"/>
    </row>
    <row r="18" spans="2:16" x14ac:dyDescent="0.35">
      <c r="B18" t="s">
        <v>38</v>
      </c>
      <c r="C18" s="16">
        <v>0.77419354838709697</v>
      </c>
      <c r="D18" s="16">
        <v>0.6</v>
      </c>
      <c r="E18" s="16">
        <v>0.64</v>
      </c>
      <c r="F18" s="16">
        <v>0.84</v>
      </c>
      <c r="G18" s="16">
        <v>0.81052631578947398</v>
      </c>
      <c r="H18" s="16"/>
      <c r="I18" s="16">
        <v>0.71666666666666701</v>
      </c>
      <c r="J18" s="16">
        <v>0.81052631578947398</v>
      </c>
      <c r="K18" s="16"/>
      <c r="L18" s="16">
        <v>0.79310344827586199</v>
      </c>
      <c r="M18" s="16">
        <v>0.75</v>
      </c>
      <c r="N18" s="16"/>
      <c r="O18" s="16">
        <v>0.75324675324675305</v>
      </c>
      <c r="P18" s="16">
        <v>0.79487179487179505</v>
      </c>
    </row>
    <row r="19" spans="2:16" x14ac:dyDescent="0.35">
      <c r="B19" t="s">
        <v>39</v>
      </c>
      <c r="C19" s="16">
        <v>0.56774193548387097</v>
      </c>
      <c r="D19" s="16">
        <v>0.7</v>
      </c>
      <c r="E19" s="16">
        <v>0.6</v>
      </c>
      <c r="F19" s="16">
        <v>0.64</v>
      </c>
      <c r="G19" s="16">
        <v>0.52631578947368396</v>
      </c>
      <c r="H19" s="16"/>
      <c r="I19" s="16">
        <v>0.63333333333333297</v>
      </c>
      <c r="J19" s="16">
        <v>0.52631578947368396</v>
      </c>
      <c r="K19" s="16"/>
      <c r="L19" s="16">
        <v>0.63218390804597702</v>
      </c>
      <c r="M19" s="16">
        <v>0.48529411764705899</v>
      </c>
      <c r="N19" s="16"/>
      <c r="O19" s="16">
        <v>0.54545454545454497</v>
      </c>
      <c r="P19" s="16">
        <v>0.58974358974358998</v>
      </c>
    </row>
    <row r="20" spans="2:16" x14ac:dyDescent="0.35">
      <c r="B20" t="s">
        <v>40</v>
      </c>
      <c r="C20" s="16">
        <v>0.32258064516128998</v>
      </c>
      <c r="D20" s="16">
        <v>0.3</v>
      </c>
      <c r="E20" s="16">
        <v>0.16</v>
      </c>
      <c r="F20" s="16">
        <v>0.32</v>
      </c>
      <c r="G20" s="16">
        <v>0.36842105263157898</v>
      </c>
      <c r="H20" s="16"/>
      <c r="I20" s="16">
        <v>0.25</v>
      </c>
      <c r="J20" s="16">
        <v>0.36842105263157898</v>
      </c>
      <c r="K20" s="16"/>
      <c r="L20" s="16">
        <v>0.36781609195402298</v>
      </c>
      <c r="M20" s="16">
        <v>0.26470588235294101</v>
      </c>
      <c r="N20" s="16"/>
      <c r="O20" s="16">
        <v>0.28571428571428598</v>
      </c>
      <c r="P20" s="16">
        <v>0.35897435897435898</v>
      </c>
    </row>
    <row r="21" spans="2:16" x14ac:dyDescent="0.35">
      <c r="B21" t="s">
        <v>41</v>
      </c>
      <c r="C21" s="16">
        <v>0.29677419354838702</v>
      </c>
      <c r="D21" s="16">
        <v>0.4</v>
      </c>
      <c r="E21" s="16">
        <v>0.4</v>
      </c>
      <c r="F21" s="16">
        <v>0.4</v>
      </c>
      <c r="G21" s="16">
        <v>0.231578947368421</v>
      </c>
      <c r="H21" s="16"/>
      <c r="I21" s="16">
        <v>0.4</v>
      </c>
      <c r="J21" s="16">
        <v>0.231578947368421</v>
      </c>
      <c r="K21" s="16"/>
      <c r="L21" s="16">
        <v>0.390804597701149</v>
      </c>
      <c r="M21" s="16">
        <v>0.17647058823529399</v>
      </c>
      <c r="N21" s="16"/>
      <c r="O21" s="16">
        <v>0.27272727272727298</v>
      </c>
      <c r="P21" s="16">
        <v>0.32051282051282098</v>
      </c>
    </row>
    <row r="22" spans="2:16" x14ac:dyDescent="0.35">
      <c r="B22" t="s">
        <v>42</v>
      </c>
      <c r="C22" s="16">
        <v>0.19354838709677399</v>
      </c>
      <c r="D22" s="16">
        <v>0.3</v>
      </c>
      <c r="E22" s="16">
        <v>0.24</v>
      </c>
      <c r="F22" s="16">
        <v>0.24</v>
      </c>
      <c r="G22" s="16">
        <v>0.157894736842105</v>
      </c>
      <c r="H22" s="16"/>
      <c r="I22" s="16">
        <v>0.25</v>
      </c>
      <c r="J22" s="16">
        <v>0.157894736842105</v>
      </c>
      <c r="K22" s="16"/>
      <c r="L22" s="16">
        <v>0.17241379310344801</v>
      </c>
      <c r="M22" s="16">
        <v>0.220588235294118</v>
      </c>
      <c r="N22" s="16"/>
      <c r="O22" s="16">
        <v>0.19480519480519501</v>
      </c>
      <c r="P22" s="16">
        <v>0.19230769230769201</v>
      </c>
    </row>
    <row r="23" spans="2:16" x14ac:dyDescent="0.35">
      <c r="B23" t="s">
        <v>43</v>
      </c>
      <c r="C23" s="16">
        <v>0.16129032258064499</v>
      </c>
      <c r="D23" s="16">
        <v>0.3</v>
      </c>
      <c r="E23" s="16">
        <v>0.24</v>
      </c>
      <c r="F23" s="16">
        <v>0.08</v>
      </c>
      <c r="G23" s="16">
        <v>0.14736842105263201</v>
      </c>
      <c r="H23" s="16"/>
      <c r="I23" s="16">
        <v>0.18333333333333299</v>
      </c>
      <c r="J23" s="16">
        <v>0.14736842105263201</v>
      </c>
      <c r="K23" s="16"/>
      <c r="L23" s="16">
        <v>0.13793103448275901</v>
      </c>
      <c r="M23" s="16">
        <v>0.191176470588235</v>
      </c>
      <c r="N23" s="16"/>
      <c r="O23" s="16">
        <v>0.12987012987013</v>
      </c>
      <c r="P23" s="16">
        <v>0.19230769230769201</v>
      </c>
    </row>
    <row r="24" spans="2:16" x14ac:dyDescent="0.35">
      <c r="B24" t="s">
        <v>44</v>
      </c>
      <c r="C24" s="16">
        <v>0.135483870967742</v>
      </c>
      <c r="D24" s="16">
        <v>0.1</v>
      </c>
      <c r="E24" s="16">
        <v>0.12</v>
      </c>
      <c r="F24" s="16">
        <v>0.12</v>
      </c>
      <c r="G24" s="16">
        <v>0.14736842105263201</v>
      </c>
      <c r="H24" s="16"/>
      <c r="I24" s="16">
        <v>0.116666666666667</v>
      </c>
      <c r="J24" s="16">
        <v>0.14736842105263201</v>
      </c>
      <c r="K24" s="16"/>
      <c r="L24" s="16">
        <v>0.195402298850575</v>
      </c>
      <c r="M24" s="16">
        <v>5.8823529411764698E-2</v>
      </c>
      <c r="N24" s="16"/>
      <c r="O24" s="16">
        <v>0.12987012987013</v>
      </c>
      <c r="P24" s="16">
        <v>0.141025641025641</v>
      </c>
    </row>
    <row r="25" spans="2:16" x14ac:dyDescent="0.35">
      <c r="B25" t="s">
        <v>45</v>
      </c>
      <c r="C25" s="16">
        <v>0.135483870967742</v>
      </c>
      <c r="D25" s="16">
        <v>0.3</v>
      </c>
      <c r="E25" s="16">
        <v>0.04</v>
      </c>
      <c r="F25" s="16">
        <v>0.16</v>
      </c>
      <c r="G25" s="16">
        <v>0.13684210526315799</v>
      </c>
      <c r="H25" s="16"/>
      <c r="I25" s="16">
        <v>0.133333333333333</v>
      </c>
      <c r="J25" s="16">
        <v>0.13684210526315799</v>
      </c>
      <c r="K25" s="16"/>
      <c r="L25" s="16">
        <v>0.17241379310344801</v>
      </c>
      <c r="M25" s="16">
        <v>8.8235294117647106E-2</v>
      </c>
      <c r="N25" s="16"/>
      <c r="O25" s="16">
        <v>0.11688311688311701</v>
      </c>
      <c r="P25" s="16">
        <v>0.15384615384615399</v>
      </c>
    </row>
    <row r="26" spans="2:16" x14ac:dyDescent="0.35">
      <c r="B26" t="s">
        <v>46</v>
      </c>
      <c r="C26" s="16">
        <v>0.12258064516129</v>
      </c>
      <c r="D26" s="16">
        <v>0.2</v>
      </c>
      <c r="E26" s="16">
        <v>0.16</v>
      </c>
      <c r="F26" s="16">
        <v>0.08</v>
      </c>
      <c r="G26" s="16">
        <v>0.115789473684211</v>
      </c>
      <c r="H26" s="16"/>
      <c r="I26" s="16">
        <v>0.133333333333333</v>
      </c>
      <c r="J26" s="16">
        <v>0.115789473684211</v>
      </c>
      <c r="K26" s="16"/>
      <c r="L26" s="16">
        <v>0.160919540229885</v>
      </c>
      <c r="M26" s="16">
        <v>7.3529411764705899E-2</v>
      </c>
      <c r="N26" s="16"/>
      <c r="O26" s="16">
        <v>0.11688311688311701</v>
      </c>
      <c r="P26" s="16">
        <v>0.128205128205128</v>
      </c>
    </row>
    <row r="27" spans="2:16" x14ac:dyDescent="0.35">
      <c r="B27" t="s">
        <v>47</v>
      </c>
      <c r="C27" s="16">
        <v>0.103225806451613</v>
      </c>
      <c r="D27" s="16">
        <v>0.1</v>
      </c>
      <c r="E27" s="16">
        <v>0.08</v>
      </c>
      <c r="F27" s="16">
        <v>0.04</v>
      </c>
      <c r="G27" s="16">
        <v>0.12631578947368399</v>
      </c>
      <c r="H27" s="16"/>
      <c r="I27" s="16">
        <v>6.6666666666666693E-2</v>
      </c>
      <c r="J27" s="16">
        <v>0.12631578947368399</v>
      </c>
      <c r="K27" s="16"/>
      <c r="L27" s="16">
        <v>0.14942528735632199</v>
      </c>
      <c r="M27" s="16">
        <v>4.4117647058823498E-2</v>
      </c>
      <c r="N27" s="16"/>
      <c r="O27" s="16">
        <v>7.7922077922077906E-2</v>
      </c>
      <c r="P27" s="16">
        <v>0.128205128205128</v>
      </c>
    </row>
    <row r="28" spans="2:16" x14ac:dyDescent="0.35">
      <c r="B28" t="s">
        <v>48</v>
      </c>
      <c r="C28" s="16">
        <v>9.6774193548387094E-2</v>
      </c>
      <c r="D28" s="16">
        <v>0.1</v>
      </c>
      <c r="E28" s="16">
        <v>0.04</v>
      </c>
      <c r="F28" s="16">
        <v>0.08</v>
      </c>
      <c r="G28" s="16">
        <v>0.115789473684211</v>
      </c>
      <c r="H28" s="16"/>
      <c r="I28" s="16">
        <v>6.6666666666666693E-2</v>
      </c>
      <c r="J28" s="16">
        <v>0.115789473684211</v>
      </c>
      <c r="K28" s="16"/>
      <c r="L28" s="16">
        <v>0.126436781609195</v>
      </c>
      <c r="M28" s="16">
        <v>5.8823529411764698E-2</v>
      </c>
      <c r="N28" s="16"/>
      <c r="O28" s="16">
        <v>7.7922077922077906E-2</v>
      </c>
      <c r="P28" s="16">
        <v>0.115384615384615</v>
      </c>
    </row>
    <row r="29" spans="2:16" x14ac:dyDescent="0.35">
      <c r="B29" t="s">
        <v>49</v>
      </c>
      <c r="C29" s="16">
        <v>9.0322580645161299E-2</v>
      </c>
      <c r="D29" s="16">
        <v>0.1</v>
      </c>
      <c r="E29" s="16">
        <v>0.04</v>
      </c>
      <c r="F29" s="16">
        <v>0</v>
      </c>
      <c r="G29" s="16">
        <v>0.12631578947368399</v>
      </c>
      <c r="H29" s="16"/>
      <c r="I29" s="16">
        <v>3.3333333333333298E-2</v>
      </c>
      <c r="J29" s="16">
        <v>0.12631578947368399</v>
      </c>
      <c r="K29" s="16"/>
      <c r="L29" s="16">
        <v>6.8965517241379296E-2</v>
      </c>
      <c r="M29" s="16">
        <v>0.11764705882352899</v>
      </c>
      <c r="N29" s="16"/>
      <c r="O29" s="16">
        <v>7.7922077922077906E-2</v>
      </c>
      <c r="P29" s="16">
        <v>0.102564102564103</v>
      </c>
    </row>
    <row r="30" spans="2:16" x14ac:dyDescent="0.35">
      <c r="B30" t="s">
        <v>50</v>
      </c>
      <c r="C30" s="16">
        <v>9.0322580645161299E-2</v>
      </c>
      <c r="D30" s="16">
        <v>0</v>
      </c>
      <c r="E30" s="16">
        <v>0.12</v>
      </c>
      <c r="F30" s="16">
        <v>0.12</v>
      </c>
      <c r="G30" s="16">
        <v>8.42105263157895E-2</v>
      </c>
      <c r="H30" s="16"/>
      <c r="I30" s="16">
        <v>0.1</v>
      </c>
      <c r="J30" s="16">
        <v>8.42105263157895E-2</v>
      </c>
      <c r="K30" s="16"/>
      <c r="L30" s="16">
        <v>0.10344827586206901</v>
      </c>
      <c r="M30" s="16">
        <v>7.3529411764705899E-2</v>
      </c>
      <c r="N30" s="16"/>
      <c r="O30" s="16">
        <v>9.0909090909090898E-2</v>
      </c>
      <c r="P30" s="16">
        <v>8.9743589743589702E-2</v>
      </c>
    </row>
    <row r="31" spans="2:16" x14ac:dyDescent="0.35">
      <c r="B31" t="s">
        <v>51</v>
      </c>
      <c r="C31" s="16">
        <v>8.3870967741935504E-2</v>
      </c>
      <c r="D31" s="16">
        <v>0.1</v>
      </c>
      <c r="E31" s="16">
        <v>0.16</v>
      </c>
      <c r="F31" s="16">
        <v>0.04</v>
      </c>
      <c r="G31" s="16">
        <v>7.3684210526315796E-2</v>
      </c>
      <c r="H31" s="16"/>
      <c r="I31" s="16">
        <v>0.1</v>
      </c>
      <c r="J31" s="16">
        <v>7.3684210526315796E-2</v>
      </c>
      <c r="K31" s="16"/>
      <c r="L31" s="16">
        <v>6.8965517241379296E-2</v>
      </c>
      <c r="M31" s="16">
        <v>0.10294117647058799</v>
      </c>
      <c r="N31" s="16"/>
      <c r="O31" s="16">
        <v>6.4935064935064901E-2</v>
      </c>
      <c r="P31" s="16">
        <v>0.102564102564103</v>
      </c>
    </row>
    <row r="32" spans="2:16" x14ac:dyDescent="0.35">
      <c r="B32" t="s">
        <v>52</v>
      </c>
      <c r="C32" s="16">
        <v>6.4516129032258104E-2</v>
      </c>
      <c r="D32" s="16">
        <v>0.2</v>
      </c>
      <c r="E32" s="16">
        <v>0.04</v>
      </c>
      <c r="F32" s="16">
        <v>0</v>
      </c>
      <c r="G32" s="16">
        <v>7.3684210526315796E-2</v>
      </c>
      <c r="H32" s="16"/>
      <c r="I32" s="16">
        <v>0.05</v>
      </c>
      <c r="J32" s="16">
        <v>7.3684210526315796E-2</v>
      </c>
      <c r="K32" s="16"/>
      <c r="L32" s="16">
        <v>6.8965517241379296E-2</v>
      </c>
      <c r="M32" s="16">
        <v>5.8823529411764698E-2</v>
      </c>
      <c r="N32" s="16"/>
      <c r="O32" s="16">
        <v>6.4935064935064901E-2</v>
      </c>
      <c r="P32" s="16">
        <v>6.4102564102564097E-2</v>
      </c>
    </row>
    <row r="33" spans="2:16" x14ac:dyDescent="0.35">
      <c r="B33" t="s">
        <v>53</v>
      </c>
      <c r="C33" s="16">
        <v>3.8709677419354799E-2</v>
      </c>
      <c r="D33" s="16">
        <v>0</v>
      </c>
      <c r="E33" s="16">
        <v>0</v>
      </c>
      <c r="F33" s="16">
        <v>0.08</v>
      </c>
      <c r="G33" s="16">
        <v>4.2105263157894701E-2</v>
      </c>
      <c r="H33" s="16"/>
      <c r="I33" s="16">
        <v>3.3333333333333298E-2</v>
      </c>
      <c r="J33" s="16">
        <v>4.2105263157894701E-2</v>
      </c>
      <c r="K33" s="16"/>
      <c r="L33" s="16">
        <v>2.2988505747126398E-2</v>
      </c>
      <c r="M33" s="16">
        <v>5.8823529411764698E-2</v>
      </c>
      <c r="N33" s="16"/>
      <c r="O33" s="16">
        <v>2.5974025974026E-2</v>
      </c>
      <c r="P33" s="16">
        <v>5.1282051282051301E-2</v>
      </c>
    </row>
    <row r="34" spans="2:16" x14ac:dyDescent="0.35">
      <c r="B34" t="s">
        <v>54</v>
      </c>
      <c r="C34" s="16">
        <v>3.8709677419354799E-2</v>
      </c>
      <c r="D34" s="16">
        <v>0</v>
      </c>
      <c r="E34" s="16">
        <v>0.16</v>
      </c>
      <c r="F34" s="16">
        <v>0</v>
      </c>
      <c r="G34" s="16">
        <v>2.1052631578947399E-2</v>
      </c>
      <c r="H34" s="16"/>
      <c r="I34" s="16">
        <v>6.6666666666666693E-2</v>
      </c>
      <c r="J34" s="16">
        <v>2.1052631578947399E-2</v>
      </c>
      <c r="K34" s="16"/>
      <c r="L34" s="16">
        <v>2.2988505747126398E-2</v>
      </c>
      <c r="M34" s="16">
        <v>5.8823529411764698E-2</v>
      </c>
      <c r="N34" s="16"/>
      <c r="O34" s="16">
        <v>5.1948051948052E-2</v>
      </c>
      <c r="P34" s="16">
        <v>2.5641025641025599E-2</v>
      </c>
    </row>
    <row r="35" spans="2:16" x14ac:dyDescent="0.35">
      <c r="B35" t="s">
        <v>55</v>
      </c>
      <c r="C35" s="16">
        <v>3.2258064516128997E-2</v>
      </c>
      <c r="D35" s="16">
        <v>0.1</v>
      </c>
      <c r="E35" s="16">
        <v>0</v>
      </c>
      <c r="F35" s="16">
        <v>0</v>
      </c>
      <c r="G35" s="16">
        <v>4.2105263157894701E-2</v>
      </c>
      <c r="H35" s="16"/>
      <c r="I35" s="16">
        <v>1.6666666666666701E-2</v>
      </c>
      <c r="J35" s="16">
        <v>4.2105263157894701E-2</v>
      </c>
      <c r="K35" s="16"/>
      <c r="L35" s="16">
        <v>2.2988505747126398E-2</v>
      </c>
      <c r="M35" s="16">
        <v>4.4117647058823498E-2</v>
      </c>
      <c r="N35" s="16"/>
      <c r="O35" s="16">
        <v>2.5974025974026E-2</v>
      </c>
      <c r="P35" s="16">
        <v>3.8461538461538498E-2</v>
      </c>
    </row>
    <row r="36" spans="2:16" x14ac:dyDescent="0.35">
      <c r="B36" t="s">
        <v>56</v>
      </c>
      <c r="C36" s="16">
        <v>3.2258064516128997E-2</v>
      </c>
      <c r="D36" s="16">
        <v>0.1</v>
      </c>
      <c r="E36" s="16">
        <v>0.04</v>
      </c>
      <c r="F36" s="16">
        <v>0</v>
      </c>
      <c r="G36" s="16">
        <v>3.1578947368421102E-2</v>
      </c>
      <c r="H36" s="16"/>
      <c r="I36" s="16">
        <v>3.3333333333333298E-2</v>
      </c>
      <c r="J36" s="16">
        <v>3.1578947368421102E-2</v>
      </c>
      <c r="K36" s="16"/>
      <c r="L36" s="16">
        <v>3.4482758620689703E-2</v>
      </c>
      <c r="M36" s="16">
        <v>2.9411764705882401E-2</v>
      </c>
      <c r="N36" s="16"/>
      <c r="O36" s="16">
        <v>1.2987012987013E-2</v>
      </c>
      <c r="P36" s="16">
        <v>5.1282051282051301E-2</v>
      </c>
    </row>
    <row r="37" spans="2:16" x14ac:dyDescent="0.35">
      <c r="B37" t="s">
        <v>57</v>
      </c>
      <c r="C37" s="16">
        <v>3.2258064516128997E-2</v>
      </c>
      <c r="D37" s="16">
        <v>0</v>
      </c>
      <c r="E37" s="16">
        <v>0.08</v>
      </c>
      <c r="F37" s="16">
        <v>0</v>
      </c>
      <c r="G37" s="16">
        <v>3.1578947368421102E-2</v>
      </c>
      <c r="H37" s="16"/>
      <c r="I37" s="16">
        <v>3.3333333333333298E-2</v>
      </c>
      <c r="J37" s="16">
        <v>3.1578947368421102E-2</v>
      </c>
      <c r="K37" s="16"/>
      <c r="L37" s="16">
        <v>4.5977011494252901E-2</v>
      </c>
      <c r="M37" s="16">
        <v>1.4705882352941201E-2</v>
      </c>
      <c r="N37" s="16"/>
      <c r="O37" s="16">
        <v>3.8961038961039002E-2</v>
      </c>
      <c r="P37" s="16">
        <v>2.5641025641025599E-2</v>
      </c>
    </row>
    <row r="38" spans="2:16" x14ac:dyDescent="0.35">
      <c r="B38" t="s">
        <v>58</v>
      </c>
      <c r="C38" s="16">
        <v>2.5806451612903201E-2</v>
      </c>
      <c r="D38" s="16">
        <v>0.1</v>
      </c>
      <c r="E38" s="16">
        <v>0.04</v>
      </c>
      <c r="F38" s="16">
        <v>0</v>
      </c>
      <c r="G38" s="16">
        <v>2.1052631578947399E-2</v>
      </c>
      <c r="H38" s="16"/>
      <c r="I38" s="16">
        <v>3.3333333333333298E-2</v>
      </c>
      <c r="J38" s="16">
        <v>2.1052631578947399E-2</v>
      </c>
      <c r="K38" s="16"/>
      <c r="L38" s="16">
        <v>3.4482758620689703E-2</v>
      </c>
      <c r="M38" s="16">
        <v>1.4705882352941201E-2</v>
      </c>
      <c r="N38" s="16"/>
      <c r="O38" s="16">
        <v>2.5974025974026E-2</v>
      </c>
      <c r="P38" s="16">
        <v>2.5641025641025599E-2</v>
      </c>
    </row>
    <row r="39" spans="2:16" x14ac:dyDescent="0.35">
      <c r="B39" t="s">
        <v>59</v>
      </c>
      <c r="C39" s="16">
        <v>6.4516129032258099E-3</v>
      </c>
      <c r="D39" s="16">
        <v>0</v>
      </c>
      <c r="E39" s="16">
        <v>0</v>
      </c>
      <c r="F39" s="16">
        <v>0</v>
      </c>
      <c r="G39" s="16">
        <v>1.05263157894737E-2</v>
      </c>
      <c r="H39" s="16"/>
      <c r="I39" s="16">
        <v>0</v>
      </c>
      <c r="J39" s="16">
        <v>1.05263157894737E-2</v>
      </c>
      <c r="K39" s="16"/>
      <c r="L39" s="16">
        <v>1.1494252873563199E-2</v>
      </c>
      <c r="M39" s="16">
        <v>0</v>
      </c>
      <c r="N39" s="16"/>
      <c r="O39" s="16">
        <v>0</v>
      </c>
      <c r="P39" s="16">
        <v>1.2820512820512799E-2</v>
      </c>
    </row>
    <row r="40" spans="2:16" x14ac:dyDescent="0.35">
      <c r="C40" s="16"/>
      <c r="D40" s="16"/>
      <c r="E40" s="16"/>
      <c r="F40" s="16"/>
      <c r="G40" s="16"/>
      <c r="H40" s="16"/>
      <c r="I40" s="16"/>
      <c r="J40" s="16"/>
      <c r="K40" s="16"/>
      <c r="L40" s="16"/>
      <c r="M40" s="16"/>
      <c r="N40" s="16"/>
      <c r="O40" s="16"/>
      <c r="P40" s="16"/>
    </row>
    <row r="41" spans="2:16" x14ac:dyDescent="0.35">
      <c r="B41" s="6" t="s">
        <v>79</v>
      </c>
      <c r="C41" s="16"/>
      <c r="D41" s="16"/>
      <c r="E41" s="16"/>
      <c r="F41" s="16"/>
      <c r="G41" s="16"/>
      <c r="H41" s="16"/>
      <c r="I41" s="16"/>
      <c r="J41" s="16"/>
      <c r="K41" s="16"/>
      <c r="L41" s="16"/>
      <c r="M41" s="16"/>
      <c r="N41" s="16"/>
      <c r="O41" s="16"/>
      <c r="P41" s="16"/>
    </row>
    <row r="42" spans="2:16" x14ac:dyDescent="0.35">
      <c r="B42" s="22" t="s">
        <v>35</v>
      </c>
      <c r="C42" s="16"/>
      <c r="D42" s="16"/>
      <c r="E42" s="16"/>
      <c r="F42" s="16"/>
      <c r="G42" s="16"/>
      <c r="H42" s="16"/>
      <c r="I42" s="16"/>
      <c r="J42" s="16"/>
      <c r="K42" s="16"/>
      <c r="L42" s="16"/>
      <c r="M42" s="16"/>
      <c r="N42" s="16"/>
      <c r="O42" s="16"/>
      <c r="P42" s="16"/>
    </row>
    <row r="43" spans="2:16" x14ac:dyDescent="0.35">
      <c r="B43" t="s">
        <v>62</v>
      </c>
      <c r="C43" s="16">
        <v>0.51515151515151503</v>
      </c>
      <c r="D43" s="16">
        <v>0.26086956521739102</v>
      </c>
      <c r="E43" s="16">
        <v>0.57446808510638303</v>
      </c>
      <c r="F43" s="16">
        <v>0.51111111111111096</v>
      </c>
      <c r="G43" s="16">
        <v>0.58730158730158699</v>
      </c>
      <c r="H43" s="16"/>
      <c r="I43" s="16">
        <v>0.44927536231884102</v>
      </c>
      <c r="J43" s="16">
        <v>0.58730158730158699</v>
      </c>
      <c r="K43" s="16"/>
      <c r="L43" s="16">
        <v>0.47794117647058798</v>
      </c>
      <c r="M43" s="16">
        <v>0.5546875</v>
      </c>
      <c r="N43" s="16"/>
      <c r="O43" s="16">
        <v>0.47260273972602701</v>
      </c>
      <c r="P43" s="16">
        <v>0.56779661016949201</v>
      </c>
    </row>
    <row r="44" spans="2:16" x14ac:dyDescent="0.35">
      <c r="B44" t="s">
        <v>63</v>
      </c>
      <c r="C44" s="16">
        <v>0.50757575757575801</v>
      </c>
      <c r="D44" s="16">
        <v>0.5</v>
      </c>
      <c r="E44" s="16">
        <v>0.46808510638297901</v>
      </c>
      <c r="F44" s="16">
        <v>0.62222222222222201</v>
      </c>
      <c r="G44" s="16">
        <v>0.48412698412698402</v>
      </c>
      <c r="H44" s="16"/>
      <c r="I44" s="16">
        <v>0.52898550724637705</v>
      </c>
      <c r="J44" s="16">
        <v>0.48412698412698402</v>
      </c>
      <c r="K44" s="16"/>
      <c r="L44" s="16">
        <v>0.47794117647058798</v>
      </c>
      <c r="M44" s="16">
        <v>0.5390625</v>
      </c>
      <c r="N44" s="16"/>
      <c r="O44" s="16">
        <v>0.49315068493150699</v>
      </c>
      <c r="P44" s="16">
        <v>0.52542372881355903</v>
      </c>
    </row>
    <row r="45" spans="2:16" x14ac:dyDescent="0.35">
      <c r="B45" t="s">
        <v>64</v>
      </c>
      <c r="C45" s="16">
        <v>0.5</v>
      </c>
      <c r="D45" s="16">
        <v>0.41304347826087001</v>
      </c>
      <c r="E45" s="16">
        <v>0.46808510638297901</v>
      </c>
      <c r="F45" s="16">
        <v>0.422222222222222</v>
      </c>
      <c r="G45" s="16">
        <v>0.57142857142857095</v>
      </c>
      <c r="H45" s="16"/>
      <c r="I45" s="16">
        <v>0.434782608695652</v>
      </c>
      <c r="J45" s="16">
        <v>0.57142857142857095</v>
      </c>
      <c r="K45" s="16"/>
      <c r="L45" s="16">
        <v>0.47058823529411797</v>
      </c>
      <c r="M45" s="16">
        <v>0.53125</v>
      </c>
      <c r="N45" s="16"/>
      <c r="O45" s="16">
        <v>0.49315068493150699</v>
      </c>
      <c r="P45" s="16">
        <v>0.50847457627118597</v>
      </c>
    </row>
    <row r="46" spans="2:16" x14ac:dyDescent="0.35">
      <c r="B46" t="s">
        <v>65</v>
      </c>
      <c r="C46" s="16">
        <v>0.48863636363636398</v>
      </c>
      <c r="D46" s="16">
        <v>0.217391304347826</v>
      </c>
      <c r="E46" s="16">
        <v>0.44680851063829802</v>
      </c>
      <c r="F46" s="16">
        <v>0.6</v>
      </c>
      <c r="G46" s="16">
        <v>0.56349206349206304</v>
      </c>
      <c r="H46" s="16"/>
      <c r="I46" s="16">
        <v>0.42028985507246402</v>
      </c>
      <c r="J46" s="16">
        <v>0.56349206349206304</v>
      </c>
      <c r="K46" s="16"/>
      <c r="L46" s="16">
        <v>0.441176470588235</v>
      </c>
      <c r="M46" s="16">
        <v>0.5390625</v>
      </c>
      <c r="N46" s="16"/>
      <c r="O46" s="16">
        <v>0.47260273972602701</v>
      </c>
      <c r="P46" s="16">
        <v>0.50847457627118597</v>
      </c>
    </row>
    <row r="47" spans="2:16" x14ac:dyDescent="0.35">
      <c r="B47" t="s">
        <v>66</v>
      </c>
      <c r="C47" s="16">
        <v>0.42424242424242398</v>
      </c>
      <c r="D47" s="16">
        <v>0.217391304347826</v>
      </c>
      <c r="E47" s="16">
        <v>0.36170212765957399</v>
      </c>
      <c r="F47" s="16">
        <v>0.48888888888888898</v>
      </c>
      <c r="G47" s="16">
        <v>0.5</v>
      </c>
      <c r="H47" s="16"/>
      <c r="I47" s="16">
        <v>0.35507246376811602</v>
      </c>
      <c r="J47" s="16">
        <v>0.5</v>
      </c>
      <c r="K47" s="16"/>
      <c r="L47" s="16">
        <v>0.433823529411765</v>
      </c>
      <c r="M47" s="16">
        <v>0.4140625</v>
      </c>
      <c r="N47" s="16"/>
      <c r="O47" s="16">
        <v>0.40410958904109601</v>
      </c>
      <c r="P47" s="16">
        <v>0.44915254237288099</v>
      </c>
    </row>
    <row r="48" spans="2:16" x14ac:dyDescent="0.35">
      <c r="B48" t="s">
        <v>67</v>
      </c>
      <c r="C48" s="16">
        <v>0.40151515151515099</v>
      </c>
      <c r="D48" s="16">
        <v>0.23913043478260901</v>
      </c>
      <c r="E48" s="16">
        <v>0.27659574468085102</v>
      </c>
      <c r="F48" s="16">
        <v>0.53333333333333299</v>
      </c>
      <c r="G48" s="16">
        <v>0.46031746031746001</v>
      </c>
      <c r="H48" s="16"/>
      <c r="I48" s="16">
        <v>0.34782608695652201</v>
      </c>
      <c r="J48" s="16">
        <v>0.46031746031746001</v>
      </c>
      <c r="K48" s="16"/>
      <c r="L48" s="16">
        <v>0.34558823529411797</v>
      </c>
      <c r="M48" s="16">
        <v>0.4609375</v>
      </c>
      <c r="N48" s="16"/>
      <c r="O48" s="16">
        <v>0.431506849315068</v>
      </c>
      <c r="P48" s="16">
        <v>0.36440677966101698</v>
      </c>
    </row>
    <row r="49" spans="2:16" x14ac:dyDescent="0.35">
      <c r="B49" t="s">
        <v>68</v>
      </c>
      <c r="C49" s="16">
        <v>0.40151515151515099</v>
      </c>
      <c r="D49" s="16">
        <v>0.282608695652174</v>
      </c>
      <c r="E49" s="16">
        <v>0.340425531914894</v>
      </c>
      <c r="F49" s="16">
        <v>0.48888888888888898</v>
      </c>
      <c r="G49" s="16">
        <v>0.43650793650793701</v>
      </c>
      <c r="H49" s="16"/>
      <c r="I49" s="16">
        <v>0.36956521739130399</v>
      </c>
      <c r="J49" s="16">
        <v>0.43650793650793701</v>
      </c>
      <c r="K49" s="16"/>
      <c r="L49" s="16">
        <v>0.316176470588235</v>
      </c>
      <c r="M49" s="16">
        <v>0.4921875</v>
      </c>
      <c r="N49" s="16"/>
      <c r="O49" s="16">
        <v>0.36301369863013699</v>
      </c>
      <c r="P49" s="16">
        <v>0.44915254237288099</v>
      </c>
    </row>
    <row r="50" spans="2:16" x14ac:dyDescent="0.35">
      <c r="B50" t="s">
        <v>69</v>
      </c>
      <c r="C50" s="16">
        <v>0.39393939393939398</v>
      </c>
      <c r="D50" s="16">
        <v>0.32608695652173902</v>
      </c>
      <c r="E50" s="16">
        <v>0.319148936170213</v>
      </c>
      <c r="F50" s="16">
        <v>0.44444444444444398</v>
      </c>
      <c r="G50" s="16">
        <v>0.42857142857142899</v>
      </c>
      <c r="H50" s="16"/>
      <c r="I50" s="16">
        <v>0.36231884057970998</v>
      </c>
      <c r="J50" s="16">
        <v>0.42857142857142899</v>
      </c>
      <c r="K50" s="16"/>
      <c r="L50" s="16">
        <v>0.375</v>
      </c>
      <c r="M50" s="16">
        <v>0.4140625</v>
      </c>
      <c r="N50" s="16"/>
      <c r="O50" s="16">
        <v>0.39041095890410998</v>
      </c>
      <c r="P50" s="16">
        <v>0.39830508474576298</v>
      </c>
    </row>
    <row r="51" spans="2:16" x14ac:dyDescent="0.35">
      <c r="B51" t="s">
        <v>70</v>
      </c>
      <c r="C51" s="16">
        <v>0.39015151515151503</v>
      </c>
      <c r="D51" s="16">
        <v>0.173913043478261</v>
      </c>
      <c r="E51" s="16">
        <v>0.25531914893617003</v>
      </c>
      <c r="F51" s="16">
        <v>0.37777777777777799</v>
      </c>
      <c r="G51" s="16">
        <v>0.52380952380952395</v>
      </c>
      <c r="H51" s="16"/>
      <c r="I51" s="16">
        <v>0.26811594202898598</v>
      </c>
      <c r="J51" s="16">
        <v>0.52380952380952395</v>
      </c>
      <c r="K51" s="16"/>
      <c r="L51" s="16">
        <v>0.39705882352941202</v>
      </c>
      <c r="M51" s="16">
        <v>0.3828125</v>
      </c>
      <c r="N51" s="16"/>
      <c r="O51" s="16">
        <v>0.35616438356164398</v>
      </c>
      <c r="P51" s="16">
        <v>0.43220338983050799</v>
      </c>
    </row>
    <row r="52" spans="2:16" x14ac:dyDescent="0.35">
      <c r="B52" t="s">
        <v>71</v>
      </c>
      <c r="C52" s="16">
        <v>0.37878787878787901</v>
      </c>
      <c r="D52" s="16">
        <v>0.13043478260869601</v>
      </c>
      <c r="E52" s="16">
        <v>0.27659574468085102</v>
      </c>
      <c r="F52" s="16">
        <v>0.55555555555555602</v>
      </c>
      <c r="G52" s="16">
        <v>0.44444444444444398</v>
      </c>
      <c r="H52" s="16"/>
      <c r="I52" s="16">
        <v>0.31884057971014501</v>
      </c>
      <c r="J52" s="16">
        <v>0.44444444444444398</v>
      </c>
      <c r="K52" s="16"/>
      <c r="L52" s="16">
        <v>0.41176470588235298</v>
      </c>
      <c r="M52" s="16">
        <v>0.34375</v>
      </c>
      <c r="N52" s="16"/>
      <c r="O52" s="16">
        <v>0.36301369863013699</v>
      </c>
      <c r="P52" s="16">
        <v>0.39830508474576298</v>
      </c>
    </row>
    <row r="53" spans="2:16" x14ac:dyDescent="0.35">
      <c r="B53" t="s">
        <v>72</v>
      </c>
      <c r="C53" s="16">
        <v>0.32954545454545497</v>
      </c>
      <c r="D53" s="16">
        <v>0.13043478260869601</v>
      </c>
      <c r="E53" s="16">
        <v>0.36170212765957399</v>
      </c>
      <c r="F53" s="16">
        <v>0.4</v>
      </c>
      <c r="G53" s="16">
        <v>0.365079365079365</v>
      </c>
      <c r="H53" s="16"/>
      <c r="I53" s="16">
        <v>0.29710144927536197</v>
      </c>
      <c r="J53" s="16">
        <v>0.365079365079365</v>
      </c>
      <c r="K53" s="16"/>
      <c r="L53" s="16">
        <v>0.32352941176470601</v>
      </c>
      <c r="M53" s="16">
        <v>0.3359375</v>
      </c>
      <c r="N53" s="16"/>
      <c r="O53" s="16">
        <v>0.36986301369863001</v>
      </c>
      <c r="P53" s="16">
        <v>0.27966101694915302</v>
      </c>
    </row>
    <row r="54" spans="2:16" x14ac:dyDescent="0.35">
      <c r="B54" t="s">
        <v>73</v>
      </c>
      <c r="C54" s="16">
        <v>0.29924242424242398</v>
      </c>
      <c r="D54" s="16">
        <v>0.108695652173913</v>
      </c>
      <c r="E54" s="16">
        <v>0.29787234042553201</v>
      </c>
      <c r="F54" s="16">
        <v>0.46666666666666701</v>
      </c>
      <c r="G54" s="16">
        <v>0.30952380952380998</v>
      </c>
      <c r="H54" s="16"/>
      <c r="I54" s="16">
        <v>0.28985507246376802</v>
      </c>
      <c r="J54" s="16">
        <v>0.30952380952380998</v>
      </c>
      <c r="K54" s="16"/>
      <c r="L54" s="16">
        <v>0.308823529411765</v>
      </c>
      <c r="M54" s="16">
        <v>0.2890625</v>
      </c>
      <c r="N54" s="16"/>
      <c r="O54" s="16">
        <v>0.28767123287671198</v>
      </c>
      <c r="P54" s="16">
        <v>0.31355932203389802</v>
      </c>
    </row>
    <row r="55" spans="2:16" x14ac:dyDescent="0.35">
      <c r="B55" t="s">
        <v>74</v>
      </c>
      <c r="C55" s="16">
        <v>0.28787878787878801</v>
      </c>
      <c r="D55" s="16">
        <v>0.173913043478261</v>
      </c>
      <c r="E55" s="16">
        <v>0.25531914893617003</v>
      </c>
      <c r="F55" s="16">
        <v>0.31111111111111101</v>
      </c>
      <c r="G55" s="16">
        <v>0.33333333333333298</v>
      </c>
      <c r="H55" s="16"/>
      <c r="I55" s="16">
        <v>0.24637681159420299</v>
      </c>
      <c r="J55" s="16">
        <v>0.33333333333333298</v>
      </c>
      <c r="K55" s="16"/>
      <c r="L55" s="16">
        <v>0.29411764705882398</v>
      </c>
      <c r="M55" s="16">
        <v>0.28125</v>
      </c>
      <c r="N55" s="16"/>
      <c r="O55" s="16">
        <v>0.267123287671233</v>
      </c>
      <c r="P55" s="16">
        <v>0.31355932203389802</v>
      </c>
    </row>
    <row r="56" spans="2:16" x14ac:dyDescent="0.35">
      <c r="B56" t="s">
        <v>75</v>
      </c>
      <c r="C56" s="16">
        <v>0.21212121212121199</v>
      </c>
      <c r="D56" s="16">
        <v>4.3478260869565202E-2</v>
      </c>
      <c r="E56" s="16">
        <v>0.23404255319148901</v>
      </c>
      <c r="F56" s="16">
        <v>0.31111111111111101</v>
      </c>
      <c r="G56" s="16">
        <v>0.23015873015873001</v>
      </c>
      <c r="H56" s="16"/>
      <c r="I56" s="16">
        <v>0.19565217391304299</v>
      </c>
      <c r="J56" s="16">
        <v>0.23015873015873001</v>
      </c>
      <c r="K56" s="16"/>
      <c r="L56" s="16">
        <v>0.22794117647058801</v>
      </c>
      <c r="M56" s="16">
        <v>0.1953125</v>
      </c>
      <c r="N56" s="16"/>
      <c r="O56" s="16">
        <v>0.21232876712328799</v>
      </c>
      <c r="P56" s="16">
        <v>0.21186440677966101</v>
      </c>
    </row>
    <row r="57" spans="2:16" x14ac:dyDescent="0.35">
      <c r="B57" t="s">
        <v>76</v>
      </c>
      <c r="C57" s="16">
        <v>0.189393939393939</v>
      </c>
      <c r="D57" s="16">
        <v>0</v>
      </c>
      <c r="E57" s="16">
        <v>0.19148936170212799</v>
      </c>
      <c r="F57" s="16">
        <v>0.22222222222222199</v>
      </c>
      <c r="G57" s="16">
        <v>0.24603174603174599</v>
      </c>
      <c r="H57" s="16"/>
      <c r="I57" s="16">
        <v>0.13768115942028999</v>
      </c>
      <c r="J57" s="16">
        <v>0.24603174603174599</v>
      </c>
      <c r="K57" s="16"/>
      <c r="L57" s="16">
        <v>0.20588235294117599</v>
      </c>
      <c r="M57" s="16">
        <v>0.171875</v>
      </c>
      <c r="N57" s="16"/>
      <c r="O57" s="16">
        <v>0.150684931506849</v>
      </c>
      <c r="P57" s="16">
        <v>0.23728813559322001</v>
      </c>
    </row>
    <row r="58" spans="2:16" x14ac:dyDescent="0.35">
      <c r="B58" t="s">
        <v>77</v>
      </c>
      <c r="C58" s="16">
        <v>3.7878787878787902E-3</v>
      </c>
      <c r="D58" s="16">
        <v>2.1739130434782601E-2</v>
      </c>
      <c r="E58" s="16">
        <v>0</v>
      </c>
      <c r="F58" s="16">
        <v>0</v>
      </c>
      <c r="G58" s="16">
        <v>0</v>
      </c>
      <c r="H58" s="16"/>
      <c r="I58" s="16">
        <v>7.2463768115942004E-3</v>
      </c>
      <c r="J58" s="16">
        <v>0</v>
      </c>
      <c r="K58" s="16"/>
      <c r="L58" s="16">
        <v>0</v>
      </c>
      <c r="M58" s="16">
        <v>7.8125E-3</v>
      </c>
      <c r="N58" s="16"/>
      <c r="O58" s="16">
        <v>6.8493150684931503E-3</v>
      </c>
      <c r="P58" s="16">
        <v>0</v>
      </c>
    </row>
    <row r="59" spans="2:16" x14ac:dyDescent="0.35">
      <c r="B59" t="s">
        <v>78</v>
      </c>
      <c r="C59" s="16">
        <v>1.13636363636364E-2</v>
      </c>
      <c r="D59" s="16">
        <v>2.1739130434782601E-2</v>
      </c>
      <c r="E59" s="16">
        <v>2.1276595744680899E-2</v>
      </c>
      <c r="F59" s="16">
        <v>2.2222222222222199E-2</v>
      </c>
      <c r="G59" s="16">
        <v>0</v>
      </c>
      <c r="H59" s="16"/>
      <c r="I59" s="16">
        <v>2.1739130434782601E-2</v>
      </c>
      <c r="J59" s="16">
        <v>0</v>
      </c>
      <c r="K59" s="16"/>
      <c r="L59" s="16">
        <v>7.3529411764705899E-3</v>
      </c>
      <c r="M59" s="16">
        <v>1.5625E-2</v>
      </c>
      <c r="N59" s="16"/>
      <c r="O59" s="16">
        <v>6.8493150684931503E-3</v>
      </c>
      <c r="P59" s="16">
        <v>1.6949152542372899E-2</v>
      </c>
    </row>
    <row r="60" spans="2:16" x14ac:dyDescent="0.35">
      <c r="C60" s="16"/>
      <c r="D60" s="16"/>
      <c r="E60" s="16"/>
      <c r="F60" s="16"/>
      <c r="G60" s="16"/>
      <c r="H60" s="16"/>
      <c r="I60" s="16"/>
      <c r="J60" s="16"/>
      <c r="K60" s="16"/>
      <c r="L60" s="16"/>
      <c r="M60" s="16"/>
      <c r="N60" s="16"/>
      <c r="O60" s="16"/>
      <c r="P60" s="16"/>
    </row>
    <row r="61" spans="2:16" x14ac:dyDescent="0.35">
      <c r="B61" s="6" t="s">
        <v>102</v>
      </c>
      <c r="C61" s="16"/>
      <c r="D61" s="16"/>
      <c r="E61" s="16"/>
      <c r="F61" s="16"/>
      <c r="G61" s="16"/>
      <c r="H61" s="16"/>
      <c r="I61" s="16"/>
      <c r="J61" s="16"/>
      <c r="K61" s="16"/>
      <c r="L61" s="16"/>
      <c r="M61" s="16"/>
      <c r="N61" s="16"/>
      <c r="O61" s="16"/>
      <c r="P61" s="16"/>
    </row>
    <row r="62" spans="2:16" x14ac:dyDescent="0.35">
      <c r="B62" s="22" t="s">
        <v>35</v>
      </c>
      <c r="C62" s="16"/>
      <c r="D62" s="16"/>
      <c r="E62" s="16"/>
      <c r="F62" s="16"/>
      <c r="G62" s="16"/>
      <c r="H62" s="16"/>
      <c r="I62" s="16"/>
      <c r="J62" s="16"/>
      <c r="K62" s="16"/>
      <c r="L62" s="16"/>
      <c r="M62" s="16"/>
      <c r="N62" s="16"/>
      <c r="O62" s="16"/>
      <c r="P62" s="16"/>
    </row>
    <row r="63" spans="2:16" x14ac:dyDescent="0.35">
      <c r="B63" t="s">
        <v>91</v>
      </c>
      <c r="C63" s="16">
        <v>3.7878787878787902E-3</v>
      </c>
      <c r="D63" s="16">
        <v>2.1739130434782601E-2</v>
      </c>
      <c r="E63" s="16">
        <v>0</v>
      </c>
      <c r="F63" s="16">
        <v>0</v>
      </c>
      <c r="G63" s="16">
        <v>0</v>
      </c>
      <c r="H63" s="16"/>
      <c r="I63" s="16">
        <v>7.2463768115942004E-3</v>
      </c>
      <c r="J63" s="16">
        <v>0</v>
      </c>
      <c r="K63" s="16"/>
      <c r="L63" s="16">
        <v>7.3529411764705899E-3</v>
      </c>
      <c r="M63" s="16">
        <v>0</v>
      </c>
      <c r="N63" s="16"/>
      <c r="O63" s="16">
        <v>6.8493150684931503E-3</v>
      </c>
      <c r="P63" s="16">
        <v>0</v>
      </c>
    </row>
    <row r="64" spans="2:16" x14ac:dyDescent="0.35">
      <c r="B64" t="s">
        <v>92</v>
      </c>
      <c r="C64" s="16">
        <v>0</v>
      </c>
      <c r="D64" s="16">
        <v>0</v>
      </c>
      <c r="E64" s="16">
        <v>0</v>
      </c>
      <c r="F64" s="16">
        <v>0</v>
      </c>
      <c r="G64" s="16">
        <v>0</v>
      </c>
      <c r="H64" s="16"/>
      <c r="I64" s="16">
        <v>0</v>
      </c>
      <c r="J64" s="16">
        <v>0</v>
      </c>
      <c r="K64" s="16"/>
      <c r="L64" s="16">
        <v>0</v>
      </c>
      <c r="M64" s="16">
        <v>0</v>
      </c>
      <c r="N64" s="16"/>
      <c r="O64" s="16">
        <v>0</v>
      </c>
      <c r="P64" s="16">
        <v>0</v>
      </c>
    </row>
    <row r="65" spans="2:16" x14ac:dyDescent="0.35">
      <c r="B65" t="s">
        <v>93</v>
      </c>
      <c r="C65" s="16">
        <v>1.8939393939393898E-2</v>
      </c>
      <c r="D65" s="16">
        <v>0</v>
      </c>
      <c r="E65" s="16">
        <v>6.3829787234042507E-2</v>
      </c>
      <c r="F65" s="16">
        <v>0</v>
      </c>
      <c r="G65" s="16">
        <v>1.58730158730159E-2</v>
      </c>
      <c r="H65" s="16"/>
      <c r="I65" s="16">
        <v>2.1739130434782601E-2</v>
      </c>
      <c r="J65" s="16">
        <v>1.58730158730159E-2</v>
      </c>
      <c r="K65" s="16"/>
      <c r="L65" s="16">
        <v>1.4705882352941201E-2</v>
      </c>
      <c r="M65" s="16">
        <v>2.34375E-2</v>
      </c>
      <c r="N65" s="16"/>
      <c r="O65" s="16">
        <v>2.0547945205479499E-2</v>
      </c>
      <c r="P65" s="16">
        <v>1.6949152542372899E-2</v>
      </c>
    </row>
    <row r="66" spans="2:16" x14ac:dyDescent="0.35">
      <c r="B66" t="s">
        <v>94</v>
      </c>
      <c r="C66" s="16">
        <v>3.7878787878787901E-2</v>
      </c>
      <c r="D66" s="16">
        <v>6.5217391304347797E-2</v>
      </c>
      <c r="E66" s="16">
        <v>8.5106382978723402E-2</v>
      </c>
      <c r="F66" s="16">
        <v>6.6666666666666693E-2</v>
      </c>
      <c r="G66" s="16">
        <v>0</v>
      </c>
      <c r="H66" s="16"/>
      <c r="I66" s="16">
        <v>7.2463768115942004E-2</v>
      </c>
      <c r="J66" s="16">
        <v>0</v>
      </c>
      <c r="K66" s="16"/>
      <c r="L66" s="16">
        <v>3.6764705882352901E-2</v>
      </c>
      <c r="M66" s="16">
        <v>3.90625E-2</v>
      </c>
      <c r="N66" s="16"/>
      <c r="O66" s="16">
        <v>4.1095890410958902E-2</v>
      </c>
      <c r="P66" s="16">
        <v>3.3898305084745797E-2</v>
      </c>
    </row>
    <row r="67" spans="2:16" x14ac:dyDescent="0.35">
      <c r="B67" t="s">
        <v>95</v>
      </c>
      <c r="C67" s="16">
        <v>6.0606060606060601E-2</v>
      </c>
      <c r="D67" s="16">
        <v>0.15217391304347799</v>
      </c>
      <c r="E67" s="16">
        <v>6.3829787234042507E-2</v>
      </c>
      <c r="F67" s="16">
        <v>2.2222222222222199E-2</v>
      </c>
      <c r="G67" s="16">
        <v>3.9682539682539701E-2</v>
      </c>
      <c r="H67" s="16"/>
      <c r="I67" s="16">
        <v>7.9710144927536197E-2</v>
      </c>
      <c r="J67" s="16">
        <v>3.9682539682539701E-2</v>
      </c>
      <c r="K67" s="16"/>
      <c r="L67" s="16">
        <v>7.3529411764705899E-2</v>
      </c>
      <c r="M67" s="16">
        <v>4.6875E-2</v>
      </c>
      <c r="N67" s="16"/>
      <c r="O67" s="16">
        <v>7.5342465753424695E-2</v>
      </c>
      <c r="P67" s="16">
        <v>4.2372881355932202E-2</v>
      </c>
    </row>
    <row r="68" spans="2:16" x14ac:dyDescent="0.35">
      <c r="B68" t="s">
        <v>96</v>
      </c>
      <c r="C68" s="16">
        <v>9.4696969696969696E-2</v>
      </c>
      <c r="D68" s="16">
        <v>8.6956521739130405E-2</v>
      </c>
      <c r="E68" s="16">
        <v>0.10638297872340401</v>
      </c>
      <c r="F68" s="16">
        <v>8.8888888888888906E-2</v>
      </c>
      <c r="G68" s="16">
        <v>9.5238095238095205E-2</v>
      </c>
      <c r="H68" s="16"/>
      <c r="I68" s="16">
        <v>9.4202898550724598E-2</v>
      </c>
      <c r="J68" s="16">
        <v>9.5238095238095205E-2</v>
      </c>
      <c r="K68" s="16"/>
      <c r="L68" s="16">
        <v>9.5588235294117599E-2</v>
      </c>
      <c r="M68" s="16">
        <v>9.375E-2</v>
      </c>
      <c r="N68" s="16"/>
      <c r="O68" s="16">
        <v>6.8493150684931503E-2</v>
      </c>
      <c r="P68" s="16">
        <v>0.12711864406779699</v>
      </c>
    </row>
    <row r="69" spans="2:16" x14ac:dyDescent="0.35">
      <c r="B69" t="s">
        <v>97</v>
      </c>
      <c r="C69" s="16">
        <v>0.204545454545455</v>
      </c>
      <c r="D69" s="16">
        <v>0.19565217391304299</v>
      </c>
      <c r="E69" s="16">
        <v>0.25531914893617003</v>
      </c>
      <c r="F69" s="16">
        <v>0.2</v>
      </c>
      <c r="G69" s="16">
        <v>0.19047619047618999</v>
      </c>
      <c r="H69" s="16"/>
      <c r="I69" s="16">
        <v>0.217391304347826</v>
      </c>
      <c r="J69" s="16">
        <v>0.19047619047618999</v>
      </c>
      <c r="K69" s="16"/>
      <c r="L69" s="16">
        <v>0.191176470588235</v>
      </c>
      <c r="M69" s="16">
        <v>0.21875</v>
      </c>
      <c r="N69" s="16"/>
      <c r="O69" s="16">
        <v>0.19178082191780799</v>
      </c>
      <c r="P69" s="16">
        <v>0.22033898305084701</v>
      </c>
    </row>
    <row r="70" spans="2:16" x14ac:dyDescent="0.35">
      <c r="B70" t="s">
        <v>98</v>
      </c>
      <c r="C70" s="16">
        <v>0.22727272727272699</v>
      </c>
      <c r="D70" s="16">
        <v>0.23913043478260901</v>
      </c>
      <c r="E70" s="16">
        <v>8.5106382978723402E-2</v>
      </c>
      <c r="F70" s="16">
        <v>0.24444444444444399</v>
      </c>
      <c r="G70" s="16">
        <v>0.26984126984126999</v>
      </c>
      <c r="H70" s="16"/>
      <c r="I70" s="16">
        <v>0.188405797101449</v>
      </c>
      <c r="J70" s="16">
        <v>0.26984126984126999</v>
      </c>
      <c r="K70" s="16"/>
      <c r="L70" s="16">
        <v>0.213235294117647</v>
      </c>
      <c r="M70" s="16">
        <v>0.2421875</v>
      </c>
      <c r="N70" s="16"/>
      <c r="O70" s="16">
        <v>0.219178082191781</v>
      </c>
      <c r="P70" s="16">
        <v>0.23728813559322001</v>
      </c>
    </row>
    <row r="71" spans="2:16" x14ac:dyDescent="0.35">
      <c r="B71" t="s">
        <v>99</v>
      </c>
      <c r="C71" s="16">
        <v>0.15530303030303</v>
      </c>
      <c r="D71" s="16">
        <v>4.3478260869565202E-2</v>
      </c>
      <c r="E71" s="16">
        <v>0.19148936170212799</v>
      </c>
      <c r="F71" s="16">
        <v>0.17777777777777801</v>
      </c>
      <c r="G71" s="16">
        <v>0.17460317460317501</v>
      </c>
      <c r="H71" s="16"/>
      <c r="I71" s="16">
        <v>0.13768115942028999</v>
      </c>
      <c r="J71" s="16">
        <v>0.17460317460317501</v>
      </c>
      <c r="K71" s="16"/>
      <c r="L71" s="16">
        <v>0.19852941176470601</v>
      </c>
      <c r="M71" s="16">
        <v>0.109375</v>
      </c>
      <c r="N71" s="16"/>
      <c r="O71" s="16">
        <v>0.14383561643835599</v>
      </c>
      <c r="P71" s="16">
        <v>0.169491525423729</v>
      </c>
    </row>
    <row r="72" spans="2:16" x14ac:dyDescent="0.35">
      <c r="B72" t="s">
        <v>100</v>
      </c>
      <c r="C72" s="16">
        <v>0.185606060606061</v>
      </c>
      <c r="D72" s="16">
        <v>0.173913043478261</v>
      </c>
      <c r="E72" s="16">
        <v>0.12765957446808501</v>
      </c>
      <c r="F72" s="16">
        <v>0.17777777777777801</v>
      </c>
      <c r="G72" s="16">
        <v>0.214285714285714</v>
      </c>
      <c r="H72" s="16"/>
      <c r="I72" s="16">
        <v>0.15942028985507201</v>
      </c>
      <c r="J72" s="16">
        <v>0.214285714285714</v>
      </c>
      <c r="K72" s="16"/>
      <c r="L72" s="16">
        <v>0.161764705882353</v>
      </c>
      <c r="M72" s="16">
        <v>0.2109375</v>
      </c>
      <c r="N72" s="16"/>
      <c r="O72" s="16">
        <v>0.219178082191781</v>
      </c>
      <c r="P72" s="16">
        <v>0.144067796610169</v>
      </c>
    </row>
    <row r="73" spans="2:16" x14ac:dyDescent="0.35">
      <c r="B73" t="s">
        <v>77</v>
      </c>
      <c r="C73" s="16">
        <v>1.13636363636364E-2</v>
      </c>
      <c r="D73" s="16">
        <v>2.1739130434782601E-2</v>
      </c>
      <c r="E73" s="16">
        <v>2.1276595744680899E-2</v>
      </c>
      <c r="F73" s="16">
        <v>2.2222222222222199E-2</v>
      </c>
      <c r="G73" s="16">
        <v>0</v>
      </c>
      <c r="H73" s="16"/>
      <c r="I73" s="16">
        <v>2.1739130434782601E-2</v>
      </c>
      <c r="J73" s="16">
        <v>0</v>
      </c>
      <c r="K73" s="16"/>
      <c r="L73" s="16">
        <v>7.3529411764705899E-3</v>
      </c>
      <c r="M73" s="16">
        <v>1.5625E-2</v>
      </c>
      <c r="N73" s="16"/>
      <c r="O73" s="16">
        <v>1.3698630136986301E-2</v>
      </c>
      <c r="P73" s="16">
        <v>8.4745762711864406E-3</v>
      </c>
    </row>
    <row r="74" spans="2:16" x14ac:dyDescent="0.35">
      <c r="C74" s="16"/>
      <c r="D74" s="16"/>
      <c r="E74" s="16"/>
      <c r="F74" s="16"/>
      <c r="G74" s="16"/>
      <c r="H74" s="16"/>
      <c r="I74" s="16"/>
      <c r="J74" s="16"/>
      <c r="K74" s="16"/>
      <c r="L74" s="16"/>
      <c r="M74" s="16"/>
      <c r="N74" s="16"/>
      <c r="O74" s="16"/>
      <c r="P74" s="16"/>
    </row>
    <row r="75" spans="2:16" x14ac:dyDescent="0.35">
      <c r="B75" s="6" t="s">
        <v>103</v>
      </c>
      <c r="C75" s="16"/>
      <c r="D75" s="16"/>
      <c r="E75" s="16"/>
      <c r="F75" s="16"/>
      <c r="G75" s="16"/>
      <c r="H75" s="16"/>
      <c r="I75" s="16"/>
      <c r="J75" s="16"/>
      <c r="K75" s="16"/>
      <c r="L75" s="16"/>
      <c r="M75" s="16"/>
      <c r="N75" s="16"/>
      <c r="O75" s="16"/>
      <c r="P75" s="16"/>
    </row>
    <row r="76" spans="2:16" x14ac:dyDescent="0.35">
      <c r="B76" s="22" t="s">
        <v>35</v>
      </c>
      <c r="C76" s="16"/>
      <c r="D76" s="16"/>
      <c r="E76" s="16"/>
      <c r="F76" s="16"/>
      <c r="G76" s="16"/>
      <c r="H76" s="16"/>
      <c r="I76" s="16"/>
      <c r="J76" s="16"/>
      <c r="K76" s="16"/>
      <c r="L76" s="16"/>
      <c r="M76" s="16"/>
      <c r="N76" s="16"/>
      <c r="O76" s="16"/>
      <c r="P76" s="16"/>
    </row>
    <row r="77" spans="2:16" x14ac:dyDescent="0.35">
      <c r="B77" t="s">
        <v>91</v>
      </c>
      <c r="C77" s="16">
        <v>1.5151515151515201E-2</v>
      </c>
      <c r="D77" s="16">
        <v>0</v>
      </c>
      <c r="E77" s="16">
        <v>4.2553191489361701E-2</v>
      </c>
      <c r="F77" s="16">
        <v>4.4444444444444398E-2</v>
      </c>
      <c r="G77" s="16">
        <v>0</v>
      </c>
      <c r="H77" s="16"/>
      <c r="I77" s="16">
        <v>2.8985507246376802E-2</v>
      </c>
      <c r="J77" s="16">
        <v>0</v>
      </c>
      <c r="K77" s="16"/>
      <c r="L77" s="16">
        <v>7.3529411764705899E-3</v>
      </c>
      <c r="M77" s="16">
        <v>2.34375E-2</v>
      </c>
      <c r="N77" s="16"/>
      <c r="O77" s="16">
        <v>2.0547945205479499E-2</v>
      </c>
      <c r="P77" s="16">
        <v>8.4745762711864406E-3</v>
      </c>
    </row>
    <row r="78" spans="2:16" x14ac:dyDescent="0.35">
      <c r="B78" t="s">
        <v>92</v>
      </c>
      <c r="C78" s="16">
        <v>1.5151515151515201E-2</v>
      </c>
      <c r="D78" s="16">
        <v>2.1739130434782601E-2</v>
      </c>
      <c r="E78" s="16">
        <v>4.2553191489361701E-2</v>
      </c>
      <c r="F78" s="16">
        <v>2.2222222222222199E-2</v>
      </c>
      <c r="G78" s="16">
        <v>0</v>
      </c>
      <c r="H78" s="16"/>
      <c r="I78" s="16">
        <v>2.8985507246376802E-2</v>
      </c>
      <c r="J78" s="16">
        <v>0</v>
      </c>
      <c r="K78" s="16"/>
      <c r="L78" s="16">
        <v>1.4705882352941201E-2</v>
      </c>
      <c r="M78" s="16">
        <v>1.5625E-2</v>
      </c>
      <c r="N78" s="16"/>
      <c r="O78" s="16">
        <v>2.0547945205479499E-2</v>
      </c>
      <c r="P78" s="16">
        <v>8.4745762711864406E-3</v>
      </c>
    </row>
    <row r="79" spans="2:16" x14ac:dyDescent="0.35">
      <c r="B79" t="s">
        <v>93</v>
      </c>
      <c r="C79" s="16">
        <v>1.13636363636364E-2</v>
      </c>
      <c r="D79" s="16">
        <v>2.1739130434782601E-2</v>
      </c>
      <c r="E79" s="16">
        <v>2.1276595744680899E-2</v>
      </c>
      <c r="F79" s="16">
        <v>0</v>
      </c>
      <c r="G79" s="16">
        <v>7.9365079365079395E-3</v>
      </c>
      <c r="H79" s="16"/>
      <c r="I79" s="16">
        <v>1.4492753623188401E-2</v>
      </c>
      <c r="J79" s="16">
        <v>7.9365079365079395E-3</v>
      </c>
      <c r="K79" s="16"/>
      <c r="L79" s="16">
        <v>7.3529411764705899E-3</v>
      </c>
      <c r="M79" s="16">
        <v>1.5625E-2</v>
      </c>
      <c r="N79" s="16"/>
      <c r="O79" s="16">
        <v>6.8493150684931503E-3</v>
      </c>
      <c r="P79" s="16">
        <v>1.6949152542372899E-2</v>
      </c>
    </row>
    <row r="80" spans="2:16" x14ac:dyDescent="0.35">
      <c r="B80" t="s">
        <v>94</v>
      </c>
      <c r="C80" s="16">
        <v>2.6515151515151499E-2</v>
      </c>
      <c r="D80" s="16">
        <v>4.3478260869565202E-2</v>
      </c>
      <c r="E80" s="16">
        <v>4.2553191489361701E-2</v>
      </c>
      <c r="F80" s="16">
        <v>4.4444444444444398E-2</v>
      </c>
      <c r="G80" s="16">
        <v>7.9365079365079395E-3</v>
      </c>
      <c r="H80" s="16"/>
      <c r="I80" s="16">
        <v>4.3478260869565202E-2</v>
      </c>
      <c r="J80" s="16">
        <v>7.9365079365079395E-3</v>
      </c>
      <c r="K80" s="16"/>
      <c r="L80" s="16">
        <v>2.9411764705882401E-2</v>
      </c>
      <c r="M80" s="16">
        <v>2.34375E-2</v>
      </c>
      <c r="N80" s="16"/>
      <c r="O80" s="16">
        <v>2.7397260273972601E-2</v>
      </c>
      <c r="P80" s="16">
        <v>2.5423728813559299E-2</v>
      </c>
    </row>
    <row r="81" spans="2:16" x14ac:dyDescent="0.35">
      <c r="B81" t="s">
        <v>95</v>
      </c>
      <c r="C81" s="16">
        <v>7.9545454545454503E-2</v>
      </c>
      <c r="D81" s="16">
        <v>8.6956521739130405E-2</v>
      </c>
      <c r="E81" s="16">
        <v>0.14893617021276601</v>
      </c>
      <c r="F81" s="16">
        <v>4.4444444444444398E-2</v>
      </c>
      <c r="G81" s="16">
        <v>6.3492063492063502E-2</v>
      </c>
      <c r="H81" s="16"/>
      <c r="I81" s="16">
        <v>9.4202898550724598E-2</v>
      </c>
      <c r="J81" s="16">
        <v>6.3492063492063502E-2</v>
      </c>
      <c r="K81" s="16"/>
      <c r="L81" s="16">
        <v>8.0882352941176502E-2</v>
      </c>
      <c r="M81" s="16">
        <v>7.8125E-2</v>
      </c>
      <c r="N81" s="16"/>
      <c r="O81" s="16">
        <v>8.2191780821917804E-2</v>
      </c>
      <c r="P81" s="16">
        <v>7.6271186440677999E-2</v>
      </c>
    </row>
    <row r="82" spans="2:16" x14ac:dyDescent="0.35">
      <c r="B82" t="s">
        <v>96</v>
      </c>
      <c r="C82" s="16">
        <v>0.170454545454545</v>
      </c>
      <c r="D82" s="16">
        <v>0.173913043478261</v>
      </c>
      <c r="E82" s="16">
        <v>0.14893617021276601</v>
      </c>
      <c r="F82" s="16">
        <v>0.133333333333333</v>
      </c>
      <c r="G82" s="16">
        <v>0.19047619047618999</v>
      </c>
      <c r="H82" s="16"/>
      <c r="I82" s="16">
        <v>0.15217391304347799</v>
      </c>
      <c r="J82" s="16">
        <v>0.19047619047618999</v>
      </c>
      <c r="K82" s="16"/>
      <c r="L82" s="16">
        <v>0.154411764705882</v>
      </c>
      <c r="M82" s="16">
        <v>0.1875</v>
      </c>
      <c r="N82" s="16"/>
      <c r="O82" s="16">
        <v>0.17123287671232901</v>
      </c>
      <c r="P82" s="16">
        <v>0.169491525423729</v>
      </c>
    </row>
    <row r="83" spans="2:16" x14ac:dyDescent="0.35">
      <c r="B83" t="s">
        <v>97</v>
      </c>
      <c r="C83" s="16">
        <v>0.19318181818181801</v>
      </c>
      <c r="D83" s="16">
        <v>0.282608695652174</v>
      </c>
      <c r="E83" s="16">
        <v>0.170212765957447</v>
      </c>
      <c r="F83" s="16">
        <v>0.2</v>
      </c>
      <c r="G83" s="16">
        <v>0.16666666666666699</v>
      </c>
      <c r="H83" s="16"/>
      <c r="I83" s="16">
        <v>0.217391304347826</v>
      </c>
      <c r="J83" s="16">
        <v>0.16666666666666699</v>
      </c>
      <c r="K83" s="16"/>
      <c r="L83" s="16">
        <v>0.161764705882353</v>
      </c>
      <c r="M83" s="16">
        <v>0.2265625</v>
      </c>
      <c r="N83" s="16"/>
      <c r="O83" s="16">
        <v>0.19178082191780799</v>
      </c>
      <c r="P83" s="16">
        <v>0.194915254237288</v>
      </c>
    </row>
    <row r="84" spans="2:16" x14ac:dyDescent="0.35">
      <c r="B84" t="s">
        <v>98</v>
      </c>
      <c r="C84" s="16">
        <v>0.19696969696969699</v>
      </c>
      <c r="D84" s="16">
        <v>0.173913043478261</v>
      </c>
      <c r="E84" s="16">
        <v>6.3829787234042507E-2</v>
      </c>
      <c r="F84" s="16">
        <v>0.17777777777777801</v>
      </c>
      <c r="G84" s="16">
        <v>0.26190476190476197</v>
      </c>
      <c r="H84" s="16"/>
      <c r="I84" s="16">
        <v>0.13768115942028999</v>
      </c>
      <c r="J84" s="16">
        <v>0.26190476190476197</v>
      </c>
      <c r="K84" s="16"/>
      <c r="L84" s="16">
        <v>0.220588235294118</v>
      </c>
      <c r="M84" s="16">
        <v>0.171875</v>
      </c>
      <c r="N84" s="16"/>
      <c r="O84" s="16">
        <v>0.150684931506849</v>
      </c>
      <c r="P84" s="16">
        <v>0.25423728813559299</v>
      </c>
    </row>
    <row r="85" spans="2:16" x14ac:dyDescent="0.35">
      <c r="B85" t="s">
        <v>99</v>
      </c>
      <c r="C85" s="16">
        <v>0.11363636363636399</v>
      </c>
      <c r="D85" s="16">
        <v>8.6956521739130405E-2</v>
      </c>
      <c r="E85" s="16">
        <v>0.12765957446808501</v>
      </c>
      <c r="F85" s="16">
        <v>0.17777777777777801</v>
      </c>
      <c r="G85" s="16">
        <v>9.5238095238095205E-2</v>
      </c>
      <c r="H85" s="16"/>
      <c r="I85" s="16">
        <v>0.13043478260869601</v>
      </c>
      <c r="J85" s="16">
        <v>9.5238095238095205E-2</v>
      </c>
      <c r="K85" s="16"/>
      <c r="L85" s="16">
        <v>0.125</v>
      </c>
      <c r="M85" s="16">
        <v>0.1015625</v>
      </c>
      <c r="N85" s="16"/>
      <c r="O85" s="16">
        <v>0.150684931506849</v>
      </c>
      <c r="P85" s="16">
        <v>6.7796610169491497E-2</v>
      </c>
    </row>
    <row r="86" spans="2:16" x14ac:dyDescent="0.35">
      <c r="B86" t="s">
        <v>100</v>
      </c>
      <c r="C86" s="16">
        <v>0.16287878787878801</v>
      </c>
      <c r="D86" s="16">
        <v>6.5217391304347797E-2</v>
      </c>
      <c r="E86" s="16">
        <v>0.19148936170212799</v>
      </c>
      <c r="F86" s="16">
        <v>0.133333333333333</v>
      </c>
      <c r="G86" s="16">
        <v>0.19841269841269801</v>
      </c>
      <c r="H86" s="16"/>
      <c r="I86" s="16">
        <v>0.13043478260869601</v>
      </c>
      <c r="J86" s="16">
        <v>0.19841269841269801</v>
      </c>
      <c r="K86" s="16"/>
      <c r="L86" s="16">
        <v>0.17647058823529399</v>
      </c>
      <c r="M86" s="16">
        <v>0.1484375</v>
      </c>
      <c r="N86" s="16"/>
      <c r="O86" s="16">
        <v>0.164383561643836</v>
      </c>
      <c r="P86" s="16">
        <v>0.161016949152542</v>
      </c>
    </row>
    <row r="87" spans="2:16" x14ac:dyDescent="0.35">
      <c r="B87" t="s">
        <v>77</v>
      </c>
      <c r="C87" s="16">
        <v>1.5151515151515201E-2</v>
      </c>
      <c r="D87" s="16">
        <v>4.3478260869565202E-2</v>
      </c>
      <c r="E87" s="16">
        <v>0</v>
      </c>
      <c r="F87" s="16">
        <v>2.2222222222222199E-2</v>
      </c>
      <c r="G87" s="16">
        <v>7.9365079365079395E-3</v>
      </c>
      <c r="H87" s="16"/>
      <c r="I87" s="16">
        <v>2.1739130434782601E-2</v>
      </c>
      <c r="J87" s="16">
        <v>7.9365079365079395E-3</v>
      </c>
      <c r="K87" s="16"/>
      <c r="L87" s="16">
        <v>2.2058823529411801E-2</v>
      </c>
      <c r="M87" s="16">
        <v>7.8125E-3</v>
      </c>
      <c r="N87" s="16"/>
      <c r="O87" s="16">
        <v>1.3698630136986301E-2</v>
      </c>
      <c r="P87" s="16">
        <v>1.6949152542372899E-2</v>
      </c>
    </row>
    <row r="88" spans="2:16" x14ac:dyDescent="0.35">
      <c r="C88" s="16"/>
      <c r="D88" s="16"/>
      <c r="E88" s="16"/>
      <c r="F88" s="16"/>
      <c r="G88" s="16"/>
      <c r="H88" s="16"/>
      <c r="I88" s="16"/>
      <c r="J88" s="16"/>
      <c r="K88" s="16"/>
      <c r="L88" s="16"/>
      <c r="M88" s="16"/>
      <c r="N88" s="16"/>
      <c r="O88" s="16"/>
      <c r="P88" s="16"/>
    </row>
    <row r="89" spans="2:16" x14ac:dyDescent="0.35">
      <c r="B89" s="6" t="s">
        <v>104</v>
      </c>
      <c r="C89" s="16"/>
      <c r="D89" s="16"/>
      <c r="E89" s="16"/>
      <c r="F89" s="16"/>
      <c r="G89" s="16"/>
      <c r="H89" s="16"/>
      <c r="I89" s="16"/>
      <c r="J89" s="16"/>
      <c r="K89" s="16"/>
      <c r="L89" s="16"/>
      <c r="M89" s="16"/>
      <c r="N89" s="16"/>
      <c r="O89" s="16"/>
      <c r="P89" s="16"/>
    </row>
    <row r="90" spans="2:16" x14ac:dyDescent="0.35">
      <c r="B90" s="22" t="s">
        <v>35</v>
      </c>
      <c r="C90" s="16"/>
      <c r="D90" s="16"/>
      <c r="E90" s="16"/>
      <c r="F90" s="16"/>
      <c r="G90" s="16"/>
      <c r="H90" s="16"/>
      <c r="I90" s="16"/>
      <c r="J90" s="16"/>
      <c r="K90" s="16"/>
      <c r="L90" s="16"/>
      <c r="M90" s="16"/>
      <c r="N90" s="16"/>
      <c r="O90" s="16"/>
      <c r="P90" s="16"/>
    </row>
    <row r="91" spans="2:16" x14ac:dyDescent="0.35">
      <c r="B91" t="s">
        <v>91</v>
      </c>
      <c r="C91" s="16">
        <v>3.7878787878787902E-3</v>
      </c>
      <c r="D91" s="16">
        <v>2.1739130434782601E-2</v>
      </c>
      <c r="E91" s="16">
        <v>0</v>
      </c>
      <c r="F91" s="16">
        <v>0</v>
      </c>
      <c r="G91" s="16">
        <v>0</v>
      </c>
      <c r="H91" s="16"/>
      <c r="I91" s="16">
        <v>7.2463768115942004E-3</v>
      </c>
      <c r="J91" s="16">
        <v>0</v>
      </c>
      <c r="K91" s="16"/>
      <c r="L91" s="16">
        <v>0</v>
      </c>
      <c r="M91" s="16">
        <v>7.8125E-3</v>
      </c>
      <c r="N91" s="16"/>
      <c r="O91" s="16">
        <v>0</v>
      </c>
      <c r="P91" s="16">
        <v>8.4745762711864406E-3</v>
      </c>
    </row>
    <row r="92" spans="2:16" x14ac:dyDescent="0.35">
      <c r="B92" t="s">
        <v>92</v>
      </c>
      <c r="C92" s="16">
        <v>1.8939393939393898E-2</v>
      </c>
      <c r="D92" s="16">
        <v>4.3478260869565202E-2</v>
      </c>
      <c r="E92" s="16">
        <v>4.2553191489361701E-2</v>
      </c>
      <c r="F92" s="16">
        <v>2.2222222222222199E-2</v>
      </c>
      <c r="G92" s="16">
        <v>0</v>
      </c>
      <c r="H92" s="16"/>
      <c r="I92" s="16">
        <v>3.6231884057971002E-2</v>
      </c>
      <c r="J92" s="16">
        <v>0</v>
      </c>
      <c r="K92" s="16"/>
      <c r="L92" s="16">
        <v>1.4705882352941201E-2</v>
      </c>
      <c r="M92" s="16">
        <v>2.34375E-2</v>
      </c>
      <c r="N92" s="16"/>
      <c r="O92" s="16">
        <v>2.7397260273972601E-2</v>
      </c>
      <c r="P92" s="16">
        <v>8.4745762711864406E-3</v>
      </c>
    </row>
    <row r="93" spans="2:16" x14ac:dyDescent="0.35">
      <c r="B93" t="s">
        <v>93</v>
      </c>
      <c r="C93" s="16">
        <v>3.7878787878787901E-2</v>
      </c>
      <c r="D93" s="16">
        <v>4.3478260869565202E-2</v>
      </c>
      <c r="E93" s="16">
        <v>8.5106382978723402E-2</v>
      </c>
      <c r="F93" s="16">
        <v>0</v>
      </c>
      <c r="G93" s="16">
        <v>3.1746031746031703E-2</v>
      </c>
      <c r="H93" s="16"/>
      <c r="I93" s="16">
        <v>4.3478260869565202E-2</v>
      </c>
      <c r="J93" s="16">
        <v>3.1746031746031703E-2</v>
      </c>
      <c r="K93" s="16"/>
      <c r="L93" s="16">
        <v>3.6764705882352901E-2</v>
      </c>
      <c r="M93" s="16">
        <v>3.90625E-2</v>
      </c>
      <c r="N93" s="16"/>
      <c r="O93" s="16">
        <v>4.7945205479452101E-2</v>
      </c>
      <c r="P93" s="16">
        <v>2.5423728813559299E-2</v>
      </c>
    </row>
    <row r="94" spans="2:16" x14ac:dyDescent="0.35">
      <c r="B94" t="s">
        <v>94</v>
      </c>
      <c r="C94" s="16">
        <v>5.3030303030302997E-2</v>
      </c>
      <c r="D94" s="16">
        <v>0.13043478260869601</v>
      </c>
      <c r="E94" s="16">
        <v>8.5106382978723402E-2</v>
      </c>
      <c r="F94" s="16">
        <v>4.4444444444444398E-2</v>
      </c>
      <c r="G94" s="16">
        <v>1.58730158730159E-2</v>
      </c>
      <c r="H94" s="16"/>
      <c r="I94" s="16">
        <v>8.6956521739130405E-2</v>
      </c>
      <c r="J94" s="16">
        <v>1.58730158730159E-2</v>
      </c>
      <c r="K94" s="16"/>
      <c r="L94" s="16">
        <v>4.4117647058823498E-2</v>
      </c>
      <c r="M94" s="16">
        <v>6.25E-2</v>
      </c>
      <c r="N94" s="16"/>
      <c r="O94" s="16">
        <v>4.7945205479452101E-2</v>
      </c>
      <c r="P94" s="16">
        <v>5.93220338983051E-2</v>
      </c>
    </row>
    <row r="95" spans="2:16" x14ac:dyDescent="0.35">
      <c r="B95" t="s">
        <v>95</v>
      </c>
      <c r="C95" s="16">
        <v>6.8181818181818205E-2</v>
      </c>
      <c r="D95" s="16">
        <v>8.6956521739130405E-2</v>
      </c>
      <c r="E95" s="16">
        <v>0.14893617021276601</v>
      </c>
      <c r="F95" s="16">
        <v>2.2222222222222199E-2</v>
      </c>
      <c r="G95" s="16">
        <v>4.7619047619047603E-2</v>
      </c>
      <c r="H95" s="16"/>
      <c r="I95" s="16">
        <v>8.6956521739130405E-2</v>
      </c>
      <c r="J95" s="16">
        <v>4.7619047619047603E-2</v>
      </c>
      <c r="K95" s="16"/>
      <c r="L95" s="16">
        <v>8.8235294117647106E-2</v>
      </c>
      <c r="M95" s="16">
        <v>4.6875E-2</v>
      </c>
      <c r="N95" s="16"/>
      <c r="O95" s="16">
        <v>6.8493150684931503E-2</v>
      </c>
      <c r="P95" s="16">
        <v>6.7796610169491497E-2</v>
      </c>
    </row>
    <row r="96" spans="2:16" x14ac:dyDescent="0.35">
      <c r="B96" t="s">
        <v>96</v>
      </c>
      <c r="C96" s="16">
        <v>0.11363636363636399</v>
      </c>
      <c r="D96" s="16">
        <v>0.173913043478261</v>
      </c>
      <c r="E96" s="16">
        <v>2.1276595744680899E-2</v>
      </c>
      <c r="F96" s="16">
        <v>0.133333333333333</v>
      </c>
      <c r="G96" s="16">
        <v>0.119047619047619</v>
      </c>
      <c r="H96" s="16"/>
      <c r="I96" s="16">
        <v>0.108695652173913</v>
      </c>
      <c r="J96" s="16">
        <v>0.119047619047619</v>
      </c>
      <c r="K96" s="16"/>
      <c r="L96" s="16">
        <v>8.8235294117647106E-2</v>
      </c>
      <c r="M96" s="16">
        <v>0.140625</v>
      </c>
      <c r="N96" s="16"/>
      <c r="O96" s="16">
        <v>8.9041095890410996E-2</v>
      </c>
      <c r="P96" s="16">
        <v>0.144067796610169</v>
      </c>
    </row>
    <row r="97" spans="2:16" x14ac:dyDescent="0.35">
      <c r="B97" t="s">
        <v>97</v>
      </c>
      <c r="C97" s="16">
        <v>0.21212121212121199</v>
      </c>
      <c r="D97" s="16">
        <v>0.13043478260869601</v>
      </c>
      <c r="E97" s="16">
        <v>0.23404255319148901</v>
      </c>
      <c r="F97" s="16">
        <v>0.22222222222222199</v>
      </c>
      <c r="G97" s="16">
        <v>0.23015873015873001</v>
      </c>
      <c r="H97" s="16"/>
      <c r="I97" s="16">
        <v>0.19565217391304299</v>
      </c>
      <c r="J97" s="16">
        <v>0.23015873015873001</v>
      </c>
      <c r="K97" s="16"/>
      <c r="L97" s="16">
        <v>0.161764705882353</v>
      </c>
      <c r="M97" s="16">
        <v>0.265625</v>
      </c>
      <c r="N97" s="16"/>
      <c r="O97" s="16">
        <v>0.198630136986301</v>
      </c>
      <c r="P97" s="16">
        <v>0.22881355932203401</v>
      </c>
    </row>
    <row r="98" spans="2:16" x14ac:dyDescent="0.35">
      <c r="B98" t="s">
        <v>98</v>
      </c>
      <c r="C98" s="16">
        <v>0.200757575757576</v>
      </c>
      <c r="D98" s="16">
        <v>0.13043478260869601</v>
      </c>
      <c r="E98" s="16">
        <v>0.14893617021276601</v>
      </c>
      <c r="F98" s="16">
        <v>0.24444444444444399</v>
      </c>
      <c r="G98" s="16">
        <v>0.23015873015873001</v>
      </c>
      <c r="H98" s="16"/>
      <c r="I98" s="16">
        <v>0.173913043478261</v>
      </c>
      <c r="J98" s="16">
        <v>0.23015873015873001</v>
      </c>
      <c r="K98" s="16"/>
      <c r="L98" s="16">
        <v>0.23529411764705899</v>
      </c>
      <c r="M98" s="16">
        <v>0.1640625</v>
      </c>
      <c r="N98" s="16"/>
      <c r="O98" s="16">
        <v>0.20547945205479501</v>
      </c>
      <c r="P98" s="16">
        <v>0.194915254237288</v>
      </c>
    </row>
    <row r="99" spans="2:16" x14ac:dyDescent="0.35">
      <c r="B99" t="s">
        <v>99</v>
      </c>
      <c r="C99" s="16">
        <v>0.12878787878787901</v>
      </c>
      <c r="D99" s="16">
        <v>0</v>
      </c>
      <c r="E99" s="16">
        <v>0.12765957446808501</v>
      </c>
      <c r="F99" s="16">
        <v>0.133333333333333</v>
      </c>
      <c r="G99" s="16">
        <v>0.17460317460317501</v>
      </c>
      <c r="H99" s="16"/>
      <c r="I99" s="16">
        <v>8.6956521739130405E-2</v>
      </c>
      <c r="J99" s="16">
        <v>0.17460317460317501</v>
      </c>
      <c r="K99" s="16"/>
      <c r="L99" s="16">
        <v>0.16911764705882401</v>
      </c>
      <c r="M99" s="16">
        <v>8.59375E-2</v>
      </c>
      <c r="N99" s="16"/>
      <c r="O99" s="16">
        <v>0.13013698630136999</v>
      </c>
      <c r="P99" s="16">
        <v>0.12711864406779699</v>
      </c>
    </row>
    <row r="100" spans="2:16" x14ac:dyDescent="0.35">
      <c r="B100" t="s">
        <v>100</v>
      </c>
      <c r="C100" s="16">
        <v>0.12878787878787901</v>
      </c>
      <c r="D100" s="16">
        <v>6.5217391304347797E-2</v>
      </c>
      <c r="E100" s="16">
        <v>0.10638297872340401</v>
      </c>
      <c r="F100" s="16">
        <v>0.155555555555556</v>
      </c>
      <c r="G100" s="16">
        <v>0.15079365079365101</v>
      </c>
      <c r="H100" s="16"/>
      <c r="I100" s="16">
        <v>0.108695652173913</v>
      </c>
      <c r="J100" s="16">
        <v>0.15079365079365101</v>
      </c>
      <c r="K100" s="16"/>
      <c r="L100" s="16">
        <v>0.13235294117647101</v>
      </c>
      <c r="M100" s="16">
        <v>0.125</v>
      </c>
      <c r="N100" s="16"/>
      <c r="O100" s="16">
        <v>0.14383561643835599</v>
      </c>
      <c r="P100" s="16">
        <v>0.110169491525424</v>
      </c>
    </row>
    <row r="101" spans="2:16" x14ac:dyDescent="0.35">
      <c r="B101" t="s">
        <v>77</v>
      </c>
      <c r="C101" s="16">
        <v>3.4090909090909102E-2</v>
      </c>
      <c r="D101" s="16">
        <v>0.173913043478261</v>
      </c>
      <c r="E101" s="16">
        <v>0</v>
      </c>
      <c r="F101" s="16">
        <v>2.2222222222222199E-2</v>
      </c>
      <c r="G101" s="16">
        <v>0</v>
      </c>
      <c r="H101" s="16"/>
      <c r="I101" s="16">
        <v>6.5217391304347797E-2</v>
      </c>
      <c r="J101" s="16">
        <v>0</v>
      </c>
      <c r="K101" s="16"/>
      <c r="L101" s="16">
        <v>2.9411764705882401E-2</v>
      </c>
      <c r="M101" s="16">
        <v>3.90625E-2</v>
      </c>
      <c r="N101" s="16"/>
      <c r="O101" s="16">
        <v>4.1095890410958902E-2</v>
      </c>
      <c r="P101" s="16">
        <v>2.5423728813559299E-2</v>
      </c>
    </row>
    <row r="102" spans="2:16" x14ac:dyDescent="0.35">
      <c r="C102" s="16"/>
      <c r="D102" s="16"/>
      <c r="E102" s="16"/>
      <c r="F102" s="16"/>
      <c r="G102" s="16"/>
      <c r="H102" s="16"/>
      <c r="I102" s="16"/>
      <c r="J102" s="16"/>
      <c r="K102" s="16"/>
      <c r="L102" s="16"/>
      <c r="M102" s="16"/>
      <c r="N102" s="16"/>
      <c r="O102" s="16"/>
      <c r="P102" s="16"/>
    </row>
    <row r="103" spans="2:16" x14ac:dyDescent="0.35">
      <c r="B103" s="6" t="s">
        <v>105</v>
      </c>
      <c r="C103" s="16"/>
      <c r="D103" s="16"/>
      <c r="E103" s="16"/>
      <c r="F103" s="16"/>
      <c r="G103" s="16"/>
      <c r="H103" s="16"/>
      <c r="I103" s="16"/>
      <c r="J103" s="16"/>
      <c r="K103" s="16"/>
      <c r="L103" s="16"/>
      <c r="M103" s="16"/>
      <c r="N103" s="16"/>
      <c r="O103" s="16"/>
      <c r="P103" s="16"/>
    </row>
    <row r="104" spans="2:16" x14ac:dyDescent="0.35">
      <c r="B104" s="22" t="s">
        <v>35</v>
      </c>
      <c r="C104" s="16"/>
      <c r="D104" s="16"/>
      <c r="E104" s="16"/>
      <c r="F104" s="16"/>
      <c r="G104" s="16"/>
      <c r="H104" s="16"/>
      <c r="I104" s="16"/>
      <c r="J104" s="16"/>
      <c r="K104" s="16"/>
      <c r="L104" s="16"/>
      <c r="M104" s="16"/>
      <c r="N104" s="16"/>
      <c r="O104" s="16"/>
      <c r="P104" s="16"/>
    </row>
    <row r="105" spans="2:16" x14ac:dyDescent="0.35">
      <c r="B105" t="s">
        <v>91</v>
      </c>
      <c r="C105" s="16">
        <v>1.8939393939393898E-2</v>
      </c>
      <c r="D105" s="16">
        <v>2.1739130434782601E-2</v>
      </c>
      <c r="E105" s="16">
        <v>2.1276595744680899E-2</v>
      </c>
      <c r="F105" s="16">
        <v>2.2222222222222199E-2</v>
      </c>
      <c r="G105" s="16">
        <v>1.58730158730159E-2</v>
      </c>
      <c r="H105" s="16"/>
      <c r="I105" s="16">
        <v>2.1739130434782601E-2</v>
      </c>
      <c r="J105" s="16">
        <v>1.58730158730159E-2</v>
      </c>
      <c r="K105" s="16"/>
      <c r="L105" s="16">
        <v>1.4705882352941201E-2</v>
      </c>
      <c r="M105" s="16">
        <v>2.34375E-2</v>
      </c>
      <c r="N105" s="16"/>
      <c r="O105" s="16">
        <v>6.8493150684931503E-3</v>
      </c>
      <c r="P105" s="16">
        <v>3.3898305084745797E-2</v>
      </c>
    </row>
    <row r="106" spans="2:16" x14ac:dyDescent="0.35">
      <c r="B106" t="s">
        <v>92</v>
      </c>
      <c r="C106" s="16">
        <v>1.8939393939393898E-2</v>
      </c>
      <c r="D106" s="16">
        <v>2.1739130434782601E-2</v>
      </c>
      <c r="E106" s="16">
        <v>6.3829787234042507E-2</v>
      </c>
      <c r="F106" s="16">
        <v>2.2222222222222199E-2</v>
      </c>
      <c r="G106" s="16">
        <v>0</v>
      </c>
      <c r="H106" s="16"/>
      <c r="I106" s="16">
        <v>3.6231884057971002E-2</v>
      </c>
      <c r="J106" s="16">
        <v>0</v>
      </c>
      <c r="K106" s="16"/>
      <c r="L106" s="16">
        <v>2.2058823529411801E-2</v>
      </c>
      <c r="M106" s="16">
        <v>1.5625E-2</v>
      </c>
      <c r="N106" s="16"/>
      <c r="O106" s="16">
        <v>1.3698630136986301E-2</v>
      </c>
      <c r="P106" s="16">
        <v>2.5423728813559299E-2</v>
      </c>
    </row>
    <row r="107" spans="2:16" x14ac:dyDescent="0.35">
      <c r="B107" t="s">
        <v>93</v>
      </c>
      <c r="C107" s="16">
        <v>3.4090909090909102E-2</v>
      </c>
      <c r="D107" s="16">
        <v>6.5217391304347797E-2</v>
      </c>
      <c r="E107" s="16">
        <v>6.3829787234042507E-2</v>
      </c>
      <c r="F107" s="16">
        <v>2.2222222222222199E-2</v>
      </c>
      <c r="G107" s="16">
        <v>1.58730158730159E-2</v>
      </c>
      <c r="H107" s="16"/>
      <c r="I107" s="16">
        <v>5.0724637681159403E-2</v>
      </c>
      <c r="J107" s="16">
        <v>1.58730158730159E-2</v>
      </c>
      <c r="K107" s="16"/>
      <c r="L107" s="16">
        <v>1.4705882352941201E-2</v>
      </c>
      <c r="M107" s="16">
        <v>5.46875E-2</v>
      </c>
      <c r="N107" s="16"/>
      <c r="O107" s="16">
        <v>2.7397260273972601E-2</v>
      </c>
      <c r="P107" s="16">
        <v>4.2372881355932202E-2</v>
      </c>
    </row>
    <row r="108" spans="2:16" x14ac:dyDescent="0.35">
      <c r="B108" t="s">
        <v>94</v>
      </c>
      <c r="C108" s="16">
        <v>5.3030303030302997E-2</v>
      </c>
      <c r="D108" s="16">
        <v>0.108695652173913</v>
      </c>
      <c r="E108" s="16">
        <v>4.2553191489361701E-2</v>
      </c>
      <c r="F108" s="16">
        <v>2.2222222222222199E-2</v>
      </c>
      <c r="G108" s="16">
        <v>4.7619047619047603E-2</v>
      </c>
      <c r="H108" s="16"/>
      <c r="I108" s="16">
        <v>5.7971014492753603E-2</v>
      </c>
      <c r="J108" s="16">
        <v>4.7619047619047603E-2</v>
      </c>
      <c r="K108" s="16"/>
      <c r="L108" s="16">
        <v>4.4117647058823498E-2</v>
      </c>
      <c r="M108" s="16">
        <v>6.25E-2</v>
      </c>
      <c r="N108" s="16"/>
      <c r="O108" s="16">
        <v>6.8493150684931503E-2</v>
      </c>
      <c r="P108" s="16">
        <v>3.3898305084745797E-2</v>
      </c>
    </row>
    <row r="109" spans="2:16" x14ac:dyDescent="0.35">
      <c r="B109" t="s">
        <v>95</v>
      </c>
      <c r="C109" s="16">
        <v>7.9545454545454503E-2</v>
      </c>
      <c r="D109" s="16">
        <v>0.15217391304347799</v>
      </c>
      <c r="E109" s="16">
        <v>8.5106382978723402E-2</v>
      </c>
      <c r="F109" s="16">
        <v>0.11111111111111099</v>
      </c>
      <c r="G109" s="16">
        <v>3.9682539682539701E-2</v>
      </c>
      <c r="H109" s="16"/>
      <c r="I109" s="16">
        <v>0.115942028985507</v>
      </c>
      <c r="J109" s="16">
        <v>3.9682539682539701E-2</v>
      </c>
      <c r="K109" s="16"/>
      <c r="L109" s="16">
        <v>8.0882352941176502E-2</v>
      </c>
      <c r="M109" s="16">
        <v>7.8125E-2</v>
      </c>
      <c r="N109" s="16"/>
      <c r="O109" s="16">
        <v>7.5342465753424695E-2</v>
      </c>
      <c r="P109" s="16">
        <v>8.4745762711864403E-2</v>
      </c>
    </row>
    <row r="110" spans="2:16" x14ac:dyDescent="0.35">
      <c r="B110" t="s">
        <v>96</v>
      </c>
      <c r="C110" s="16">
        <v>0.13636363636363599</v>
      </c>
      <c r="D110" s="16">
        <v>0.13043478260869601</v>
      </c>
      <c r="E110" s="16">
        <v>8.5106382978723402E-2</v>
      </c>
      <c r="F110" s="16">
        <v>0.155555555555556</v>
      </c>
      <c r="G110" s="16">
        <v>0.15079365079365101</v>
      </c>
      <c r="H110" s="16"/>
      <c r="I110" s="16">
        <v>0.123188405797101</v>
      </c>
      <c r="J110" s="16">
        <v>0.15079365079365101</v>
      </c>
      <c r="K110" s="16"/>
      <c r="L110" s="16">
        <v>0.161764705882353</v>
      </c>
      <c r="M110" s="16">
        <v>0.109375</v>
      </c>
      <c r="N110" s="16"/>
      <c r="O110" s="16">
        <v>0.102739726027397</v>
      </c>
      <c r="P110" s="16">
        <v>0.177966101694915</v>
      </c>
    </row>
    <row r="111" spans="2:16" x14ac:dyDescent="0.35">
      <c r="B111" t="s">
        <v>97</v>
      </c>
      <c r="C111" s="16">
        <v>0.189393939393939</v>
      </c>
      <c r="D111" s="16">
        <v>0.15217391304347799</v>
      </c>
      <c r="E111" s="16">
        <v>0.23404255319148901</v>
      </c>
      <c r="F111" s="16">
        <v>4.4444444444444398E-2</v>
      </c>
      <c r="G111" s="16">
        <v>0.238095238095238</v>
      </c>
      <c r="H111" s="16"/>
      <c r="I111" s="16">
        <v>0.14492753623188401</v>
      </c>
      <c r="J111" s="16">
        <v>0.238095238095238</v>
      </c>
      <c r="K111" s="16"/>
      <c r="L111" s="16">
        <v>0.161764705882353</v>
      </c>
      <c r="M111" s="16">
        <v>0.21875</v>
      </c>
      <c r="N111" s="16"/>
      <c r="O111" s="16">
        <v>0.17123287671232901</v>
      </c>
      <c r="P111" s="16">
        <v>0.21186440677966101</v>
      </c>
    </row>
    <row r="112" spans="2:16" x14ac:dyDescent="0.35">
      <c r="B112" t="s">
        <v>98</v>
      </c>
      <c r="C112" s="16">
        <v>0.170454545454545</v>
      </c>
      <c r="D112" s="16">
        <v>8.6956521739130405E-2</v>
      </c>
      <c r="E112" s="16">
        <v>0.21276595744680901</v>
      </c>
      <c r="F112" s="16">
        <v>0.28888888888888897</v>
      </c>
      <c r="G112" s="16">
        <v>0.14285714285714299</v>
      </c>
      <c r="H112" s="16"/>
      <c r="I112" s="16">
        <v>0.19565217391304299</v>
      </c>
      <c r="J112" s="16">
        <v>0.14285714285714299</v>
      </c>
      <c r="K112" s="16"/>
      <c r="L112" s="16">
        <v>0.183823529411765</v>
      </c>
      <c r="M112" s="16">
        <v>0.15625</v>
      </c>
      <c r="N112" s="16"/>
      <c r="O112" s="16">
        <v>0.184931506849315</v>
      </c>
      <c r="P112" s="16">
        <v>0.152542372881356</v>
      </c>
    </row>
    <row r="113" spans="2:16" x14ac:dyDescent="0.35">
      <c r="B113" t="s">
        <v>99</v>
      </c>
      <c r="C113" s="16">
        <v>0.12878787878787901</v>
      </c>
      <c r="D113" s="16">
        <v>4.3478260869565202E-2</v>
      </c>
      <c r="E113" s="16">
        <v>0.10638297872340401</v>
      </c>
      <c r="F113" s="16">
        <v>0.155555555555556</v>
      </c>
      <c r="G113" s="16">
        <v>0.158730158730159</v>
      </c>
      <c r="H113" s="16"/>
      <c r="I113" s="16">
        <v>0.101449275362319</v>
      </c>
      <c r="J113" s="16">
        <v>0.158730158730159</v>
      </c>
      <c r="K113" s="16"/>
      <c r="L113" s="16">
        <v>0.16911764705882401</v>
      </c>
      <c r="M113" s="16">
        <v>8.59375E-2</v>
      </c>
      <c r="N113" s="16"/>
      <c r="O113" s="16">
        <v>0.123287671232877</v>
      </c>
      <c r="P113" s="16">
        <v>0.13559322033898299</v>
      </c>
    </row>
    <row r="114" spans="2:16" x14ac:dyDescent="0.35">
      <c r="B114" t="s">
        <v>100</v>
      </c>
      <c r="C114" s="16">
        <v>0.13636363636363599</v>
      </c>
      <c r="D114" s="16">
        <v>4.3478260869565202E-2</v>
      </c>
      <c r="E114" s="16">
        <v>8.5106382978723402E-2</v>
      </c>
      <c r="F114" s="16">
        <v>0.133333333333333</v>
      </c>
      <c r="G114" s="16">
        <v>0.19047619047618999</v>
      </c>
      <c r="H114" s="16"/>
      <c r="I114" s="16">
        <v>8.6956521739130405E-2</v>
      </c>
      <c r="J114" s="16">
        <v>0.19047619047618999</v>
      </c>
      <c r="K114" s="16"/>
      <c r="L114" s="16">
        <v>0.11764705882352899</v>
      </c>
      <c r="M114" s="16">
        <v>0.15625</v>
      </c>
      <c r="N114" s="16"/>
      <c r="O114" s="16">
        <v>0.184931506849315</v>
      </c>
      <c r="P114" s="16">
        <v>7.6271186440677999E-2</v>
      </c>
    </row>
    <row r="115" spans="2:16" x14ac:dyDescent="0.35">
      <c r="B115" t="s">
        <v>77</v>
      </c>
      <c r="C115" s="16">
        <v>3.4090909090909102E-2</v>
      </c>
      <c r="D115" s="16">
        <v>0.173913043478261</v>
      </c>
      <c r="E115" s="16">
        <v>0</v>
      </c>
      <c r="F115" s="16">
        <v>2.2222222222222199E-2</v>
      </c>
      <c r="G115" s="16">
        <v>0</v>
      </c>
      <c r="H115" s="16"/>
      <c r="I115" s="16">
        <v>6.5217391304347797E-2</v>
      </c>
      <c r="J115" s="16">
        <v>0</v>
      </c>
      <c r="K115" s="16"/>
      <c r="L115" s="16">
        <v>2.9411764705882401E-2</v>
      </c>
      <c r="M115" s="16">
        <v>3.90625E-2</v>
      </c>
      <c r="N115" s="16"/>
      <c r="O115" s="16">
        <v>4.1095890410958902E-2</v>
      </c>
      <c r="P115" s="16">
        <v>2.5423728813559299E-2</v>
      </c>
    </row>
    <row r="116" spans="2:16" x14ac:dyDescent="0.35">
      <c r="C116" s="16"/>
      <c r="D116" s="16"/>
      <c r="E116" s="16"/>
      <c r="F116" s="16"/>
      <c r="G116" s="16"/>
      <c r="H116" s="16"/>
      <c r="I116" s="16"/>
      <c r="J116" s="16"/>
      <c r="K116" s="16"/>
      <c r="L116" s="16"/>
      <c r="M116" s="16"/>
      <c r="N116" s="16"/>
      <c r="O116" s="16"/>
      <c r="P116" s="16"/>
    </row>
    <row r="117" spans="2:16" x14ac:dyDescent="0.35">
      <c r="B117" s="6" t="s">
        <v>106</v>
      </c>
      <c r="C117" s="16"/>
      <c r="D117" s="16"/>
      <c r="E117" s="16"/>
      <c r="F117" s="16"/>
      <c r="G117" s="16"/>
      <c r="H117" s="16"/>
      <c r="I117" s="16"/>
      <c r="J117" s="16"/>
      <c r="K117" s="16"/>
      <c r="L117" s="16"/>
      <c r="M117" s="16"/>
      <c r="N117" s="16"/>
      <c r="O117" s="16"/>
      <c r="P117" s="16"/>
    </row>
    <row r="118" spans="2:16" x14ac:dyDescent="0.35">
      <c r="B118" s="22" t="s">
        <v>35</v>
      </c>
      <c r="C118" s="16"/>
      <c r="D118" s="16"/>
      <c r="E118" s="16"/>
      <c r="F118" s="16"/>
      <c r="G118" s="16"/>
      <c r="H118" s="16"/>
      <c r="I118" s="16"/>
      <c r="J118" s="16"/>
      <c r="K118" s="16"/>
      <c r="L118" s="16"/>
      <c r="M118" s="16"/>
      <c r="N118" s="16"/>
      <c r="O118" s="16"/>
      <c r="P118" s="16"/>
    </row>
    <row r="119" spans="2:16" x14ac:dyDescent="0.35">
      <c r="B119" t="s">
        <v>91</v>
      </c>
      <c r="C119" s="16">
        <v>3.03030303030303E-2</v>
      </c>
      <c r="D119" s="16">
        <v>6.5217391304347797E-2</v>
      </c>
      <c r="E119" s="16">
        <v>6.3829787234042507E-2</v>
      </c>
      <c r="F119" s="16">
        <v>2.2222222222222199E-2</v>
      </c>
      <c r="G119" s="16">
        <v>7.9365079365079395E-3</v>
      </c>
      <c r="H119" s="16"/>
      <c r="I119" s="16">
        <v>5.0724637681159403E-2</v>
      </c>
      <c r="J119" s="16">
        <v>7.9365079365079395E-3</v>
      </c>
      <c r="K119" s="16"/>
      <c r="L119" s="16">
        <v>2.9411764705882401E-2</v>
      </c>
      <c r="M119" s="16">
        <v>3.125E-2</v>
      </c>
      <c r="N119" s="16"/>
      <c r="O119" s="16">
        <v>2.0547945205479499E-2</v>
      </c>
      <c r="P119" s="16">
        <v>4.2372881355932202E-2</v>
      </c>
    </row>
    <row r="120" spans="2:16" x14ac:dyDescent="0.35">
      <c r="B120" t="s">
        <v>92</v>
      </c>
      <c r="C120" s="16">
        <v>4.1666666666666699E-2</v>
      </c>
      <c r="D120" s="16">
        <v>6.5217391304347797E-2</v>
      </c>
      <c r="E120" s="16">
        <v>4.2553191489361701E-2</v>
      </c>
      <c r="F120" s="16">
        <v>2.2222222222222199E-2</v>
      </c>
      <c r="G120" s="16">
        <v>3.9682539682539701E-2</v>
      </c>
      <c r="H120" s="16"/>
      <c r="I120" s="16">
        <v>4.3478260869565202E-2</v>
      </c>
      <c r="J120" s="16">
        <v>3.9682539682539701E-2</v>
      </c>
      <c r="K120" s="16"/>
      <c r="L120" s="16">
        <v>2.9411764705882401E-2</v>
      </c>
      <c r="M120" s="16">
        <v>5.46875E-2</v>
      </c>
      <c r="N120" s="16"/>
      <c r="O120" s="16">
        <v>4.1095890410958902E-2</v>
      </c>
      <c r="P120" s="16">
        <v>4.2372881355932202E-2</v>
      </c>
    </row>
    <row r="121" spans="2:16" x14ac:dyDescent="0.35">
      <c r="B121" t="s">
        <v>93</v>
      </c>
      <c r="C121" s="16">
        <v>6.0606060606060601E-2</v>
      </c>
      <c r="D121" s="16">
        <v>0.15217391304347799</v>
      </c>
      <c r="E121" s="16">
        <v>8.5106382978723402E-2</v>
      </c>
      <c r="F121" s="16">
        <v>4.4444444444444398E-2</v>
      </c>
      <c r="G121" s="16">
        <v>2.3809523809523801E-2</v>
      </c>
      <c r="H121" s="16"/>
      <c r="I121" s="16">
        <v>9.4202898550724598E-2</v>
      </c>
      <c r="J121" s="16">
        <v>2.3809523809523801E-2</v>
      </c>
      <c r="K121" s="16"/>
      <c r="L121" s="16">
        <v>4.4117647058823498E-2</v>
      </c>
      <c r="M121" s="16">
        <v>7.8125E-2</v>
      </c>
      <c r="N121" s="16"/>
      <c r="O121" s="16">
        <v>5.4794520547945202E-2</v>
      </c>
      <c r="P121" s="16">
        <v>6.7796610169491497E-2</v>
      </c>
    </row>
    <row r="122" spans="2:16" x14ac:dyDescent="0.35">
      <c r="B122" t="s">
        <v>94</v>
      </c>
      <c r="C122" s="16">
        <v>6.0606060606060601E-2</v>
      </c>
      <c r="D122" s="16">
        <v>0.108695652173913</v>
      </c>
      <c r="E122" s="16">
        <v>4.2553191489361701E-2</v>
      </c>
      <c r="F122" s="16">
        <v>6.6666666666666693E-2</v>
      </c>
      <c r="G122" s="16">
        <v>4.7619047619047603E-2</v>
      </c>
      <c r="H122" s="16"/>
      <c r="I122" s="16">
        <v>7.2463768115942004E-2</v>
      </c>
      <c r="J122" s="16">
        <v>4.7619047619047603E-2</v>
      </c>
      <c r="K122" s="16"/>
      <c r="L122" s="16">
        <v>5.8823529411764698E-2</v>
      </c>
      <c r="M122" s="16">
        <v>6.25E-2</v>
      </c>
      <c r="N122" s="16"/>
      <c r="O122" s="16">
        <v>5.4794520547945202E-2</v>
      </c>
      <c r="P122" s="16">
        <v>6.7796610169491497E-2</v>
      </c>
    </row>
    <row r="123" spans="2:16" x14ac:dyDescent="0.35">
      <c r="B123" t="s">
        <v>95</v>
      </c>
      <c r="C123" s="16">
        <v>9.0909090909090898E-2</v>
      </c>
      <c r="D123" s="16">
        <v>2.1739130434782601E-2</v>
      </c>
      <c r="E123" s="16">
        <v>0.10638297872340401</v>
      </c>
      <c r="F123" s="16">
        <v>8.8888888888888906E-2</v>
      </c>
      <c r="G123" s="16">
        <v>0.11111111111111099</v>
      </c>
      <c r="H123" s="16"/>
      <c r="I123" s="16">
        <v>7.2463768115942004E-2</v>
      </c>
      <c r="J123" s="16">
        <v>0.11111111111111099</v>
      </c>
      <c r="K123" s="16"/>
      <c r="L123" s="16">
        <v>9.5588235294117599E-2</v>
      </c>
      <c r="M123" s="16">
        <v>8.59375E-2</v>
      </c>
      <c r="N123" s="16"/>
      <c r="O123" s="16">
        <v>9.5890410958904104E-2</v>
      </c>
      <c r="P123" s="16">
        <v>8.4745762711864403E-2</v>
      </c>
    </row>
    <row r="124" spans="2:16" x14ac:dyDescent="0.35">
      <c r="B124" t="s">
        <v>96</v>
      </c>
      <c r="C124" s="16">
        <v>0.13636363636363599</v>
      </c>
      <c r="D124" s="16">
        <v>0.13043478260869601</v>
      </c>
      <c r="E124" s="16">
        <v>0.170212765957447</v>
      </c>
      <c r="F124" s="16">
        <v>0.133333333333333</v>
      </c>
      <c r="G124" s="16">
        <v>0.126984126984127</v>
      </c>
      <c r="H124" s="16"/>
      <c r="I124" s="16">
        <v>0.14492753623188401</v>
      </c>
      <c r="J124" s="16">
        <v>0.126984126984127</v>
      </c>
      <c r="K124" s="16"/>
      <c r="L124" s="16">
        <v>0.14705882352941199</v>
      </c>
      <c r="M124" s="16">
        <v>0.125</v>
      </c>
      <c r="N124" s="16"/>
      <c r="O124" s="16">
        <v>0.13013698630136999</v>
      </c>
      <c r="P124" s="16">
        <v>0.144067796610169</v>
      </c>
    </row>
    <row r="125" spans="2:16" x14ac:dyDescent="0.35">
      <c r="B125" t="s">
        <v>97</v>
      </c>
      <c r="C125" s="16">
        <v>0.14393939393939401</v>
      </c>
      <c r="D125" s="16">
        <v>8.6956521739130405E-2</v>
      </c>
      <c r="E125" s="16">
        <v>8.5106382978723402E-2</v>
      </c>
      <c r="F125" s="16">
        <v>0.155555555555556</v>
      </c>
      <c r="G125" s="16">
        <v>0.182539682539683</v>
      </c>
      <c r="H125" s="16"/>
      <c r="I125" s="16">
        <v>0.108695652173913</v>
      </c>
      <c r="J125" s="16">
        <v>0.182539682539683</v>
      </c>
      <c r="K125" s="16"/>
      <c r="L125" s="16">
        <v>0.154411764705882</v>
      </c>
      <c r="M125" s="16">
        <v>0.1328125</v>
      </c>
      <c r="N125" s="16"/>
      <c r="O125" s="16">
        <v>0.13698630136986301</v>
      </c>
      <c r="P125" s="16">
        <v>0.152542372881356</v>
      </c>
    </row>
    <row r="126" spans="2:16" x14ac:dyDescent="0.35">
      <c r="B126" t="s">
        <v>98</v>
      </c>
      <c r="C126" s="16">
        <v>0.14772727272727301</v>
      </c>
      <c r="D126" s="16">
        <v>0.108695652173913</v>
      </c>
      <c r="E126" s="16">
        <v>0.170212765957447</v>
      </c>
      <c r="F126" s="16">
        <v>8.8888888888888906E-2</v>
      </c>
      <c r="G126" s="16">
        <v>0.17460317460317501</v>
      </c>
      <c r="H126" s="16"/>
      <c r="I126" s="16">
        <v>0.123188405797101</v>
      </c>
      <c r="J126" s="16">
        <v>0.17460317460317501</v>
      </c>
      <c r="K126" s="16"/>
      <c r="L126" s="16">
        <v>0.154411764705882</v>
      </c>
      <c r="M126" s="16">
        <v>0.140625</v>
      </c>
      <c r="N126" s="16"/>
      <c r="O126" s="16">
        <v>0.150684931506849</v>
      </c>
      <c r="P126" s="16">
        <v>0.144067796610169</v>
      </c>
    </row>
    <row r="127" spans="2:16" x14ac:dyDescent="0.35">
      <c r="B127" t="s">
        <v>99</v>
      </c>
      <c r="C127" s="16">
        <v>0.12878787878787901</v>
      </c>
      <c r="D127" s="16">
        <v>2.1739130434782601E-2</v>
      </c>
      <c r="E127" s="16">
        <v>0.12765957446808501</v>
      </c>
      <c r="F127" s="16">
        <v>0.11111111111111099</v>
      </c>
      <c r="G127" s="16">
        <v>0.17460317460317501</v>
      </c>
      <c r="H127" s="16"/>
      <c r="I127" s="16">
        <v>8.6956521739130405E-2</v>
      </c>
      <c r="J127" s="16">
        <v>0.17460317460317501</v>
      </c>
      <c r="K127" s="16"/>
      <c r="L127" s="16">
        <v>0.14705882352941199</v>
      </c>
      <c r="M127" s="16">
        <v>0.109375</v>
      </c>
      <c r="N127" s="16"/>
      <c r="O127" s="16">
        <v>0.13013698630136999</v>
      </c>
      <c r="P127" s="16">
        <v>0.12711864406779699</v>
      </c>
    </row>
    <row r="128" spans="2:16" x14ac:dyDescent="0.35">
      <c r="B128" t="s">
        <v>100</v>
      </c>
      <c r="C128" s="16">
        <v>0.109848484848485</v>
      </c>
      <c r="D128" s="16">
        <v>4.3478260869565202E-2</v>
      </c>
      <c r="E128" s="16">
        <v>6.3829787234042507E-2</v>
      </c>
      <c r="F128" s="16">
        <v>0.22222222222222199</v>
      </c>
      <c r="G128" s="16">
        <v>0.11111111111111099</v>
      </c>
      <c r="H128" s="16"/>
      <c r="I128" s="16">
        <v>0.108695652173913</v>
      </c>
      <c r="J128" s="16">
        <v>0.11111111111111099</v>
      </c>
      <c r="K128" s="16"/>
      <c r="L128" s="16">
        <v>8.0882352941176502E-2</v>
      </c>
      <c r="M128" s="16">
        <v>0.140625</v>
      </c>
      <c r="N128" s="16"/>
      <c r="O128" s="16">
        <v>0.13013698630136999</v>
      </c>
      <c r="P128" s="16">
        <v>8.4745762711864403E-2</v>
      </c>
    </row>
    <row r="129" spans="2:16" x14ac:dyDescent="0.35">
      <c r="B129" t="s">
        <v>77</v>
      </c>
      <c r="C129" s="16">
        <v>4.9242424242424199E-2</v>
      </c>
      <c r="D129" s="16">
        <v>0.19565217391304299</v>
      </c>
      <c r="E129" s="16">
        <v>4.2553191489361701E-2</v>
      </c>
      <c r="F129" s="16">
        <v>4.4444444444444398E-2</v>
      </c>
      <c r="G129" s="16">
        <v>0</v>
      </c>
      <c r="H129" s="16"/>
      <c r="I129" s="16">
        <v>9.4202898550724598E-2</v>
      </c>
      <c r="J129" s="16">
        <v>0</v>
      </c>
      <c r="K129" s="16"/>
      <c r="L129" s="16">
        <v>5.8823529411764698E-2</v>
      </c>
      <c r="M129" s="16">
        <v>3.90625E-2</v>
      </c>
      <c r="N129" s="16"/>
      <c r="O129" s="16">
        <v>5.4794520547945202E-2</v>
      </c>
      <c r="P129" s="16">
        <v>4.2372881355932202E-2</v>
      </c>
    </row>
    <row r="130" spans="2:16" x14ac:dyDescent="0.35">
      <c r="C130" s="16"/>
      <c r="D130" s="16"/>
      <c r="E130" s="16"/>
      <c r="F130" s="16"/>
      <c r="G130" s="16"/>
      <c r="H130" s="16"/>
      <c r="I130" s="16"/>
      <c r="J130" s="16"/>
      <c r="K130" s="16"/>
      <c r="L130" s="16"/>
      <c r="M130" s="16"/>
      <c r="N130" s="16"/>
      <c r="O130" s="16"/>
      <c r="P130" s="16"/>
    </row>
    <row r="131" spans="2:16" x14ac:dyDescent="0.35">
      <c r="B131" s="6" t="s">
        <v>107</v>
      </c>
      <c r="C131" s="16"/>
      <c r="D131" s="16"/>
      <c r="E131" s="16"/>
      <c r="F131" s="16"/>
      <c r="G131" s="16"/>
      <c r="H131" s="16"/>
      <c r="I131" s="16"/>
      <c r="J131" s="16"/>
      <c r="K131" s="16"/>
      <c r="L131" s="16"/>
      <c r="M131" s="16"/>
      <c r="N131" s="16"/>
      <c r="O131" s="16"/>
      <c r="P131" s="16"/>
    </row>
    <row r="132" spans="2:16" x14ac:dyDescent="0.35">
      <c r="B132" s="22" t="s">
        <v>35</v>
      </c>
      <c r="C132" s="16"/>
      <c r="D132" s="16"/>
      <c r="E132" s="16"/>
      <c r="F132" s="16"/>
      <c r="G132" s="16"/>
      <c r="H132" s="16"/>
      <c r="I132" s="16"/>
      <c r="J132" s="16"/>
      <c r="K132" s="16"/>
      <c r="L132" s="16"/>
      <c r="M132" s="16"/>
      <c r="N132" s="16"/>
      <c r="O132" s="16"/>
      <c r="P132" s="16"/>
    </row>
    <row r="133" spans="2:16" x14ac:dyDescent="0.35">
      <c r="B133" t="s">
        <v>91</v>
      </c>
      <c r="C133" s="16">
        <v>0</v>
      </c>
      <c r="D133" s="16">
        <v>0</v>
      </c>
      <c r="E133" s="16">
        <v>0</v>
      </c>
      <c r="F133" s="16">
        <v>0</v>
      </c>
      <c r="G133" s="16">
        <v>0</v>
      </c>
      <c r="H133" s="16"/>
      <c r="I133" s="16">
        <v>0</v>
      </c>
      <c r="J133" s="16">
        <v>0</v>
      </c>
      <c r="K133" s="16"/>
      <c r="L133" s="16">
        <v>0</v>
      </c>
      <c r="M133" s="16">
        <v>0</v>
      </c>
      <c r="N133" s="16"/>
      <c r="O133" s="16">
        <v>0</v>
      </c>
      <c r="P133" s="16">
        <v>0</v>
      </c>
    </row>
    <row r="134" spans="2:16" x14ac:dyDescent="0.35">
      <c r="B134" t="s">
        <v>92</v>
      </c>
      <c r="C134" s="16">
        <v>3.7878787878787902E-3</v>
      </c>
      <c r="D134" s="16">
        <v>0</v>
      </c>
      <c r="E134" s="16">
        <v>0</v>
      </c>
      <c r="F134" s="16">
        <v>2.2222222222222199E-2</v>
      </c>
      <c r="G134" s="16">
        <v>0</v>
      </c>
      <c r="H134" s="16"/>
      <c r="I134" s="16">
        <v>7.2463768115942004E-3</v>
      </c>
      <c r="J134" s="16">
        <v>0</v>
      </c>
      <c r="K134" s="16"/>
      <c r="L134" s="16">
        <v>7.3529411764705899E-3</v>
      </c>
      <c r="M134" s="16">
        <v>0</v>
      </c>
      <c r="N134" s="16"/>
      <c r="O134" s="16">
        <v>6.8493150684931503E-3</v>
      </c>
      <c r="P134" s="16">
        <v>0</v>
      </c>
    </row>
    <row r="135" spans="2:16" x14ac:dyDescent="0.35">
      <c r="B135" t="s">
        <v>93</v>
      </c>
      <c r="C135" s="16">
        <v>2.27272727272727E-2</v>
      </c>
      <c r="D135" s="16">
        <v>6.5217391304347797E-2</v>
      </c>
      <c r="E135" s="16">
        <v>2.1276595744680899E-2</v>
      </c>
      <c r="F135" s="16">
        <v>2.2222222222222199E-2</v>
      </c>
      <c r="G135" s="16">
        <v>7.9365079365079395E-3</v>
      </c>
      <c r="H135" s="16"/>
      <c r="I135" s="16">
        <v>3.6231884057971002E-2</v>
      </c>
      <c r="J135" s="16">
        <v>7.9365079365079395E-3</v>
      </c>
      <c r="K135" s="16"/>
      <c r="L135" s="16">
        <v>2.2058823529411801E-2</v>
      </c>
      <c r="M135" s="16">
        <v>2.34375E-2</v>
      </c>
      <c r="N135" s="16"/>
      <c r="O135" s="16">
        <v>2.7397260273972601E-2</v>
      </c>
      <c r="P135" s="16">
        <v>1.6949152542372899E-2</v>
      </c>
    </row>
    <row r="136" spans="2:16" x14ac:dyDescent="0.35">
      <c r="B136" t="s">
        <v>94</v>
      </c>
      <c r="C136" s="16">
        <v>5.3030303030302997E-2</v>
      </c>
      <c r="D136" s="16">
        <v>4.3478260869565202E-2</v>
      </c>
      <c r="E136" s="16">
        <v>0.10638297872340401</v>
      </c>
      <c r="F136" s="16">
        <v>0.11111111111111099</v>
      </c>
      <c r="G136" s="16">
        <v>1.58730158730159E-2</v>
      </c>
      <c r="H136" s="16"/>
      <c r="I136" s="16">
        <v>8.6956521739130405E-2</v>
      </c>
      <c r="J136" s="16">
        <v>1.58730158730159E-2</v>
      </c>
      <c r="K136" s="16"/>
      <c r="L136" s="16">
        <v>5.8823529411764698E-2</v>
      </c>
      <c r="M136" s="16">
        <v>4.6875E-2</v>
      </c>
      <c r="N136" s="16"/>
      <c r="O136" s="16">
        <v>5.4794520547945202E-2</v>
      </c>
      <c r="P136" s="16">
        <v>5.0847457627118599E-2</v>
      </c>
    </row>
    <row r="137" spans="2:16" x14ac:dyDescent="0.35">
      <c r="B137" t="s">
        <v>95</v>
      </c>
      <c r="C137" s="16">
        <v>6.0606060606060601E-2</v>
      </c>
      <c r="D137" s="16">
        <v>8.6956521739130405E-2</v>
      </c>
      <c r="E137" s="16">
        <v>0.10638297872340401</v>
      </c>
      <c r="F137" s="16">
        <v>0</v>
      </c>
      <c r="G137" s="16">
        <v>5.5555555555555601E-2</v>
      </c>
      <c r="H137" s="16"/>
      <c r="I137" s="16">
        <v>6.5217391304347797E-2</v>
      </c>
      <c r="J137" s="16">
        <v>5.5555555555555601E-2</v>
      </c>
      <c r="K137" s="16"/>
      <c r="L137" s="16">
        <v>6.6176470588235295E-2</v>
      </c>
      <c r="M137" s="16">
        <v>5.46875E-2</v>
      </c>
      <c r="N137" s="16"/>
      <c r="O137" s="16">
        <v>6.1643835616438401E-2</v>
      </c>
      <c r="P137" s="16">
        <v>5.93220338983051E-2</v>
      </c>
    </row>
    <row r="138" spans="2:16" x14ac:dyDescent="0.35">
      <c r="B138" t="s">
        <v>96</v>
      </c>
      <c r="C138" s="16">
        <v>0.10606060606060599</v>
      </c>
      <c r="D138" s="16">
        <v>0.15217391304347799</v>
      </c>
      <c r="E138" s="16">
        <v>0.10638297872340401</v>
      </c>
      <c r="F138" s="16">
        <v>8.8888888888888906E-2</v>
      </c>
      <c r="G138" s="16">
        <v>9.5238095238095205E-2</v>
      </c>
      <c r="H138" s="16"/>
      <c r="I138" s="16">
        <v>0.115942028985507</v>
      </c>
      <c r="J138" s="16">
        <v>9.5238095238095205E-2</v>
      </c>
      <c r="K138" s="16"/>
      <c r="L138" s="16">
        <v>9.5588235294117599E-2</v>
      </c>
      <c r="M138" s="16">
        <v>0.1171875</v>
      </c>
      <c r="N138" s="16"/>
      <c r="O138" s="16">
        <v>8.9041095890410996E-2</v>
      </c>
      <c r="P138" s="16">
        <v>0.12711864406779699</v>
      </c>
    </row>
    <row r="139" spans="2:16" x14ac:dyDescent="0.35">
      <c r="B139" t="s">
        <v>97</v>
      </c>
      <c r="C139" s="16">
        <v>0.16287878787878801</v>
      </c>
      <c r="D139" s="16">
        <v>0.15217391304347799</v>
      </c>
      <c r="E139" s="16">
        <v>0.170212765957447</v>
      </c>
      <c r="F139" s="16">
        <v>8.8888888888888906E-2</v>
      </c>
      <c r="G139" s="16">
        <v>0.19047619047618999</v>
      </c>
      <c r="H139" s="16"/>
      <c r="I139" s="16">
        <v>0.13768115942028999</v>
      </c>
      <c r="J139" s="16">
        <v>0.19047619047618999</v>
      </c>
      <c r="K139" s="16"/>
      <c r="L139" s="16">
        <v>0.14705882352941199</v>
      </c>
      <c r="M139" s="16">
        <v>0.1796875</v>
      </c>
      <c r="N139" s="16"/>
      <c r="O139" s="16">
        <v>0.150684931506849</v>
      </c>
      <c r="P139" s="16">
        <v>0.177966101694915</v>
      </c>
    </row>
    <row r="140" spans="2:16" x14ac:dyDescent="0.35">
      <c r="B140" t="s">
        <v>98</v>
      </c>
      <c r="C140" s="16">
        <v>0.234848484848485</v>
      </c>
      <c r="D140" s="16">
        <v>0.15217391304347799</v>
      </c>
      <c r="E140" s="16">
        <v>0.14893617021276601</v>
      </c>
      <c r="F140" s="16">
        <v>0.24444444444444399</v>
      </c>
      <c r="G140" s="16">
        <v>0.293650793650794</v>
      </c>
      <c r="H140" s="16"/>
      <c r="I140" s="16">
        <v>0.18115942028985499</v>
      </c>
      <c r="J140" s="16">
        <v>0.293650793650794</v>
      </c>
      <c r="K140" s="16"/>
      <c r="L140" s="16">
        <v>0.25735294117647101</v>
      </c>
      <c r="M140" s="16">
        <v>0.2109375</v>
      </c>
      <c r="N140" s="16"/>
      <c r="O140" s="16">
        <v>0.232876712328767</v>
      </c>
      <c r="P140" s="16">
        <v>0.23728813559322001</v>
      </c>
    </row>
    <row r="141" spans="2:16" x14ac:dyDescent="0.35">
      <c r="B141" t="s">
        <v>99</v>
      </c>
      <c r="C141" s="16">
        <v>0.185606060606061</v>
      </c>
      <c r="D141" s="16">
        <v>0.108695652173913</v>
      </c>
      <c r="E141" s="16">
        <v>0.14893617021276601</v>
      </c>
      <c r="F141" s="16">
        <v>0.31111111111111101</v>
      </c>
      <c r="G141" s="16">
        <v>0.182539682539683</v>
      </c>
      <c r="H141" s="16"/>
      <c r="I141" s="16">
        <v>0.188405797101449</v>
      </c>
      <c r="J141" s="16">
        <v>0.182539682539683</v>
      </c>
      <c r="K141" s="16"/>
      <c r="L141" s="16">
        <v>0.183823529411765</v>
      </c>
      <c r="M141" s="16">
        <v>0.1875</v>
      </c>
      <c r="N141" s="16"/>
      <c r="O141" s="16">
        <v>0.20547945205479501</v>
      </c>
      <c r="P141" s="16">
        <v>0.161016949152542</v>
      </c>
    </row>
    <row r="142" spans="2:16" x14ac:dyDescent="0.35">
      <c r="B142" t="s">
        <v>100</v>
      </c>
      <c r="C142" s="16">
        <v>0.15909090909090901</v>
      </c>
      <c r="D142" s="16">
        <v>0.19565217391304299</v>
      </c>
      <c r="E142" s="16">
        <v>0.19148936170212799</v>
      </c>
      <c r="F142" s="16">
        <v>8.8888888888888906E-2</v>
      </c>
      <c r="G142" s="16">
        <v>0.158730158730159</v>
      </c>
      <c r="H142" s="16"/>
      <c r="I142" s="16">
        <v>0.15942028985507201</v>
      </c>
      <c r="J142" s="16">
        <v>0.158730158730159</v>
      </c>
      <c r="K142" s="16"/>
      <c r="L142" s="16">
        <v>0.14705882352941199</v>
      </c>
      <c r="M142" s="16">
        <v>0.171875</v>
      </c>
      <c r="N142" s="16"/>
      <c r="O142" s="16">
        <v>0.164383561643836</v>
      </c>
      <c r="P142" s="16">
        <v>0.152542372881356</v>
      </c>
    </row>
    <row r="143" spans="2:16" x14ac:dyDescent="0.35">
      <c r="B143" t="s">
        <v>77</v>
      </c>
      <c r="C143" s="16">
        <v>1.13636363636364E-2</v>
      </c>
      <c r="D143" s="16">
        <v>4.3478260869565202E-2</v>
      </c>
      <c r="E143" s="16">
        <v>0</v>
      </c>
      <c r="F143" s="16">
        <v>2.2222222222222199E-2</v>
      </c>
      <c r="G143" s="16">
        <v>0</v>
      </c>
      <c r="H143" s="16"/>
      <c r="I143" s="16">
        <v>2.1739130434782601E-2</v>
      </c>
      <c r="J143" s="16">
        <v>0</v>
      </c>
      <c r="K143" s="16"/>
      <c r="L143" s="16">
        <v>1.4705882352941201E-2</v>
      </c>
      <c r="M143" s="16">
        <v>7.8125E-3</v>
      </c>
      <c r="N143" s="16"/>
      <c r="O143" s="16">
        <v>6.8493150684931503E-3</v>
      </c>
      <c r="P143" s="16">
        <v>1.6949152542372899E-2</v>
      </c>
    </row>
    <row r="144" spans="2:16" x14ac:dyDescent="0.35">
      <c r="C144" s="16"/>
      <c r="D144" s="16"/>
      <c r="E144" s="16"/>
      <c r="F144" s="16"/>
      <c r="G144" s="16"/>
      <c r="H144" s="16"/>
      <c r="I144" s="16"/>
      <c r="J144" s="16"/>
      <c r="K144" s="16"/>
      <c r="L144" s="16"/>
      <c r="M144" s="16"/>
      <c r="N144" s="16"/>
      <c r="O144" s="16"/>
      <c r="P144" s="16"/>
    </row>
    <row r="145" spans="2:16" x14ac:dyDescent="0.35">
      <c r="B145" s="6" t="s">
        <v>108</v>
      </c>
      <c r="C145" s="16"/>
      <c r="D145" s="16"/>
      <c r="E145" s="16"/>
      <c r="F145" s="16"/>
      <c r="G145" s="16"/>
      <c r="H145" s="16"/>
      <c r="I145" s="16"/>
      <c r="J145" s="16"/>
      <c r="K145" s="16"/>
      <c r="L145" s="16"/>
      <c r="M145" s="16"/>
      <c r="N145" s="16"/>
      <c r="O145" s="16"/>
      <c r="P145" s="16"/>
    </row>
    <row r="146" spans="2:16" x14ac:dyDescent="0.35">
      <c r="B146" s="22" t="s">
        <v>35</v>
      </c>
      <c r="C146" s="16"/>
      <c r="D146" s="16"/>
      <c r="E146" s="16"/>
      <c r="F146" s="16"/>
      <c r="G146" s="16"/>
      <c r="H146" s="16"/>
      <c r="I146" s="16"/>
      <c r="J146" s="16"/>
      <c r="K146" s="16"/>
      <c r="L146" s="16"/>
      <c r="M146" s="16"/>
      <c r="N146" s="16"/>
      <c r="O146" s="16"/>
      <c r="P146" s="16"/>
    </row>
    <row r="147" spans="2:16" x14ac:dyDescent="0.35">
      <c r="B147" t="s">
        <v>91</v>
      </c>
      <c r="C147" s="16">
        <v>1.8939393939393898E-2</v>
      </c>
      <c r="D147" s="16">
        <v>2.1739130434782601E-2</v>
      </c>
      <c r="E147" s="16">
        <v>2.1276595744680899E-2</v>
      </c>
      <c r="F147" s="16">
        <v>2.2222222222222199E-2</v>
      </c>
      <c r="G147" s="16">
        <v>1.58730158730159E-2</v>
      </c>
      <c r="H147" s="16"/>
      <c r="I147" s="16">
        <v>2.1739130434782601E-2</v>
      </c>
      <c r="J147" s="16">
        <v>1.58730158730159E-2</v>
      </c>
      <c r="K147" s="16"/>
      <c r="L147" s="16">
        <v>7.3529411764705899E-3</v>
      </c>
      <c r="M147" s="16">
        <v>3.125E-2</v>
      </c>
      <c r="N147" s="16"/>
      <c r="O147" s="16">
        <v>0</v>
      </c>
      <c r="P147" s="16">
        <v>4.2372881355932202E-2</v>
      </c>
    </row>
    <row r="148" spans="2:16" x14ac:dyDescent="0.35">
      <c r="B148" t="s">
        <v>92</v>
      </c>
      <c r="C148" s="16">
        <v>3.7878787878787902E-3</v>
      </c>
      <c r="D148" s="16">
        <v>0</v>
      </c>
      <c r="E148" s="16">
        <v>0</v>
      </c>
      <c r="F148" s="16">
        <v>2.2222222222222199E-2</v>
      </c>
      <c r="G148" s="16">
        <v>0</v>
      </c>
      <c r="H148" s="16"/>
      <c r="I148" s="16">
        <v>7.2463768115942004E-3</v>
      </c>
      <c r="J148" s="16">
        <v>0</v>
      </c>
      <c r="K148" s="16"/>
      <c r="L148" s="16">
        <v>0</v>
      </c>
      <c r="M148" s="16">
        <v>7.8125E-3</v>
      </c>
      <c r="N148" s="16"/>
      <c r="O148" s="16">
        <v>6.8493150684931503E-3</v>
      </c>
      <c r="P148" s="16">
        <v>0</v>
      </c>
    </row>
    <row r="149" spans="2:16" x14ac:dyDescent="0.35">
      <c r="B149" t="s">
        <v>93</v>
      </c>
      <c r="C149" s="16">
        <v>6.0606060606060601E-2</v>
      </c>
      <c r="D149" s="16">
        <v>0.108695652173913</v>
      </c>
      <c r="E149" s="16">
        <v>6.3829787234042507E-2</v>
      </c>
      <c r="F149" s="16">
        <v>6.6666666666666693E-2</v>
      </c>
      <c r="G149" s="16">
        <v>3.9682539682539701E-2</v>
      </c>
      <c r="H149" s="16"/>
      <c r="I149" s="16">
        <v>7.9710144927536197E-2</v>
      </c>
      <c r="J149" s="16">
        <v>3.9682539682539701E-2</v>
      </c>
      <c r="K149" s="16"/>
      <c r="L149" s="16">
        <v>5.8823529411764698E-2</v>
      </c>
      <c r="M149" s="16">
        <v>6.25E-2</v>
      </c>
      <c r="N149" s="16"/>
      <c r="O149" s="16">
        <v>9.5890410958904104E-2</v>
      </c>
      <c r="P149" s="16">
        <v>1.6949152542372899E-2</v>
      </c>
    </row>
    <row r="150" spans="2:16" x14ac:dyDescent="0.35">
      <c r="B150" t="s">
        <v>94</v>
      </c>
      <c r="C150" s="16">
        <v>6.0606060606060601E-2</v>
      </c>
      <c r="D150" s="16">
        <v>0.15217391304347799</v>
      </c>
      <c r="E150" s="16">
        <v>8.5106382978723402E-2</v>
      </c>
      <c r="F150" s="16">
        <v>4.4444444444444398E-2</v>
      </c>
      <c r="G150" s="16">
        <v>2.3809523809523801E-2</v>
      </c>
      <c r="H150" s="16"/>
      <c r="I150" s="16">
        <v>9.4202898550724598E-2</v>
      </c>
      <c r="J150" s="16">
        <v>2.3809523809523801E-2</v>
      </c>
      <c r="K150" s="16"/>
      <c r="L150" s="16">
        <v>6.6176470588235295E-2</v>
      </c>
      <c r="M150" s="16">
        <v>5.46875E-2</v>
      </c>
      <c r="N150" s="16"/>
      <c r="O150" s="16">
        <v>8.2191780821917804E-2</v>
      </c>
      <c r="P150" s="16">
        <v>3.3898305084745797E-2</v>
      </c>
    </row>
    <row r="151" spans="2:16" x14ac:dyDescent="0.35">
      <c r="B151" t="s">
        <v>95</v>
      </c>
      <c r="C151" s="16">
        <v>0.109848484848485</v>
      </c>
      <c r="D151" s="16">
        <v>0.108695652173913</v>
      </c>
      <c r="E151" s="16">
        <v>0.10638297872340401</v>
      </c>
      <c r="F151" s="16">
        <v>0.133333333333333</v>
      </c>
      <c r="G151" s="16">
        <v>0.103174603174603</v>
      </c>
      <c r="H151" s="16"/>
      <c r="I151" s="16">
        <v>0.115942028985507</v>
      </c>
      <c r="J151" s="16">
        <v>0.103174603174603</v>
      </c>
      <c r="K151" s="16"/>
      <c r="L151" s="16">
        <v>0.10294117647058799</v>
      </c>
      <c r="M151" s="16">
        <v>0.1171875</v>
      </c>
      <c r="N151" s="16"/>
      <c r="O151" s="16">
        <v>0.10958904109589</v>
      </c>
      <c r="P151" s="16">
        <v>0.110169491525424</v>
      </c>
    </row>
    <row r="152" spans="2:16" x14ac:dyDescent="0.35">
      <c r="B152" t="s">
        <v>96</v>
      </c>
      <c r="C152" s="16">
        <v>0.12121212121212099</v>
      </c>
      <c r="D152" s="16">
        <v>8.6956521739130405E-2</v>
      </c>
      <c r="E152" s="16">
        <v>0.19148936170212799</v>
      </c>
      <c r="F152" s="16">
        <v>4.4444444444444398E-2</v>
      </c>
      <c r="G152" s="16">
        <v>0.134920634920635</v>
      </c>
      <c r="H152" s="16"/>
      <c r="I152" s="16">
        <v>0.108695652173913</v>
      </c>
      <c r="J152" s="16">
        <v>0.134920634920635</v>
      </c>
      <c r="K152" s="16"/>
      <c r="L152" s="16">
        <v>9.5588235294117599E-2</v>
      </c>
      <c r="M152" s="16">
        <v>0.1484375</v>
      </c>
      <c r="N152" s="16"/>
      <c r="O152" s="16">
        <v>0.116438356164384</v>
      </c>
      <c r="P152" s="16">
        <v>0.12711864406779699</v>
      </c>
    </row>
    <row r="153" spans="2:16" x14ac:dyDescent="0.35">
      <c r="B153" t="s">
        <v>97</v>
      </c>
      <c r="C153" s="16">
        <v>0.16287878787878801</v>
      </c>
      <c r="D153" s="16">
        <v>0.108695652173913</v>
      </c>
      <c r="E153" s="16">
        <v>0.12765957446808501</v>
      </c>
      <c r="F153" s="16">
        <v>0.11111111111111099</v>
      </c>
      <c r="G153" s="16">
        <v>0.214285714285714</v>
      </c>
      <c r="H153" s="16"/>
      <c r="I153" s="16">
        <v>0.115942028985507</v>
      </c>
      <c r="J153" s="16">
        <v>0.214285714285714</v>
      </c>
      <c r="K153" s="16"/>
      <c r="L153" s="16">
        <v>0.161764705882353</v>
      </c>
      <c r="M153" s="16">
        <v>0.1640625</v>
      </c>
      <c r="N153" s="16"/>
      <c r="O153" s="16">
        <v>0.116438356164384</v>
      </c>
      <c r="P153" s="16">
        <v>0.22033898305084701</v>
      </c>
    </row>
    <row r="154" spans="2:16" x14ac:dyDescent="0.35">
      <c r="B154" t="s">
        <v>98</v>
      </c>
      <c r="C154" s="16">
        <v>0.19318181818181801</v>
      </c>
      <c r="D154" s="16">
        <v>6.5217391304347797E-2</v>
      </c>
      <c r="E154" s="16">
        <v>0.14893617021276601</v>
      </c>
      <c r="F154" s="16">
        <v>0.22222222222222199</v>
      </c>
      <c r="G154" s="16">
        <v>0.24603174603174599</v>
      </c>
      <c r="H154" s="16"/>
      <c r="I154" s="16">
        <v>0.14492753623188401</v>
      </c>
      <c r="J154" s="16">
        <v>0.24603174603174599</v>
      </c>
      <c r="K154" s="16"/>
      <c r="L154" s="16">
        <v>0.220588235294118</v>
      </c>
      <c r="M154" s="16">
        <v>0.1640625</v>
      </c>
      <c r="N154" s="16"/>
      <c r="O154" s="16">
        <v>0.17808219178082199</v>
      </c>
      <c r="P154" s="16">
        <v>0.21186440677966101</v>
      </c>
    </row>
    <row r="155" spans="2:16" x14ac:dyDescent="0.35">
      <c r="B155" t="s">
        <v>99</v>
      </c>
      <c r="C155" s="16">
        <v>9.0909090909090898E-2</v>
      </c>
      <c r="D155" s="16">
        <v>2.1739130434782601E-2</v>
      </c>
      <c r="E155" s="16">
        <v>0.14893617021276601</v>
      </c>
      <c r="F155" s="16">
        <v>0.155555555555556</v>
      </c>
      <c r="G155" s="16">
        <v>7.1428571428571397E-2</v>
      </c>
      <c r="H155" s="16"/>
      <c r="I155" s="16">
        <v>0.108695652173913</v>
      </c>
      <c r="J155" s="16">
        <v>7.1428571428571397E-2</v>
      </c>
      <c r="K155" s="16"/>
      <c r="L155" s="16">
        <v>0.11764705882352899</v>
      </c>
      <c r="M155" s="16">
        <v>6.25E-2</v>
      </c>
      <c r="N155" s="16"/>
      <c r="O155" s="16">
        <v>0.102739726027397</v>
      </c>
      <c r="P155" s="16">
        <v>7.6271186440677999E-2</v>
      </c>
    </row>
    <row r="156" spans="2:16" x14ac:dyDescent="0.35">
      <c r="B156" t="s">
        <v>100</v>
      </c>
      <c r="C156" s="16">
        <v>0.12878787878787901</v>
      </c>
      <c r="D156" s="16">
        <v>0.13043478260869601</v>
      </c>
      <c r="E156" s="16">
        <v>6.3829787234042507E-2</v>
      </c>
      <c r="F156" s="16">
        <v>0.133333333333333</v>
      </c>
      <c r="G156" s="16">
        <v>0.15079365079365101</v>
      </c>
      <c r="H156" s="16"/>
      <c r="I156" s="16">
        <v>0.108695652173913</v>
      </c>
      <c r="J156" s="16">
        <v>0.15079365079365101</v>
      </c>
      <c r="K156" s="16"/>
      <c r="L156" s="16">
        <v>0.110294117647059</v>
      </c>
      <c r="M156" s="16">
        <v>0.1484375</v>
      </c>
      <c r="N156" s="16"/>
      <c r="O156" s="16">
        <v>0.14383561643835599</v>
      </c>
      <c r="P156" s="16">
        <v>0.110169491525424</v>
      </c>
    </row>
    <row r="157" spans="2:16" x14ac:dyDescent="0.35">
      <c r="B157" t="s">
        <v>77</v>
      </c>
      <c r="C157" s="16">
        <v>4.9242424242424199E-2</v>
      </c>
      <c r="D157" s="16">
        <v>0.19565217391304299</v>
      </c>
      <c r="E157" s="16">
        <v>4.2553191489361701E-2</v>
      </c>
      <c r="F157" s="16">
        <v>4.4444444444444398E-2</v>
      </c>
      <c r="G157" s="16">
        <v>0</v>
      </c>
      <c r="H157" s="16"/>
      <c r="I157" s="16">
        <v>9.4202898550724598E-2</v>
      </c>
      <c r="J157" s="16">
        <v>0</v>
      </c>
      <c r="K157" s="16"/>
      <c r="L157" s="16">
        <v>5.8823529411764698E-2</v>
      </c>
      <c r="M157" s="16">
        <v>3.90625E-2</v>
      </c>
      <c r="N157" s="16"/>
      <c r="O157" s="16">
        <v>4.7945205479452101E-2</v>
      </c>
      <c r="P157" s="16">
        <v>5.0847457627118599E-2</v>
      </c>
    </row>
    <row r="158" spans="2:16" x14ac:dyDescent="0.35">
      <c r="C158" s="16"/>
      <c r="D158" s="16"/>
      <c r="E158" s="16"/>
      <c r="F158" s="16"/>
      <c r="G158" s="16"/>
      <c r="H158" s="16"/>
      <c r="I158" s="16"/>
      <c r="J158" s="16"/>
      <c r="K158" s="16"/>
      <c r="L158" s="16"/>
      <c r="M158" s="16"/>
      <c r="N158" s="16"/>
      <c r="O158" s="16"/>
      <c r="P158" s="16"/>
    </row>
    <row r="159" spans="2:16" x14ac:dyDescent="0.35">
      <c r="B159" s="6" t="s">
        <v>109</v>
      </c>
      <c r="C159" s="16"/>
      <c r="D159" s="16"/>
      <c r="E159" s="16"/>
      <c r="F159" s="16"/>
      <c r="G159" s="16"/>
      <c r="H159" s="16"/>
      <c r="I159" s="16"/>
      <c r="J159" s="16"/>
      <c r="K159" s="16"/>
      <c r="L159" s="16"/>
      <c r="M159" s="16"/>
      <c r="N159" s="16"/>
      <c r="O159" s="16"/>
      <c r="P159" s="16"/>
    </row>
    <row r="160" spans="2:16" x14ac:dyDescent="0.35">
      <c r="B160" s="22" t="s">
        <v>35</v>
      </c>
      <c r="C160" s="16"/>
      <c r="D160" s="16"/>
      <c r="E160" s="16"/>
      <c r="F160" s="16"/>
      <c r="G160" s="16"/>
      <c r="H160" s="16"/>
      <c r="I160" s="16"/>
      <c r="J160" s="16"/>
      <c r="K160" s="16"/>
      <c r="L160" s="16"/>
      <c r="M160" s="16"/>
      <c r="N160" s="16"/>
      <c r="O160" s="16"/>
      <c r="P160" s="16"/>
    </row>
    <row r="161" spans="2:16" x14ac:dyDescent="0.35">
      <c r="B161" t="s">
        <v>91</v>
      </c>
      <c r="C161" s="16">
        <v>3.7878787878787902E-3</v>
      </c>
      <c r="D161" s="16">
        <v>0</v>
      </c>
      <c r="E161" s="16">
        <v>0</v>
      </c>
      <c r="F161" s="16">
        <v>0</v>
      </c>
      <c r="G161" s="16">
        <v>7.9365079365079395E-3</v>
      </c>
      <c r="H161" s="16"/>
      <c r="I161" s="16">
        <v>0</v>
      </c>
      <c r="J161" s="16">
        <v>7.9365079365079395E-3</v>
      </c>
      <c r="K161" s="16"/>
      <c r="L161" s="16">
        <v>0</v>
      </c>
      <c r="M161" s="16">
        <v>7.8125E-3</v>
      </c>
      <c r="N161" s="16"/>
      <c r="O161" s="16">
        <v>6.8493150684931503E-3</v>
      </c>
      <c r="P161" s="16">
        <v>0</v>
      </c>
    </row>
    <row r="162" spans="2:16" x14ac:dyDescent="0.35">
      <c r="B162" t="s">
        <v>92</v>
      </c>
      <c r="C162" s="16">
        <v>1.5151515151515201E-2</v>
      </c>
      <c r="D162" s="16">
        <v>0</v>
      </c>
      <c r="E162" s="16">
        <v>0</v>
      </c>
      <c r="F162" s="16">
        <v>4.4444444444444398E-2</v>
      </c>
      <c r="G162" s="16">
        <v>1.58730158730159E-2</v>
      </c>
      <c r="H162" s="16"/>
      <c r="I162" s="16">
        <v>1.4492753623188401E-2</v>
      </c>
      <c r="J162" s="16">
        <v>1.58730158730159E-2</v>
      </c>
      <c r="K162" s="16"/>
      <c r="L162" s="16">
        <v>2.2058823529411801E-2</v>
      </c>
      <c r="M162" s="16">
        <v>7.8125E-3</v>
      </c>
      <c r="N162" s="16"/>
      <c r="O162" s="16">
        <v>2.7397260273972601E-2</v>
      </c>
      <c r="P162" s="16">
        <v>0</v>
      </c>
    </row>
    <row r="163" spans="2:16" x14ac:dyDescent="0.35">
      <c r="B163" t="s">
        <v>93</v>
      </c>
      <c r="C163" s="16">
        <v>6.8181818181818205E-2</v>
      </c>
      <c r="D163" s="16">
        <v>0.13043478260869601</v>
      </c>
      <c r="E163" s="16">
        <v>0.10638297872340401</v>
      </c>
      <c r="F163" s="16">
        <v>0.11111111111111099</v>
      </c>
      <c r="G163" s="16">
        <v>1.58730158730159E-2</v>
      </c>
      <c r="H163" s="16"/>
      <c r="I163" s="16">
        <v>0.115942028985507</v>
      </c>
      <c r="J163" s="16">
        <v>1.58730158730159E-2</v>
      </c>
      <c r="K163" s="16"/>
      <c r="L163" s="16">
        <v>5.1470588235294101E-2</v>
      </c>
      <c r="M163" s="16">
        <v>8.59375E-2</v>
      </c>
      <c r="N163" s="16"/>
      <c r="O163" s="16">
        <v>8.9041095890410996E-2</v>
      </c>
      <c r="P163" s="16">
        <v>4.2372881355932202E-2</v>
      </c>
    </row>
    <row r="164" spans="2:16" x14ac:dyDescent="0.35">
      <c r="B164" t="s">
        <v>94</v>
      </c>
      <c r="C164" s="16">
        <v>3.7878787878787901E-2</v>
      </c>
      <c r="D164" s="16">
        <v>4.3478260869565202E-2</v>
      </c>
      <c r="E164" s="16">
        <v>4.2553191489361701E-2</v>
      </c>
      <c r="F164" s="16">
        <v>2.2222222222222199E-2</v>
      </c>
      <c r="G164" s="16">
        <v>3.9682539682539701E-2</v>
      </c>
      <c r="H164" s="16"/>
      <c r="I164" s="16">
        <v>3.6231884057971002E-2</v>
      </c>
      <c r="J164" s="16">
        <v>3.9682539682539701E-2</v>
      </c>
      <c r="K164" s="16"/>
      <c r="L164" s="16">
        <v>2.9411764705882401E-2</v>
      </c>
      <c r="M164" s="16">
        <v>4.6875E-2</v>
      </c>
      <c r="N164" s="16"/>
      <c r="O164" s="16">
        <v>3.42465753424658E-2</v>
      </c>
      <c r="P164" s="16">
        <v>4.2372881355932202E-2</v>
      </c>
    </row>
    <row r="165" spans="2:16" x14ac:dyDescent="0.35">
      <c r="B165" t="s">
        <v>95</v>
      </c>
      <c r="C165" s="16">
        <v>0.102272727272727</v>
      </c>
      <c r="D165" s="16">
        <v>6.5217391304347797E-2</v>
      </c>
      <c r="E165" s="16">
        <v>0.14893617021276601</v>
      </c>
      <c r="F165" s="16">
        <v>6.6666666666666693E-2</v>
      </c>
      <c r="G165" s="16">
        <v>0.11111111111111099</v>
      </c>
      <c r="H165" s="16"/>
      <c r="I165" s="16">
        <v>9.4202898550724598E-2</v>
      </c>
      <c r="J165" s="16">
        <v>0.11111111111111099</v>
      </c>
      <c r="K165" s="16"/>
      <c r="L165" s="16">
        <v>6.6176470588235295E-2</v>
      </c>
      <c r="M165" s="16">
        <v>0.140625</v>
      </c>
      <c r="N165" s="16"/>
      <c r="O165" s="16">
        <v>0.10958904109589</v>
      </c>
      <c r="P165" s="16">
        <v>9.3220338983050793E-2</v>
      </c>
    </row>
    <row r="166" spans="2:16" x14ac:dyDescent="0.35">
      <c r="B166" t="s">
        <v>96</v>
      </c>
      <c r="C166" s="16">
        <v>0.117424242424242</v>
      </c>
      <c r="D166" s="16">
        <v>8.6956521739130405E-2</v>
      </c>
      <c r="E166" s="16">
        <v>0.170212765957447</v>
      </c>
      <c r="F166" s="16">
        <v>0.2</v>
      </c>
      <c r="G166" s="16">
        <v>7.9365079365079402E-2</v>
      </c>
      <c r="H166" s="16"/>
      <c r="I166" s="16">
        <v>0.15217391304347799</v>
      </c>
      <c r="J166" s="16">
        <v>7.9365079365079402E-2</v>
      </c>
      <c r="K166" s="16"/>
      <c r="L166" s="16">
        <v>0.13970588235294101</v>
      </c>
      <c r="M166" s="16">
        <v>9.375E-2</v>
      </c>
      <c r="N166" s="16"/>
      <c r="O166" s="16">
        <v>0.102739726027397</v>
      </c>
      <c r="P166" s="16">
        <v>0.13559322033898299</v>
      </c>
    </row>
    <row r="167" spans="2:16" x14ac:dyDescent="0.35">
      <c r="B167" t="s">
        <v>97</v>
      </c>
      <c r="C167" s="16">
        <v>0.189393939393939</v>
      </c>
      <c r="D167" s="16">
        <v>0.108695652173913</v>
      </c>
      <c r="E167" s="16">
        <v>0.14893617021276601</v>
      </c>
      <c r="F167" s="16">
        <v>0.11111111111111099</v>
      </c>
      <c r="G167" s="16">
        <v>0.26190476190476197</v>
      </c>
      <c r="H167" s="16"/>
      <c r="I167" s="16">
        <v>0.123188405797101</v>
      </c>
      <c r="J167" s="16">
        <v>0.26190476190476197</v>
      </c>
      <c r="K167" s="16"/>
      <c r="L167" s="16">
        <v>0.183823529411765</v>
      </c>
      <c r="M167" s="16">
        <v>0.1953125</v>
      </c>
      <c r="N167" s="16"/>
      <c r="O167" s="16">
        <v>0.15753424657534201</v>
      </c>
      <c r="P167" s="16">
        <v>0.22881355932203401</v>
      </c>
    </row>
    <row r="168" spans="2:16" x14ac:dyDescent="0.35">
      <c r="B168" t="s">
        <v>98</v>
      </c>
      <c r="C168" s="16">
        <v>0.200757575757576</v>
      </c>
      <c r="D168" s="16">
        <v>0.15217391304347799</v>
      </c>
      <c r="E168" s="16">
        <v>0.170212765957447</v>
      </c>
      <c r="F168" s="16">
        <v>0.17777777777777801</v>
      </c>
      <c r="G168" s="16">
        <v>0.238095238095238</v>
      </c>
      <c r="H168" s="16"/>
      <c r="I168" s="16">
        <v>0.16666666666666699</v>
      </c>
      <c r="J168" s="16">
        <v>0.238095238095238</v>
      </c>
      <c r="K168" s="16"/>
      <c r="L168" s="16">
        <v>0.23529411764705899</v>
      </c>
      <c r="M168" s="16">
        <v>0.1640625</v>
      </c>
      <c r="N168" s="16"/>
      <c r="O168" s="16">
        <v>0.184931506849315</v>
      </c>
      <c r="P168" s="16">
        <v>0.22033898305084701</v>
      </c>
    </row>
    <row r="169" spans="2:16" x14ac:dyDescent="0.35">
      <c r="B169" t="s">
        <v>99</v>
      </c>
      <c r="C169" s="16">
        <v>9.4696969696969696E-2</v>
      </c>
      <c r="D169" s="16">
        <v>8.6956521739130405E-2</v>
      </c>
      <c r="E169" s="16">
        <v>0.10638297872340401</v>
      </c>
      <c r="F169" s="16">
        <v>8.8888888888888906E-2</v>
      </c>
      <c r="G169" s="16">
        <v>9.5238095238095205E-2</v>
      </c>
      <c r="H169" s="16"/>
      <c r="I169" s="16">
        <v>9.4202898550724598E-2</v>
      </c>
      <c r="J169" s="16">
        <v>9.5238095238095205E-2</v>
      </c>
      <c r="K169" s="16"/>
      <c r="L169" s="16">
        <v>0.10294117647058799</v>
      </c>
      <c r="M169" s="16">
        <v>8.59375E-2</v>
      </c>
      <c r="N169" s="16"/>
      <c r="O169" s="16">
        <v>0.116438356164384</v>
      </c>
      <c r="P169" s="16">
        <v>6.7796610169491497E-2</v>
      </c>
    </row>
    <row r="170" spans="2:16" x14ac:dyDescent="0.35">
      <c r="B170" t="s">
        <v>100</v>
      </c>
      <c r="C170" s="16">
        <v>0.10606060606060599</v>
      </c>
      <c r="D170" s="16">
        <v>8.6956521739130405E-2</v>
      </c>
      <c r="E170" s="16">
        <v>6.3829787234042507E-2</v>
      </c>
      <c r="F170" s="16">
        <v>0.11111111111111099</v>
      </c>
      <c r="G170" s="16">
        <v>0.126984126984127</v>
      </c>
      <c r="H170" s="16"/>
      <c r="I170" s="16">
        <v>8.6956521739130405E-2</v>
      </c>
      <c r="J170" s="16">
        <v>0.126984126984127</v>
      </c>
      <c r="K170" s="16"/>
      <c r="L170" s="16">
        <v>0.10294117647058799</v>
      </c>
      <c r="M170" s="16">
        <v>0.109375</v>
      </c>
      <c r="N170" s="16"/>
      <c r="O170" s="16">
        <v>0.116438356164384</v>
      </c>
      <c r="P170" s="16">
        <v>9.3220338983050793E-2</v>
      </c>
    </row>
    <row r="171" spans="2:16" x14ac:dyDescent="0.35">
      <c r="B171" t="s">
        <v>77</v>
      </c>
      <c r="C171" s="16">
        <v>6.4393939393939406E-2</v>
      </c>
      <c r="D171" s="16">
        <v>0.23913043478260901</v>
      </c>
      <c r="E171" s="16">
        <v>4.2553191489361701E-2</v>
      </c>
      <c r="F171" s="16">
        <v>6.6666666666666693E-2</v>
      </c>
      <c r="G171" s="16">
        <v>7.9365079365079395E-3</v>
      </c>
      <c r="H171" s="16"/>
      <c r="I171" s="16">
        <v>0.115942028985507</v>
      </c>
      <c r="J171" s="16">
        <v>7.9365079365079395E-3</v>
      </c>
      <c r="K171" s="16"/>
      <c r="L171" s="16">
        <v>6.6176470588235295E-2</v>
      </c>
      <c r="M171" s="16">
        <v>6.25E-2</v>
      </c>
      <c r="N171" s="16"/>
      <c r="O171" s="16">
        <v>5.4794520547945202E-2</v>
      </c>
      <c r="P171" s="16">
        <v>7.6271186440677999E-2</v>
      </c>
    </row>
    <row r="172" spans="2:16" x14ac:dyDescent="0.35">
      <c r="C172" s="16"/>
      <c r="D172" s="16"/>
      <c r="E172" s="16"/>
      <c r="F172" s="16"/>
      <c r="G172" s="16"/>
      <c r="H172" s="16"/>
      <c r="I172" s="16"/>
      <c r="J172" s="16"/>
      <c r="K172" s="16"/>
      <c r="L172" s="16"/>
      <c r="M172" s="16"/>
      <c r="N172" s="16"/>
      <c r="O172" s="16"/>
      <c r="P172" s="16"/>
    </row>
    <row r="173" spans="2:16" x14ac:dyDescent="0.35">
      <c r="B173" s="6" t="s">
        <v>110</v>
      </c>
      <c r="C173" s="16"/>
      <c r="D173" s="16"/>
      <c r="E173" s="16"/>
      <c r="F173" s="16"/>
      <c r="G173" s="16"/>
      <c r="H173" s="16"/>
      <c r="I173" s="16"/>
      <c r="J173" s="16"/>
      <c r="K173" s="16"/>
      <c r="L173" s="16"/>
      <c r="M173" s="16"/>
      <c r="N173" s="16"/>
      <c r="O173" s="16"/>
      <c r="P173" s="16"/>
    </row>
    <row r="174" spans="2:16" x14ac:dyDescent="0.35">
      <c r="B174" s="22" t="s">
        <v>35</v>
      </c>
      <c r="C174" s="16"/>
      <c r="D174" s="16"/>
      <c r="E174" s="16"/>
      <c r="F174" s="16"/>
      <c r="G174" s="16"/>
      <c r="H174" s="16"/>
      <c r="I174" s="16"/>
      <c r="J174" s="16"/>
      <c r="K174" s="16"/>
      <c r="L174" s="16"/>
      <c r="M174" s="16"/>
      <c r="N174" s="16"/>
      <c r="O174" s="16"/>
      <c r="P174" s="16"/>
    </row>
    <row r="175" spans="2:16" x14ac:dyDescent="0.35">
      <c r="B175" t="s">
        <v>91</v>
      </c>
      <c r="C175" s="16">
        <v>1.5151515151515201E-2</v>
      </c>
      <c r="D175" s="16">
        <v>4.3478260869565202E-2</v>
      </c>
      <c r="E175" s="16">
        <v>4.2553191489361701E-2</v>
      </c>
      <c r="F175" s="16">
        <v>0</v>
      </c>
      <c r="G175" s="16">
        <v>0</v>
      </c>
      <c r="H175" s="16"/>
      <c r="I175" s="16">
        <v>2.8985507246376802E-2</v>
      </c>
      <c r="J175" s="16">
        <v>0</v>
      </c>
      <c r="K175" s="16"/>
      <c r="L175" s="16">
        <v>7.3529411764705899E-3</v>
      </c>
      <c r="M175" s="16">
        <v>2.34375E-2</v>
      </c>
      <c r="N175" s="16"/>
      <c r="O175" s="16">
        <v>6.8493150684931503E-3</v>
      </c>
      <c r="P175" s="16">
        <v>2.5423728813559299E-2</v>
      </c>
    </row>
    <row r="176" spans="2:16" x14ac:dyDescent="0.35">
      <c r="B176" t="s">
        <v>92</v>
      </c>
      <c r="C176" s="16">
        <v>1.5151515151515201E-2</v>
      </c>
      <c r="D176" s="16">
        <v>2.1739130434782601E-2</v>
      </c>
      <c r="E176" s="16">
        <v>2.1276595744680899E-2</v>
      </c>
      <c r="F176" s="16">
        <v>2.2222222222222199E-2</v>
      </c>
      <c r="G176" s="16">
        <v>7.9365079365079395E-3</v>
      </c>
      <c r="H176" s="16"/>
      <c r="I176" s="16">
        <v>2.1739130434782601E-2</v>
      </c>
      <c r="J176" s="16">
        <v>7.9365079365079395E-3</v>
      </c>
      <c r="K176" s="16"/>
      <c r="L176" s="16">
        <v>2.2058823529411801E-2</v>
      </c>
      <c r="M176" s="16">
        <v>7.8125E-3</v>
      </c>
      <c r="N176" s="16"/>
      <c r="O176" s="16">
        <v>2.7397260273972601E-2</v>
      </c>
      <c r="P176" s="16">
        <v>0</v>
      </c>
    </row>
    <row r="177" spans="2:16" x14ac:dyDescent="0.35">
      <c r="B177" t="s">
        <v>93</v>
      </c>
      <c r="C177" s="16">
        <v>6.4393939393939406E-2</v>
      </c>
      <c r="D177" s="16">
        <v>6.5217391304347797E-2</v>
      </c>
      <c r="E177" s="16">
        <v>0.12765957446808501</v>
      </c>
      <c r="F177" s="16">
        <v>6.6666666666666693E-2</v>
      </c>
      <c r="G177" s="16">
        <v>3.9682539682539701E-2</v>
      </c>
      <c r="H177" s="16"/>
      <c r="I177" s="16">
        <v>8.6956521739130405E-2</v>
      </c>
      <c r="J177" s="16">
        <v>3.9682539682539701E-2</v>
      </c>
      <c r="K177" s="16"/>
      <c r="L177" s="16">
        <v>8.0882352941176502E-2</v>
      </c>
      <c r="M177" s="16">
        <v>4.6875E-2</v>
      </c>
      <c r="N177" s="16"/>
      <c r="O177" s="16">
        <v>8.9041095890410996E-2</v>
      </c>
      <c r="P177" s="16">
        <v>3.3898305084745797E-2</v>
      </c>
    </row>
    <row r="178" spans="2:16" x14ac:dyDescent="0.35">
      <c r="B178" t="s">
        <v>94</v>
      </c>
      <c r="C178" s="16">
        <v>6.8181818181818205E-2</v>
      </c>
      <c r="D178" s="16">
        <v>0.13043478260869601</v>
      </c>
      <c r="E178" s="16">
        <v>6.3829787234042507E-2</v>
      </c>
      <c r="F178" s="16">
        <v>4.4444444444444398E-2</v>
      </c>
      <c r="G178" s="16">
        <v>5.5555555555555601E-2</v>
      </c>
      <c r="H178" s="16"/>
      <c r="I178" s="16">
        <v>7.9710144927536197E-2</v>
      </c>
      <c r="J178" s="16">
        <v>5.5555555555555601E-2</v>
      </c>
      <c r="K178" s="16"/>
      <c r="L178" s="16">
        <v>5.1470588235294101E-2</v>
      </c>
      <c r="M178" s="16">
        <v>8.59375E-2</v>
      </c>
      <c r="N178" s="16"/>
      <c r="O178" s="16">
        <v>6.8493150684931503E-2</v>
      </c>
      <c r="P178" s="16">
        <v>6.7796610169491497E-2</v>
      </c>
    </row>
    <row r="179" spans="2:16" x14ac:dyDescent="0.35">
      <c r="B179" t="s">
        <v>95</v>
      </c>
      <c r="C179" s="16">
        <v>7.5757575757575801E-2</v>
      </c>
      <c r="D179" s="16">
        <v>0.13043478260869601</v>
      </c>
      <c r="E179" s="16">
        <v>6.3829787234042507E-2</v>
      </c>
      <c r="F179" s="16">
        <v>4.4444444444444398E-2</v>
      </c>
      <c r="G179" s="16">
        <v>7.1428571428571397E-2</v>
      </c>
      <c r="H179" s="16"/>
      <c r="I179" s="16">
        <v>7.9710144927536197E-2</v>
      </c>
      <c r="J179" s="16">
        <v>7.1428571428571397E-2</v>
      </c>
      <c r="K179" s="16"/>
      <c r="L179" s="16">
        <v>6.6176470588235295E-2</v>
      </c>
      <c r="M179" s="16">
        <v>8.59375E-2</v>
      </c>
      <c r="N179" s="16"/>
      <c r="O179" s="16">
        <v>6.1643835616438401E-2</v>
      </c>
      <c r="P179" s="16">
        <v>9.3220338983050793E-2</v>
      </c>
    </row>
    <row r="180" spans="2:16" x14ac:dyDescent="0.35">
      <c r="B180" t="s">
        <v>96</v>
      </c>
      <c r="C180" s="16">
        <v>0.140151515151515</v>
      </c>
      <c r="D180" s="16">
        <v>0.19565217391304299</v>
      </c>
      <c r="E180" s="16">
        <v>0.12765957446808501</v>
      </c>
      <c r="F180" s="16">
        <v>0.11111111111111099</v>
      </c>
      <c r="G180" s="16">
        <v>0.134920634920635</v>
      </c>
      <c r="H180" s="16"/>
      <c r="I180" s="16">
        <v>0.14492753623188401</v>
      </c>
      <c r="J180" s="16">
        <v>0.134920634920635</v>
      </c>
      <c r="K180" s="16"/>
      <c r="L180" s="16">
        <v>0.13235294117647101</v>
      </c>
      <c r="M180" s="16">
        <v>0.1484375</v>
      </c>
      <c r="N180" s="16"/>
      <c r="O180" s="16">
        <v>0.123287671232877</v>
      </c>
      <c r="P180" s="16">
        <v>0.161016949152542</v>
      </c>
    </row>
    <row r="181" spans="2:16" x14ac:dyDescent="0.35">
      <c r="B181" t="s">
        <v>97</v>
      </c>
      <c r="C181" s="16">
        <v>0.12878787878787901</v>
      </c>
      <c r="D181" s="16">
        <v>0.13043478260869601</v>
      </c>
      <c r="E181" s="16">
        <v>0.14893617021276601</v>
      </c>
      <c r="F181" s="16">
        <v>8.8888888888888906E-2</v>
      </c>
      <c r="G181" s="16">
        <v>0.134920634920635</v>
      </c>
      <c r="H181" s="16"/>
      <c r="I181" s="16">
        <v>0.123188405797101</v>
      </c>
      <c r="J181" s="16">
        <v>0.134920634920635</v>
      </c>
      <c r="K181" s="16"/>
      <c r="L181" s="16">
        <v>0.13235294117647101</v>
      </c>
      <c r="M181" s="16">
        <v>0.125</v>
      </c>
      <c r="N181" s="16"/>
      <c r="O181" s="16">
        <v>0.123287671232877</v>
      </c>
      <c r="P181" s="16">
        <v>0.13559322033898299</v>
      </c>
    </row>
    <row r="182" spans="2:16" x14ac:dyDescent="0.35">
      <c r="B182" t="s">
        <v>98</v>
      </c>
      <c r="C182" s="16">
        <v>0.204545454545455</v>
      </c>
      <c r="D182" s="16">
        <v>8.6956521739130405E-2</v>
      </c>
      <c r="E182" s="16">
        <v>0.21276595744680901</v>
      </c>
      <c r="F182" s="16">
        <v>0.28888888888888897</v>
      </c>
      <c r="G182" s="16">
        <v>0.214285714285714</v>
      </c>
      <c r="H182" s="16"/>
      <c r="I182" s="16">
        <v>0.19565217391304299</v>
      </c>
      <c r="J182" s="16">
        <v>0.214285714285714</v>
      </c>
      <c r="K182" s="16"/>
      <c r="L182" s="16">
        <v>0.19852941176470601</v>
      </c>
      <c r="M182" s="16">
        <v>0.2109375</v>
      </c>
      <c r="N182" s="16"/>
      <c r="O182" s="16">
        <v>0.20547945205479501</v>
      </c>
      <c r="P182" s="16">
        <v>0.20338983050847501</v>
      </c>
    </row>
    <row r="183" spans="2:16" x14ac:dyDescent="0.35">
      <c r="B183" t="s">
        <v>99</v>
      </c>
      <c r="C183" s="16">
        <v>0.10606060606060599</v>
      </c>
      <c r="D183" s="16">
        <v>0</v>
      </c>
      <c r="E183" s="16">
        <v>0.10638297872340401</v>
      </c>
      <c r="F183" s="16">
        <v>0.17777777777777801</v>
      </c>
      <c r="G183" s="16">
        <v>0.119047619047619</v>
      </c>
      <c r="H183" s="16"/>
      <c r="I183" s="16">
        <v>9.4202898550724598E-2</v>
      </c>
      <c r="J183" s="16">
        <v>0.119047619047619</v>
      </c>
      <c r="K183" s="16"/>
      <c r="L183" s="16">
        <v>0.125</v>
      </c>
      <c r="M183" s="16">
        <v>8.59375E-2</v>
      </c>
      <c r="N183" s="16"/>
      <c r="O183" s="16">
        <v>0.102739726027397</v>
      </c>
      <c r="P183" s="16">
        <v>0.110169491525424</v>
      </c>
    </row>
    <row r="184" spans="2:16" x14ac:dyDescent="0.35">
      <c r="B184" t="s">
        <v>100</v>
      </c>
      <c r="C184" s="16">
        <v>0.15530303030303</v>
      </c>
      <c r="D184" s="16">
        <v>0.108695652173913</v>
      </c>
      <c r="E184" s="16">
        <v>8.5106382978723402E-2</v>
      </c>
      <c r="F184" s="16">
        <v>0.11111111111111099</v>
      </c>
      <c r="G184" s="16">
        <v>0.214285714285714</v>
      </c>
      <c r="H184" s="16"/>
      <c r="I184" s="16">
        <v>0.101449275362319</v>
      </c>
      <c r="J184" s="16">
        <v>0.214285714285714</v>
      </c>
      <c r="K184" s="16"/>
      <c r="L184" s="16">
        <v>0.154411764705882</v>
      </c>
      <c r="M184" s="16">
        <v>0.15625</v>
      </c>
      <c r="N184" s="16"/>
      <c r="O184" s="16">
        <v>0.164383561643836</v>
      </c>
      <c r="P184" s="16">
        <v>0.144067796610169</v>
      </c>
    </row>
    <row r="185" spans="2:16" x14ac:dyDescent="0.35">
      <c r="B185" t="s">
        <v>77</v>
      </c>
      <c r="C185" s="16">
        <v>2.6515151515151499E-2</v>
      </c>
      <c r="D185" s="16">
        <v>8.6956521739130405E-2</v>
      </c>
      <c r="E185" s="16">
        <v>0</v>
      </c>
      <c r="F185" s="16">
        <v>4.4444444444444398E-2</v>
      </c>
      <c r="G185" s="16">
        <v>7.9365079365079395E-3</v>
      </c>
      <c r="H185" s="16"/>
      <c r="I185" s="16">
        <v>4.3478260869565202E-2</v>
      </c>
      <c r="J185" s="16">
        <v>7.9365079365079395E-3</v>
      </c>
      <c r="K185" s="16"/>
      <c r="L185" s="16">
        <v>2.9411764705882401E-2</v>
      </c>
      <c r="M185" s="16">
        <v>2.34375E-2</v>
      </c>
      <c r="N185" s="16"/>
      <c r="O185" s="16">
        <v>2.7397260273972601E-2</v>
      </c>
      <c r="P185" s="16">
        <v>2.5423728813559299E-2</v>
      </c>
    </row>
    <row r="186" spans="2:16" x14ac:dyDescent="0.35">
      <c r="C186" s="16"/>
      <c r="D186" s="16"/>
      <c r="E186" s="16"/>
      <c r="F186" s="16"/>
      <c r="G186" s="16"/>
      <c r="H186" s="16"/>
      <c r="I186" s="16"/>
      <c r="J186" s="16"/>
      <c r="K186" s="16"/>
      <c r="L186" s="16"/>
      <c r="M186" s="16"/>
      <c r="N186" s="16"/>
      <c r="O186" s="16"/>
      <c r="P186" s="16"/>
    </row>
    <row r="187" spans="2:16" x14ac:dyDescent="0.35">
      <c r="B187" s="6" t="s">
        <v>111</v>
      </c>
      <c r="C187" s="16"/>
      <c r="D187" s="16"/>
      <c r="E187" s="16"/>
      <c r="F187" s="16"/>
      <c r="G187" s="16"/>
      <c r="H187" s="16"/>
      <c r="I187" s="16"/>
      <c r="J187" s="16"/>
      <c r="K187" s="16"/>
      <c r="L187" s="16"/>
      <c r="M187" s="16"/>
      <c r="N187" s="16"/>
      <c r="O187" s="16"/>
      <c r="P187" s="16"/>
    </row>
    <row r="188" spans="2:16" x14ac:dyDescent="0.35">
      <c r="B188" s="22" t="s">
        <v>35</v>
      </c>
      <c r="C188" s="16"/>
      <c r="D188" s="16"/>
      <c r="E188" s="16"/>
      <c r="F188" s="16"/>
      <c r="G188" s="16"/>
      <c r="H188" s="16"/>
      <c r="I188" s="16"/>
      <c r="J188" s="16"/>
      <c r="K188" s="16"/>
      <c r="L188" s="16"/>
      <c r="M188" s="16"/>
      <c r="N188" s="16"/>
      <c r="O188" s="16"/>
      <c r="P188" s="16"/>
    </row>
    <row r="189" spans="2:16" x14ac:dyDescent="0.35">
      <c r="B189" t="s">
        <v>91</v>
      </c>
      <c r="C189" s="16">
        <v>1.13636363636364E-2</v>
      </c>
      <c r="D189" s="16">
        <v>2.1739130434782601E-2</v>
      </c>
      <c r="E189" s="16">
        <v>2.1276595744680899E-2</v>
      </c>
      <c r="F189" s="16">
        <v>0</v>
      </c>
      <c r="G189" s="16">
        <v>7.9365079365079395E-3</v>
      </c>
      <c r="H189" s="16"/>
      <c r="I189" s="16">
        <v>1.4492753623188401E-2</v>
      </c>
      <c r="J189" s="16">
        <v>7.9365079365079395E-3</v>
      </c>
      <c r="K189" s="16"/>
      <c r="L189" s="16">
        <v>0</v>
      </c>
      <c r="M189" s="16">
        <v>2.34375E-2</v>
      </c>
      <c r="N189" s="16"/>
      <c r="O189" s="16">
        <v>6.8493150684931503E-3</v>
      </c>
      <c r="P189" s="16">
        <v>1.6949152542372899E-2</v>
      </c>
    </row>
    <row r="190" spans="2:16" x14ac:dyDescent="0.35">
      <c r="B190" t="s">
        <v>92</v>
      </c>
      <c r="C190" s="16">
        <v>7.5757575757575803E-3</v>
      </c>
      <c r="D190" s="16">
        <v>0</v>
      </c>
      <c r="E190" s="16">
        <v>0</v>
      </c>
      <c r="F190" s="16">
        <v>2.2222222222222199E-2</v>
      </c>
      <c r="G190" s="16">
        <v>7.9365079365079395E-3</v>
      </c>
      <c r="H190" s="16"/>
      <c r="I190" s="16">
        <v>7.2463768115942004E-3</v>
      </c>
      <c r="J190" s="16">
        <v>7.9365079365079395E-3</v>
      </c>
      <c r="K190" s="16"/>
      <c r="L190" s="16">
        <v>7.3529411764705899E-3</v>
      </c>
      <c r="M190" s="16">
        <v>7.8125E-3</v>
      </c>
      <c r="N190" s="16"/>
      <c r="O190" s="16">
        <v>1.3698630136986301E-2</v>
      </c>
      <c r="P190" s="16">
        <v>0</v>
      </c>
    </row>
    <row r="191" spans="2:16" x14ac:dyDescent="0.35">
      <c r="B191" t="s">
        <v>93</v>
      </c>
      <c r="C191" s="16">
        <v>7.5757575757575803E-3</v>
      </c>
      <c r="D191" s="16">
        <v>4.3478260869565202E-2</v>
      </c>
      <c r="E191" s="16">
        <v>0</v>
      </c>
      <c r="F191" s="16">
        <v>0</v>
      </c>
      <c r="G191" s="16">
        <v>0</v>
      </c>
      <c r="H191" s="16"/>
      <c r="I191" s="16">
        <v>1.4492753623188401E-2</v>
      </c>
      <c r="J191" s="16">
        <v>0</v>
      </c>
      <c r="K191" s="16"/>
      <c r="L191" s="16">
        <v>7.3529411764705899E-3</v>
      </c>
      <c r="M191" s="16">
        <v>7.8125E-3</v>
      </c>
      <c r="N191" s="16"/>
      <c r="O191" s="16">
        <v>6.8493150684931503E-3</v>
      </c>
      <c r="P191" s="16">
        <v>8.4745762711864406E-3</v>
      </c>
    </row>
    <row r="192" spans="2:16" x14ac:dyDescent="0.35">
      <c r="B192" t="s">
        <v>94</v>
      </c>
      <c r="C192" s="16">
        <v>3.03030303030303E-2</v>
      </c>
      <c r="D192" s="16">
        <v>6.5217391304347797E-2</v>
      </c>
      <c r="E192" s="16">
        <v>2.1276595744680899E-2</v>
      </c>
      <c r="F192" s="16">
        <v>4.4444444444444398E-2</v>
      </c>
      <c r="G192" s="16">
        <v>1.58730158730159E-2</v>
      </c>
      <c r="H192" s="16"/>
      <c r="I192" s="16">
        <v>4.3478260869565202E-2</v>
      </c>
      <c r="J192" s="16">
        <v>1.58730158730159E-2</v>
      </c>
      <c r="K192" s="16"/>
      <c r="L192" s="16">
        <v>3.6764705882352901E-2</v>
      </c>
      <c r="M192" s="16">
        <v>2.34375E-2</v>
      </c>
      <c r="N192" s="16"/>
      <c r="O192" s="16">
        <v>2.7397260273972601E-2</v>
      </c>
      <c r="P192" s="16">
        <v>3.3898305084745797E-2</v>
      </c>
    </row>
    <row r="193" spans="2:16" x14ac:dyDescent="0.35">
      <c r="B193" t="s">
        <v>95</v>
      </c>
      <c r="C193" s="16">
        <v>7.9545454545454503E-2</v>
      </c>
      <c r="D193" s="16">
        <v>0.108695652173913</v>
      </c>
      <c r="E193" s="16">
        <v>0.10638297872340401</v>
      </c>
      <c r="F193" s="16">
        <v>4.4444444444444398E-2</v>
      </c>
      <c r="G193" s="16">
        <v>7.1428571428571397E-2</v>
      </c>
      <c r="H193" s="16"/>
      <c r="I193" s="16">
        <v>8.6956521739130405E-2</v>
      </c>
      <c r="J193" s="16">
        <v>7.1428571428571397E-2</v>
      </c>
      <c r="K193" s="16"/>
      <c r="L193" s="16">
        <v>7.3529411764705899E-2</v>
      </c>
      <c r="M193" s="16">
        <v>8.59375E-2</v>
      </c>
      <c r="N193" s="16"/>
      <c r="O193" s="16">
        <v>8.9041095890410996E-2</v>
      </c>
      <c r="P193" s="16">
        <v>6.7796610169491497E-2</v>
      </c>
    </row>
    <row r="194" spans="2:16" x14ac:dyDescent="0.35">
      <c r="B194" t="s">
        <v>96</v>
      </c>
      <c r="C194" s="16">
        <v>0.13257575757575801</v>
      </c>
      <c r="D194" s="16">
        <v>0.15217391304347799</v>
      </c>
      <c r="E194" s="16">
        <v>0.12765957446808501</v>
      </c>
      <c r="F194" s="16">
        <v>0.133333333333333</v>
      </c>
      <c r="G194" s="16">
        <v>0.126984126984127</v>
      </c>
      <c r="H194" s="16"/>
      <c r="I194" s="16">
        <v>0.13768115942028999</v>
      </c>
      <c r="J194" s="16">
        <v>0.126984126984127</v>
      </c>
      <c r="K194" s="16"/>
      <c r="L194" s="16">
        <v>0.14705882352941199</v>
      </c>
      <c r="M194" s="16">
        <v>0.1171875</v>
      </c>
      <c r="N194" s="16"/>
      <c r="O194" s="16">
        <v>0.102739726027397</v>
      </c>
      <c r="P194" s="16">
        <v>0.169491525423729</v>
      </c>
    </row>
    <row r="195" spans="2:16" x14ac:dyDescent="0.35">
      <c r="B195" t="s">
        <v>97</v>
      </c>
      <c r="C195" s="16">
        <v>0.185606060606061</v>
      </c>
      <c r="D195" s="16">
        <v>0.15217391304347799</v>
      </c>
      <c r="E195" s="16">
        <v>0.12765957446808501</v>
      </c>
      <c r="F195" s="16">
        <v>0.22222222222222199</v>
      </c>
      <c r="G195" s="16">
        <v>0.206349206349206</v>
      </c>
      <c r="H195" s="16"/>
      <c r="I195" s="16">
        <v>0.16666666666666699</v>
      </c>
      <c r="J195" s="16">
        <v>0.206349206349206</v>
      </c>
      <c r="K195" s="16"/>
      <c r="L195" s="16">
        <v>0.183823529411765</v>
      </c>
      <c r="M195" s="16">
        <v>0.1875</v>
      </c>
      <c r="N195" s="16"/>
      <c r="O195" s="16">
        <v>0.17123287671232901</v>
      </c>
      <c r="P195" s="16">
        <v>0.20338983050847501</v>
      </c>
    </row>
    <row r="196" spans="2:16" x14ac:dyDescent="0.35">
      <c r="B196" t="s">
        <v>98</v>
      </c>
      <c r="C196" s="16">
        <v>0.22348484848484801</v>
      </c>
      <c r="D196" s="16">
        <v>0.282608695652174</v>
      </c>
      <c r="E196" s="16">
        <v>0.27659574468085102</v>
      </c>
      <c r="F196" s="16">
        <v>0.24444444444444399</v>
      </c>
      <c r="G196" s="16">
        <v>0.17460317460317501</v>
      </c>
      <c r="H196" s="16"/>
      <c r="I196" s="16">
        <v>0.26811594202898598</v>
      </c>
      <c r="J196" s="16">
        <v>0.17460317460317501</v>
      </c>
      <c r="K196" s="16"/>
      <c r="L196" s="16">
        <v>0.191176470588235</v>
      </c>
      <c r="M196" s="16">
        <v>0.2578125</v>
      </c>
      <c r="N196" s="16"/>
      <c r="O196" s="16">
        <v>0.23972602739726001</v>
      </c>
      <c r="P196" s="16">
        <v>0.20338983050847501</v>
      </c>
    </row>
    <row r="197" spans="2:16" x14ac:dyDescent="0.35">
      <c r="B197" t="s">
        <v>99</v>
      </c>
      <c r="C197" s="16">
        <v>0.11363636363636399</v>
      </c>
      <c r="D197" s="16">
        <v>2.1739130434782601E-2</v>
      </c>
      <c r="E197" s="16">
        <v>8.5106382978723402E-2</v>
      </c>
      <c r="F197" s="16">
        <v>8.8888888888888906E-2</v>
      </c>
      <c r="G197" s="16">
        <v>0.16666666666666699</v>
      </c>
      <c r="H197" s="16"/>
      <c r="I197" s="16">
        <v>6.5217391304347797E-2</v>
      </c>
      <c r="J197" s="16">
        <v>0.16666666666666699</v>
      </c>
      <c r="K197" s="16"/>
      <c r="L197" s="16">
        <v>0.13235294117647101</v>
      </c>
      <c r="M197" s="16">
        <v>9.375E-2</v>
      </c>
      <c r="N197" s="16"/>
      <c r="O197" s="16">
        <v>0.123287671232877</v>
      </c>
      <c r="P197" s="16">
        <v>0.101694915254237</v>
      </c>
    </row>
    <row r="198" spans="2:16" x14ac:dyDescent="0.35">
      <c r="B198" t="s">
        <v>100</v>
      </c>
      <c r="C198" s="16">
        <v>0.17803030303030301</v>
      </c>
      <c r="D198" s="16">
        <v>8.6956521739130405E-2</v>
      </c>
      <c r="E198" s="16">
        <v>0.23404255319148901</v>
      </c>
      <c r="F198" s="16">
        <v>0.133333333333333</v>
      </c>
      <c r="G198" s="16">
        <v>0.206349206349206</v>
      </c>
      <c r="H198" s="16"/>
      <c r="I198" s="16">
        <v>0.15217391304347799</v>
      </c>
      <c r="J198" s="16">
        <v>0.206349206349206</v>
      </c>
      <c r="K198" s="16"/>
      <c r="L198" s="16">
        <v>0.19852941176470601</v>
      </c>
      <c r="M198" s="16">
        <v>0.15625</v>
      </c>
      <c r="N198" s="16"/>
      <c r="O198" s="16">
        <v>0.17808219178082199</v>
      </c>
      <c r="P198" s="16">
        <v>0.177966101694915</v>
      </c>
    </row>
    <row r="199" spans="2:16" x14ac:dyDescent="0.35">
      <c r="B199" t="s">
        <v>77</v>
      </c>
      <c r="C199" s="16">
        <v>3.03030303030303E-2</v>
      </c>
      <c r="D199" s="16">
        <v>6.5217391304347797E-2</v>
      </c>
      <c r="E199" s="16">
        <v>0</v>
      </c>
      <c r="F199" s="16">
        <v>6.6666666666666693E-2</v>
      </c>
      <c r="G199" s="16">
        <v>1.58730158730159E-2</v>
      </c>
      <c r="H199" s="16"/>
      <c r="I199" s="16">
        <v>4.3478260869565202E-2</v>
      </c>
      <c r="J199" s="16">
        <v>1.58730158730159E-2</v>
      </c>
      <c r="K199" s="16"/>
      <c r="L199" s="16">
        <v>2.2058823529411801E-2</v>
      </c>
      <c r="M199" s="16">
        <v>3.90625E-2</v>
      </c>
      <c r="N199" s="16"/>
      <c r="O199" s="16">
        <v>4.1095890410958902E-2</v>
      </c>
      <c r="P199" s="16">
        <v>1.6949152542372899E-2</v>
      </c>
    </row>
    <row r="200" spans="2:16" x14ac:dyDescent="0.35">
      <c r="C200" s="16"/>
      <c r="D200" s="16"/>
      <c r="E200" s="16"/>
      <c r="F200" s="16"/>
      <c r="G200" s="16"/>
      <c r="H200" s="16"/>
      <c r="I200" s="16"/>
      <c r="J200" s="16"/>
      <c r="K200" s="16"/>
      <c r="L200" s="16"/>
      <c r="M200" s="16"/>
      <c r="N200" s="16"/>
      <c r="O200" s="16"/>
      <c r="P200" s="16"/>
    </row>
    <row r="201" spans="2:16" x14ac:dyDescent="0.35">
      <c r="B201" s="6" t="s">
        <v>112</v>
      </c>
      <c r="C201" s="16"/>
      <c r="D201" s="16"/>
      <c r="E201" s="16"/>
      <c r="F201" s="16"/>
      <c r="G201" s="16"/>
      <c r="H201" s="16"/>
      <c r="I201" s="16"/>
      <c r="J201" s="16"/>
      <c r="K201" s="16"/>
      <c r="L201" s="16"/>
      <c r="M201" s="16"/>
      <c r="N201" s="16"/>
      <c r="O201" s="16"/>
      <c r="P201" s="16"/>
    </row>
    <row r="202" spans="2:16" x14ac:dyDescent="0.35">
      <c r="B202" s="22" t="s">
        <v>35</v>
      </c>
      <c r="C202" s="16"/>
      <c r="D202" s="16"/>
      <c r="E202" s="16"/>
      <c r="F202" s="16"/>
      <c r="G202" s="16"/>
      <c r="H202" s="16"/>
      <c r="I202" s="16"/>
      <c r="J202" s="16"/>
      <c r="K202" s="16"/>
      <c r="L202" s="16"/>
      <c r="M202" s="16"/>
      <c r="N202" s="16"/>
      <c r="O202" s="16"/>
      <c r="P202" s="16"/>
    </row>
    <row r="203" spans="2:16" x14ac:dyDescent="0.35">
      <c r="B203" t="s">
        <v>91</v>
      </c>
      <c r="C203" s="16">
        <v>1.8939393939393898E-2</v>
      </c>
      <c r="D203" s="16">
        <v>2.1739130434782601E-2</v>
      </c>
      <c r="E203" s="16">
        <v>4.2553191489361701E-2</v>
      </c>
      <c r="F203" s="16">
        <v>2.2222222222222199E-2</v>
      </c>
      <c r="G203" s="16">
        <v>7.9365079365079395E-3</v>
      </c>
      <c r="H203" s="16"/>
      <c r="I203" s="16">
        <v>2.8985507246376802E-2</v>
      </c>
      <c r="J203" s="16">
        <v>7.9365079365079395E-3</v>
      </c>
      <c r="K203" s="16"/>
      <c r="L203" s="16">
        <v>2.2058823529411801E-2</v>
      </c>
      <c r="M203" s="16">
        <v>1.5625E-2</v>
      </c>
      <c r="N203" s="16"/>
      <c r="O203" s="16">
        <v>1.3698630136986301E-2</v>
      </c>
      <c r="P203" s="16">
        <v>2.5423728813559299E-2</v>
      </c>
    </row>
    <row r="204" spans="2:16" x14ac:dyDescent="0.35">
      <c r="B204" t="s">
        <v>92</v>
      </c>
      <c r="C204" s="16">
        <v>7.5757575757575803E-3</v>
      </c>
      <c r="D204" s="16">
        <v>0</v>
      </c>
      <c r="E204" s="16">
        <v>2.1276595744680899E-2</v>
      </c>
      <c r="F204" s="16">
        <v>0</v>
      </c>
      <c r="G204" s="16">
        <v>7.9365079365079395E-3</v>
      </c>
      <c r="H204" s="16"/>
      <c r="I204" s="16">
        <v>7.2463768115942004E-3</v>
      </c>
      <c r="J204" s="16">
        <v>7.9365079365079395E-3</v>
      </c>
      <c r="K204" s="16"/>
      <c r="L204" s="16">
        <v>7.3529411764705899E-3</v>
      </c>
      <c r="M204" s="16">
        <v>7.8125E-3</v>
      </c>
      <c r="N204" s="16"/>
      <c r="O204" s="16">
        <v>6.8493150684931503E-3</v>
      </c>
      <c r="P204" s="16">
        <v>8.4745762711864406E-3</v>
      </c>
    </row>
    <row r="205" spans="2:16" x14ac:dyDescent="0.35">
      <c r="B205" t="s">
        <v>93</v>
      </c>
      <c r="C205" s="16">
        <v>1.8939393939393898E-2</v>
      </c>
      <c r="D205" s="16">
        <v>2.1739130434782601E-2</v>
      </c>
      <c r="E205" s="16">
        <v>4.2553191489361701E-2</v>
      </c>
      <c r="F205" s="16">
        <v>2.2222222222222199E-2</v>
      </c>
      <c r="G205" s="16">
        <v>7.9365079365079395E-3</v>
      </c>
      <c r="H205" s="16"/>
      <c r="I205" s="16">
        <v>2.8985507246376802E-2</v>
      </c>
      <c r="J205" s="16">
        <v>7.9365079365079395E-3</v>
      </c>
      <c r="K205" s="16"/>
      <c r="L205" s="16">
        <v>1.4705882352941201E-2</v>
      </c>
      <c r="M205" s="16">
        <v>2.34375E-2</v>
      </c>
      <c r="N205" s="16"/>
      <c r="O205" s="16">
        <v>2.0547945205479499E-2</v>
      </c>
      <c r="P205" s="16">
        <v>1.6949152542372899E-2</v>
      </c>
    </row>
    <row r="206" spans="2:16" x14ac:dyDescent="0.35">
      <c r="B206" t="s">
        <v>94</v>
      </c>
      <c r="C206" s="16">
        <v>3.7878787878787901E-2</v>
      </c>
      <c r="D206" s="16">
        <v>6.5217391304347797E-2</v>
      </c>
      <c r="E206" s="16">
        <v>4.2553191489361701E-2</v>
      </c>
      <c r="F206" s="16">
        <v>4.4444444444444398E-2</v>
      </c>
      <c r="G206" s="16">
        <v>2.3809523809523801E-2</v>
      </c>
      <c r="H206" s="16"/>
      <c r="I206" s="16">
        <v>5.0724637681159403E-2</v>
      </c>
      <c r="J206" s="16">
        <v>2.3809523809523801E-2</v>
      </c>
      <c r="K206" s="16"/>
      <c r="L206" s="16">
        <v>3.6764705882352901E-2</v>
      </c>
      <c r="M206" s="16">
        <v>3.90625E-2</v>
      </c>
      <c r="N206" s="16"/>
      <c r="O206" s="16">
        <v>4.7945205479452101E-2</v>
      </c>
      <c r="P206" s="16">
        <v>2.5423728813559299E-2</v>
      </c>
    </row>
    <row r="207" spans="2:16" x14ac:dyDescent="0.35">
      <c r="B207" t="s">
        <v>95</v>
      </c>
      <c r="C207" s="16">
        <v>5.3030303030302997E-2</v>
      </c>
      <c r="D207" s="16">
        <v>8.6956521739130405E-2</v>
      </c>
      <c r="E207" s="16">
        <v>0.10638297872340401</v>
      </c>
      <c r="F207" s="16">
        <v>0</v>
      </c>
      <c r="G207" s="16">
        <v>3.9682539682539701E-2</v>
      </c>
      <c r="H207" s="16"/>
      <c r="I207" s="16">
        <v>6.5217391304347797E-2</v>
      </c>
      <c r="J207" s="16">
        <v>3.9682539682539701E-2</v>
      </c>
      <c r="K207" s="16"/>
      <c r="L207" s="16">
        <v>7.3529411764705899E-2</v>
      </c>
      <c r="M207" s="16">
        <v>3.125E-2</v>
      </c>
      <c r="N207" s="16"/>
      <c r="O207" s="16">
        <v>4.7945205479452101E-2</v>
      </c>
      <c r="P207" s="16">
        <v>5.93220338983051E-2</v>
      </c>
    </row>
    <row r="208" spans="2:16" x14ac:dyDescent="0.35">
      <c r="B208" t="s">
        <v>96</v>
      </c>
      <c r="C208" s="16">
        <v>0.10606060606060599</v>
      </c>
      <c r="D208" s="16">
        <v>0.173913043478261</v>
      </c>
      <c r="E208" s="16">
        <v>0.10638297872340401</v>
      </c>
      <c r="F208" s="16">
        <v>4.4444444444444398E-2</v>
      </c>
      <c r="G208" s="16">
        <v>0.103174603174603</v>
      </c>
      <c r="H208" s="16"/>
      <c r="I208" s="16">
        <v>0.108695652173913</v>
      </c>
      <c r="J208" s="16">
        <v>0.103174603174603</v>
      </c>
      <c r="K208" s="16"/>
      <c r="L208" s="16">
        <v>9.5588235294117599E-2</v>
      </c>
      <c r="M208" s="16">
        <v>0.1171875</v>
      </c>
      <c r="N208" s="16"/>
      <c r="O208" s="16">
        <v>7.5342465753424695E-2</v>
      </c>
      <c r="P208" s="16">
        <v>0.144067796610169</v>
      </c>
    </row>
    <row r="209" spans="2:16" x14ac:dyDescent="0.35">
      <c r="B209" t="s">
        <v>97</v>
      </c>
      <c r="C209" s="16">
        <v>0.13257575757575801</v>
      </c>
      <c r="D209" s="16">
        <v>0.173913043478261</v>
      </c>
      <c r="E209" s="16">
        <v>0.12765957446808501</v>
      </c>
      <c r="F209" s="16">
        <v>0.133333333333333</v>
      </c>
      <c r="G209" s="16">
        <v>0.119047619047619</v>
      </c>
      <c r="H209" s="16"/>
      <c r="I209" s="16">
        <v>0.14492753623188401</v>
      </c>
      <c r="J209" s="16">
        <v>0.119047619047619</v>
      </c>
      <c r="K209" s="16"/>
      <c r="L209" s="16">
        <v>0.110294117647059</v>
      </c>
      <c r="M209" s="16">
        <v>0.15625</v>
      </c>
      <c r="N209" s="16"/>
      <c r="O209" s="16">
        <v>0.13698630136986301</v>
      </c>
      <c r="P209" s="16">
        <v>0.12711864406779699</v>
      </c>
    </row>
    <row r="210" spans="2:16" x14ac:dyDescent="0.35">
      <c r="B210" t="s">
        <v>98</v>
      </c>
      <c r="C210" s="16">
        <v>0.26515151515151503</v>
      </c>
      <c r="D210" s="16">
        <v>0.217391304347826</v>
      </c>
      <c r="E210" s="16">
        <v>0.21276595744680901</v>
      </c>
      <c r="F210" s="16">
        <v>0.24444444444444399</v>
      </c>
      <c r="G210" s="16">
        <v>0.30952380952380998</v>
      </c>
      <c r="H210" s="16"/>
      <c r="I210" s="16">
        <v>0.22463768115942001</v>
      </c>
      <c r="J210" s="16">
        <v>0.30952380952380998</v>
      </c>
      <c r="K210" s="16"/>
      <c r="L210" s="16">
        <v>0.29411764705882398</v>
      </c>
      <c r="M210" s="16">
        <v>0.234375</v>
      </c>
      <c r="N210" s="16"/>
      <c r="O210" s="16">
        <v>0.24657534246575299</v>
      </c>
      <c r="P210" s="16">
        <v>0.28813559322033899</v>
      </c>
    </row>
    <row r="211" spans="2:16" x14ac:dyDescent="0.35">
      <c r="B211" t="s">
        <v>99</v>
      </c>
      <c r="C211" s="16">
        <v>0.15909090909090901</v>
      </c>
      <c r="D211" s="16">
        <v>8.6956521739130405E-2</v>
      </c>
      <c r="E211" s="16">
        <v>8.5106382978723402E-2</v>
      </c>
      <c r="F211" s="16">
        <v>0.28888888888888897</v>
      </c>
      <c r="G211" s="16">
        <v>0.16666666666666699</v>
      </c>
      <c r="H211" s="16"/>
      <c r="I211" s="16">
        <v>0.15217391304347799</v>
      </c>
      <c r="J211" s="16">
        <v>0.16666666666666699</v>
      </c>
      <c r="K211" s="16"/>
      <c r="L211" s="16">
        <v>0.13235294117647101</v>
      </c>
      <c r="M211" s="16">
        <v>0.1875</v>
      </c>
      <c r="N211" s="16"/>
      <c r="O211" s="16">
        <v>0.184931506849315</v>
      </c>
      <c r="P211" s="16">
        <v>0.12711864406779699</v>
      </c>
    </row>
    <row r="212" spans="2:16" x14ac:dyDescent="0.35">
      <c r="B212" t="s">
        <v>100</v>
      </c>
      <c r="C212" s="16">
        <v>0.19696969696969699</v>
      </c>
      <c r="D212" s="16">
        <v>0.15217391304347799</v>
      </c>
      <c r="E212" s="16">
        <v>0.21276595744680901</v>
      </c>
      <c r="F212" s="16">
        <v>0.17777777777777801</v>
      </c>
      <c r="G212" s="16">
        <v>0.214285714285714</v>
      </c>
      <c r="H212" s="16"/>
      <c r="I212" s="16">
        <v>0.18115942028985499</v>
      </c>
      <c r="J212" s="16">
        <v>0.214285714285714</v>
      </c>
      <c r="K212" s="16"/>
      <c r="L212" s="16">
        <v>0.213235294117647</v>
      </c>
      <c r="M212" s="16">
        <v>0.1796875</v>
      </c>
      <c r="N212" s="16"/>
      <c r="O212" s="16">
        <v>0.21232876712328799</v>
      </c>
      <c r="P212" s="16">
        <v>0.177966101694915</v>
      </c>
    </row>
    <row r="213" spans="2:16" x14ac:dyDescent="0.35">
      <c r="B213" t="s">
        <v>77</v>
      </c>
      <c r="C213" s="16">
        <v>3.7878787878787902E-3</v>
      </c>
      <c r="D213" s="16">
        <v>0</v>
      </c>
      <c r="E213" s="16">
        <v>0</v>
      </c>
      <c r="F213" s="16">
        <v>2.2222222222222199E-2</v>
      </c>
      <c r="G213" s="16">
        <v>0</v>
      </c>
      <c r="H213" s="16"/>
      <c r="I213" s="16">
        <v>7.2463768115942004E-3</v>
      </c>
      <c r="J213" s="16">
        <v>0</v>
      </c>
      <c r="K213" s="16"/>
      <c r="L213" s="16">
        <v>0</v>
      </c>
      <c r="M213" s="16">
        <v>7.8125E-3</v>
      </c>
      <c r="N213" s="16"/>
      <c r="O213" s="16">
        <v>6.8493150684931503E-3</v>
      </c>
      <c r="P213" s="16">
        <v>0</v>
      </c>
    </row>
    <row r="214" spans="2:16" x14ac:dyDescent="0.35">
      <c r="C214" s="16"/>
      <c r="D214" s="16"/>
      <c r="E214" s="16"/>
      <c r="F214" s="16"/>
      <c r="G214" s="16"/>
      <c r="H214" s="16"/>
      <c r="I214" s="16"/>
      <c r="J214" s="16"/>
      <c r="K214" s="16"/>
      <c r="L214" s="16"/>
      <c r="M214" s="16"/>
      <c r="N214" s="16"/>
      <c r="O214" s="16"/>
      <c r="P214" s="16"/>
    </row>
    <row r="215" spans="2:16" x14ac:dyDescent="0.35">
      <c r="B215" s="6" t="s">
        <v>118</v>
      </c>
      <c r="C215" s="16"/>
      <c r="D215" s="16"/>
      <c r="E215" s="16"/>
      <c r="F215" s="16"/>
      <c r="G215" s="16"/>
      <c r="H215" s="16"/>
      <c r="I215" s="16"/>
      <c r="J215" s="16"/>
      <c r="K215" s="16"/>
      <c r="L215" s="16"/>
      <c r="M215" s="16"/>
      <c r="N215" s="16"/>
      <c r="O215" s="16"/>
      <c r="P215" s="16"/>
    </row>
    <row r="216" spans="2:16" x14ac:dyDescent="0.35">
      <c r="B216" s="22" t="s">
        <v>35</v>
      </c>
      <c r="C216" s="16"/>
      <c r="D216" s="16"/>
      <c r="E216" s="16"/>
      <c r="F216" s="16"/>
      <c r="G216" s="16"/>
      <c r="H216" s="16"/>
      <c r="I216" s="16"/>
      <c r="J216" s="16"/>
      <c r="K216" s="16"/>
      <c r="L216" s="16"/>
      <c r="M216" s="16"/>
      <c r="N216" s="16"/>
      <c r="O216" s="16"/>
      <c r="P216" s="16"/>
    </row>
    <row r="217" spans="2:16" x14ac:dyDescent="0.35">
      <c r="B217" t="s">
        <v>113</v>
      </c>
      <c r="C217" s="16">
        <v>2.27272727272727E-2</v>
      </c>
      <c r="D217" s="16">
        <v>2.1739130434782601E-2</v>
      </c>
      <c r="E217" s="16">
        <v>6.3829787234042507E-2</v>
      </c>
      <c r="F217" s="16">
        <v>2.2222222222222199E-2</v>
      </c>
      <c r="G217" s="16">
        <v>7.9365079365079395E-3</v>
      </c>
      <c r="H217" s="16"/>
      <c r="I217" s="16">
        <v>3.6231884057971002E-2</v>
      </c>
      <c r="J217" s="16">
        <v>7.9365079365079395E-3</v>
      </c>
      <c r="K217" s="16"/>
      <c r="L217" s="16">
        <v>7.3529411764705899E-3</v>
      </c>
      <c r="M217" s="16">
        <v>3.90625E-2</v>
      </c>
      <c r="N217" s="16"/>
      <c r="O217" s="16">
        <v>1.3698630136986301E-2</v>
      </c>
      <c r="P217" s="16">
        <v>3.3898305084745797E-2</v>
      </c>
    </row>
    <row r="218" spans="2:16" x14ac:dyDescent="0.35">
      <c r="B218" t="s">
        <v>114</v>
      </c>
      <c r="C218" s="16">
        <v>0.15151515151515199</v>
      </c>
      <c r="D218" s="16">
        <v>0.173913043478261</v>
      </c>
      <c r="E218" s="16">
        <v>0.27659574468085102</v>
      </c>
      <c r="F218" s="16">
        <v>0.133333333333333</v>
      </c>
      <c r="G218" s="16">
        <v>0.103174603174603</v>
      </c>
      <c r="H218" s="16"/>
      <c r="I218" s="16">
        <v>0.19565217391304299</v>
      </c>
      <c r="J218" s="16">
        <v>0.103174603174603</v>
      </c>
      <c r="K218" s="16"/>
      <c r="L218" s="16">
        <v>0.13235294117647101</v>
      </c>
      <c r="M218" s="16">
        <v>0.171875</v>
      </c>
      <c r="N218" s="16"/>
      <c r="O218" s="16">
        <v>0.14383561643835599</v>
      </c>
      <c r="P218" s="16">
        <v>0.161016949152542</v>
      </c>
    </row>
    <row r="219" spans="2:16" x14ac:dyDescent="0.35">
      <c r="B219" t="s">
        <v>115</v>
      </c>
      <c r="C219" s="16">
        <v>0.26515151515151503</v>
      </c>
      <c r="D219" s="16">
        <v>0.39130434782608697</v>
      </c>
      <c r="E219" s="16">
        <v>0.25531914893617003</v>
      </c>
      <c r="F219" s="16">
        <v>0.17777777777777801</v>
      </c>
      <c r="G219" s="16">
        <v>0.25396825396825401</v>
      </c>
      <c r="H219" s="16"/>
      <c r="I219" s="16">
        <v>0.27536231884057999</v>
      </c>
      <c r="J219" s="16">
        <v>0.25396825396825401</v>
      </c>
      <c r="K219" s="16"/>
      <c r="L219" s="16">
        <v>0.25</v>
      </c>
      <c r="M219" s="16">
        <v>0.28125</v>
      </c>
      <c r="N219" s="16"/>
      <c r="O219" s="16">
        <v>0.27397260273972601</v>
      </c>
      <c r="P219" s="16">
        <v>0.25423728813559299</v>
      </c>
    </row>
    <row r="220" spans="2:16" x14ac:dyDescent="0.35">
      <c r="B220" t="s">
        <v>116</v>
      </c>
      <c r="C220" s="16">
        <v>0.35227272727272702</v>
      </c>
      <c r="D220" s="16">
        <v>0.217391304347826</v>
      </c>
      <c r="E220" s="16">
        <v>0.29787234042553201</v>
      </c>
      <c r="F220" s="16">
        <v>0.48888888888888898</v>
      </c>
      <c r="G220" s="16">
        <v>0.37301587301587302</v>
      </c>
      <c r="H220" s="16"/>
      <c r="I220" s="16">
        <v>0.33333333333333298</v>
      </c>
      <c r="J220" s="16">
        <v>0.37301587301587302</v>
      </c>
      <c r="K220" s="16"/>
      <c r="L220" s="16">
        <v>0.38970588235294101</v>
      </c>
      <c r="M220" s="16">
        <v>0.3125</v>
      </c>
      <c r="N220" s="16"/>
      <c r="O220" s="16">
        <v>0.36301369863013699</v>
      </c>
      <c r="P220" s="16">
        <v>0.338983050847458</v>
      </c>
    </row>
    <row r="221" spans="2:16" x14ac:dyDescent="0.35">
      <c r="B221" t="s">
        <v>117</v>
      </c>
      <c r="C221" s="16">
        <v>0.185606060606061</v>
      </c>
      <c r="D221" s="16">
        <v>8.6956521739130405E-2</v>
      </c>
      <c r="E221" s="16">
        <v>0.10638297872340401</v>
      </c>
      <c r="F221" s="16">
        <v>0.155555555555556</v>
      </c>
      <c r="G221" s="16">
        <v>0.26190476190476197</v>
      </c>
      <c r="H221" s="16"/>
      <c r="I221" s="16">
        <v>0.115942028985507</v>
      </c>
      <c r="J221" s="16">
        <v>0.26190476190476197</v>
      </c>
      <c r="K221" s="16"/>
      <c r="L221" s="16">
        <v>0.191176470588235</v>
      </c>
      <c r="M221" s="16">
        <v>0.1796875</v>
      </c>
      <c r="N221" s="16"/>
      <c r="O221" s="16">
        <v>0.19178082191780799</v>
      </c>
      <c r="P221" s="16">
        <v>0.177966101694915</v>
      </c>
    </row>
    <row r="222" spans="2:16" x14ac:dyDescent="0.35">
      <c r="B222" t="s">
        <v>77</v>
      </c>
      <c r="C222" s="16">
        <v>2.27272727272727E-2</v>
      </c>
      <c r="D222" s="16">
        <v>0.108695652173913</v>
      </c>
      <c r="E222" s="16">
        <v>0</v>
      </c>
      <c r="F222" s="16">
        <v>2.2222222222222199E-2</v>
      </c>
      <c r="G222" s="16">
        <v>0</v>
      </c>
      <c r="H222" s="16"/>
      <c r="I222" s="16">
        <v>4.3478260869565202E-2</v>
      </c>
      <c r="J222" s="16">
        <v>0</v>
      </c>
      <c r="K222" s="16"/>
      <c r="L222" s="16">
        <v>2.9411764705882401E-2</v>
      </c>
      <c r="M222" s="16">
        <v>1.5625E-2</v>
      </c>
      <c r="N222" s="16"/>
      <c r="O222" s="16">
        <v>1.3698630136986301E-2</v>
      </c>
      <c r="P222" s="16">
        <v>3.3898305084745797E-2</v>
      </c>
    </row>
    <row r="223" spans="2:16" x14ac:dyDescent="0.35">
      <c r="C223" s="16"/>
      <c r="D223" s="16"/>
      <c r="E223" s="16"/>
      <c r="F223" s="16"/>
      <c r="G223" s="16"/>
      <c r="H223" s="16"/>
      <c r="I223" s="16"/>
      <c r="J223" s="16"/>
      <c r="K223" s="16"/>
      <c r="L223" s="16"/>
      <c r="M223" s="16"/>
      <c r="N223" s="16"/>
      <c r="O223" s="16"/>
      <c r="P223" s="16"/>
    </row>
    <row r="224" spans="2:16" x14ac:dyDescent="0.35">
      <c r="B224" s="6" t="s">
        <v>135</v>
      </c>
      <c r="C224" s="16"/>
      <c r="D224" s="16"/>
      <c r="E224" s="16"/>
      <c r="F224" s="16"/>
      <c r="G224" s="16"/>
      <c r="H224" s="16"/>
      <c r="I224" s="16"/>
      <c r="J224" s="16"/>
      <c r="K224" s="16"/>
      <c r="L224" s="16"/>
      <c r="M224" s="16"/>
      <c r="N224" s="16"/>
      <c r="O224" s="16"/>
      <c r="P224" s="16"/>
    </row>
    <row r="225" spans="2:16" x14ac:dyDescent="0.35">
      <c r="B225" s="22" t="s">
        <v>35</v>
      </c>
      <c r="C225" s="16"/>
      <c r="D225" s="16"/>
      <c r="E225" s="16"/>
      <c r="F225" s="16"/>
      <c r="G225" s="16"/>
      <c r="H225" s="16"/>
      <c r="I225" s="16"/>
      <c r="J225" s="16"/>
      <c r="K225" s="16"/>
      <c r="L225" s="16"/>
      <c r="M225" s="16"/>
      <c r="N225" s="16"/>
      <c r="O225" s="16"/>
      <c r="P225" s="16"/>
    </row>
    <row r="226" spans="2:16" x14ac:dyDescent="0.35">
      <c r="B226" t="s">
        <v>119</v>
      </c>
      <c r="C226" s="16">
        <v>0.5</v>
      </c>
      <c r="D226" s="16">
        <v>0.282608695652174</v>
      </c>
      <c r="E226" s="16">
        <v>0.48936170212766</v>
      </c>
      <c r="F226" s="16">
        <v>0.53333333333333299</v>
      </c>
      <c r="G226" s="16">
        <v>0.57142857142857095</v>
      </c>
      <c r="H226" s="16"/>
      <c r="I226" s="16">
        <v>0.434782608695652</v>
      </c>
      <c r="J226" s="16">
        <v>0.57142857142857095</v>
      </c>
      <c r="K226" s="16"/>
      <c r="L226" s="16">
        <v>0.52205882352941202</v>
      </c>
      <c r="M226" s="16">
        <v>0.4765625</v>
      </c>
      <c r="N226" s="16"/>
      <c r="O226" s="16">
        <v>0.52054794520547898</v>
      </c>
      <c r="P226" s="16">
        <v>0.47457627118644102</v>
      </c>
    </row>
    <row r="227" spans="2:16" x14ac:dyDescent="0.35">
      <c r="B227" t="s">
        <v>120</v>
      </c>
      <c r="C227" s="16">
        <v>0.48484848484848497</v>
      </c>
      <c r="D227" s="16">
        <v>0.30434782608695699</v>
      </c>
      <c r="E227" s="16">
        <v>0.44680851063829802</v>
      </c>
      <c r="F227" s="16">
        <v>0.48888888888888898</v>
      </c>
      <c r="G227" s="16">
        <v>0.56349206349206304</v>
      </c>
      <c r="H227" s="16"/>
      <c r="I227" s="16">
        <v>0.41304347826087001</v>
      </c>
      <c r="J227" s="16">
        <v>0.56349206349206304</v>
      </c>
      <c r="K227" s="16"/>
      <c r="L227" s="16">
        <v>0.47058823529411797</v>
      </c>
      <c r="M227" s="16">
        <v>0.5</v>
      </c>
      <c r="N227" s="16"/>
      <c r="O227" s="16">
        <v>0.5</v>
      </c>
      <c r="P227" s="16">
        <v>0.46610169491525399</v>
      </c>
    </row>
    <row r="228" spans="2:16" x14ac:dyDescent="0.35">
      <c r="B228" t="s">
        <v>121</v>
      </c>
      <c r="C228" s="16">
        <v>0.44696969696969702</v>
      </c>
      <c r="D228" s="16">
        <v>0.282608695652174</v>
      </c>
      <c r="E228" s="16">
        <v>0.46808510638297901</v>
      </c>
      <c r="F228" s="16">
        <v>0.48888888888888898</v>
      </c>
      <c r="G228" s="16">
        <v>0.48412698412698402</v>
      </c>
      <c r="H228" s="16"/>
      <c r="I228" s="16">
        <v>0.41304347826087001</v>
      </c>
      <c r="J228" s="16">
        <v>0.48412698412698402</v>
      </c>
      <c r="K228" s="16"/>
      <c r="L228" s="16">
        <v>0.441176470588235</v>
      </c>
      <c r="M228" s="16">
        <v>0.453125</v>
      </c>
      <c r="N228" s="16"/>
      <c r="O228" s="16">
        <v>0.43835616438356201</v>
      </c>
      <c r="P228" s="16">
        <v>0.45762711864406802</v>
      </c>
    </row>
    <row r="229" spans="2:16" x14ac:dyDescent="0.35">
      <c r="B229" t="s">
        <v>122</v>
      </c>
      <c r="C229" s="16">
        <v>0.435606060606061</v>
      </c>
      <c r="D229" s="16">
        <v>0.217391304347826</v>
      </c>
      <c r="E229" s="16">
        <v>0.40425531914893598</v>
      </c>
      <c r="F229" s="16">
        <v>0.6</v>
      </c>
      <c r="G229" s="16">
        <v>0.46825396825396798</v>
      </c>
      <c r="H229" s="16"/>
      <c r="I229" s="16">
        <v>0.405797101449275</v>
      </c>
      <c r="J229" s="16">
        <v>0.46825396825396798</v>
      </c>
      <c r="K229" s="16"/>
      <c r="L229" s="16">
        <v>0.39705882352941202</v>
      </c>
      <c r="M229" s="16">
        <v>0.4765625</v>
      </c>
      <c r="N229" s="16"/>
      <c r="O229" s="16">
        <v>0.44520547945205502</v>
      </c>
      <c r="P229" s="16">
        <v>0.42372881355932202</v>
      </c>
    </row>
    <row r="230" spans="2:16" x14ac:dyDescent="0.35">
      <c r="B230" t="s">
        <v>123</v>
      </c>
      <c r="C230" s="16">
        <v>0.435606060606061</v>
      </c>
      <c r="D230" s="16">
        <v>0.13043478260869601</v>
      </c>
      <c r="E230" s="16">
        <v>0.36170212765957399</v>
      </c>
      <c r="F230" s="16">
        <v>0.48888888888888898</v>
      </c>
      <c r="G230" s="16">
        <v>0.55555555555555602</v>
      </c>
      <c r="H230" s="16"/>
      <c r="I230" s="16">
        <v>0.32608695652173902</v>
      </c>
      <c r="J230" s="16">
        <v>0.55555555555555602</v>
      </c>
      <c r="K230" s="16"/>
      <c r="L230" s="16">
        <v>0.38970588235294101</v>
      </c>
      <c r="M230" s="16">
        <v>0.484375</v>
      </c>
      <c r="N230" s="16"/>
      <c r="O230" s="16">
        <v>0.431506849315068</v>
      </c>
      <c r="P230" s="16">
        <v>0.44067796610169502</v>
      </c>
    </row>
    <row r="231" spans="2:16" x14ac:dyDescent="0.35">
      <c r="B231" t="s">
        <v>124</v>
      </c>
      <c r="C231" s="16">
        <v>0.42424242424242398</v>
      </c>
      <c r="D231" s="16">
        <v>0.23913043478260901</v>
      </c>
      <c r="E231" s="16">
        <v>0.340425531914894</v>
      </c>
      <c r="F231" s="16">
        <v>0.53333333333333299</v>
      </c>
      <c r="G231" s="16">
        <v>0.48412698412698402</v>
      </c>
      <c r="H231" s="16"/>
      <c r="I231" s="16">
        <v>0.36956521739130399</v>
      </c>
      <c r="J231" s="16">
        <v>0.48412698412698402</v>
      </c>
      <c r="K231" s="16"/>
      <c r="L231" s="16">
        <v>0.40441176470588203</v>
      </c>
      <c r="M231" s="16">
        <v>0.4453125</v>
      </c>
      <c r="N231" s="16"/>
      <c r="O231" s="16">
        <v>0.45205479452054798</v>
      </c>
      <c r="P231" s="16">
        <v>0.38983050847457601</v>
      </c>
    </row>
    <row r="232" spans="2:16" x14ac:dyDescent="0.35">
      <c r="B232" t="s">
        <v>125</v>
      </c>
      <c r="C232" s="16">
        <v>0.38257575757575801</v>
      </c>
      <c r="D232" s="16">
        <v>0.108695652173913</v>
      </c>
      <c r="E232" s="16">
        <v>0.38297872340425498</v>
      </c>
      <c r="F232" s="16">
        <v>0.48888888888888898</v>
      </c>
      <c r="G232" s="16">
        <v>0.44444444444444398</v>
      </c>
      <c r="H232" s="16"/>
      <c r="I232" s="16">
        <v>0.32608695652173902</v>
      </c>
      <c r="J232" s="16">
        <v>0.44444444444444398</v>
      </c>
      <c r="K232" s="16"/>
      <c r="L232" s="16">
        <v>0.433823529411765</v>
      </c>
      <c r="M232" s="16">
        <v>0.328125</v>
      </c>
      <c r="N232" s="16"/>
      <c r="O232" s="16">
        <v>0.39041095890410998</v>
      </c>
      <c r="P232" s="16">
        <v>0.37288135593220301</v>
      </c>
    </row>
    <row r="233" spans="2:16" x14ac:dyDescent="0.35">
      <c r="B233" t="s">
        <v>126</v>
      </c>
      <c r="C233" s="16">
        <v>0.38257575757575801</v>
      </c>
      <c r="D233" s="16">
        <v>0.19565217391304299</v>
      </c>
      <c r="E233" s="16">
        <v>0.319148936170213</v>
      </c>
      <c r="F233" s="16">
        <v>0.51111111111111096</v>
      </c>
      <c r="G233" s="16">
        <v>0.42857142857142899</v>
      </c>
      <c r="H233" s="16"/>
      <c r="I233" s="16">
        <v>0.34057971014492799</v>
      </c>
      <c r="J233" s="16">
        <v>0.42857142857142899</v>
      </c>
      <c r="K233" s="16"/>
      <c r="L233" s="16">
        <v>0.40441176470588203</v>
      </c>
      <c r="M233" s="16">
        <v>0.359375</v>
      </c>
      <c r="N233" s="16"/>
      <c r="O233" s="16">
        <v>0.37671232876712302</v>
      </c>
      <c r="P233" s="16">
        <v>0.38983050847457601</v>
      </c>
    </row>
    <row r="234" spans="2:16" x14ac:dyDescent="0.35">
      <c r="B234" t="s">
        <v>127</v>
      </c>
      <c r="C234" s="16">
        <v>0.36742424242424199</v>
      </c>
      <c r="D234" s="16">
        <v>8.6956521739130405E-2</v>
      </c>
      <c r="E234" s="16">
        <v>0.319148936170213</v>
      </c>
      <c r="F234" s="16">
        <v>0.48888888888888898</v>
      </c>
      <c r="G234" s="16">
        <v>0.44444444444444398</v>
      </c>
      <c r="H234" s="16"/>
      <c r="I234" s="16">
        <v>0.29710144927536197</v>
      </c>
      <c r="J234" s="16">
        <v>0.44444444444444398</v>
      </c>
      <c r="K234" s="16"/>
      <c r="L234" s="16">
        <v>0.38970588235294101</v>
      </c>
      <c r="M234" s="16">
        <v>0.34375</v>
      </c>
      <c r="N234" s="16"/>
      <c r="O234" s="16">
        <v>0.301369863013699</v>
      </c>
      <c r="P234" s="16">
        <v>0.44915254237288099</v>
      </c>
    </row>
    <row r="235" spans="2:16" x14ac:dyDescent="0.35">
      <c r="B235" t="s">
        <v>128</v>
      </c>
      <c r="C235" s="16">
        <v>0.34848484848484901</v>
      </c>
      <c r="D235" s="16">
        <v>0.13043478260869601</v>
      </c>
      <c r="E235" s="16">
        <v>0.36170212765957399</v>
      </c>
      <c r="F235" s="16">
        <v>0.422222222222222</v>
      </c>
      <c r="G235" s="16">
        <v>0.39682539682539703</v>
      </c>
      <c r="H235" s="16"/>
      <c r="I235" s="16">
        <v>0.30434782608695699</v>
      </c>
      <c r="J235" s="16">
        <v>0.39682539682539703</v>
      </c>
      <c r="K235" s="16"/>
      <c r="L235" s="16">
        <v>0.35294117647058798</v>
      </c>
      <c r="M235" s="16">
        <v>0.34375</v>
      </c>
      <c r="N235" s="16"/>
      <c r="O235" s="16">
        <v>0.34931506849315103</v>
      </c>
      <c r="P235" s="16">
        <v>0.34745762711864397</v>
      </c>
    </row>
    <row r="236" spans="2:16" x14ac:dyDescent="0.35">
      <c r="B236" t="s">
        <v>129</v>
      </c>
      <c r="C236" s="16">
        <v>0.33333333333333298</v>
      </c>
      <c r="D236" s="16">
        <v>0.108695652173913</v>
      </c>
      <c r="E236" s="16">
        <v>0.42553191489361702</v>
      </c>
      <c r="F236" s="16">
        <v>0.37777777777777799</v>
      </c>
      <c r="G236" s="16">
        <v>0.365079365079365</v>
      </c>
      <c r="H236" s="16"/>
      <c r="I236" s="16">
        <v>0.30434782608695699</v>
      </c>
      <c r="J236" s="16">
        <v>0.365079365079365</v>
      </c>
      <c r="K236" s="16"/>
      <c r="L236" s="16">
        <v>0.34558823529411797</v>
      </c>
      <c r="M236" s="16">
        <v>0.3203125</v>
      </c>
      <c r="N236" s="16"/>
      <c r="O236" s="16">
        <v>0.29452054794520499</v>
      </c>
      <c r="P236" s="16">
        <v>0.38135593220338998</v>
      </c>
    </row>
    <row r="237" spans="2:16" x14ac:dyDescent="0.35">
      <c r="B237" t="s">
        <v>130</v>
      </c>
      <c r="C237" s="16">
        <v>0.23863636363636401</v>
      </c>
      <c r="D237" s="16">
        <v>0.13043478260869601</v>
      </c>
      <c r="E237" s="16">
        <v>0.19148936170212799</v>
      </c>
      <c r="F237" s="16">
        <v>0.35555555555555601</v>
      </c>
      <c r="G237" s="16">
        <v>0.25396825396825401</v>
      </c>
      <c r="H237" s="16"/>
      <c r="I237" s="16">
        <v>0.22463768115942001</v>
      </c>
      <c r="J237" s="16">
        <v>0.25396825396825401</v>
      </c>
      <c r="K237" s="16"/>
      <c r="L237" s="16">
        <v>0.22794117647058801</v>
      </c>
      <c r="M237" s="16">
        <v>0.25</v>
      </c>
      <c r="N237" s="16"/>
      <c r="O237" s="16">
        <v>0.21232876712328799</v>
      </c>
      <c r="P237" s="16">
        <v>0.27118644067796599</v>
      </c>
    </row>
    <row r="238" spans="2:16" x14ac:dyDescent="0.35">
      <c r="B238" t="s">
        <v>131</v>
      </c>
      <c r="C238" s="16">
        <v>0.16666666666666699</v>
      </c>
      <c r="D238" s="16">
        <v>8.6956521739130405E-2</v>
      </c>
      <c r="E238" s="16">
        <v>0.12765957446808501</v>
      </c>
      <c r="F238" s="16">
        <v>0.28888888888888897</v>
      </c>
      <c r="G238" s="16">
        <v>0.16666666666666699</v>
      </c>
      <c r="H238" s="16"/>
      <c r="I238" s="16">
        <v>0.16666666666666699</v>
      </c>
      <c r="J238" s="16">
        <v>0.16666666666666699</v>
      </c>
      <c r="K238" s="16"/>
      <c r="L238" s="16">
        <v>0.17647058823529399</v>
      </c>
      <c r="M238" s="16">
        <v>0.15625</v>
      </c>
      <c r="N238" s="16"/>
      <c r="O238" s="16">
        <v>0.17808219178082199</v>
      </c>
      <c r="P238" s="16">
        <v>0.152542372881356</v>
      </c>
    </row>
    <row r="239" spans="2:16" x14ac:dyDescent="0.35">
      <c r="B239" t="s">
        <v>132</v>
      </c>
      <c r="C239" s="16">
        <v>0.102272727272727</v>
      </c>
      <c r="D239" s="16">
        <v>0</v>
      </c>
      <c r="E239" s="16">
        <v>0.10638297872340401</v>
      </c>
      <c r="F239" s="16">
        <v>6.6666666666666693E-2</v>
      </c>
      <c r="G239" s="16">
        <v>0.15079365079365101</v>
      </c>
      <c r="H239" s="16"/>
      <c r="I239" s="16">
        <v>5.7971014492753603E-2</v>
      </c>
      <c r="J239" s="16">
        <v>0.15079365079365101</v>
      </c>
      <c r="K239" s="16"/>
      <c r="L239" s="16">
        <v>5.1470588235294101E-2</v>
      </c>
      <c r="M239" s="16">
        <v>0.15625</v>
      </c>
      <c r="N239" s="16"/>
      <c r="O239" s="16">
        <v>0.116438356164384</v>
      </c>
      <c r="P239" s="16">
        <v>8.4745762711864403E-2</v>
      </c>
    </row>
    <row r="240" spans="2:16" x14ac:dyDescent="0.35">
      <c r="B240" t="s">
        <v>77</v>
      </c>
      <c r="C240" s="16">
        <v>7.5757575757575803E-3</v>
      </c>
      <c r="D240" s="16">
        <v>2.1739130434782601E-2</v>
      </c>
      <c r="E240" s="16">
        <v>0</v>
      </c>
      <c r="F240" s="16">
        <v>2.2222222222222199E-2</v>
      </c>
      <c r="G240" s="16">
        <v>0</v>
      </c>
      <c r="H240" s="16"/>
      <c r="I240" s="16">
        <v>1.4492753623188401E-2</v>
      </c>
      <c r="J240" s="16">
        <v>0</v>
      </c>
      <c r="K240" s="16"/>
      <c r="L240" s="16">
        <v>7.3529411764705899E-3</v>
      </c>
      <c r="M240" s="16">
        <v>7.8125E-3</v>
      </c>
      <c r="N240" s="16"/>
      <c r="O240" s="16">
        <v>6.8493150684931503E-3</v>
      </c>
      <c r="P240" s="16">
        <v>8.4745762711864406E-3</v>
      </c>
    </row>
    <row r="241" spans="2:16" x14ac:dyDescent="0.35">
      <c r="B241" t="s">
        <v>133</v>
      </c>
      <c r="C241" s="16">
        <v>1.5151515151515201E-2</v>
      </c>
      <c r="D241" s="16">
        <v>2.1739130434782601E-2</v>
      </c>
      <c r="E241" s="16">
        <v>0</v>
      </c>
      <c r="F241" s="16">
        <v>4.4444444444444398E-2</v>
      </c>
      <c r="G241" s="16">
        <v>7.9365079365079395E-3</v>
      </c>
      <c r="H241" s="16"/>
      <c r="I241" s="16">
        <v>2.1739130434782601E-2</v>
      </c>
      <c r="J241" s="16">
        <v>7.9365079365079395E-3</v>
      </c>
      <c r="K241" s="16"/>
      <c r="L241" s="16">
        <v>7.3529411764705899E-3</v>
      </c>
      <c r="M241" s="16">
        <v>2.34375E-2</v>
      </c>
      <c r="N241" s="16"/>
      <c r="O241" s="16">
        <v>6.8493150684931503E-3</v>
      </c>
      <c r="P241" s="16">
        <v>2.5423728813559299E-2</v>
      </c>
    </row>
    <row r="242" spans="2:16" x14ac:dyDescent="0.35">
      <c r="B242" t="s">
        <v>134</v>
      </c>
      <c r="C242" s="16">
        <v>3.4090909090909102E-2</v>
      </c>
      <c r="D242" s="16">
        <v>0.173913043478261</v>
      </c>
      <c r="E242" s="16">
        <v>2.1276595744680899E-2</v>
      </c>
      <c r="F242" s="16">
        <v>0</v>
      </c>
      <c r="G242" s="16">
        <v>0</v>
      </c>
      <c r="H242" s="16"/>
      <c r="I242" s="16">
        <v>6.5217391304347797E-2</v>
      </c>
      <c r="J242" s="16">
        <v>0</v>
      </c>
      <c r="K242" s="16"/>
      <c r="L242" s="16">
        <v>5.1470588235294101E-2</v>
      </c>
      <c r="M242" s="16">
        <v>1.5625E-2</v>
      </c>
      <c r="N242" s="16"/>
      <c r="O242" s="16">
        <v>2.7397260273972601E-2</v>
      </c>
      <c r="P242" s="16">
        <v>4.2372881355932202E-2</v>
      </c>
    </row>
    <row r="243" spans="2:16" x14ac:dyDescent="0.35">
      <c r="C243" s="16"/>
      <c r="D243" s="16"/>
      <c r="E243" s="16"/>
      <c r="F243" s="16"/>
      <c r="G243" s="16"/>
      <c r="H243" s="16"/>
      <c r="I243" s="16"/>
      <c r="J243" s="16"/>
      <c r="K243" s="16"/>
      <c r="L243" s="16"/>
      <c r="M243" s="16"/>
      <c r="N243" s="16"/>
      <c r="O243" s="16"/>
      <c r="P243" s="16"/>
    </row>
    <row r="244" spans="2:16" x14ac:dyDescent="0.35">
      <c r="B244" s="6" t="s">
        <v>146</v>
      </c>
      <c r="C244" s="16"/>
      <c r="D244" s="16"/>
      <c r="E244" s="16"/>
      <c r="F244" s="16"/>
      <c r="G244" s="16"/>
      <c r="H244" s="16"/>
      <c r="I244" s="16"/>
      <c r="J244" s="16"/>
      <c r="K244" s="16"/>
      <c r="L244" s="16"/>
      <c r="M244" s="16"/>
      <c r="N244" s="16"/>
      <c r="O244" s="16"/>
      <c r="P244" s="16"/>
    </row>
    <row r="245" spans="2:16" x14ac:dyDescent="0.35">
      <c r="B245" s="22" t="s">
        <v>35</v>
      </c>
      <c r="C245" s="16"/>
      <c r="D245" s="16"/>
      <c r="E245" s="16"/>
      <c r="F245" s="16"/>
      <c r="G245" s="16"/>
      <c r="H245" s="16"/>
      <c r="I245" s="16"/>
      <c r="J245" s="16"/>
      <c r="K245" s="16"/>
      <c r="L245" s="16"/>
      <c r="M245" s="16"/>
      <c r="N245" s="16"/>
      <c r="O245" s="16"/>
      <c r="P245" s="16"/>
    </row>
    <row r="246" spans="2:16" x14ac:dyDescent="0.35">
      <c r="B246" t="s">
        <v>136</v>
      </c>
      <c r="C246" s="16">
        <v>0.51893939393939403</v>
      </c>
      <c r="D246" s="16">
        <v>0.39130434782608697</v>
      </c>
      <c r="E246" s="16">
        <v>0.53191489361702105</v>
      </c>
      <c r="F246" s="16">
        <v>0.6</v>
      </c>
      <c r="G246" s="16">
        <v>0.53174603174603197</v>
      </c>
      <c r="H246" s="16"/>
      <c r="I246" s="16">
        <v>0.50724637681159401</v>
      </c>
      <c r="J246" s="16">
        <v>0.53174603174603197</v>
      </c>
      <c r="K246" s="16"/>
      <c r="L246" s="16">
        <v>0.49264705882352899</v>
      </c>
      <c r="M246" s="16">
        <v>0.546875</v>
      </c>
      <c r="N246" s="16"/>
      <c r="O246" s="16">
        <v>0.48630136986301398</v>
      </c>
      <c r="P246" s="16">
        <v>0.55932203389830504</v>
      </c>
    </row>
    <row r="247" spans="2:16" x14ac:dyDescent="0.35">
      <c r="B247" t="s">
        <v>131</v>
      </c>
      <c r="C247" s="16">
        <v>0.42424242424242398</v>
      </c>
      <c r="D247" s="16">
        <v>0.36956521739130399</v>
      </c>
      <c r="E247" s="16">
        <v>0.40425531914893598</v>
      </c>
      <c r="F247" s="16">
        <v>0.33333333333333298</v>
      </c>
      <c r="G247" s="16">
        <v>0.48412698412698402</v>
      </c>
      <c r="H247" s="16"/>
      <c r="I247" s="16">
        <v>0.36956521739130399</v>
      </c>
      <c r="J247" s="16">
        <v>0.48412698412698402</v>
      </c>
      <c r="K247" s="16"/>
      <c r="L247" s="16">
        <v>0.39705882352941202</v>
      </c>
      <c r="M247" s="16">
        <v>0.453125</v>
      </c>
      <c r="N247" s="16"/>
      <c r="O247" s="16">
        <v>0.40410958904109601</v>
      </c>
      <c r="P247" s="16">
        <v>0.44915254237288099</v>
      </c>
    </row>
    <row r="248" spans="2:16" x14ac:dyDescent="0.35">
      <c r="B248" t="s">
        <v>137</v>
      </c>
      <c r="C248" s="16">
        <v>0.314393939393939</v>
      </c>
      <c r="D248" s="16">
        <v>0.282608695652174</v>
      </c>
      <c r="E248" s="16">
        <v>0.36170212765957399</v>
      </c>
      <c r="F248" s="16">
        <v>0.31111111111111101</v>
      </c>
      <c r="G248" s="16">
        <v>0.30952380952380998</v>
      </c>
      <c r="H248" s="16"/>
      <c r="I248" s="16">
        <v>0.31884057971014501</v>
      </c>
      <c r="J248" s="16">
        <v>0.30952380952380998</v>
      </c>
      <c r="K248" s="16"/>
      <c r="L248" s="16">
        <v>0.33823529411764702</v>
      </c>
      <c r="M248" s="16">
        <v>0.2890625</v>
      </c>
      <c r="N248" s="16"/>
      <c r="O248" s="16">
        <v>0.28767123287671198</v>
      </c>
      <c r="P248" s="16">
        <v>0.34745762711864397</v>
      </c>
    </row>
    <row r="249" spans="2:16" x14ac:dyDescent="0.35">
      <c r="B249" t="s">
        <v>130</v>
      </c>
      <c r="C249" s="16">
        <v>0.27272727272727298</v>
      </c>
      <c r="D249" s="16">
        <v>0.217391304347826</v>
      </c>
      <c r="E249" s="16">
        <v>0.38297872340425498</v>
      </c>
      <c r="F249" s="16">
        <v>0.24444444444444399</v>
      </c>
      <c r="G249" s="16">
        <v>0.26190476190476197</v>
      </c>
      <c r="H249" s="16"/>
      <c r="I249" s="16">
        <v>0.282608695652174</v>
      </c>
      <c r="J249" s="16">
        <v>0.26190476190476197</v>
      </c>
      <c r="K249" s="16"/>
      <c r="L249" s="16">
        <v>0.27205882352941202</v>
      </c>
      <c r="M249" s="16">
        <v>0.2734375</v>
      </c>
      <c r="N249" s="16"/>
      <c r="O249" s="16">
        <v>0.23972602739726001</v>
      </c>
      <c r="P249" s="16">
        <v>0.31355932203389802</v>
      </c>
    </row>
    <row r="250" spans="2:16" x14ac:dyDescent="0.35">
      <c r="B250" t="s">
        <v>132</v>
      </c>
      <c r="C250" s="16">
        <v>0.25378787878787901</v>
      </c>
      <c r="D250" s="16">
        <v>0.36956521739130399</v>
      </c>
      <c r="E250" s="16">
        <v>0.25531914893617003</v>
      </c>
      <c r="F250" s="16">
        <v>0.155555555555556</v>
      </c>
      <c r="G250" s="16">
        <v>0.24603174603174599</v>
      </c>
      <c r="H250" s="16"/>
      <c r="I250" s="16">
        <v>0.26086956521739102</v>
      </c>
      <c r="J250" s="16">
        <v>0.24603174603174599</v>
      </c>
      <c r="K250" s="16"/>
      <c r="L250" s="16">
        <v>0.25</v>
      </c>
      <c r="M250" s="16">
        <v>0.2578125</v>
      </c>
      <c r="N250" s="16"/>
      <c r="O250" s="16">
        <v>0.24657534246575299</v>
      </c>
      <c r="P250" s="16">
        <v>0.26271186440678002</v>
      </c>
    </row>
    <row r="251" spans="2:16" x14ac:dyDescent="0.35">
      <c r="B251" t="s">
        <v>138</v>
      </c>
      <c r="C251" s="16">
        <v>0.21969696969697</v>
      </c>
      <c r="D251" s="16">
        <v>0.108695652173913</v>
      </c>
      <c r="E251" s="16">
        <v>0.14893617021276601</v>
      </c>
      <c r="F251" s="16">
        <v>0.28888888888888897</v>
      </c>
      <c r="G251" s="16">
        <v>0.26190476190476197</v>
      </c>
      <c r="H251" s="16"/>
      <c r="I251" s="16">
        <v>0.18115942028985499</v>
      </c>
      <c r="J251" s="16">
        <v>0.26190476190476197</v>
      </c>
      <c r="K251" s="16"/>
      <c r="L251" s="16">
        <v>0.20588235294117599</v>
      </c>
      <c r="M251" s="16">
        <v>0.234375</v>
      </c>
      <c r="N251" s="16"/>
      <c r="O251" s="16">
        <v>0.22602739726027399</v>
      </c>
      <c r="P251" s="16">
        <v>0.21186440677966101</v>
      </c>
    </row>
    <row r="252" spans="2:16" x14ac:dyDescent="0.35">
      <c r="B252" t="s">
        <v>139</v>
      </c>
      <c r="C252" s="16">
        <v>0.16666666666666699</v>
      </c>
      <c r="D252" s="16">
        <v>8.6956521739130405E-2</v>
      </c>
      <c r="E252" s="16">
        <v>0.27659574468085102</v>
      </c>
      <c r="F252" s="16">
        <v>0.155555555555556</v>
      </c>
      <c r="G252" s="16">
        <v>0.158730158730159</v>
      </c>
      <c r="H252" s="16"/>
      <c r="I252" s="16">
        <v>0.173913043478261</v>
      </c>
      <c r="J252" s="16">
        <v>0.158730158730159</v>
      </c>
      <c r="K252" s="16"/>
      <c r="L252" s="16">
        <v>0.161764705882353</v>
      </c>
      <c r="M252" s="16">
        <v>0.171875</v>
      </c>
      <c r="N252" s="16"/>
      <c r="O252" s="16">
        <v>0.15753424657534201</v>
      </c>
      <c r="P252" s="16">
        <v>0.177966101694915</v>
      </c>
    </row>
    <row r="253" spans="2:16" x14ac:dyDescent="0.35">
      <c r="B253" t="s">
        <v>140</v>
      </c>
      <c r="C253" s="16">
        <v>0.15151515151515199</v>
      </c>
      <c r="D253" s="16">
        <v>0.19565217391304299</v>
      </c>
      <c r="E253" s="16">
        <v>0.170212765957447</v>
      </c>
      <c r="F253" s="16">
        <v>0.133333333333333</v>
      </c>
      <c r="G253" s="16">
        <v>0.134920634920635</v>
      </c>
      <c r="H253" s="16"/>
      <c r="I253" s="16">
        <v>0.16666666666666699</v>
      </c>
      <c r="J253" s="16">
        <v>0.134920634920635</v>
      </c>
      <c r="K253" s="16"/>
      <c r="L253" s="16">
        <v>0.154411764705882</v>
      </c>
      <c r="M253" s="16">
        <v>0.1484375</v>
      </c>
      <c r="N253" s="16"/>
      <c r="O253" s="16">
        <v>0.17123287671232901</v>
      </c>
      <c r="P253" s="16">
        <v>0.12711864406779699</v>
      </c>
    </row>
    <row r="254" spans="2:16" x14ac:dyDescent="0.35">
      <c r="B254" t="s">
        <v>141</v>
      </c>
      <c r="C254" s="16">
        <v>0.140151515151515</v>
      </c>
      <c r="D254" s="16">
        <v>0.173913043478261</v>
      </c>
      <c r="E254" s="16">
        <v>0.170212765957447</v>
      </c>
      <c r="F254" s="16">
        <v>0.133333333333333</v>
      </c>
      <c r="G254" s="16">
        <v>0.119047619047619</v>
      </c>
      <c r="H254" s="16"/>
      <c r="I254" s="16">
        <v>0.15942028985507201</v>
      </c>
      <c r="J254" s="16">
        <v>0.119047619047619</v>
      </c>
      <c r="K254" s="16"/>
      <c r="L254" s="16">
        <v>0.110294117647059</v>
      </c>
      <c r="M254" s="16">
        <v>0.171875</v>
      </c>
      <c r="N254" s="16"/>
      <c r="O254" s="16">
        <v>0.13698630136986301</v>
      </c>
      <c r="P254" s="16">
        <v>0.144067796610169</v>
      </c>
    </row>
    <row r="255" spans="2:16" x14ac:dyDescent="0.35">
      <c r="B255" t="s">
        <v>142</v>
      </c>
      <c r="C255" s="16">
        <v>0.140151515151515</v>
      </c>
      <c r="D255" s="16">
        <v>0.173913043478261</v>
      </c>
      <c r="E255" s="16">
        <v>0.14893617021276601</v>
      </c>
      <c r="F255" s="16">
        <v>6.6666666666666693E-2</v>
      </c>
      <c r="G255" s="16">
        <v>0.15079365079365101</v>
      </c>
      <c r="H255" s="16"/>
      <c r="I255" s="16">
        <v>0.13043478260869601</v>
      </c>
      <c r="J255" s="16">
        <v>0.15079365079365101</v>
      </c>
      <c r="K255" s="16"/>
      <c r="L255" s="16">
        <v>0.14705882352941199</v>
      </c>
      <c r="M255" s="16">
        <v>0.1328125</v>
      </c>
      <c r="N255" s="16"/>
      <c r="O255" s="16">
        <v>0.102739726027397</v>
      </c>
      <c r="P255" s="16">
        <v>0.186440677966102</v>
      </c>
    </row>
    <row r="256" spans="2:16" x14ac:dyDescent="0.35">
      <c r="B256" t="s">
        <v>127</v>
      </c>
      <c r="C256" s="16">
        <v>0.12878787878787901</v>
      </c>
      <c r="D256" s="16">
        <v>6.5217391304347797E-2</v>
      </c>
      <c r="E256" s="16">
        <v>0.14893617021276601</v>
      </c>
      <c r="F256" s="16">
        <v>0.11111111111111099</v>
      </c>
      <c r="G256" s="16">
        <v>0.15079365079365101</v>
      </c>
      <c r="H256" s="16"/>
      <c r="I256" s="16">
        <v>0.108695652173913</v>
      </c>
      <c r="J256" s="16">
        <v>0.15079365079365101</v>
      </c>
      <c r="K256" s="16"/>
      <c r="L256" s="16">
        <v>0.110294117647059</v>
      </c>
      <c r="M256" s="16">
        <v>0.1484375</v>
      </c>
      <c r="N256" s="16"/>
      <c r="O256" s="16">
        <v>0.13013698630136999</v>
      </c>
      <c r="P256" s="16">
        <v>0.12711864406779699</v>
      </c>
    </row>
    <row r="257" spans="2:16" x14ac:dyDescent="0.35">
      <c r="B257" t="s">
        <v>129</v>
      </c>
      <c r="C257" s="16">
        <v>0.11363636363636399</v>
      </c>
      <c r="D257" s="16">
        <v>8.6956521739130405E-2</v>
      </c>
      <c r="E257" s="16">
        <v>0.10638297872340401</v>
      </c>
      <c r="F257" s="16">
        <v>8.8888888888888906E-2</v>
      </c>
      <c r="G257" s="16">
        <v>0.134920634920635</v>
      </c>
      <c r="H257" s="16"/>
      <c r="I257" s="16">
        <v>9.4202898550724598E-2</v>
      </c>
      <c r="J257" s="16">
        <v>0.134920634920635</v>
      </c>
      <c r="K257" s="16"/>
      <c r="L257" s="16">
        <v>0.13970588235294101</v>
      </c>
      <c r="M257" s="16">
        <v>8.59375E-2</v>
      </c>
      <c r="N257" s="16"/>
      <c r="O257" s="16">
        <v>0.10958904109589</v>
      </c>
      <c r="P257" s="16">
        <v>0.11864406779661001</v>
      </c>
    </row>
    <row r="258" spans="2:16" x14ac:dyDescent="0.35">
      <c r="B258" t="s">
        <v>143</v>
      </c>
      <c r="C258" s="16">
        <v>0.10606060606060599</v>
      </c>
      <c r="D258" s="16">
        <v>0.15217391304347799</v>
      </c>
      <c r="E258" s="16">
        <v>8.5106382978723402E-2</v>
      </c>
      <c r="F258" s="16">
        <v>0.133333333333333</v>
      </c>
      <c r="G258" s="16">
        <v>8.7301587301587297E-2</v>
      </c>
      <c r="H258" s="16"/>
      <c r="I258" s="16">
        <v>0.123188405797101</v>
      </c>
      <c r="J258" s="16">
        <v>8.7301587301587297E-2</v>
      </c>
      <c r="K258" s="16"/>
      <c r="L258" s="16">
        <v>8.0882352941176502E-2</v>
      </c>
      <c r="M258" s="16">
        <v>0.1328125</v>
      </c>
      <c r="N258" s="16"/>
      <c r="O258" s="16">
        <v>0.116438356164384</v>
      </c>
      <c r="P258" s="16">
        <v>9.3220338983050793E-2</v>
      </c>
    </row>
    <row r="259" spans="2:16" x14ac:dyDescent="0.35">
      <c r="B259" t="s">
        <v>144</v>
      </c>
      <c r="C259" s="16">
        <v>9.4696969696969696E-2</v>
      </c>
      <c r="D259" s="16">
        <v>8.6956521739130405E-2</v>
      </c>
      <c r="E259" s="16">
        <v>0.12765957446808501</v>
      </c>
      <c r="F259" s="16">
        <v>0.155555555555556</v>
      </c>
      <c r="G259" s="16">
        <v>6.3492063492063502E-2</v>
      </c>
      <c r="H259" s="16"/>
      <c r="I259" s="16">
        <v>0.123188405797101</v>
      </c>
      <c r="J259" s="16">
        <v>6.3492063492063502E-2</v>
      </c>
      <c r="K259" s="16"/>
      <c r="L259" s="16">
        <v>0.10294117647058799</v>
      </c>
      <c r="M259" s="16">
        <v>8.59375E-2</v>
      </c>
      <c r="N259" s="16"/>
      <c r="O259" s="16">
        <v>8.2191780821917804E-2</v>
      </c>
      <c r="P259" s="16">
        <v>0.110169491525424</v>
      </c>
    </row>
    <row r="260" spans="2:16" x14ac:dyDescent="0.35">
      <c r="B260" t="s">
        <v>145</v>
      </c>
      <c r="C260" s="16">
        <v>8.7121212121212099E-2</v>
      </c>
      <c r="D260" s="16">
        <v>2.1739130434782601E-2</v>
      </c>
      <c r="E260" s="16">
        <v>0.19148936170212799</v>
      </c>
      <c r="F260" s="16">
        <v>8.8888888888888906E-2</v>
      </c>
      <c r="G260" s="16">
        <v>7.1428571428571397E-2</v>
      </c>
      <c r="H260" s="16"/>
      <c r="I260" s="16">
        <v>0.101449275362319</v>
      </c>
      <c r="J260" s="16">
        <v>7.1428571428571397E-2</v>
      </c>
      <c r="K260" s="16"/>
      <c r="L260" s="16">
        <v>6.6176470588235295E-2</v>
      </c>
      <c r="M260" s="16">
        <v>0.109375</v>
      </c>
      <c r="N260" s="16"/>
      <c r="O260" s="16">
        <v>8.2191780821917804E-2</v>
      </c>
      <c r="P260" s="16">
        <v>9.3220338983050793E-2</v>
      </c>
    </row>
    <row r="261" spans="2:16" x14ac:dyDescent="0.35">
      <c r="B261" t="s">
        <v>77</v>
      </c>
      <c r="C261" s="16">
        <v>1.5151515151515201E-2</v>
      </c>
      <c r="D261" s="16">
        <v>4.3478260869565202E-2</v>
      </c>
      <c r="E261" s="16">
        <v>0</v>
      </c>
      <c r="F261" s="16">
        <v>2.2222222222222199E-2</v>
      </c>
      <c r="G261" s="16">
        <v>7.9365079365079395E-3</v>
      </c>
      <c r="H261" s="16"/>
      <c r="I261" s="16">
        <v>2.1739130434782601E-2</v>
      </c>
      <c r="J261" s="16">
        <v>7.9365079365079395E-3</v>
      </c>
      <c r="K261" s="16"/>
      <c r="L261" s="16">
        <v>1.4705882352941201E-2</v>
      </c>
      <c r="M261" s="16">
        <v>1.5625E-2</v>
      </c>
      <c r="N261" s="16"/>
      <c r="O261" s="16">
        <v>1.3698630136986301E-2</v>
      </c>
      <c r="P261" s="16">
        <v>1.6949152542372899E-2</v>
      </c>
    </row>
    <row r="262" spans="2:16" x14ac:dyDescent="0.35">
      <c r="B262" t="s">
        <v>133</v>
      </c>
      <c r="C262" s="16">
        <v>1.13636363636364E-2</v>
      </c>
      <c r="D262" s="16">
        <v>2.1739130434782601E-2</v>
      </c>
      <c r="E262" s="16">
        <v>0</v>
      </c>
      <c r="F262" s="16">
        <v>2.2222222222222199E-2</v>
      </c>
      <c r="G262" s="16">
        <v>7.9365079365079395E-3</v>
      </c>
      <c r="H262" s="16"/>
      <c r="I262" s="16">
        <v>1.4492753623188401E-2</v>
      </c>
      <c r="J262" s="16">
        <v>7.9365079365079395E-3</v>
      </c>
      <c r="K262" s="16"/>
      <c r="L262" s="16">
        <v>0</v>
      </c>
      <c r="M262" s="16">
        <v>2.34375E-2</v>
      </c>
      <c r="N262" s="16"/>
      <c r="O262" s="16">
        <v>6.8493150684931503E-3</v>
      </c>
      <c r="P262" s="16">
        <v>1.6949152542372899E-2</v>
      </c>
    </row>
    <row r="263" spans="2:16" x14ac:dyDescent="0.35">
      <c r="B263" t="s">
        <v>134</v>
      </c>
      <c r="C263" s="16">
        <v>4.1666666666666699E-2</v>
      </c>
      <c r="D263" s="16">
        <v>2.1739130434782601E-2</v>
      </c>
      <c r="E263" s="16">
        <v>0</v>
      </c>
      <c r="F263" s="16">
        <v>2.2222222222222199E-2</v>
      </c>
      <c r="G263" s="16">
        <v>7.1428571428571397E-2</v>
      </c>
      <c r="H263" s="16"/>
      <c r="I263" s="16">
        <v>1.4492753623188401E-2</v>
      </c>
      <c r="J263" s="16">
        <v>7.1428571428571397E-2</v>
      </c>
      <c r="K263" s="16"/>
      <c r="L263" s="16">
        <v>5.1470588235294101E-2</v>
      </c>
      <c r="M263" s="16">
        <v>3.125E-2</v>
      </c>
      <c r="N263" s="16"/>
      <c r="O263" s="16">
        <v>5.4794520547945202E-2</v>
      </c>
      <c r="P263" s="16">
        <v>2.5423728813559299E-2</v>
      </c>
    </row>
    <row r="264" spans="2:16" x14ac:dyDescent="0.35">
      <c r="C264" s="16"/>
      <c r="D264" s="16"/>
      <c r="E264" s="16"/>
      <c r="F264" s="16"/>
      <c r="G264" s="16"/>
      <c r="H264" s="16"/>
      <c r="I264" s="16"/>
      <c r="J264" s="16"/>
      <c r="K264" s="16"/>
      <c r="L264" s="16"/>
      <c r="M264" s="16"/>
      <c r="N264" s="16"/>
      <c r="O264" s="16"/>
      <c r="P264" s="16"/>
    </row>
    <row r="265" spans="2:16" x14ac:dyDescent="0.35">
      <c r="B265" s="6" t="s">
        <v>158</v>
      </c>
      <c r="C265" s="16"/>
      <c r="D265" s="16"/>
      <c r="E265" s="16"/>
      <c r="F265" s="16"/>
      <c r="G265" s="16"/>
      <c r="H265" s="16"/>
      <c r="I265" s="16"/>
      <c r="J265" s="16"/>
      <c r="K265" s="16"/>
      <c r="L265" s="16"/>
      <c r="M265" s="16"/>
      <c r="N265" s="16"/>
      <c r="O265" s="16"/>
      <c r="P265" s="16"/>
    </row>
    <row r="266" spans="2:16" x14ac:dyDescent="0.35">
      <c r="B266" s="22" t="s">
        <v>35</v>
      </c>
      <c r="C266" s="16"/>
      <c r="D266" s="16"/>
      <c r="E266" s="16"/>
      <c r="F266" s="16"/>
      <c r="G266" s="16"/>
      <c r="H266" s="16"/>
      <c r="I266" s="16"/>
      <c r="J266" s="16"/>
      <c r="K266" s="16"/>
      <c r="L266" s="16"/>
      <c r="M266" s="16"/>
      <c r="N266" s="16"/>
      <c r="O266" s="16"/>
      <c r="P266" s="16"/>
    </row>
    <row r="267" spans="2:16" x14ac:dyDescent="0.35">
      <c r="B267" t="s">
        <v>147</v>
      </c>
      <c r="C267" s="16">
        <v>0.45454545454545497</v>
      </c>
      <c r="D267" s="16">
        <v>0.45652173913043498</v>
      </c>
      <c r="E267" s="16">
        <v>0.38297872340425498</v>
      </c>
      <c r="F267" s="16">
        <v>0.48888888888888898</v>
      </c>
      <c r="G267" s="16">
        <v>0.46825396825396798</v>
      </c>
      <c r="H267" s="16"/>
      <c r="I267" s="16">
        <v>0.44202898550724601</v>
      </c>
      <c r="J267" s="16">
        <v>0.46825396825396798</v>
      </c>
      <c r="K267" s="16"/>
      <c r="L267" s="16">
        <v>0.46323529411764702</v>
      </c>
      <c r="M267" s="16">
        <v>0.4453125</v>
      </c>
      <c r="N267" s="16"/>
      <c r="O267" s="16">
        <v>0.45205479452054798</v>
      </c>
      <c r="P267" s="16">
        <v>0.45762711864406802</v>
      </c>
    </row>
    <row r="268" spans="2:16" x14ac:dyDescent="0.35">
      <c r="B268" t="s">
        <v>148</v>
      </c>
      <c r="C268" s="16">
        <v>0.40151515151515099</v>
      </c>
      <c r="D268" s="16">
        <v>0.282608695652174</v>
      </c>
      <c r="E268" s="16">
        <v>0.340425531914894</v>
      </c>
      <c r="F268" s="16">
        <v>0.48888888888888898</v>
      </c>
      <c r="G268" s="16">
        <v>0.43650793650793701</v>
      </c>
      <c r="H268" s="16"/>
      <c r="I268" s="16">
        <v>0.36956521739130399</v>
      </c>
      <c r="J268" s="16">
        <v>0.43650793650793701</v>
      </c>
      <c r="K268" s="16"/>
      <c r="L268" s="16">
        <v>0.39705882352941202</v>
      </c>
      <c r="M268" s="16">
        <v>0.40625</v>
      </c>
      <c r="N268" s="16"/>
      <c r="O268" s="16">
        <v>0.40410958904109601</v>
      </c>
      <c r="P268" s="16">
        <v>0.39830508474576298</v>
      </c>
    </row>
    <row r="269" spans="2:16" x14ac:dyDescent="0.35">
      <c r="B269" t="s">
        <v>149</v>
      </c>
      <c r="C269" s="16">
        <v>0.38636363636363602</v>
      </c>
      <c r="D269" s="16">
        <v>0.36956521739130399</v>
      </c>
      <c r="E269" s="16">
        <v>0.38297872340425498</v>
      </c>
      <c r="F269" s="16">
        <v>0.31111111111111101</v>
      </c>
      <c r="G269" s="16">
        <v>0.42063492063492097</v>
      </c>
      <c r="H269" s="16"/>
      <c r="I269" s="16">
        <v>0.35507246376811602</v>
      </c>
      <c r="J269" s="16">
        <v>0.42063492063492097</v>
      </c>
      <c r="K269" s="16"/>
      <c r="L269" s="16">
        <v>0.36764705882352899</v>
      </c>
      <c r="M269" s="16">
        <v>0.40625</v>
      </c>
      <c r="N269" s="16"/>
      <c r="O269" s="16">
        <v>0.43835616438356201</v>
      </c>
      <c r="P269" s="16">
        <v>0.322033898305085</v>
      </c>
    </row>
    <row r="270" spans="2:16" x14ac:dyDescent="0.35">
      <c r="B270" t="s">
        <v>150</v>
      </c>
      <c r="C270" s="16">
        <v>0.28787878787878801</v>
      </c>
      <c r="D270" s="16">
        <v>0.217391304347826</v>
      </c>
      <c r="E270" s="16">
        <v>0.27659574468085102</v>
      </c>
      <c r="F270" s="16">
        <v>0.4</v>
      </c>
      <c r="G270" s="16">
        <v>0.27777777777777801</v>
      </c>
      <c r="H270" s="16"/>
      <c r="I270" s="16">
        <v>0.29710144927536197</v>
      </c>
      <c r="J270" s="16">
        <v>0.27777777777777801</v>
      </c>
      <c r="K270" s="16"/>
      <c r="L270" s="16">
        <v>0.29411764705882398</v>
      </c>
      <c r="M270" s="16">
        <v>0.28125</v>
      </c>
      <c r="N270" s="16"/>
      <c r="O270" s="16">
        <v>0.32876712328767099</v>
      </c>
      <c r="P270" s="16">
        <v>0.23728813559322001</v>
      </c>
    </row>
    <row r="271" spans="2:16" x14ac:dyDescent="0.35">
      <c r="B271" t="s">
        <v>151</v>
      </c>
      <c r="C271" s="16">
        <v>0.26136363636363602</v>
      </c>
      <c r="D271" s="16">
        <v>0.36956521739130399</v>
      </c>
      <c r="E271" s="16">
        <v>0.170212765957447</v>
      </c>
      <c r="F271" s="16">
        <v>0.2</v>
      </c>
      <c r="G271" s="16">
        <v>0.27777777777777801</v>
      </c>
      <c r="H271" s="16"/>
      <c r="I271" s="16">
        <v>0.24637681159420299</v>
      </c>
      <c r="J271" s="16">
        <v>0.27777777777777801</v>
      </c>
      <c r="K271" s="16"/>
      <c r="L271" s="16">
        <v>0.26470588235294101</v>
      </c>
      <c r="M271" s="16">
        <v>0.2578125</v>
      </c>
      <c r="N271" s="16"/>
      <c r="O271" s="16">
        <v>0.27397260273972601</v>
      </c>
      <c r="P271" s="16">
        <v>0.24576271186440701</v>
      </c>
    </row>
    <row r="272" spans="2:16" x14ac:dyDescent="0.35">
      <c r="B272" t="s">
        <v>152</v>
      </c>
      <c r="C272" s="16">
        <v>0.24242424242424199</v>
      </c>
      <c r="D272" s="16">
        <v>0.108695652173913</v>
      </c>
      <c r="E272" s="16">
        <v>0.19148936170212799</v>
      </c>
      <c r="F272" s="16">
        <v>0.22222222222222199</v>
      </c>
      <c r="G272" s="16">
        <v>0.317460317460317</v>
      </c>
      <c r="H272" s="16"/>
      <c r="I272" s="16">
        <v>0.173913043478261</v>
      </c>
      <c r="J272" s="16">
        <v>0.317460317460317</v>
      </c>
      <c r="K272" s="16"/>
      <c r="L272" s="16">
        <v>0.19852941176470601</v>
      </c>
      <c r="M272" s="16">
        <v>0.2890625</v>
      </c>
      <c r="N272" s="16"/>
      <c r="O272" s="16">
        <v>0.21232876712328799</v>
      </c>
      <c r="P272" s="16">
        <v>0.27966101694915302</v>
      </c>
    </row>
    <row r="273" spans="2:16" x14ac:dyDescent="0.35">
      <c r="B273" t="s">
        <v>153</v>
      </c>
      <c r="C273" s="16">
        <v>0.19318181818181801</v>
      </c>
      <c r="D273" s="16">
        <v>8.6956521739130405E-2</v>
      </c>
      <c r="E273" s="16">
        <v>0.27659574468085102</v>
      </c>
      <c r="F273" s="16">
        <v>0.17777777777777801</v>
      </c>
      <c r="G273" s="16">
        <v>0.206349206349206</v>
      </c>
      <c r="H273" s="16"/>
      <c r="I273" s="16">
        <v>0.18115942028985499</v>
      </c>
      <c r="J273" s="16">
        <v>0.206349206349206</v>
      </c>
      <c r="K273" s="16"/>
      <c r="L273" s="16">
        <v>0.22794117647058801</v>
      </c>
      <c r="M273" s="16">
        <v>0.15625</v>
      </c>
      <c r="N273" s="16"/>
      <c r="O273" s="16">
        <v>0.21232876712328799</v>
      </c>
      <c r="P273" s="16">
        <v>0.169491525423729</v>
      </c>
    </row>
    <row r="274" spans="2:16" x14ac:dyDescent="0.35">
      <c r="B274" t="s">
        <v>154</v>
      </c>
      <c r="C274" s="16">
        <v>0.185606060606061</v>
      </c>
      <c r="D274" s="16">
        <v>0.282608695652174</v>
      </c>
      <c r="E274" s="16">
        <v>0.23404255319148901</v>
      </c>
      <c r="F274" s="16">
        <v>0.17777777777777801</v>
      </c>
      <c r="G274" s="16">
        <v>0.134920634920635</v>
      </c>
      <c r="H274" s="16"/>
      <c r="I274" s="16">
        <v>0.231884057971014</v>
      </c>
      <c r="J274" s="16">
        <v>0.134920634920635</v>
      </c>
      <c r="K274" s="16"/>
      <c r="L274" s="16">
        <v>0.19852941176470601</v>
      </c>
      <c r="M274" s="16">
        <v>0.171875</v>
      </c>
      <c r="N274" s="16"/>
      <c r="O274" s="16">
        <v>0.13013698630136999</v>
      </c>
      <c r="P274" s="16">
        <v>0.25423728813559299</v>
      </c>
    </row>
    <row r="275" spans="2:16" x14ac:dyDescent="0.35">
      <c r="B275" t="s">
        <v>155</v>
      </c>
      <c r="C275" s="16">
        <v>0.18181818181818199</v>
      </c>
      <c r="D275" s="16">
        <v>0.13043478260869601</v>
      </c>
      <c r="E275" s="16">
        <v>0.23404255319148901</v>
      </c>
      <c r="F275" s="16">
        <v>0.155555555555556</v>
      </c>
      <c r="G275" s="16">
        <v>0.19047619047618999</v>
      </c>
      <c r="H275" s="16"/>
      <c r="I275" s="16">
        <v>0.173913043478261</v>
      </c>
      <c r="J275" s="16">
        <v>0.19047619047618999</v>
      </c>
      <c r="K275" s="16"/>
      <c r="L275" s="16">
        <v>0.213235294117647</v>
      </c>
      <c r="M275" s="16">
        <v>0.1484375</v>
      </c>
      <c r="N275" s="16"/>
      <c r="O275" s="16">
        <v>0.13013698630136999</v>
      </c>
      <c r="P275" s="16">
        <v>0.24576271186440701</v>
      </c>
    </row>
    <row r="276" spans="2:16" x14ac:dyDescent="0.35">
      <c r="B276" t="s">
        <v>156</v>
      </c>
      <c r="C276" s="16">
        <v>0.109848484848485</v>
      </c>
      <c r="D276" s="16">
        <v>0.13043478260869601</v>
      </c>
      <c r="E276" s="16">
        <v>0.170212765957447</v>
      </c>
      <c r="F276" s="16">
        <v>4.4444444444444398E-2</v>
      </c>
      <c r="G276" s="16">
        <v>0.103174603174603</v>
      </c>
      <c r="H276" s="16"/>
      <c r="I276" s="16">
        <v>0.115942028985507</v>
      </c>
      <c r="J276" s="16">
        <v>0.103174603174603</v>
      </c>
      <c r="K276" s="16"/>
      <c r="L276" s="16">
        <v>9.5588235294117599E-2</v>
      </c>
      <c r="M276" s="16">
        <v>0.125</v>
      </c>
      <c r="N276" s="16"/>
      <c r="O276" s="16">
        <v>7.5342465753424695E-2</v>
      </c>
      <c r="P276" s="16">
        <v>0.152542372881356</v>
      </c>
    </row>
    <row r="277" spans="2:16" x14ac:dyDescent="0.35">
      <c r="B277" t="s">
        <v>157</v>
      </c>
      <c r="C277" s="16">
        <v>9.0909090909090898E-2</v>
      </c>
      <c r="D277" s="16">
        <v>2.1739130434782601E-2</v>
      </c>
      <c r="E277" s="16">
        <v>0.10638297872340401</v>
      </c>
      <c r="F277" s="16">
        <v>0.11111111111111099</v>
      </c>
      <c r="G277" s="16">
        <v>0.103174603174603</v>
      </c>
      <c r="H277" s="16"/>
      <c r="I277" s="16">
        <v>7.9710144927536197E-2</v>
      </c>
      <c r="J277" s="16">
        <v>0.103174603174603</v>
      </c>
      <c r="K277" s="16"/>
      <c r="L277" s="16">
        <v>8.0882352941176502E-2</v>
      </c>
      <c r="M277" s="16">
        <v>0.1015625</v>
      </c>
      <c r="N277" s="16"/>
      <c r="O277" s="16">
        <v>8.9041095890410996E-2</v>
      </c>
      <c r="P277" s="16">
        <v>9.3220338983050793E-2</v>
      </c>
    </row>
    <row r="278" spans="2:16" x14ac:dyDescent="0.35">
      <c r="B278" t="s">
        <v>77</v>
      </c>
      <c r="C278" s="16">
        <v>3.7878787878787902E-3</v>
      </c>
      <c r="D278" s="16">
        <v>0</v>
      </c>
      <c r="E278" s="16">
        <v>0</v>
      </c>
      <c r="F278" s="16">
        <v>2.2222222222222199E-2</v>
      </c>
      <c r="G278" s="16">
        <v>0</v>
      </c>
      <c r="H278" s="16"/>
      <c r="I278" s="16">
        <v>7.2463768115942004E-3</v>
      </c>
      <c r="J278" s="16">
        <v>0</v>
      </c>
      <c r="K278" s="16"/>
      <c r="L278" s="16">
        <v>0</v>
      </c>
      <c r="M278" s="16">
        <v>7.8125E-3</v>
      </c>
      <c r="N278" s="16"/>
      <c r="O278" s="16">
        <v>6.8493150684931503E-3</v>
      </c>
      <c r="P278" s="16">
        <v>0</v>
      </c>
    </row>
    <row r="279" spans="2:16" x14ac:dyDescent="0.35">
      <c r="B279" t="s">
        <v>134</v>
      </c>
      <c r="C279" s="16">
        <v>3.7878787878787902E-3</v>
      </c>
      <c r="D279" s="16">
        <v>2.1739130434782601E-2</v>
      </c>
      <c r="E279" s="16">
        <v>0</v>
      </c>
      <c r="F279" s="16">
        <v>0</v>
      </c>
      <c r="G279" s="16">
        <v>0</v>
      </c>
      <c r="H279" s="16"/>
      <c r="I279" s="16">
        <v>7.2463768115942004E-3</v>
      </c>
      <c r="J279" s="16">
        <v>0</v>
      </c>
      <c r="K279" s="16"/>
      <c r="L279" s="16">
        <v>7.3529411764705899E-3</v>
      </c>
      <c r="M279" s="16">
        <v>0</v>
      </c>
      <c r="N279" s="16"/>
      <c r="O279" s="16">
        <v>0</v>
      </c>
      <c r="P279" s="16">
        <v>8.4745762711864406E-3</v>
      </c>
    </row>
    <row r="280" spans="2:16" x14ac:dyDescent="0.35">
      <c r="C280" s="16"/>
      <c r="D280" s="16"/>
      <c r="E280" s="16"/>
      <c r="F280" s="16"/>
      <c r="G280" s="16"/>
      <c r="H280" s="16"/>
      <c r="I280" s="16"/>
      <c r="J280" s="16"/>
      <c r="K280" s="16"/>
      <c r="L280" s="16"/>
      <c r="M280" s="16"/>
      <c r="N280" s="16"/>
      <c r="O280" s="16"/>
      <c r="P280" s="16"/>
    </row>
    <row r="281" spans="2:16" x14ac:dyDescent="0.35">
      <c r="B281" s="6" t="s">
        <v>166</v>
      </c>
      <c r="C281" s="16"/>
      <c r="D281" s="16"/>
      <c r="E281" s="16"/>
      <c r="F281" s="16"/>
      <c r="G281" s="16"/>
      <c r="H281" s="16"/>
      <c r="I281" s="16"/>
      <c r="J281" s="16"/>
      <c r="K281" s="16"/>
      <c r="L281" s="16"/>
      <c r="M281" s="16"/>
      <c r="N281" s="16"/>
      <c r="O281" s="16"/>
      <c r="P281" s="16"/>
    </row>
    <row r="282" spans="2:16" x14ac:dyDescent="0.35">
      <c r="B282" s="22" t="s">
        <v>35</v>
      </c>
      <c r="C282" s="16"/>
      <c r="D282" s="16"/>
      <c r="E282" s="16"/>
      <c r="F282" s="16"/>
      <c r="G282" s="16"/>
      <c r="H282" s="16"/>
      <c r="I282" s="16"/>
      <c r="J282" s="16"/>
      <c r="K282" s="16"/>
      <c r="L282" s="16"/>
      <c r="M282" s="16"/>
      <c r="N282" s="16"/>
      <c r="O282" s="16"/>
      <c r="P282" s="16"/>
    </row>
    <row r="283" spans="2:16" x14ac:dyDescent="0.35">
      <c r="B283" t="s">
        <v>136</v>
      </c>
      <c r="C283" s="16">
        <v>0.47348484848484901</v>
      </c>
      <c r="D283" s="16">
        <v>0.5</v>
      </c>
      <c r="E283" s="16">
        <v>0.53191489361702105</v>
      </c>
      <c r="F283" s="16">
        <v>0.48888888888888898</v>
      </c>
      <c r="G283" s="16">
        <v>0.43650793650793701</v>
      </c>
      <c r="H283" s="16"/>
      <c r="I283" s="16">
        <v>0.50724637681159401</v>
      </c>
      <c r="J283" s="16">
        <v>0.43650793650793701</v>
      </c>
      <c r="K283" s="16"/>
      <c r="L283" s="16">
        <v>0.47794117647058798</v>
      </c>
      <c r="M283" s="16">
        <v>0.46875</v>
      </c>
      <c r="N283" s="16"/>
      <c r="O283" s="16">
        <v>0.47945205479452102</v>
      </c>
      <c r="P283" s="16">
        <v>0.46610169491525399</v>
      </c>
    </row>
    <row r="284" spans="2:16" x14ac:dyDescent="0.35">
      <c r="B284" t="s">
        <v>131</v>
      </c>
      <c r="C284" s="16">
        <v>0.43181818181818199</v>
      </c>
      <c r="D284" s="16">
        <v>0.23913043478260901</v>
      </c>
      <c r="E284" s="16">
        <v>0.53191489361702105</v>
      </c>
      <c r="F284" s="16">
        <v>0.37777777777777799</v>
      </c>
      <c r="G284" s="16">
        <v>0.48412698412698402</v>
      </c>
      <c r="H284" s="16"/>
      <c r="I284" s="16">
        <v>0.38405797101449302</v>
      </c>
      <c r="J284" s="16">
        <v>0.48412698412698402</v>
      </c>
      <c r="K284" s="16"/>
      <c r="L284" s="16">
        <v>0.38970588235294101</v>
      </c>
      <c r="M284" s="16">
        <v>0.4765625</v>
      </c>
      <c r="N284" s="16"/>
      <c r="O284" s="16">
        <v>0.38356164383561597</v>
      </c>
      <c r="P284" s="16">
        <v>0.49152542372881403</v>
      </c>
    </row>
    <row r="285" spans="2:16" x14ac:dyDescent="0.35">
      <c r="B285" t="s">
        <v>137</v>
      </c>
      <c r="C285" s="16">
        <v>0.32954545454545497</v>
      </c>
      <c r="D285" s="16">
        <v>0.32608695652173902</v>
      </c>
      <c r="E285" s="16">
        <v>0.319148936170213</v>
      </c>
      <c r="F285" s="16">
        <v>0.31111111111111101</v>
      </c>
      <c r="G285" s="16">
        <v>0.341269841269841</v>
      </c>
      <c r="H285" s="16"/>
      <c r="I285" s="16">
        <v>0.31884057971014501</v>
      </c>
      <c r="J285" s="16">
        <v>0.341269841269841</v>
      </c>
      <c r="K285" s="16"/>
      <c r="L285" s="16">
        <v>0.375</v>
      </c>
      <c r="M285" s="16">
        <v>0.28125</v>
      </c>
      <c r="N285" s="16"/>
      <c r="O285" s="16">
        <v>0.32876712328767099</v>
      </c>
      <c r="P285" s="16">
        <v>0.33050847457627103</v>
      </c>
    </row>
    <row r="286" spans="2:16" x14ac:dyDescent="0.35">
      <c r="B286" t="s">
        <v>159</v>
      </c>
      <c r="C286" s="16">
        <v>0.23106060606060599</v>
      </c>
      <c r="D286" s="16">
        <v>0.173913043478261</v>
      </c>
      <c r="E286" s="16">
        <v>0.23404255319148901</v>
      </c>
      <c r="F286" s="16">
        <v>0.24444444444444399</v>
      </c>
      <c r="G286" s="16">
        <v>0.24603174603174599</v>
      </c>
      <c r="H286" s="16"/>
      <c r="I286" s="16">
        <v>0.217391304347826</v>
      </c>
      <c r="J286" s="16">
        <v>0.24603174603174599</v>
      </c>
      <c r="K286" s="16"/>
      <c r="L286" s="16">
        <v>0.213235294117647</v>
      </c>
      <c r="M286" s="16">
        <v>0.25</v>
      </c>
      <c r="N286" s="16"/>
      <c r="O286" s="16">
        <v>0.198630136986301</v>
      </c>
      <c r="P286" s="16">
        <v>0.27118644067796599</v>
      </c>
    </row>
    <row r="287" spans="2:16" x14ac:dyDescent="0.35">
      <c r="B287" t="s">
        <v>160</v>
      </c>
      <c r="C287" s="16">
        <v>0.21590909090909099</v>
      </c>
      <c r="D287" s="16">
        <v>0.13043478260869601</v>
      </c>
      <c r="E287" s="16">
        <v>0.170212765957447</v>
      </c>
      <c r="F287" s="16">
        <v>0.28888888888888897</v>
      </c>
      <c r="G287" s="16">
        <v>0.238095238095238</v>
      </c>
      <c r="H287" s="16"/>
      <c r="I287" s="16">
        <v>0.19565217391304299</v>
      </c>
      <c r="J287" s="16">
        <v>0.238095238095238</v>
      </c>
      <c r="K287" s="16"/>
      <c r="L287" s="16">
        <v>0.191176470588235</v>
      </c>
      <c r="M287" s="16">
        <v>0.2421875</v>
      </c>
      <c r="N287" s="16"/>
      <c r="O287" s="16">
        <v>0.19178082191780799</v>
      </c>
      <c r="P287" s="16">
        <v>0.24576271186440701</v>
      </c>
    </row>
    <row r="288" spans="2:16" x14ac:dyDescent="0.35">
      <c r="B288" t="s">
        <v>161</v>
      </c>
      <c r="C288" s="16">
        <v>0.185606060606061</v>
      </c>
      <c r="D288" s="16">
        <v>8.6956521739130405E-2</v>
      </c>
      <c r="E288" s="16">
        <v>0.19148936170212799</v>
      </c>
      <c r="F288" s="16">
        <v>0.17777777777777801</v>
      </c>
      <c r="G288" s="16">
        <v>0.22222222222222199</v>
      </c>
      <c r="H288" s="16"/>
      <c r="I288" s="16">
        <v>0.15217391304347799</v>
      </c>
      <c r="J288" s="16">
        <v>0.22222222222222199</v>
      </c>
      <c r="K288" s="16"/>
      <c r="L288" s="16">
        <v>0.154411764705882</v>
      </c>
      <c r="M288" s="16">
        <v>0.21875</v>
      </c>
      <c r="N288" s="16"/>
      <c r="O288" s="16">
        <v>0.184931506849315</v>
      </c>
      <c r="P288" s="16">
        <v>0.186440677966102</v>
      </c>
    </row>
    <row r="289" spans="2:16" x14ac:dyDescent="0.35">
      <c r="B289" t="s">
        <v>162</v>
      </c>
      <c r="C289" s="16">
        <v>0.17803030303030301</v>
      </c>
      <c r="D289" s="16">
        <v>0.23913043478260901</v>
      </c>
      <c r="E289" s="16">
        <v>8.5106382978723402E-2</v>
      </c>
      <c r="F289" s="16">
        <v>0.17777777777777801</v>
      </c>
      <c r="G289" s="16">
        <v>0.19047619047618999</v>
      </c>
      <c r="H289" s="16"/>
      <c r="I289" s="16">
        <v>0.16666666666666699</v>
      </c>
      <c r="J289" s="16">
        <v>0.19047619047618999</v>
      </c>
      <c r="K289" s="16"/>
      <c r="L289" s="16">
        <v>0.19852941176470601</v>
      </c>
      <c r="M289" s="16">
        <v>0.15625</v>
      </c>
      <c r="N289" s="16"/>
      <c r="O289" s="16">
        <v>0.198630136986301</v>
      </c>
      <c r="P289" s="16">
        <v>0.152542372881356</v>
      </c>
    </row>
    <row r="290" spans="2:16" x14ac:dyDescent="0.35">
      <c r="B290" t="s">
        <v>163</v>
      </c>
      <c r="C290" s="16">
        <v>0.14393939393939401</v>
      </c>
      <c r="D290" s="16">
        <v>0.108695652173913</v>
      </c>
      <c r="E290" s="16">
        <v>0.12765957446808501</v>
      </c>
      <c r="F290" s="16">
        <v>0.155555555555556</v>
      </c>
      <c r="G290" s="16">
        <v>0.158730158730159</v>
      </c>
      <c r="H290" s="16"/>
      <c r="I290" s="16">
        <v>0.13043478260869601</v>
      </c>
      <c r="J290" s="16">
        <v>0.158730158730159</v>
      </c>
      <c r="K290" s="16"/>
      <c r="L290" s="16">
        <v>0.13235294117647101</v>
      </c>
      <c r="M290" s="16">
        <v>0.15625</v>
      </c>
      <c r="N290" s="16"/>
      <c r="O290" s="16">
        <v>0.15753424657534201</v>
      </c>
      <c r="P290" s="16">
        <v>0.12711864406779699</v>
      </c>
    </row>
    <row r="291" spans="2:16" x14ac:dyDescent="0.35">
      <c r="B291" t="s">
        <v>164</v>
      </c>
      <c r="C291" s="16">
        <v>0.140151515151515</v>
      </c>
      <c r="D291" s="16">
        <v>2.1739130434782601E-2</v>
      </c>
      <c r="E291" s="16">
        <v>0.170212765957447</v>
      </c>
      <c r="F291" s="16">
        <v>0.17777777777777801</v>
      </c>
      <c r="G291" s="16">
        <v>0.158730158730159</v>
      </c>
      <c r="H291" s="16"/>
      <c r="I291" s="16">
        <v>0.123188405797101</v>
      </c>
      <c r="J291" s="16">
        <v>0.158730158730159</v>
      </c>
      <c r="K291" s="16"/>
      <c r="L291" s="16">
        <v>0.13970588235294101</v>
      </c>
      <c r="M291" s="16">
        <v>0.140625</v>
      </c>
      <c r="N291" s="16"/>
      <c r="O291" s="16">
        <v>0.164383561643836</v>
      </c>
      <c r="P291" s="16">
        <v>0.110169491525424</v>
      </c>
    </row>
    <row r="292" spans="2:16" x14ac:dyDescent="0.35">
      <c r="B292" t="s">
        <v>165</v>
      </c>
      <c r="C292" s="16">
        <v>0.12121212121212099</v>
      </c>
      <c r="D292" s="16">
        <v>6.5217391304347797E-2</v>
      </c>
      <c r="E292" s="16">
        <v>0.10638297872340401</v>
      </c>
      <c r="F292" s="16">
        <v>0.133333333333333</v>
      </c>
      <c r="G292" s="16">
        <v>0.14285714285714299</v>
      </c>
      <c r="H292" s="16"/>
      <c r="I292" s="16">
        <v>0.101449275362319</v>
      </c>
      <c r="J292" s="16">
        <v>0.14285714285714299</v>
      </c>
      <c r="K292" s="16"/>
      <c r="L292" s="16">
        <v>0.13235294117647101</v>
      </c>
      <c r="M292" s="16">
        <v>0.109375</v>
      </c>
      <c r="N292" s="16"/>
      <c r="O292" s="16">
        <v>0.10958904109589</v>
      </c>
      <c r="P292" s="16">
        <v>0.13559322033898299</v>
      </c>
    </row>
    <row r="293" spans="2:16" x14ac:dyDescent="0.35">
      <c r="B293" t="s">
        <v>77</v>
      </c>
      <c r="C293" s="16">
        <v>1.13636363636364E-2</v>
      </c>
      <c r="D293" s="16">
        <v>4.3478260869565202E-2</v>
      </c>
      <c r="E293" s="16">
        <v>0</v>
      </c>
      <c r="F293" s="16">
        <v>2.2222222222222199E-2</v>
      </c>
      <c r="G293" s="16">
        <v>0</v>
      </c>
      <c r="H293" s="16"/>
      <c r="I293" s="16">
        <v>2.1739130434782601E-2</v>
      </c>
      <c r="J293" s="16">
        <v>0</v>
      </c>
      <c r="K293" s="16"/>
      <c r="L293" s="16">
        <v>1.4705882352941201E-2</v>
      </c>
      <c r="M293" s="16">
        <v>7.8125E-3</v>
      </c>
      <c r="N293" s="16"/>
      <c r="O293" s="16">
        <v>1.3698630136986301E-2</v>
      </c>
      <c r="P293" s="16">
        <v>8.4745762711864406E-3</v>
      </c>
    </row>
    <row r="294" spans="2:16" x14ac:dyDescent="0.35">
      <c r="B294" t="s">
        <v>78</v>
      </c>
      <c r="C294" s="16">
        <v>1.8939393939393898E-2</v>
      </c>
      <c r="D294" s="16">
        <v>6.5217391304347797E-2</v>
      </c>
      <c r="E294" s="16">
        <v>0</v>
      </c>
      <c r="F294" s="16">
        <v>2.2222222222222199E-2</v>
      </c>
      <c r="G294" s="16">
        <v>7.9365079365079395E-3</v>
      </c>
      <c r="H294" s="16"/>
      <c r="I294" s="16">
        <v>2.8985507246376802E-2</v>
      </c>
      <c r="J294" s="16">
        <v>7.9365079365079395E-3</v>
      </c>
      <c r="K294" s="16"/>
      <c r="L294" s="16">
        <v>1.4705882352941201E-2</v>
      </c>
      <c r="M294" s="16">
        <v>2.34375E-2</v>
      </c>
      <c r="N294" s="16"/>
      <c r="O294" s="16">
        <v>1.3698630136986301E-2</v>
      </c>
      <c r="P294" s="16">
        <v>2.5423728813559299E-2</v>
      </c>
    </row>
    <row r="295" spans="2:16" x14ac:dyDescent="0.35">
      <c r="B295" t="s">
        <v>134</v>
      </c>
      <c r="C295" s="16">
        <v>4.9242424242424199E-2</v>
      </c>
      <c r="D295" s="16">
        <v>8.6956521739130405E-2</v>
      </c>
      <c r="E295" s="16">
        <v>4.2553191489361701E-2</v>
      </c>
      <c r="F295" s="16">
        <v>0</v>
      </c>
      <c r="G295" s="16">
        <v>5.5555555555555601E-2</v>
      </c>
      <c r="H295" s="16"/>
      <c r="I295" s="16">
        <v>4.3478260869565202E-2</v>
      </c>
      <c r="J295" s="16">
        <v>5.5555555555555601E-2</v>
      </c>
      <c r="K295" s="16"/>
      <c r="L295" s="16">
        <v>6.6176470588235295E-2</v>
      </c>
      <c r="M295" s="16">
        <v>3.125E-2</v>
      </c>
      <c r="N295" s="16"/>
      <c r="O295" s="16">
        <v>5.4794520547945202E-2</v>
      </c>
      <c r="P295" s="16">
        <v>4.2372881355932202E-2</v>
      </c>
    </row>
    <row r="296" spans="2:16" x14ac:dyDescent="0.35">
      <c r="C296" s="16"/>
      <c r="D296" s="16"/>
      <c r="E296" s="16"/>
      <c r="F296" s="16"/>
      <c r="G296" s="16"/>
      <c r="H296" s="16"/>
      <c r="I296" s="16"/>
      <c r="J296" s="16"/>
      <c r="K296" s="16"/>
      <c r="L296" s="16"/>
      <c r="M296" s="16"/>
      <c r="N296" s="16"/>
      <c r="O296" s="16"/>
      <c r="P296" s="16"/>
    </row>
    <row r="297" spans="2:16" x14ac:dyDescent="0.35">
      <c r="B297" s="6" t="s">
        <v>170</v>
      </c>
      <c r="C297" s="16"/>
      <c r="D297" s="16"/>
      <c r="E297" s="16"/>
      <c r="F297" s="16"/>
      <c r="G297" s="16"/>
      <c r="H297" s="16"/>
      <c r="I297" s="16"/>
      <c r="J297" s="16"/>
      <c r="K297" s="16"/>
      <c r="L297" s="16"/>
      <c r="M297" s="16"/>
      <c r="N297" s="16"/>
      <c r="O297" s="16"/>
      <c r="P297" s="16"/>
    </row>
    <row r="298" spans="2:16" x14ac:dyDescent="0.35">
      <c r="B298" s="22" t="s">
        <v>35</v>
      </c>
      <c r="C298" s="16"/>
      <c r="D298" s="16"/>
      <c r="E298" s="16"/>
      <c r="F298" s="16"/>
      <c r="G298" s="16"/>
      <c r="H298" s="16"/>
      <c r="I298" s="16"/>
      <c r="J298" s="16"/>
      <c r="K298" s="16"/>
      <c r="L298" s="16"/>
      <c r="M298" s="16"/>
      <c r="N298" s="16"/>
      <c r="O298" s="16"/>
      <c r="P298" s="16"/>
    </row>
    <row r="299" spans="2:16" x14ac:dyDescent="0.35">
      <c r="B299" t="s">
        <v>167</v>
      </c>
      <c r="C299" s="16">
        <v>2.6515151515151499E-2</v>
      </c>
      <c r="D299" s="16">
        <v>0</v>
      </c>
      <c r="E299" s="16">
        <v>4.2553191489361701E-2</v>
      </c>
      <c r="F299" s="16">
        <v>4.4444444444444398E-2</v>
      </c>
      <c r="G299" s="16">
        <v>2.3809523809523801E-2</v>
      </c>
      <c r="H299" s="16"/>
      <c r="I299" s="16">
        <v>2.8985507246376802E-2</v>
      </c>
      <c r="J299" s="16">
        <v>2.3809523809523801E-2</v>
      </c>
      <c r="K299" s="16"/>
      <c r="L299" s="16">
        <v>2.9411764705882401E-2</v>
      </c>
      <c r="M299" s="16">
        <v>2.34375E-2</v>
      </c>
      <c r="N299" s="16"/>
      <c r="O299" s="16">
        <v>4.1095890410958902E-2</v>
      </c>
      <c r="P299" s="16">
        <v>8.4745762711864406E-3</v>
      </c>
    </row>
    <row r="300" spans="2:16" x14ac:dyDescent="0.35">
      <c r="B300" t="s">
        <v>168</v>
      </c>
      <c r="C300" s="16">
        <v>7.5757575757575803E-3</v>
      </c>
      <c r="D300" s="16">
        <v>2.1739130434782601E-2</v>
      </c>
      <c r="E300" s="16">
        <v>0</v>
      </c>
      <c r="F300" s="16">
        <v>0</v>
      </c>
      <c r="G300" s="16">
        <v>7.9365079365079395E-3</v>
      </c>
      <c r="H300" s="16"/>
      <c r="I300" s="16">
        <v>7.2463768115942004E-3</v>
      </c>
      <c r="J300" s="16">
        <v>7.9365079365079395E-3</v>
      </c>
      <c r="K300" s="16"/>
      <c r="L300" s="16">
        <v>1.4705882352941201E-2</v>
      </c>
      <c r="M300" s="16">
        <v>0</v>
      </c>
      <c r="N300" s="16"/>
      <c r="O300" s="16">
        <v>6.8493150684931503E-3</v>
      </c>
      <c r="P300" s="16">
        <v>8.4745762711864406E-3</v>
      </c>
    </row>
    <row r="301" spans="2:16" x14ac:dyDescent="0.35">
      <c r="B301" t="s">
        <v>92</v>
      </c>
      <c r="C301" s="16">
        <v>2.27272727272727E-2</v>
      </c>
      <c r="D301" s="16">
        <v>0</v>
      </c>
      <c r="E301" s="16">
        <v>8.5106382978723402E-2</v>
      </c>
      <c r="F301" s="16">
        <v>2.2222222222222199E-2</v>
      </c>
      <c r="G301" s="16">
        <v>7.9365079365079395E-3</v>
      </c>
      <c r="H301" s="16"/>
      <c r="I301" s="16">
        <v>3.6231884057971002E-2</v>
      </c>
      <c r="J301" s="16">
        <v>7.9365079365079395E-3</v>
      </c>
      <c r="K301" s="16"/>
      <c r="L301" s="16">
        <v>7.3529411764705899E-3</v>
      </c>
      <c r="M301" s="16">
        <v>3.90625E-2</v>
      </c>
      <c r="N301" s="16"/>
      <c r="O301" s="16">
        <v>2.7397260273972601E-2</v>
      </c>
      <c r="P301" s="16">
        <v>1.6949152542372899E-2</v>
      </c>
    </row>
    <row r="302" spans="2:16" x14ac:dyDescent="0.35">
      <c r="B302" t="s">
        <v>93</v>
      </c>
      <c r="C302" s="16">
        <v>2.27272727272727E-2</v>
      </c>
      <c r="D302" s="16">
        <v>0</v>
      </c>
      <c r="E302" s="16">
        <v>8.5106382978723402E-2</v>
      </c>
      <c r="F302" s="16">
        <v>0</v>
      </c>
      <c r="G302" s="16">
        <v>1.58730158730159E-2</v>
      </c>
      <c r="H302" s="16"/>
      <c r="I302" s="16">
        <v>2.8985507246376802E-2</v>
      </c>
      <c r="J302" s="16">
        <v>1.58730158730159E-2</v>
      </c>
      <c r="K302" s="16"/>
      <c r="L302" s="16">
        <v>2.2058823529411801E-2</v>
      </c>
      <c r="M302" s="16">
        <v>2.34375E-2</v>
      </c>
      <c r="N302" s="16"/>
      <c r="O302" s="16">
        <v>1.3698630136986301E-2</v>
      </c>
      <c r="P302" s="16">
        <v>3.3898305084745797E-2</v>
      </c>
    </row>
    <row r="303" spans="2:16" x14ac:dyDescent="0.35">
      <c r="B303" t="s">
        <v>94</v>
      </c>
      <c r="C303" s="16">
        <v>4.9242424242424199E-2</v>
      </c>
      <c r="D303" s="16">
        <v>0.13043478260869601</v>
      </c>
      <c r="E303" s="16">
        <v>4.2553191489361701E-2</v>
      </c>
      <c r="F303" s="16">
        <v>8.8888888888888906E-2</v>
      </c>
      <c r="G303" s="16">
        <v>7.9365079365079395E-3</v>
      </c>
      <c r="H303" s="16"/>
      <c r="I303" s="16">
        <v>8.6956521739130405E-2</v>
      </c>
      <c r="J303" s="16">
        <v>7.9365079365079395E-3</v>
      </c>
      <c r="K303" s="16"/>
      <c r="L303" s="16">
        <v>5.8823529411764698E-2</v>
      </c>
      <c r="M303" s="16">
        <v>3.90625E-2</v>
      </c>
      <c r="N303" s="16"/>
      <c r="O303" s="16">
        <v>6.1643835616438401E-2</v>
      </c>
      <c r="P303" s="16">
        <v>3.3898305084745797E-2</v>
      </c>
    </row>
    <row r="304" spans="2:16" x14ac:dyDescent="0.35">
      <c r="B304" t="s">
        <v>95</v>
      </c>
      <c r="C304" s="16">
        <v>9.0909090909090898E-2</v>
      </c>
      <c r="D304" s="16">
        <v>0.173913043478261</v>
      </c>
      <c r="E304" s="16">
        <v>8.5106382978723402E-2</v>
      </c>
      <c r="F304" s="16">
        <v>4.4444444444444398E-2</v>
      </c>
      <c r="G304" s="16">
        <v>7.9365079365079402E-2</v>
      </c>
      <c r="H304" s="16"/>
      <c r="I304" s="16">
        <v>0.101449275362319</v>
      </c>
      <c r="J304" s="16">
        <v>7.9365079365079402E-2</v>
      </c>
      <c r="K304" s="16"/>
      <c r="L304" s="16">
        <v>5.8823529411764698E-2</v>
      </c>
      <c r="M304" s="16">
        <v>0.125</v>
      </c>
      <c r="N304" s="16"/>
      <c r="O304" s="16">
        <v>6.1643835616438401E-2</v>
      </c>
      <c r="P304" s="16">
        <v>0.12711864406779699</v>
      </c>
    </row>
    <row r="305" spans="2:16" x14ac:dyDescent="0.35">
      <c r="B305" t="s">
        <v>96</v>
      </c>
      <c r="C305" s="16">
        <v>0.109848484848485</v>
      </c>
      <c r="D305" s="16">
        <v>0.23913043478260901</v>
      </c>
      <c r="E305" s="16">
        <v>8.5106382978723402E-2</v>
      </c>
      <c r="F305" s="16">
        <v>8.8888888888888906E-2</v>
      </c>
      <c r="G305" s="16">
        <v>7.9365079365079402E-2</v>
      </c>
      <c r="H305" s="16"/>
      <c r="I305" s="16">
        <v>0.13768115942028999</v>
      </c>
      <c r="J305" s="16">
        <v>7.9365079365079402E-2</v>
      </c>
      <c r="K305" s="16"/>
      <c r="L305" s="16">
        <v>0.14705882352941199</v>
      </c>
      <c r="M305" s="16">
        <v>7.03125E-2</v>
      </c>
      <c r="N305" s="16"/>
      <c r="O305" s="16">
        <v>8.2191780821917804E-2</v>
      </c>
      <c r="P305" s="16">
        <v>0.144067796610169</v>
      </c>
    </row>
    <row r="306" spans="2:16" x14ac:dyDescent="0.35">
      <c r="B306" t="s">
        <v>97</v>
      </c>
      <c r="C306" s="16">
        <v>0.14393939393939401</v>
      </c>
      <c r="D306" s="16">
        <v>0.19565217391304299</v>
      </c>
      <c r="E306" s="16">
        <v>0.10638297872340401</v>
      </c>
      <c r="F306" s="16">
        <v>0.11111111111111099</v>
      </c>
      <c r="G306" s="16">
        <v>0.15079365079365101</v>
      </c>
      <c r="H306" s="16"/>
      <c r="I306" s="16">
        <v>0.13768115942028999</v>
      </c>
      <c r="J306" s="16">
        <v>0.15079365079365101</v>
      </c>
      <c r="K306" s="16"/>
      <c r="L306" s="16">
        <v>0.110294117647059</v>
      </c>
      <c r="M306" s="16">
        <v>0.1796875</v>
      </c>
      <c r="N306" s="16"/>
      <c r="O306" s="16">
        <v>0.14383561643835599</v>
      </c>
      <c r="P306" s="16">
        <v>0.144067796610169</v>
      </c>
    </row>
    <row r="307" spans="2:16" x14ac:dyDescent="0.35">
      <c r="B307" t="s">
        <v>98</v>
      </c>
      <c r="C307" s="16">
        <v>0.16287878787878801</v>
      </c>
      <c r="D307" s="16">
        <v>0.108695652173913</v>
      </c>
      <c r="E307" s="16">
        <v>0.19148936170212799</v>
      </c>
      <c r="F307" s="16">
        <v>0.155555555555556</v>
      </c>
      <c r="G307" s="16">
        <v>0.17460317460317501</v>
      </c>
      <c r="H307" s="16"/>
      <c r="I307" s="16">
        <v>0.15217391304347799</v>
      </c>
      <c r="J307" s="16">
        <v>0.17460317460317501</v>
      </c>
      <c r="K307" s="16"/>
      <c r="L307" s="16">
        <v>0.13235294117647101</v>
      </c>
      <c r="M307" s="16">
        <v>0.1953125</v>
      </c>
      <c r="N307" s="16"/>
      <c r="O307" s="16">
        <v>0.21232876712328799</v>
      </c>
      <c r="P307" s="16">
        <v>0.101694915254237</v>
      </c>
    </row>
    <row r="308" spans="2:16" x14ac:dyDescent="0.35">
      <c r="B308" t="s">
        <v>99</v>
      </c>
      <c r="C308" s="16">
        <v>0.12878787878787901</v>
      </c>
      <c r="D308" s="16">
        <v>6.5217391304347797E-2</v>
      </c>
      <c r="E308" s="16">
        <v>0.10638297872340401</v>
      </c>
      <c r="F308" s="16">
        <v>0.155555555555556</v>
      </c>
      <c r="G308" s="16">
        <v>0.15079365079365101</v>
      </c>
      <c r="H308" s="16"/>
      <c r="I308" s="16">
        <v>0.108695652173913</v>
      </c>
      <c r="J308" s="16">
        <v>0.15079365079365101</v>
      </c>
      <c r="K308" s="16"/>
      <c r="L308" s="16">
        <v>0.183823529411765</v>
      </c>
      <c r="M308" s="16">
        <v>7.03125E-2</v>
      </c>
      <c r="N308" s="16"/>
      <c r="O308" s="16">
        <v>0.13013698630136999</v>
      </c>
      <c r="P308" s="16">
        <v>0.12711864406779699</v>
      </c>
    </row>
    <row r="309" spans="2:16" x14ac:dyDescent="0.35">
      <c r="B309" t="s">
        <v>169</v>
      </c>
      <c r="C309" s="16">
        <v>0.22348484848484801</v>
      </c>
      <c r="D309" s="16">
        <v>2.1739130434782601E-2</v>
      </c>
      <c r="E309" s="16">
        <v>0.170212765957447</v>
      </c>
      <c r="F309" s="16">
        <v>0.266666666666667</v>
      </c>
      <c r="G309" s="16">
        <v>0.30158730158730201</v>
      </c>
      <c r="H309" s="16"/>
      <c r="I309" s="16">
        <v>0.15217391304347799</v>
      </c>
      <c r="J309" s="16">
        <v>0.30158730158730201</v>
      </c>
      <c r="K309" s="16"/>
      <c r="L309" s="16">
        <v>0.220588235294118</v>
      </c>
      <c r="M309" s="16">
        <v>0.2265625</v>
      </c>
      <c r="N309" s="16"/>
      <c r="O309" s="16">
        <v>0.21232876712328799</v>
      </c>
      <c r="P309" s="16">
        <v>0.23728813559322001</v>
      </c>
    </row>
    <row r="310" spans="2:16" x14ac:dyDescent="0.35">
      <c r="B310" t="s">
        <v>77</v>
      </c>
      <c r="C310" s="16">
        <v>1.13636363636364E-2</v>
      </c>
      <c r="D310" s="16">
        <v>4.3478260869565202E-2</v>
      </c>
      <c r="E310" s="16">
        <v>0</v>
      </c>
      <c r="F310" s="16">
        <v>2.2222222222222199E-2</v>
      </c>
      <c r="G310" s="16">
        <v>0</v>
      </c>
      <c r="H310" s="16"/>
      <c r="I310" s="16">
        <v>2.1739130434782601E-2</v>
      </c>
      <c r="J310" s="16">
        <v>0</v>
      </c>
      <c r="K310" s="16"/>
      <c r="L310" s="16">
        <v>1.4705882352941201E-2</v>
      </c>
      <c r="M310" s="16">
        <v>7.8125E-3</v>
      </c>
      <c r="N310" s="16"/>
      <c r="O310" s="16">
        <v>6.8493150684931503E-3</v>
      </c>
      <c r="P310" s="16">
        <v>1.6949152542372899E-2</v>
      </c>
    </row>
    <row r="311" spans="2:16" x14ac:dyDescent="0.35">
      <c r="C311" s="16"/>
      <c r="D311" s="16"/>
      <c r="E311" s="16"/>
      <c r="F311" s="16"/>
      <c r="G311" s="16"/>
      <c r="H311" s="16"/>
      <c r="I311" s="16"/>
      <c r="J311" s="16"/>
      <c r="K311" s="16"/>
      <c r="L311" s="16"/>
      <c r="M311" s="16"/>
      <c r="N311" s="16"/>
      <c r="O311" s="16"/>
      <c r="P311" s="16"/>
    </row>
    <row r="312" spans="2:16" x14ac:dyDescent="0.35">
      <c r="B312" s="6" t="s">
        <v>176</v>
      </c>
      <c r="C312" s="16"/>
      <c r="D312" s="16"/>
      <c r="E312" s="16"/>
      <c r="F312" s="16"/>
      <c r="G312" s="16"/>
      <c r="H312" s="16"/>
      <c r="I312" s="16"/>
      <c r="J312" s="16"/>
      <c r="K312" s="16"/>
      <c r="L312" s="16"/>
      <c r="M312" s="16"/>
      <c r="N312" s="16"/>
      <c r="O312" s="16"/>
      <c r="P312" s="16"/>
    </row>
    <row r="313" spans="2:16" x14ac:dyDescent="0.35">
      <c r="B313" s="22" t="s">
        <v>35</v>
      </c>
      <c r="C313" s="16"/>
      <c r="D313" s="16"/>
      <c r="E313" s="16"/>
      <c r="F313" s="16"/>
      <c r="G313" s="16"/>
      <c r="H313" s="16"/>
      <c r="I313" s="16"/>
      <c r="J313" s="16"/>
      <c r="K313" s="16"/>
      <c r="L313" s="16"/>
      <c r="M313" s="16"/>
      <c r="N313" s="16"/>
      <c r="O313" s="16"/>
      <c r="P313" s="16"/>
    </row>
    <row r="314" spans="2:16" x14ac:dyDescent="0.35">
      <c r="B314" t="s">
        <v>171</v>
      </c>
      <c r="C314" s="16">
        <v>0.28787878787878801</v>
      </c>
      <c r="D314" s="16">
        <v>4.3478260869565202E-2</v>
      </c>
      <c r="E314" s="16">
        <v>0.19148936170212799</v>
      </c>
      <c r="F314" s="16">
        <v>0.33333333333333298</v>
      </c>
      <c r="G314" s="16">
        <v>0.39682539682539703</v>
      </c>
      <c r="H314" s="16"/>
      <c r="I314" s="16">
        <v>0.188405797101449</v>
      </c>
      <c r="J314" s="16">
        <v>0.39682539682539703</v>
      </c>
      <c r="K314" s="16"/>
      <c r="L314" s="16">
        <v>0.27205882352941202</v>
      </c>
      <c r="M314" s="16">
        <v>0.3046875</v>
      </c>
      <c r="N314" s="16"/>
      <c r="O314" s="16">
        <v>0.335616438356164</v>
      </c>
      <c r="P314" s="16">
        <v>0.22881355932203401</v>
      </c>
    </row>
    <row r="315" spans="2:16" x14ac:dyDescent="0.35">
      <c r="B315" t="s">
        <v>172</v>
      </c>
      <c r="C315" s="16">
        <v>0.37121212121212099</v>
      </c>
      <c r="D315" s="16">
        <v>0.282608695652174</v>
      </c>
      <c r="E315" s="16">
        <v>0.36170212765957399</v>
      </c>
      <c r="F315" s="16">
        <v>0.4</v>
      </c>
      <c r="G315" s="16">
        <v>0.39682539682539703</v>
      </c>
      <c r="H315" s="16"/>
      <c r="I315" s="16">
        <v>0.34782608695652201</v>
      </c>
      <c r="J315" s="16">
        <v>0.39682539682539703</v>
      </c>
      <c r="K315" s="16"/>
      <c r="L315" s="16">
        <v>0.38235294117647101</v>
      </c>
      <c r="M315" s="16">
        <v>0.359375</v>
      </c>
      <c r="N315" s="16"/>
      <c r="O315" s="16">
        <v>0.35616438356164398</v>
      </c>
      <c r="P315" s="16">
        <v>0.38983050847457601</v>
      </c>
    </row>
    <row r="316" spans="2:16" x14ac:dyDescent="0.35">
      <c r="B316" t="s">
        <v>173</v>
      </c>
      <c r="C316" s="16">
        <v>0.170454545454545</v>
      </c>
      <c r="D316" s="16">
        <v>0.32608695652173902</v>
      </c>
      <c r="E316" s="16">
        <v>0.21276595744680901</v>
      </c>
      <c r="F316" s="16">
        <v>8.8888888888888906E-2</v>
      </c>
      <c r="G316" s="16">
        <v>0.126984126984127</v>
      </c>
      <c r="H316" s="16"/>
      <c r="I316" s="16">
        <v>0.21014492753623201</v>
      </c>
      <c r="J316" s="16">
        <v>0.126984126984127</v>
      </c>
      <c r="K316" s="16"/>
      <c r="L316" s="16">
        <v>0.16911764705882401</v>
      </c>
      <c r="M316" s="16">
        <v>0.171875</v>
      </c>
      <c r="N316" s="16"/>
      <c r="O316" s="16">
        <v>0.14383561643835599</v>
      </c>
      <c r="P316" s="16">
        <v>0.20338983050847501</v>
      </c>
    </row>
    <row r="317" spans="2:16" x14ac:dyDescent="0.35">
      <c r="B317" t="s">
        <v>174</v>
      </c>
      <c r="C317" s="16">
        <v>0.102272727272727</v>
      </c>
      <c r="D317" s="16">
        <v>0.23913043478260901</v>
      </c>
      <c r="E317" s="16">
        <v>0.10638297872340401</v>
      </c>
      <c r="F317" s="16">
        <v>8.8888888888888906E-2</v>
      </c>
      <c r="G317" s="16">
        <v>5.5555555555555601E-2</v>
      </c>
      <c r="H317" s="16"/>
      <c r="I317" s="16">
        <v>0.14492753623188401</v>
      </c>
      <c r="J317" s="16">
        <v>5.5555555555555601E-2</v>
      </c>
      <c r="K317" s="16"/>
      <c r="L317" s="16">
        <v>8.8235294117647106E-2</v>
      </c>
      <c r="M317" s="16">
        <v>0.1171875</v>
      </c>
      <c r="N317" s="16"/>
      <c r="O317" s="16">
        <v>9.5890410958904104E-2</v>
      </c>
      <c r="P317" s="16">
        <v>0.110169491525424</v>
      </c>
    </row>
    <row r="318" spans="2:16" x14ac:dyDescent="0.35">
      <c r="B318" t="s">
        <v>175</v>
      </c>
      <c r="C318" s="16">
        <v>5.6818181818181802E-2</v>
      </c>
      <c r="D318" s="16">
        <v>6.5217391304347797E-2</v>
      </c>
      <c r="E318" s="16">
        <v>0.12765957446808501</v>
      </c>
      <c r="F318" s="16">
        <v>6.6666666666666693E-2</v>
      </c>
      <c r="G318" s="16">
        <v>2.3809523809523801E-2</v>
      </c>
      <c r="H318" s="16"/>
      <c r="I318" s="16">
        <v>8.6956521739130405E-2</v>
      </c>
      <c r="J318" s="16">
        <v>2.3809523809523801E-2</v>
      </c>
      <c r="K318" s="16"/>
      <c r="L318" s="16">
        <v>7.3529411764705899E-2</v>
      </c>
      <c r="M318" s="16">
        <v>3.90625E-2</v>
      </c>
      <c r="N318" s="16"/>
      <c r="O318" s="16">
        <v>6.1643835616438401E-2</v>
      </c>
      <c r="P318" s="16">
        <v>5.0847457627118599E-2</v>
      </c>
    </row>
    <row r="319" spans="2:16" x14ac:dyDescent="0.35">
      <c r="B319" t="s">
        <v>77</v>
      </c>
      <c r="C319" s="16">
        <v>1.13636363636364E-2</v>
      </c>
      <c r="D319" s="16">
        <v>4.3478260869565202E-2</v>
      </c>
      <c r="E319" s="16">
        <v>0</v>
      </c>
      <c r="F319" s="16">
        <v>2.2222222222222199E-2</v>
      </c>
      <c r="G319" s="16">
        <v>0</v>
      </c>
      <c r="H319" s="16"/>
      <c r="I319" s="16">
        <v>2.1739130434782601E-2</v>
      </c>
      <c r="J319" s="16">
        <v>0</v>
      </c>
      <c r="K319" s="16"/>
      <c r="L319" s="16">
        <v>1.4705882352941201E-2</v>
      </c>
      <c r="M319" s="16">
        <v>7.8125E-3</v>
      </c>
      <c r="N319" s="16"/>
      <c r="O319" s="16">
        <v>6.8493150684931503E-3</v>
      </c>
      <c r="P319" s="16">
        <v>1.6949152542372899E-2</v>
      </c>
    </row>
    <row r="320" spans="2:16" x14ac:dyDescent="0.35">
      <c r="C320" s="16"/>
      <c r="D320" s="16"/>
      <c r="E320" s="16"/>
      <c r="F320" s="16"/>
      <c r="G320" s="16"/>
      <c r="H320" s="16"/>
      <c r="I320" s="16"/>
      <c r="J320" s="16"/>
      <c r="K320" s="16"/>
      <c r="L320" s="16"/>
      <c r="M320" s="16"/>
      <c r="N320" s="16"/>
      <c r="O320" s="16"/>
      <c r="P320" s="16"/>
    </row>
    <row r="321" spans="2:16" x14ac:dyDescent="0.35">
      <c r="B321" s="6" t="s">
        <v>177</v>
      </c>
      <c r="C321" s="16"/>
      <c r="D321" s="16"/>
      <c r="E321" s="16"/>
      <c r="F321" s="16"/>
      <c r="G321" s="16"/>
      <c r="H321" s="16"/>
      <c r="I321" s="16"/>
      <c r="J321" s="16"/>
      <c r="K321" s="16"/>
      <c r="L321" s="16"/>
      <c r="M321" s="16"/>
      <c r="N321" s="16"/>
      <c r="O321" s="16"/>
      <c r="P321" s="16"/>
    </row>
    <row r="322" spans="2:16" x14ac:dyDescent="0.35">
      <c r="B322" s="22" t="s">
        <v>35</v>
      </c>
      <c r="C322" s="16"/>
      <c r="D322" s="16"/>
      <c r="E322" s="16"/>
      <c r="F322" s="16"/>
      <c r="G322" s="16"/>
      <c r="H322" s="16"/>
      <c r="I322" s="16"/>
      <c r="J322" s="16"/>
      <c r="K322" s="16"/>
      <c r="L322" s="16"/>
      <c r="M322" s="16"/>
      <c r="N322" s="16"/>
      <c r="O322" s="16"/>
      <c r="P322" s="16"/>
    </row>
    <row r="323" spans="2:16" x14ac:dyDescent="0.35">
      <c r="B323" t="s">
        <v>167</v>
      </c>
      <c r="C323" s="16">
        <v>5.6818181818181802E-2</v>
      </c>
      <c r="D323" s="16">
        <v>8.6956521739130405E-2</v>
      </c>
      <c r="E323" s="16">
        <v>0.10638297872340401</v>
      </c>
      <c r="F323" s="16">
        <v>2.2222222222222199E-2</v>
      </c>
      <c r="G323" s="16">
        <v>3.9682539682539701E-2</v>
      </c>
      <c r="H323" s="16"/>
      <c r="I323" s="16">
        <v>7.2463768115942004E-2</v>
      </c>
      <c r="J323" s="16">
        <v>3.9682539682539701E-2</v>
      </c>
      <c r="K323" s="16"/>
      <c r="L323" s="16">
        <v>7.3529411764705899E-2</v>
      </c>
      <c r="M323" s="16">
        <v>3.90625E-2</v>
      </c>
      <c r="N323" s="16"/>
      <c r="O323" s="16">
        <v>5.4794520547945202E-2</v>
      </c>
      <c r="P323" s="16">
        <v>5.93220338983051E-2</v>
      </c>
    </row>
    <row r="324" spans="2:16" x14ac:dyDescent="0.35">
      <c r="B324" t="s">
        <v>168</v>
      </c>
      <c r="C324" s="16">
        <v>1.13636363636364E-2</v>
      </c>
      <c r="D324" s="16">
        <v>4.3478260869565202E-2</v>
      </c>
      <c r="E324" s="16">
        <v>0</v>
      </c>
      <c r="F324" s="16">
        <v>0</v>
      </c>
      <c r="G324" s="16">
        <v>7.9365079365079395E-3</v>
      </c>
      <c r="H324" s="16"/>
      <c r="I324" s="16">
        <v>1.4492753623188401E-2</v>
      </c>
      <c r="J324" s="16">
        <v>7.9365079365079395E-3</v>
      </c>
      <c r="K324" s="16"/>
      <c r="L324" s="16">
        <v>1.4705882352941201E-2</v>
      </c>
      <c r="M324" s="16">
        <v>7.8125E-3</v>
      </c>
      <c r="N324" s="16"/>
      <c r="O324" s="16">
        <v>6.8493150684931503E-3</v>
      </c>
      <c r="P324" s="16">
        <v>1.6949152542372899E-2</v>
      </c>
    </row>
    <row r="325" spans="2:16" x14ac:dyDescent="0.35">
      <c r="B325" t="s">
        <v>92</v>
      </c>
      <c r="C325" s="16">
        <v>4.9242424242424199E-2</v>
      </c>
      <c r="D325" s="16">
        <v>0.13043478260869601</v>
      </c>
      <c r="E325" s="16">
        <v>0.10638297872340401</v>
      </c>
      <c r="F325" s="16">
        <v>0</v>
      </c>
      <c r="G325" s="16">
        <v>1.58730158730159E-2</v>
      </c>
      <c r="H325" s="16"/>
      <c r="I325" s="16">
        <v>7.9710144927536197E-2</v>
      </c>
      <c r="J325" s="16">
        <v>1.58730158730159E-2</v>
      </c>
      <c r="K325" s="16"/>
      <c r="L325" s="16">
        <v>2.9411764705882401E-2</v>
      </c>
      <c r="M325" s="16">
        <v>7.03125E-2</v>
      </c>
      <c r="N325" s="16"/>
      <c r="O325" s="16">
        <v>4.7945205479452101E-2</v>
      </c>
      <c r="P325" s="16">
        <v>5.0847457627118599E-2</v>
      </c>
    </row>
    <row r="326" spans="2:16" x14ac:dyDescent="0.35">
      <c r="B326" t="s">
        <v>93</v>
      </c>
      <c r="C326" s="16">
        <v>6.4393939393939406E-2</v>
      </c>
      <c r="D326" s="16">
        <v>8.6956521739130405E-2</v>
      </c>
      <c r="E326" s="16">
        <v>4.2553191489361701E-2</v>
      </c>
      <c r="F326" s="16">
        <v>8.8888888888888906E-2</v>
      </c>
      <c r="G326" s="16">
        <v>5.5555555555555601E-2</v>
      </c>
      <c r="H326" s="16"/>
      <c r="I326" s="16">
        <v>7.2463768115942004E-2</v>
      </c>
      <c r="J326" s="16">
        <v>5.5555555555555601E-2</v>
      </c>
      <c r="K326" s="16"/>
      <c r="L326" s="16">
        <v>4.4117647058823498E-2</v>
      </c>
      <c r="M326" s="16">
        <v>8.59375E-2</v>
      </c>
      <c r="N326" s="16"/>
      <c r="O326" s="16">
        <v>4.7945205479452101E-2</v>
      </c>
      <c r="P326" s="16">
        <v>8.4745762711864403E-2</v>
      </c>
    </row>
    <row r="327" spans="2:16" x14ac:dyDescent="0.35">
      <c r="B327" t="s">
        <v>94</v>
      </c>
      <c r="C327" s="16">
        <v>5.3030303030302997E-2</v>
      </c>
      <c r="D327" s="16">
        <v>0.13043478260869601</v>
      </c>
      <c r="E327" s="16">
        <v>0.10638297872340401</v>
      </c>
      <c r="F327" s="16">
        <v>6.6666666666666693E-2</v>
      </c>
      <c r="G327" s="16">
        <v>0</v>
      </c>
      <c r="H327" s="16"/>
      <c r="I327" s="16">
        <v>0.101449275362319</v>
      </c>
      <c r="J327" s="16">
        <v>0</v>
      </c>
      <c r="K327" s="16"/>
      <c r="L327" s="16">
        <v>7.3529411764705899E-2</v>
      </c>
      <c r="M327" s="16">
        <v>3.125E-2</v>
      </c>
      <c r="N327" s="16"/>
      <c r="O327" s="16">
        <v>6.1643835616438401E-2</v>
      </c>
      <c r="P327" s="16">
        <v>4.2372881355932202E-2</v>
      </c>
    </row>
    <row r="328" spans="2:16" x14ac:dyDescent="0.35">
      <c r="B328" t="s">
        <v>95</v>
      </c>
      <c r="C328" s="16">
        <v>5.6818181818181802E-2</v>
      </c>
      <c r="D328" s="16">
        <v>0.13043478260869601</v>
      </c>
      <c r="E328" s="16">
        <v>4.2553191489361701E-2</v>
      </c>
      <c r="F328" s="16">
        <v>2.2222222222222199E-2</v>
      </c>
      <c r="G328" s="16">
        <v>4.7619047619047603E-2</v>
      </c>
      <c r="H328" s="16"/>
      <c r="I328" s="16">
        <v>6.5217391304347797E-2</v>
      </c>
      <c r="J328" s="16">
        <v>4.7619047619047603E-2</v>
      </c>
      <c r="K328" s="16"/>
      <c r="L328" s="16">
        <v>5.1470588235294101E-2</v>
      </c>
      <c r="M328" s="16">
        <v>6.25E-2</v>
      </c>
      <c r="N328" s="16"/>
      <c r="O328" s="16">
        <v>6.1643835616438401E-2</v>
      </c>
      <c r="P328" s="16">
        <v>5.0847457627118599E-2</v>
      </c>
    </row>
    <row r="329" spans="2:16" x14ac:dyDescent="0.35">
      <c r="B329" t="s">
        <v>96</v>
      </c>
      <c r="C329" s="16">
        <v>0.140151515151515</v>
      </c>
      <c r="D329" s="16">
        <v>0.15217391304347799</v>
      </c>
      <c r="E329" s="16">
        <v>0.14893617021276601</v>
      </c>
      <c r="F329" s="16">
        <v>0.133333333333333</v>
      </c>
      <c r="G329" s="16">
        <v>0.134920634920635</v>
      </c>
      <c r="H329" s="16"/>
      <c r="I329" s="16">
        <v>0.14492753623188401</v>
      </c>
      <c r="J329" s="16">
        <v>0.134920634920635</v>
      </c>
      <c r="K329" s="16"/>
      <c r="L329" s="16">
        <v>0.14705882352941199</v>
      </c>
      <c r="M329" s="16">
        <v>0.1328125</v>
      </c>
      <c r="N329" s="16"/>
      <c r="O329" s="16">
        <v>0.10958904109589</v>
      </c>
      <c r="P329" s="16">
        <v>0.177966101694915</v>
      </c>
    </row>
    <row r="330" spans="2:16" x14ac:dyDescent="0.35">
      <c r="B330" t="s">
        <v>97</v>
      </c>
      <c r="C330" s="16">
        <v>0.13636363636363599</v>
      </c>
      <c r="D330" s="16">
        <v>6.5217391304347797E-2</v>
      </c>
      <c r="E330" s="16">
        <v>0.12765957446808501</v>
      </c>
      <c r="F330" s="16">
        <v>0.17777777777777801</v>
      </c>
      <c r="G330" s="16">
        <v>0.15079365079365101</v>
      </c>
      <c r="H330" s="16"/>
      <c r="I330" s="16">
        <v>0.123188405797101</v>
      </c>
      <c r="J330" s="16">
        <v>0.15079365079365101</v>
      </c>
      <c r="K330" s="16"/>
      <c r="L330" s="16">
        <v>0.14705882352941199</v>
      </c>
      <c r="M330" s="16">
        <v>0.125</v>
      </c>
      <c r="N330" s="16"/>
      <c r="O330" s="16">
        <v>0.164383561643836</v>
      </c>
      <c r="P330" s="16">
        <v>0.101694915254237</v>
      </c>
    </row>
    <row r="331" spans="2:16" x14ac:dyDescent="0.35">
      <c r="B331" t="s">
        <v>98</v>
      </c>
      <c r="C331" s="16">
        <v>0.17803030303030301</v>
      </c>
      <c r="D331" s="16">
        <v>0.15217391304347799</v>
      </c>
      <c r="E331" s="16">
        <v>0.14893617021276601</v>
      </c>
      <c r="F331" s="16">
        <v>0.17777777777777801</v>
      </c>
      <c r="G331" s="16">
        <v>0.19841269841269801</v>
      </c>
      <c r="H331" s="16"/>
      <c r="I331" s="16">
        <v>0.15942028985507201</v>
      </c>
      <c r="J331" s="16">
        <v>0.19841269841269801</v>
      </c>
      <c r="K331" s="16"/>
      <c r="L331" s="16">
        <v>0.13970588235294101</v>
      </c>
      <c r="M331" s="16">
        <v>0.21875</v>
      </c>
      <c r="N331" s="16"/>
      <c r="O331" s="16">
        <v>0.21232876712328799</v>
      </c>
      <c r="P331" s="16">
        <v>0.13559322033898299</v>
      </c>
    </row>
    <row r="332" spans="2:16" x14ac:dyDescent="0.35">
      <c r="B332" t="s">
        <v>99</v>
      </c>
      <c r="C332" s="16">
        <v>7.1969696969697003E-2</v>
      </c>
      <c r="D332" s="16">
        <v>2.1739130434782601E-2</v>
      </c>
      <c r="E332" s="16">
        <v>8.5106382978723402E-2</v>
      </c>
      <c r="F332" s="16">
        <v>6.6666666666666693E-2</v>
      </c>
      <c r="G332" s="16">
        <v>8.7301587301587297E-2</v>
      </c>
      <c r="H332" s="16"/>
      <c r="I332" s="16">
        <v>5.7971014492753603E-2</v>
      </c>
      <c r="J332" s="16">
        <v>8.7301587301587297E-2</v>
      </c>
      <c r="K332" s="16"/>
      <c r="L332" s="16">
        <v>0.110294117647059</v>
      </c>
      <c r="M332" s="16">
        <v>3.125E-2</v>
      </c>
      <c r="N332" s="16"/>
      <c r="O332" s="16">
        <v>4.1095890410958902E-2</v>
      </c>
      <c r="P332" s="16">
        <v>0.110169491525424</v>
      </c>
    </row>
    <row r="333" spans="2:16" x14ac:dyDescent="0.35">
      <c r="B333" t="s">
        <v>169</v>
      </c>
      <c r="C333" s="16">
        <v>0.17803030303030301</v>
      </c>
      <c r="D333" s="16">
        <v>0</v>
      </c>
      <c r="E333" s="16">
        <v>8.5106382978723402E-2</v>
      </c>
      <c r="F333" s="16">
        <v>0.22222222222222199</v>
      </c>
      <c r="G333" s="16">
        <v>0.26190476190476197</v>
      </c>
      <c r="H333" s="16"/>
      <c r="I333" s="16">
        <v>0.101449275362319</v>
      </c>
      <c r="J333" s="16">
        <v>0.26190476190476197</v>
      </c>
      <c r="K333" s="16"/>
      <c r="L333" s="16">
        <v>0.16911764705882401</v>
      </c>
      <c r="M333" s="16">
        <v>0.1875</v>
      </c>
      <c r="N333" s="16"/>
      <c r="O333" s="16">
        <v>0.184931506849315</v>
      </c>
      <c r="P333" s="16">
        <v>0.169491525423729</v>
      </c>
    </row>
    <row r="334" spans="2:16" x14ac:dyDescent="0.35">
      <c r="B334" t="s">
        <v>77</v>
      </c>
      <c r="C334" s="16">
        <v>3.7878787878787902E-3</v>
      </c>
      <c r="D334" s="16">
        <v>0</v>
      </c>
      <c r="E334" s="16">
        <v>0</v>
      </c>
      <c r="F334" s="16">
        <v>2.2222222222222199E-2</v>
      </c>
      <c r="G334" s="16">
        <v>0</v>
      </c>
      <c r="H334" s="16"/>
      <c r="I334" s="16">
        <v>7.2463768115942004E-3</v>
      </c>
      <c r="J334" s="16">
        <v>0</v>
      </c>
      <c r="K334" s="16"/>
      <c r="L334" s="16">
        <v>0</v>
      </c>
      <c r="M334" s="16">
        <v>7.8125E-3</v>
      </c>
      <c r="N334" s="16"/>
      <c r="O334" s="16">
        <v>6.8493150684931503E-3</v>
      </c>
      <c r="P334" s="16">
        <v>0</v>
      </c>
    </row>
    <row r="335" spans="2:16" x14ac:dyDescent="0.35">
      <c r="C335" s="16"/>
      <c r="D335" s="16"/>
      <c r="E335" s="16"/>
      <c r="F335" s="16"/>
      <c r="G335" s="16"/>
      <c r="H335" s="16"/>
      <c r="I335" s="16"/>
      <c r="J335" s="16"/>
      <c r="K335" s="16"/>
      <c r="L335" s="16"/>
      <c r="M335" s="16"/>
      <c r="N335" s="16"/>
      <c r="O335" s="16"/>
      <c r="P335" s="16"/>
    </row>
    <row r="336" spans="2:16" x14ac:dyDescent="0.35">
      <c r="B336" s="6" t="s">
        <v>178</v>
      </c>
      <c r="C336" s="16"/>
      <c r="D336" s="16"/>
      <c r="E336" s="16"/>
      <c r="F336" s="16"/>
      <c r="G336" s="16"/>
      <c r="H336" s="16"/>
      <c r="I336" s="16"/>
      <c r="J336" s="16"/>
      <c r="K336" s="16"/>
      <c r="L336" s="16"/>
      <c r="M336" s="16"/>
      <c r="N336" s="16"/>
      <c r="O336" s="16"/>
      <c r="P336" s="16"/>
    </row>
    <row r="337" spans="2:16" x14ac:dyDescent="0.35">
      <c r="B337" s="22" t="s">
        <v>35</v>
      </c>
      <c r="C337" s="16"/>
      <c r="D337" s="16"/>
      <c r="E337" s="16"/>
      <c r="F337" s="16"/>
      <c r="G337" s="16"/>
      <c r="H337" s="16"/>
      <c r="I337" s="16"/>
      <c r="J337" s="16"/>
      <c r="K337" s="16"/>
      <c r="L337" s="16"/>
      <c r="M337" s="16"/>
      <c r="N337" s="16"/>
      <c r="O337" s="16"/>
      <c r="P337" s="16"/>
    </row>
    <row r="338" spans="2:16" x14ac:dyDescent="0.35">
      <c r="B338" t="s">
        <v>171</v>
      </c>
      <c r="C338" s="16">
        <v>0.22727272727272699</v>
      </c>
      <c r="D338" s="16">
        <v>0</v>
      </c>
      <c r="E338" s="16">
        <v>0.10638297872340401</v>
      </c>
      <c r="F338" s="16">
        <v>0.31111111111111101</v>
      </c>
      <c r="G338" s="16">
        <v>0.32539682539682502</v>
      </c>
      <c r="H338" s="16"/>
      <c r="I338" s="16">
        <v>0.13768115942028999</v>
      </c>
      <c r="J338" s="16">
        <v>0.32539682539682502</v>
      </c>
      <c r="K338" s="16"/>
      <c r="L338" s="16">
        <v>0.25</v>
      </c>
      <c r="M338" s="16">
        <v>0.203125</v>
      </c>
      <c r="N338" s="16"/>
      <c r="O338" s="16">
        <v>0.25342465753424698</v>
      </c>
      <c r="P338" s="16">
        <v>0.194915254237288</v>
      </c>
    </row>
    <row r="339" spans="2:16" x14ac:dyDescent="0.35">
      <c r="B339" t="s">
        <v>172</v>
      </c>
      <c r="C339" s="16">
        <v>0.32575757575757602</v>
      </c>
      <c r="D339" s="16">
        <v>0.23913043478260901</v>
      </c>
      <c r="E339" s="16">
        <v>0.170212765957447</v>
      </c>
      <c r="F339" s="16">
        <v>0.28888888888888897</v>
      </c>
      <c r="G339" s="16">
        <v>0.42857142857142899</v>
      </c>
      <c r="H339" s="16"/>
      <c r="I339" s="16">
        <v>0.231884057971014</v>
      </c>
      <c r="J339" s="16">
        <v>0.42857142857142899</v>
      </c>
      <c r="K339" s="16"/>
      <c r="L339" s="16">
        <v>0.29411764705882398</v>
      </c>
      <c r="M339" s="16">
        <v>0.359375</v>
      </c>
      <c r="N339" s="16"/>
      <c r="O339" s="16">
        <v>0.31506849315068503</v>
      </c>
      <c r="P339" s="16">
        <v>0.338983050847458</v>
      </c>
    </row>
    <row r="340" spans="2:16" x14ac:dyDescent="0.35">
      <c r="B340" t="s">
        <v>173</v>
      </c>
      <c r="C340" s="16">
        <v>0.204545454545455</v>
      </c>
      <c r="D340" s="16">
        <v>0.26086956521739102</v>
      </c>
      <c r="E340" s="16">
        <v>0.40425531914893598</v>
      </c>
      <c r="F340" s="16">
        <v>0.155555555555556</v>
      </c>
      <c r="G340" s="16">
        <v>0.126984126984127</v>
      </c>
      <c r="H340" s="16"/>
      <c r="I340" s="16">
        <v>0.27536231884057999</v>
      </c>
      <c r="J340" s="16">
        <v>0.126984126984127</v>
      </c>
      <c r="K340" s="16"/>
      <c r="L340" s="16">
        <v>0.20588235294117599</v>
      </c>
      <c r="M340" s="16">
        <v>0.203125</v>
      </c>
      <c r="N340" s="16"/>
      <c r="O340" s="16">
        <v>0.21232876712328799</v>
      </c>
      <c r="P340" s="16">
        <v>0.194915254237288</v>
      </c>
    </row>
    <row r="341" spans="2:16" x14ac:dyDescent="0.35">
      <c r="B341" t="s">
        <v>174</v>
      </c>
      <c r="C341" s="16">
        <v>0.16666666666666699</v>
      </c>
      <c r="D341" s="16">
        <v>0.41304347826087001</v>
      </c>
      <c r="E341" s="16">
        <v>0.19148936170212799</v>
      </c>
      <c r="F341" s="16">
        <v>0.155555555555556</v>
      </c>
      <c r="G341" s="16">
        <v>7.1428571428571397E-2</v>
      </c>
      <c r="H341" s="16"/>
      <c r="I341" s="16">
        <v>0.25362318840579701</v>
      </c>
      <c r="J341" s="16">
        <v>7.1428571428571397E-2</v>
      </c>
      <c r="K341" s="16"/>
      <c r="L341" s="16">
        <v>0.16911764705882401</v>
      </c>
      <c r="M341" s="16">
        <v>0.1640625</v>
      </c>
      <c r="N341" s="16"/>
      <c r="O341" s="16">
        <v>0.14383561643835599</v>
      </c>
      <c r="P341" s="16">
        <v>0.194915254237288</v>
      </c>
    </row>
    <row r="342" spans="2:16" x14ac:dyDescent="0.35">
      <c r="B342" t="s">
        <v>175</v>
      </c>
      <c r="C342" s="16">
        <v>5.6818181818181802E-2</v>
      </c>
      <c r="D342" s="16">
        <v>8.6956521739130405E-2</v>
      </c>
      <c r="E342" s="16">
        <v>8.5106382978723402E-2</v>
      </c>
      <c r="F342" s="16">
        <v>6.6666666666666693E-2</v>
      </c>
      <c r="G342" s="16">
        <v>3.1746031746031703E-2</v>
      </c>
      <c r="H342" s="16"/>
      <c r="I342" s="16">
        <v>7.9710144927536197E-2</v>
      </c>
      <c r="J342" s="16">
        <v>3.1746031746031703E-2</v>
      </c>
      <c r="K342" s="16"/>
      <c r="L342" s="16">
        <v>6.6176470588235295E-2</v>
      </c>
      <c r="M342" s="16">
        <v>4.6875E-2</v>
      </c>
      <c r="N342" s="16"/>
      <c r="O342" s="16">
        <v>4.7945205479452101E-2</v>
      </c>
      <c r="P342" s="16">
        <v>6.7796610169491497E-2</v>
      </c>
    </row>
    <row r="343" spans="2:16" x14ac:dyDescent="0.35">
      <c r="B343" t="s">
        <v>77</v>
      </c>
      <c r="C343" s="16">
        <v>1.8939393939393898E-2</v>
      </c>
      <c r="D343" s="16">
        <v>0</v>
      </c>
      <c r="E343" s="16">
        <v>4.2553191489361701E-2</v>
      </c>
      <c r="F343" s="16">
        <v>2.2222222222222199E-2</v>
      </c>
      <c r="G343" s="16">
        <v>1.58730158730159E-2</v>
      </c>
      <c r="H343" s="16"/>
      <c r="I343" s="16">
        <v>2.1739130434782601E-2</v>
      </c>
      <c r="J343" s="16">
        <v>1.58730158730159E-2</v>
      </c>
      <c r="K343" s="16"/>
      <c r="L343" s="16">
        <v>1.4705882352941201E-2</v>
      </c>
      <c r="M343" s="16">
        <v>2.34375E-2</v>
      </c>
      <c r="N343" s="16"/>
      <c r="O343" s="16">
        <v>2.7397260273972601E-2</v>
      </c>
      <c r="P343" s="16">
        <v>8.4745762711864406E-3</v>
      </c>
    </row>
    <row r="344" spans="2:16" x14ac:dyDescent="0.35">
      <c r="C344" s="16"/>
      <c r="D344" s="16"/>
      <c r="E344" s="16"/>
      <c r="F344" s="16"/>
      <c r="G344" s="16"/>
      <c r="H344" s="16"/>
      <c r="I344" s="16"/>
      <c r="J344" s="16"/>
      <c r="K344" s="16"/>
      <c r="L344" s="16"/>
      <c r="M344" s="16"/>
      <c r="N344" s="16"/>
      <c r="O344" s="16"/>
      <c r="P344" s="16"/>
    </row>
    <row r="345" spans="2:16" x14ac:dyDescent="0.35">
      <c r="B345" s="6" t="s">
        <v>185</v>
      </c>
      <c r="C345" s="16"/>
      <c r="D345" s="16"/>
      <c r="E345" s="16"/>
      <c r="F345" s="16"/>
      <c r="G345" s="16"/>
      <c r="H345" s="16"/>
      <c r="I345" s="16"/>
      <c r="J345" s="16"/>
      <c r="K345" s="16"/>
      <c r="L345" s="16"/>
      <c r="M345" s="16"/>
      <c r="N345" s="16"/>
      <c r="O345" s="16"/>
      <c r="P345" s="16"/>
    </row>
    <row r="346" spans="2:16" x14ac:dyDescent="0.35">
      <c r="B346" s="22" t="s">
        <v>35</v>
      </c>
      <c r="C346" s="16"/>
      <c r="D346" s="16"/>
      <c r="E346" s="16"/>
      <c r="F346" s="16"/>
      <c r="G346" s="16"/>
      <c r="H346" s="16"/>
      <c r="I346" s="16"/>
      <c r="J346" s="16"/>
      <c r="K346" s="16"/>
      <c r="L346" s="16"/>
      <c r="M346" s="16"/>
      <c r="N346" s="16"/>
      <c r="O346" s="16"/>
      <c r="P346" s="16"/>
    </row>
    <row r="347" spans="2:16" x14ac:dyDescent="0.35">
      <c r="B347" t="s">
        <v>179</v>
      </c>
      <c r="C347" s="16">
        <v>0.46590909090909099</v>
      </c>
      <c r="D347" s="16">
        <v>0.19565217391304299</v>
      </c>
      <c r="E347" s="16">
        <v>0.36170212765957399</v>
      </c>
      <c r="F347" s="16">
        <v>0.48888888888888898</v>
      </c>
      <c r="G347" s="16">
        <v>0.59523809523809501</v>
      </c>
      <c r="H347" s="16"/>
      <c r="I347" s="16">
        <v>0.34782608695652201</v>
      </c>
      <c r="J347" s="16">
        <v>0.59523809523809501</v>
      </c>
      <c r="K347" s="16"/>
      <c r="L347" s="16">
        <v>0.47794117647058798</v>
      </c>
      <c r="M347" s="16">
        <v>0.453125</v>
      </c>
      <c r="N347" s="16"/>
      <c r="O347" s="16">
        <v>0.48630136986301398</v>
      </c>
      <c r="P347" s="16">
        <v>0.44067796610169502</v>
      </c>
    </row>
    <row r="348" spans="2:16" x14ac:dyDescent="0.35">
      <c r="B348" t="s">
        <v>180</v>
      </c>
      <c r="C348" s="16">
        <v>0.39772727272727298</v>
      </c>
      <c r="D348" s="16">
        <v>0.39130434782608697</v>
      </c>
      <c r="E348" s="16">
        <v>0.42553191489361702</v>
      </c>
      <c r="F348" s="16">
        <v>0.422222222222222</v>
      </c>
      <c r="G348" s="16">
        <v>0.38095238095238099</v>
      </c>
      <c r="H348" s="16"/>
      <c r="I348" s="16">
        <v>0.41304347826087001</v>
      </c>
      <c r="J348" s="16">
        <v>0.38095238095238099</v>
      </c>
      <c r="K348" s="16"/>
      <c r="L348" s="16">
        <v>0.38235294117647101</v>
      </c>
      <c r="M348" s="16">
        <v>0.4140625</v>
      </c>
      <c r="N348" s="16"/>
      <c r="O348" s="16">
        <v>0.36986301369863001</v>
      </c>
      <c r="P348" s="16">
        <v>0.43220338983050799</v>
      </c>
    </row>
    <row r="349" spans="2:16" x14ac:dyDescent="0.35">
      <c r="B349" t="s">
        <v>181</v>
      </c>
      <c r="C349" s="16">
        <v>9.4696969696969696E-2</v>
      </c>
      <c r="D349" s="16">
        <v>0.282608695652174</v>
      </c>
      <c r="E349" s="16">
        <v>0.14893617021276601</v>
      </c>
      <c r="F349" s="16">
        <v>4.4444444444444398E-2</v>
      </c>
      <c r="G349" s="16">
        <v>2.3809523809523801E-2</v>
      </c>
      <c r="H349" s="16"/>
      <c r="I349" s="16">
        <v>0.15942028985507201</v>
      </c>
      <c r="J349" s="16">
        <v>2.3809523809523801E-2</v>
      </c>
      <c r="K349" s="16"/>
      <c r="L349" s="16">
        <v>9.5588235294117599E-2</v>
      </c>
      <c r="M349" s="16">
        <v>9.375E-2</v>
      </c>
      <c r="N349" s="16"/>
      <c r="O349" s="16">
        <v>0.102739726027397</v>
      </c>
      <c r="P349" s="16">
        <v>8.4745762711864403E-2</v>
      </c>
    </row>
    <row r="350" spans="2:16" x14ac:dyDescent="0.35">
      <c r="B350" t="s">
        <v>182</v>
      </c>
      <c r="C350" s="16">
        <v>3.4090909090909102E-2</v>
      </c>
      <c r="D350" s="16">
        <v>0.13043478260869601</v>
      </c>
      <c r="E350" s="16">
        <v>4.2553191489361701E-2</v>
      </c>
      <c r="F350" s="16">
        <v>2.2222222222222199E-2</v>
      </c>
      <c r="G350" s="16">
        <v>0</v>
      </c>
      <c r="H350" s="16"/>
      <c r="I350" s="16">
        <v>6.5217391304347797E-2</v>
      </c>
      <c r="J350" s="16">
        <v>0</v>
      </c>
      <c r="K350" s="16"/>
      <c r="L350" s="16">
        <v>3.6764705882352901E-2</v>
      </c>
      <c r="M350" s="16">
        <v>3.125E-2</v>
      </c>
      <c r="N350" s="16"/>
      <c r="O350" s="16">
        <v>2.7397260273972601E-2</v>
      </c>
      <c r="P350" s="16">
        <v>4.2372881355932202E-2</v>
      </c>
    </row>
    <row r="351" spans="2:16" x14ac:dyDescent="0.35">
      <c r="B351" t="s">
        <v>77</v>
      </c>
      <c r="C351" s="16">
        <v>7.5757575757575803E-3</v>
      </c>
      <c r="D351" s="16">
        <v>0</v>
      </c>
      <c r="E351" s="16">
        <v>2.1276595744680899E-2</v>
      </c>
      <c r="F351" s="16">
        <v>2.2222222222222199E-2</v>
      </c>
      <c r="G351" s="16">
        <v>0</v>
      </c>
      <c r="H351" s="16"/>
      <c r="I351" s="16">
        <v>1.4492753623188401E-2</v>
      </c>
      <c r="J351" s="16">
        <v>0</v>
      </c>
      <c r="K351" s="16"/>
      <c r="L351" s="16">
        <v>7.3529411764705899E-3</v>
      </c>
      <c r="M351" s="16">
        <v>7.8125E-3</v>
      </c>
      <c r="N351" s="16"/>
      <c r="O351" s="16">
        <v>1.3698630136986301E-2</v>
      </c>
      <c r="P351" s="16">
        <v>0</v>
      </c>
    </row>
    <row r="352" spans="2:16" x14ac:dyDescent="0.35">
      <c r="B352" t="s">
        <v>183</v>
      </c>
      <c r="C352" s="16">
        <v>0.86363636363636398</v>
      </c>
      <c r="D352" s="16">
        <v>0.58695652173913004</v>
      </c>
      <c r="E352" s="16">
        <v>0.78723404255319196</v>
      </c>
      <c r="F352" s="16">
        <v>0.91111111111111098</v>
      </c>
      <c r="G352" s="16">
        <v>0.97619047619047605</v>
      </c>
      <c r="H352" s="16"/>
      <c r="I352" s="16">
        <v>0.76086956521739102</v>
      </c>
      <c r="J352" s="16">
        <v>0.97619047619047605</v>
      </c>
      <c r="K352" s="16"/>
      <c r="L352" s="16">
        <v>0.86029411764705899</v>
      </c>
      <c r="M352" s="16">
        <v>0.8671875</v>
      </c>
      <c r="N352" s="16"/>
      <c r="O352" s="16">
        <v>0.85616438356164404</v>
      </c>
      <c r="P352" s="16">
        <v>0.87288135593220295</v>
      </c>
    </row>
    <row r="353" spans="2:16" x14ac:dyDescent="0.35">
      <c r="B353" t="s">
        <v>184</v>
      </c>
      <c r="C353" s="16">
        <v>-0.85606060606060597</v>
      </c>
      <c r="D353" s="16">
        <v>-0.58695652173913004</v>
      </c>
      <c r="E353" s="16">
        <v>-0.76595744680851097</v>
      </c>
      <c r="F353" s="16">
        <v>-0.88888888888888895</v>
      </c>
      <c r="G353" s="16">
        <v>-0.97619047619047605</v>
      </c>
      <c r="H353" s="16"/>
      <c r="I353" s="16">
        <v>-0.74637681159420299</v>
      </c>
      <c r="J353" s="16">
        <v>-0.97619047619047605</v>
      </c>
      <c r="K353" s="16"/>
      <c r="L353" s="16">
        <v>-0.85294117647058798</v>
      </c>
      <c r="M353" s="16">
        <v>-0.859375</v>
      </c>
      <c r="N353" s="16"/>
      <c r="O353" s="16">
        <v>-0.84246575342465801</v>
      </c>
      <c r="P353" s="16">
        <v>-0.87288135593220295</v>
      </c>
    </row>
    <row r="354" spans="2:16" x14ac:dyDescent="0.35">
      <c r="C354" s="16"/>
      <c r="D354" s="16"/>
      <c r="E354" s="16"/>
      <c r="F354" s="16"/>
      <c r="G354" s="16"/>
      <c r="H354" s="16"/>
      <c r="I354" s="16"/>
      <c r="J354" s="16"/>
      <c r="K354" s="16"/>
      <c r="L354" s="16"/>
      <c r="M354" s="16"/>
      <c r="N354" s="16"/>
      <c r="O354" s="16"/>
      <c r="P354" s="16"/>
    </row>
    <row r="355" spans="2:16" x14ac:dyDescent="0.35">
      <c r="B355" s="6" t="s">
        <v>195</v>
      </c>
      <c r="C355" s="16"/>
      <c r="D355" s="16"/>
      <c r="E355" s="16"/>
      <c r="F355" s="16"/>
      <c r="G355" s="16"/>
      <c r="H355" s="16"/>
      <c r="I355" s="16"/>
      <c r="J355" s="16"/>
      <c r="K355" s="16"/>
      <c r="L355" s="16"/>
      <c r="M355" s="16"/>
      <c r="N355" s="16"/>
      <c r="O355" s="16"/>
      <c r="P355" s="16"/>
    </row>
    <row r="356" spans="2:16" x14ac:dyDescent="0.35">
      <c r="B356" s="22" t="s">
        <v>35</v>
      </c>
      <c r="C356" s="16"/>
      <c r="D356" s="16"/>
      <c r="E356" s="16"/>
      <c r="F356" s="16"/>
      <c r="G356" s="16"/>
      <c r="H356" s="16"/>
      <c r="I356" s="16"/>
      <c r="J356" s="16"/>
      <c r="K356" s="16"/>
      <c r="L356" s="16"/>
      <c r="M356" s="16"/>
      <c r="N356" s="16"/>
      <c r="O356" s="16"/>
      <c r="P356" s="16"/>
    </row>
    <row r="357" spans="2:16" x14ac:dyDescent="0.35">
      <c r="B357" t="s">
        <v>186</v>
      </c>
      <c r="C357" s="16">
        <v>0.62121212121212099</v>
      </c>
      <c r="D357" s="16">
        <v>0.54347826086956497</v>
      </c>
      <c r="E357" s="16">
        <v>0.57446808510638303</v>
      </c>
      <c r="F357" s="16">
        <v>0.62222222222222201</v>
      </c>
      <c r="G357" s="16">
        <v>0.66666666666666696</v>
      </c>
      <c r="H357" s="16"/>
      <c r="I357" s="16">
        <v>0.57971014492753603</v>
      </c>
      <c r="J357" s="16">
        <v>0.66666666666666696</v>
      </c>
      <c r="K357" s="16"/>
      <c r="L357" s="16">
        <v>0.61029411764705899</v>
      </c>
      <c r="M357" s="16">
        <v>0.6328125</v>
      </c>
      <c r="N357" s="16"/>
      <c r="O357" s="16">
        <v>0.62328767123287698</v>
      </c>
      <c r="P357" s="16">
        <v>0.61864406779660996</v>
      </c>
    </row>
    <row r="358" spans="2:16" x14ac:dyDescent="0.35">
      <c r="B358" t="s">
        <v>187</v>
      </c>
      <c r="C358" s="16">
        <v>0.42803030303030298</v>
      </c>
      <c r="D358" s="16">
        <v>0.282608695652174</v>
      </c>
      <c r="E358" s="16">
        <v>0.29787234042553201</v>
      </c>
      <c r="F358" s="16">
        <v>0.46666666666666701</v>
      </c>
      <c r="G358" s="16">
        <v>0.51587301587301604</v>
      </c>
      <c r="H358" s="16"/>
      <c r="I358" s="16">
        <v>0.34782608695652201</v>
      </c>
      <c r="J358" s="16">
        <v>0.51587301587301604</v>
      </c>
      <c r="K358" s="16"/>
      <c r="L358" s="16">
        <v>0.46323529411764702</v>
      </c>
      <c r="M358" s="16">
        <v>0.390625</v>
      </c>
      <c r="N358" s="16"/>
      <c r="O358" s="16">
        <v>0.41095890410958902</v>
      </c>
      <c r="P358" s="16">
        <v>0.44915254237288099</v>
      </c>
    </row>
    <row r="359" spans="2:16" x14ac:dyDescent="0.35">
      <c r="B359" t="s">
        <v>188</v>
      </c>
      <c r="C359" s="16">
        <v>0.31818181818181801</v>
      </c>
      <c r="D359" s="16">
        <v>0.173913043478261</v>
      </c>
      <c r="E359" s="16">
        <v>0.319148936170213</v>
      </c>
      <c r="F359" s="16">
        <v>0.133333333333333</v>
      </c>
      <c r="G359" s="16">
        <v>0.43650793650793701</v>
      </c>
      <c r="H359" s="16"/>
      <c r="I359" s="16">
        <v>0.21014492753623201</v>
      </c>
      <c r="J359" s="16">
        <v>0.43650793650793701</v>
      </c>
      <c r="K359" s="16"/>
      <c r="L359" s="16">
        <v>0.316176470588235</v>
      </c>
      <c r="M359" s="16">
        <v>0.3203125</v>
      </c>
      <c r="N359" s="16"/>
      <c r="O359" s="16">
        <v>0.27397260273972601</v>
      </c>
      <c r="P359" s="16">
        <v>0.37288135593220301</v>
      </c>
    </row>
    <row r="360" spans="2:16" x14ac:dyDescent="0.35">
      <c r="B360" t="s">
        <v>189</v>
      </c>
      <c r="C360" s="16">
        <v>0.26893939393939398</v>
      </c>
      <c r="D360" s="16">
        <v>0.15217391304347799</v>
      </c>
      <c r="E360" s="16">
        <v>0.319148936170213</v>
      </c>
      <c r="F360" s="16">
        <v>0.44444444444444398</v>
      </c>
      <c r="G360" s="16">
        <v>0.23015873015873001</v>
      </c>
      <c r="H360" s="16"/>
      <c r="I360" s="16">
        <v>0.30434782608695699</v>
      </c>
      <c r="J360" s="16">
        <v>0.23015873015873001</v>
      </c>
      <c r="K360" s="16"/>
      <c r="L360" s="16">
        <v>0.24264705882352899</v>
      </c>
      <c r="M360" s="16">
        <v>0.296875</v>
      </c>
      <c r="N360" s="16"/>
      <c r="O360" s="16">
        <v>0.29452054794520499</v>
      </c>
      <c r="P360" s="16">
        <v>0.23728813559322001</v>
      </c>
    </row>
    <row r="361" spans="2:16" x14ac:dyDescent="0.35">
      <c r="B361" t="s">
        <v>190</v>
      </c>
      <c r="C361" s="16">
        <v>0.25</v>
      </c>
      <c r="D361" s="16">
        <v>0.282608695652174</v>
      </c>
      <c r="E361" s="16">
        <v>0.21276595744680901</v>
      </c>
      <c r="F361" s="16">
        <v>0.133333333333333</v>
      </c>
      <c r="G361" s="16">
        <v>0.293650793650794</v>
      </c>
      <c r="H361" s="16"/>
      <c r="I361" s="16">
        <v>0.21014492753623201</v>
      </c>
      <c r="J361" s="16">
        <v>0.293650793650794</v>
      </c>
      <c r="K361" s="16"/>
      <c r="L361" s="16">
        <v>0.23529411764705899</v>
      </c>
      <c r="M361" s="16">
        <v>0.265625</v>
      </c>
      <c r="N361" s="16"/>
      <c r="O361" s="16">
        <v>0.232876712328767</v>
      </c>
      <c r="P361" s="16">
        <v>0.27118644067796599</v>
      </c>
    </row>
    <row r="362" spans="2:16" x14ac:dyDescent="0.35">
      <c r="B362" t="s">
        <v>191</v>
      </c>
      <c r="C362" s="16">
        <v>0.23863636363636401</v>
      </c>
      <c r="D362" s="16">
        <v>0.108695652173913</v>
      </c>
      <c r="E362" s="16">
        <v>0.29787234042553201</v>
      </c>
      <c r="F362" s="16">
        <v>0.33333333333333298</v>
      </c>
      <c r="G362" s="16">
        <v>0.23015873015873001</v>
      </c>
      <c r="H362" s="16"/>
      <c r="I362" s="16">
        <v>0.24637681159420299</v>
      </c>
      <c r="J362" s="16">
        <v>0.23015873015873001</v>
      </c>
      <c r="K362" s="16"/>
      <c r="L362" s="16">
        <v>0.19852941176470601</v>
      </c>
      <c r="M362" s="16">
        <v>0.28125</v>
      </c>
      <c r="N362" s="16"/>
      <c r="O362" s="16">
        <v>0.219178082191781</v>
      </c>
      <c r="P362" s="16">
        <v>0.26271186440678002</v>
      </c>
    </row>
    <row r="363" spans="2:16" x14ac:dyDescent="0.35">
      <c r="B363" t="s">
        <v>192</v>
      </c>
      <c r="C363" s="16">
        <v>0.170454545454545</v>
      </c>
      <c r="D363" s="16">
        <v>6.5217391304347797E-2</v>
      </c>
      <c r="E363" s="16">
        <v>0.21276595744680901</v>
      </c>
      <c r="F363" s="16">
        <v>0.31111111111111101</v>
      </c>
      <c r="G363" s="16">
        <v>0.14285714285714299</v>
      </c>
      <c r="H363" s="16"/>
      <c r="I363" s="16">
        <v>0.19565217391304299</v>
      </c>
      <c r="J363" s="16">
        <v>0.14285714285714299</v>
      </c>
      <c r="K363" s="16"/>
      <c r="L363" s="16">
        <v>0.161764705882353</v>
      </c>
      <c r="M363" s="16">
        <v>0.1796875</v>
      </c>
      <c r="N363" s="16"/>
      <c r="O363" s="16">
        <v>0.17808219178082199</v>
      </c>
      <c r="P363" s="16">
        <v>0.161016949152542</v>
      </c>
    </row>
    <row r="364" spans="2:16" x14ac:dyDescent="0.35">
      <c r="B364" t="s">
        <v>193</v>
      </c>
      <c r="C364" s="16">
        <v>0.13636363636363599</v>
      </c>
      <c r="D364" s="16">
        <v>2.1739130434782601E-2</v>
      </c>
      <c r="E364" s="16">
        <v>0.12765957446808501</v>
      </c>
      <c r="F364" s="16">
        <v>0.17777777777777801</v>
      </c>
      <c r="G364" s="16">
        <v>0.16666666666666699</v>
      </c>
      <c r="H364" s="16"/>
      <c r="I364" s="16">
        <v>0.108695652173913</v>
      </c>
      <c r="J364" s="16">
        <v>0.16666666666666699</v>
      </c>
      <c r="K364" s="16"/>
      <c r="L364" s="16">
        <v>0.154411764705882</v>
      </c>
      <c r="M364" s="16">
        <v>0.1171875</v>
      </c>
      <c r="N364" s="16"/>
      <c r="O364" s="16">
        <v>0.13013698630136999</v>
      </c>
      <c r="P364" s="16">
        <v>0.144067796610169</v>
      </c>
    </row>
    <row r="365" spans="2:16" x14ac:dyDescent="0.35">
      <c r="B365" t="s">
        <v>194</v>
      </c>
      <c r="C365" s="16">
        <v>4.1666666666666699E-2</v>
      </c>
      <c r="D365" s="16">
        <v>0.15217391304347799</v>
      </c>
      <c r="E365" s="16">
        <v>2.1276595744680899E-2</v>
      </c>
      <c r="F365" s="16">
        <v>2.2222222222222199E-2</v>
      </c>
      <c r="G365" s="16">
        <v>1.58730158730159E-2</v>
      </c>
      <c r="H365" s="16"/>
      <c r="I365" s="16">
        <v>6.5217391304347797E-2</v>
      </c>
      <c r="J365" s="16">
        <v>1.58730158730159E-2</v>
      </c>
      <c r="K365" s="16"/>
      <c r="L365" s="16">
        <v>3.6764705882352901E-2</v>
      </c>
      <c r="M365" s="16">
        <v>4.6875E-2</v>
      </c>
      <c r="N365" s="16"/>
      <c r="O365" s="16">
        <v>3.42465753424658E-2</v>
      </c>
      <c r="P365" s="16">
        <v>5.0847457627118599E-2</v>
      </c>
    </row>
    <row r="366" spans="2:16" x14ac:dyDescent="0.35">
      <c r="B366" t="s">
        <v>77</v>
      </c>
      <c r="C366" s="16">
        <v>3.7878787878787902E-3</v>
      </c>
      <c r="D366" s="16">
        <v>0</v>
      </c>
      <c r="E366" s="16">
        <v>0</v>
      </c>
      <c r="F366" s="16">
        <v>2.2222222222222199E-2</v>
      </c>
      <c r="G366" s="16">
        <v>0</v>
      </c>
      <c r="H366" s="16"/>
      <c r="I366" s="16">
        <v>7.2463768115942004E-3</v>
      </c>
      <c r="J366" s="16">
        <v>0</v>
      </c>
      <c r="K366" s="16"/>
      <c r="L366" s="16">
        <v>0</v>
      </c>
      <c r="M366" s="16">
        <v>7.8125E-3</v>
      </c>
      <c r="N366" s="16"/>
      <c r="O366" s="16">
        <v>6.8493150684931503E-3</v>
      </c>
      <c r="P366" s="16">
        <v>0</v>
      </c>
    </row>
    <row r="367" spans="2:16" x14ac:dyDescent="0.35">
      <c r="B367" t="s">
        <v>78</v>
      </c>
      <c r="C367" s="16">
        <v>7.5757575757575803E-3</v>
      </c>
      <c r="D367" s="16">
        <v>2.1739130434782601E-2</v>
      </c>
      <c r="E367" s="16">
        <v>0</v>
      </c>
      <c r="F367" s="16">
        <v>0</v>
      </c>
      <c r="G367" s="16">
        <v>7.9365079365079395E-3</v>
      </c>
      <c r="H367" s="16"/>
      <c r="I367" s="16">
        <v>7.2463768115942004E-3</v>
      </c>
      <c r="J367" s="16">
        <v>7.9365079365079395E-3</v>
      </c>
      <c r="K367" s="16"/>
      <c r="L367" s="16">
        <v>7.3529411764705899E-3</v>
      </c>
      <c r="M367" s="16">
        <v>7.8125E-3</v>
      </c>
      <c r="N367" s="16"/>
      <c r="O367" s="16">
        <v>6.8493150684931503E-3</v>
      </c>
      <c r="P367" s="16">
        <v>8.4745762711864406E-3</v>
      </c>
    </row>
    <row r="368" spans="2:16" x14ac:dyDescent="0.35">
      <c r="C368" s="16"/>
      <c r="D368" s="16"/>
      <c r="E368" s="16"/>
      <c r="F368" s="16"/>
      <c r="G368" s="16"/>
      <c r="H368" s="16"/>
      <c r="I368" s="16"/>
      <c r="J368" s="16"/>
      <c r="K368" s="16"/>
      <c r="L368" s="16"/>
      <c r="M368" s="16"/>
      <c r="N368" s="16"/>
      <c r="O368" s="16"/>
      <c r="P368" s="16"/>
    </row>
    <row r="369" spans="2:16" x14ac:dyDescent="0.35">
      <c r="B369" s="6" t="s">
        <v>202</v>
      </c>
      <c r="C369" s="16"/>
      <c r="D369" s="16"/>
      <c r="E369" s="16"/>
      <c r="F369" s="16"/>
      <c r="G369" s="16"/>
      <c r="H369" s="16"/>
      <c r="I369" s="16"/>
      <c r="J369" s="16"/>
      <c r="K369" s="16"/>
      <c r="L369" s="16"/>
      <c r="M369" s="16"/>
      <c r="N369" s="16"/>
      <c r="O369" s="16"/>
      <c r="P369" s="16"/>
    </row>
    <row r="370" spans="2:16" x14ac:dyDescent="0.35">
      <c r="B370" s="22" t="s">
        <v>35</v>
      </c>
      <c r="C370" s="16"/>
      <c r="D370" s="16"/>
      <c r="E370" s="16"/>
      <c r="F370" s="16"/>
      <c r="G370" s="16"/>
      <c r="H370" s="16"/>
      <c r="I370" s="16"/>
      <c r="J370" s="16"/>
      <c r="K370" s="16"/>
      <c r="L370" s="16"/>
      <c r="M370" s="16"/>
      <c r="N370" s="16"/>
      <c r="O370" s="16"/>
      <c r="P370" s="16"/>
    </row>
    <row r="371" spans="2:16" x14ac:dyDescent="0.35">
      <c r="B371" t="s">
        <v>196</v>
      </c>
      <c r="C371" s="16">
        <v>0.42424242424242398</v>
      </c>
      <c r="D371" s="16">
        <v>0.173913043478261</v>
      </c>
      <c r="E371" s="16">
        <v>0.29787234042553201</v>
      </c>
      <c r="F371" s="16">
        <v>0.53333333333333299</v>
      </c>
      <c r="G371" s="16">
        <v>0.52380952380952395</v>
      </c>
      <c r="H371" s="16"/>
      <c r="I371" s="16">
        <v>0.33333333333333298</v>
      </c>
      <c r="J371" s="16">
        <v>0.52380952380952395</v>
      </c>
      <c r="K371" s="16"/>
      <c r="L371" s="16">
        <v>0.433823529411765</v>
      </c>
      <c r="M371" s="16">
        <v>0.4140625</v>
      </c>
      <c r="N371" s="16"/>
      <c r="O371" s="16">
        <v>0.41095890410958902</v>
      </c>
      <c r="P371" s="16">
        <v>0.44067796610169502</v>
      </c>
    </row>
    <row r="372" spans="2:16" x14ac:dyDescent="0.35">
      <c r="B372" t="s">
        <v>197</v>
      </c>
      <c r="C372" s="16">
        <v>0.375</v>
      </c>
      <c r="D372" s="16">
        <v>0.34782608695652201</v>
      </c>
      <c r="E372" s="16">
        <v>0.40425531914893598</v>
      </c>
      <c r="F372" s="16">
        <v>0.31111111111111101</v>
      </c>
      <c r="G372" s="16">
        <v>0.39682539682539703</v>
      </c>
      <c r="H372" s="16"/>
      <c r="I372" s="16">
        <v>0.35507246376811602</v>
      </c>
      <c r="J372" s="16">
        <v>0.39682539682539703</v>
      </c>
      <c r="K372" s="16"/>
      <c r="L372" s="16">
        <v>0.36029411764705899</v>
      </c>
      <c r="M372" s="16">
        <v>0.390625</v>
      </c>
      <c r="N372" s="16"/>
      <c r="O372" s="16">
        <v>0.38356164383561597</v>
      </c>
      <c r="P372" s="16">
        <v>0.36440677966101698</v>
      </c>
    </row>
    <row r="373" spans="2:16" x14ac:dyDescent="0.35">
      <c r="B373" t="s">
        <v>198</v>
      </c>
      <c r="C373" s="16">
        <v>9.8484848484848495E-2</v>
      </c>
      <c r="D373" s="16">
        <v>0.282608695652174</v>
      </c>
      <c r="E373" s="16">
        <v>0.19148936170212799</v>
      </c>
      <c r="F373" s="16">
        <v>2.2222222222222199E-2</v>
      </c>
      <c r="G373" s="16">
        <v>2.3809523809523801E-2</v>
      </c>
      <c r="H373" s="16"/>
      <c r="I373" s="16">
        <v>0.16666666666666699</v>
      </c>
      <c r="J373" s="16">
        <v>2.3809523809523801E-2</v>
      </c>
      <c r="K373" s="16"/>
      <c r="L373" s="16">
        <v>0.110294117647059</v>
      </c>
      <c r="M373" s="16">
        <v>8.59375E-2</v>
      </c>
      <c r="N373" s="16"/>
      <c r="O373" s="16">
        <v>0.123287671232877</v>
      </c>
      <c r="P373" s="16">
        <v>6.7796610169491497E-2</v>
      </c>
    </row>
    <row r="374" spans="2:16" x14ac:dyDescent="0.35">
      <c r="B374" t="s">
        <v>199</v>
      </c>
      <c r="C374" s="16">
        <v>6.0606060606060601E-2</v>
      </c>
      <c r="D374" s="16">
        <v>6.5217391304347797E-2</v>
      </c>
      <c r="E374" s="16">
        <v>8.5106382978723402E-2</v>
      </c>
      <c r="F374" s="16">
        <v>8.8888888888888906E-2</v>
      </c>
      <c r="G374" s="16">
        <v>3.9682539682539701E-2</v>
      </c>
      <c r="H374" s="16"/>
      <c r="I374" s="16">
        <v>7.9710144927536197E-2</v>
      </c>
      <c r="J374" s="16">
        <v>3.9682539682539701E-2</v>
      </c>
      <c r="K374" s="16"/>
      <c r="L374" s="16">
        <v>6.6176470588235295E-2</v>
      </c>
      <c r="M374" s="16">
        <v>5.46875E-2</v>
      </c>
      <c r="N374" s="16"/>
      <c r="O374" s="16">
        <v>5.4794520547945202E-2</v>
      </c>
      <c r="P374" s="16">
        <v>6.7796610169491497E-2</v>
      </c>
    </row>
    <row r="375" spans="2:16" x14ac:dyDescent="0.35">
      <c r="B375" t="s">
        <v>200</v>
      </c>
      <c r="C375" s="16">
        <v>3.03030303030303E-2</v>
      </c>
      <c r="D375" s="16">
        <v>0.108695652173913</v>
      </c>
      <c r="E375" s="16">
        <v>2.1276595744680899E-2</v>
      </c>
      <c r="F375" s="16">
        <v>0</v>
      </c>
      <c r="G375" s="16">
        <v>1.58730158730159E-2</v>
      </c>
      <c r="H375" s="16"/>
      <c r="I375" s="16">
        <v>4.3478260869565202E-2</v>
      </c>
      <c r="J375" s="16">
        <v>1.58730158730159E-2</v>
      </c>
      <c r="K375" s="16"/>
      <c r="L375" s="16">
        <v>2.2058823529411801E-2</v>
      </c>
      <c r="M375" s="16">
        <v>3.90625E-2</v>
      </c>
      <c r="N375" s="16"/>
      <c r="O375" s="16">
        <v>6.8493150684931503E-3</v>
      </c>
      <c r="P375" s="16">
        <v>5.93220338983051E-2</v>
      </c>
    </row>
    <row r="376" spans="2:16" x14ac:dyDescent="0.35">
      <c r="B376" t="s">
        <v>201</v>
      </c>
      <c r="C376" s="16">
        <v>1.13636363636364E-2</v>
      </c>
      <c r="D376" s="16">
        <v>2.1739130434782601E-2</v>
      </c>
      <c r="E376" s="16">
        <v>0</v>
      </c>
      <c r="F376" s="16">
        <v>4.4444444444444398E-2</v>
      </c>
      <c r="G376" s="16">
        <v>0</v>
      </c>
      <c r="H376" s="16"/>
      <c r="I376" s="16">
        <v>2.1739130434782601E-2</v>
      </c>
      <c r="J376" s="16">
        <v>0</v>
      </c>
      <c r="K376" s="16"/>
      <c r="L376" s="16">
        <v>7.3529411764705899E-3</v>
      </c>
      <c r="M376" s="16">
        <v>1.5625E-2</v>
      </c>
      <c r="N376" s="16"/>
      <c r="O376" s="16">
        <v>2.0547945205479499E-2</v>
      </c>
      <c r="P376" s="16">
        <v>0</v>
      </c>
    </row>
    <row r="377" spans="2:16" x14ac:dyDescent="0.35">
      <c r="C377" s="16"/>
      <c r="D377" s="16"/>
      <c r="E377" s="16"/>
      <c r="F377" s="16"/>
      <c r="G377" s="16"/>
      <c r="H377" s="16"/>
      <c r="I377" s="16"/>
      <c r="J377" s="16"/>
      <c r="K377" s="16"/>
      <c r="L377" s="16"/>
      <c r="M377" s="16"/>
      <c r="N377" s="16"/>
      <c r="O377" s="16"/>
      <c r="P377" s="16"/>
    </row>
    <row r="378" spans="2:16" x14ac:dyDescent="0.35">
      <c r="B378" s="6" t="s">
        <v>203</v>
      </c>
      <c r="C378" s="16"/>
      <c r="D378" s="16"/>
      <c r="E378" s="16"/>
      <c r="F378" s="16"/>
      <c r="G378" s="16"/>
      <c r="H378" s="16"/>
      <c r="I378" s="16"/>
      <c r="J378" s="16"/>
      <c r="K378" s="16"/>
      <c r="L378" s="16"/>
      <c r="M378" s="16"/>
      <c r="N378" s="16"/>
      <c r="O378" s="16"/>
      <c r="P378" s="16"/>
    </row>
    <row r="379" spans="2:16" x14ac:dyDescent="0.35">
      <c r="B379" s="22" t="s">
        <v>35</v>
      </c>
      <c r="C379" s="16"/>
      <c r="D379" s="16"/>
      <c r="E379" s="16"/>
      <c r="F379" s="16"/>
      <c r="G379" s="16"/>
      <c r="H379" s="16"/>
      <c r="I379" s="16"/>
      <c r="J379" s="16"/>
      <c r="K379" s="16"/>
      <c r="L379" s="16"/>
      <c r="M379" s="16"/>
      <c r="N379" s="16"/>
      <c r="O379" s="16"/>
      <c r="P379" s="16"/>
    </row>
    <row r="380" spans="2:16" x14ac:dyDescent="0.35">
      <c r="B380" t="s">
        <v>38</v>
      </c>
      <c r="C380" s="16">
        <v>0.47348484848484901</v>
      </c>
      <c r="D380" s="16">
        <v>0.23913043478260901</v>
      </c>
      <c r="E380" s="16">
        <v>0.46808510638297901</v>
      </c>
      <c r="F380" s="16">
        <v>0.48888888888888898</v>
      </c>
      <c r="G380" s="16">
        <v>0.55555555555555602</v>
      </c>
      <c r="H380" s="16"/>
      <c r="I380" s="16">
        <v>0.39855072463768099</v>
      </c>
      <c r="J380" s="16">
        <v>0.55555555555555602</v>
      </c>
      <c r="K380" s="16"/>
      <c r="L380" s="16">
        <v>0.42647058823529399</v>
      </c>
      <c r="M380" s="16">
        <v>0.5234375</v>
      </c>
      <c r="N380" s="16"/>
      <c r="O380" s="16">
        <v>0.465753424657534</v>
      </c>
      <c r="P380" s="16">
        <v>0.483050847457627</v>
      </c>
    </row>
    <row r="381" spans="2:16" x14ac:dyDescent="0.35">
      <c r="B381" t="s">
        <v>39</v>
      </c>
      <c r="C381" s="16">
        <v>0.34848484848484901</v>
      </c>
      <c r="D381" s="16">
        <v>0.26086956521739102</v>
      </c>
      <c r="E381" s="16">
        <v>0.38297872340425498</v>
      </c>
      <c r="F381" s="16">
        <v>0.35555555555555601</v>
      </c>
      <c r="G381" s="16">
        <v>0.365079365079365</v>
      </c>
      <c r="H381" s="16"/>
      <c r="I381" s="16">
        <v>0.33333333333333298</v>
      </c>
      <c r="J381" s="16">
        <v>0.365079365079365</v>
      </c>
      <c r="K381" s="16"/>
      <c r="L381" s="16">
        <v>0.33088235294117602</v>
      </c>
      <c r="M381" s="16">
        <v>0.3671875</v>
      </c>
      <c r="N381" s="16"/>
      <c r="O381" s="16">
        <v>0.34246575342465801</v>
      </c>
      <c r="P381" s="16">
        <v>0.355932203389831</v>
      </c>
    </row>
    <row r="382" spans="2:16" x14ac:dyDescent="0.35">
      <c r="B382" t="s">
        <v>40</v>
      </c>
      <c r="C382" s="16">
        <v>0.25378787878787901</v>
      </c>
      <c r="D382" s="16">
        <v>0.108695652173913</v>
      </c>
      <c r="E382" s="16">
        <v>0.27659574468085102</v>
      </c>
      <c r="F382" s="16">
        <v>0.28888888888888897</v>
      </c>
      <c r="G382" s="16">
        <v>0.28571428571428598</v>
      </c>
      <c r="H382" s="16"/>
      <c r="I382" s="16">
        <v>0.22463768115942001</v>
      </c>
      <c r="J382" s="16">
        <v>0.28571428571428598</v>
      </c>
      <c r="K382" s="16"/>
      <c r="L382" s="16">
        <v>0.23529411764705899</v>
      </c>
      <c r="M382" s="16">
        <v>0.2734375</v>
      </c>
      <c r="N382" s="16"/>
      <c r="O382" s="16">
        <v>0.24657534246575299</v>
      </c>
      <c r="P382" s="16">
        <v>0.26271186440678002</v>
      </c>
    </row>
    <row r="383" spans="2:16" x14ac:dyDescent="0.35">
      <c r="B383" t="s">
        <v>41</v>
      </c>
      <c r="C383" s="16">
        <v>0.20833333333333301</v>
      </c>
      <c r="D383" s="16">
        <v>0.15217391304347799</v>
      </c>
      <c r="E383" s="16">
        <v>0.10638297872340401</v>
      </c>
      <c r="F383" s="16">
        <v>0.17777777777777801</v>
      </c>
      <c r="G383" s="16">
        <v>0.27777777777777801</v>
      </c>
      <c r="H383" s="16"/>
      <c r="I383" s="16">
        <v>0.14492753623188401</v>
      </c>
      <c r="J383" s="16">
        <v>0.27777777777777801</v>
      </c>
      <c r="K383" s="16"/>
      <c r="L383" s="16">
        <v>0.17647058823529399</v>
      </c>
      <c r="M383" s="16">
        <v>0.2421875</v>
      </c>
      <c r="N383" s="16"/>
      <c r="O383" s="16">
        <v>0.19178082191780799</v>
      </c>
      <c r="P383" s="16">
        <v>0.22881355932203401</v>
      </c>
    </row>
    <row r="384" spans="2:16" x14ac:dyDescent="0.35">
      <c r="B384" t="s">
        <v>42</v>
      </c>
      <c r="C384" s="16">
        <v>0.18181818181818199</v>
      </c>
      <c r="D384" s="16">
        <v>8.6956521739130405E-2</v>
      </c>
      <c r="E384" s="16">
        <v>0.21276595744680901</v>
      </c>
      <c r="F384" s="16">
        <v>0.17777777777777801</v>
      </c>
      <c r="G384" s="16">
        <v>0.206349206349206</v>
      </c>
      <c r="H384" s="16"/>
      <c r="I384" s="16">
        <v>0.15942028985507201</v>
      </c>
      <c r="J384" s="16">
        <v>0.206349206349206</v>
      </c>
      <c r="K384" s="16"/>
      <c r="L384" s="16">
        <v>0.11764705882352899</v>
      </c>
      <c r="M384" s="16">
        <v>0.25</v>
      </c>
      <c r="N384" s="16"/>
      <c r="O384" s="16">
        <v>0.184931506849315</v>
      </c>
      <c r="P384" s="16">
        <v>0.177966101694915</v>
      </c>
    </row>
    <row r="385" spans="2:16" x14ac:dyDescent="0.35">
      <c r="B385" t="s">
        <v>43</v>
      </c>
      <c r="C385" s="16">
        <v>0.15151515151515199</v>
      </c>
      <c r="D385" s="16">
        <v>4.3478260869565202E-2</v>
      </c>
      <c r="E385" s="16">
        <v>0.23404255319148901</v>
      </c>
      <c r="F385" s="16">
        <v>0.133333333333333</v>
      </c>
      <c r="G385" s="16">
        <v>0.16666666666666699</v>
      </c>
      <c r="H385" s="16"/>
      <c r="I385" s="16">
        <v>0.13768115942028999</v>
      </c>
      <c r="J385" s="16">
        <v>0.16666666666666699</v>
      </c>
      <c r="K385" s="16"/>
      <c r="L385" s="16">
        <v>0.125</v>
      </c>
      <c r="M385" s="16">
        <v>0.1796875</v>
      </c>
      <c r="N385" s="16"/>
      <c r="O385" s="16">
        <v>0.13698630136986301</v>
      </c>
      <c r="P385" s="16">
        <v>0.169491525423729</v>
      </c>
    </row>
    <row r="386" spans="2:16" x14ac:dyDescent="0.35">
      <c r="B386" t="s">
        <v>44</v>
      </c>
      <c r="C386" s="16">
        <v>0.13636363636363599</v>
      </c>
      <c r="D386" s="16">
        <v>6.5217391304347797E-2</v>
      </c>
      <c r="E386" s="16">
        <v>0.10638297872340401</v>
      </c>
      <c r="F386" s="16">
        <v>6.6666666666666693E-2</v>
      </c>
      <c r="G386" s="16">
        <v>0.19841269841269801</v>
      </c>
      <c r="H386" s="16"/>
      <c r="I386" s="16">
        <v>7.9710144927536197E-2</v>
      </c>
      <c r="J386" s="16">
        <v>0.19841269841269801</v>
      </c>
      <c r="K386" s="16"/>
      <c r="L386" s="16">
        <v>0.154411764705882</v>
      </c>
      <c r="M386" s="16">
        <v>0.1171875</v>
      </c>
      <c r="N386" s="16"/>
      <c r="O386" s="16">
        <v>0.116438356164384</v>
      </c>
      <c r="P386" s="16">
        <v>0.161016949152542</v>
      </c>
    </row>
    <row r="387" spans="2:16" x14ac:dyDescent="0.35">
      <c r="B387" t="s">
        <v>45</v>
      </c>
      <c r="C387" s="16">
        <v>0.11363636363636399</v>
      </c>
      <c r="D387" s="16">
        <v>0.108695652173913</v>
      </c>
      <c r="E387" s="16">
        <v>0.12765957446808501</v>
      </c>
      <c r="F387" s="16">
        <v>8.8888888888888906E-2</v>
      </c>
      <c r="G387" s="16">
        <v>0.119047619047619</v>
      </c>
      <c r="H387" s="16"/>
      <c r="I387" s="16">
        <v>0.108695652173913</v>
      </c>
      <c r="J387" s="16">
        <v>0.119047619047619</v>
      </c>
      <c r="K387" s="16"/>
      <c r="L387" s="16">
        <v>0.13235294117647101</v>
      </c>
      <c r="M387" s="16">
        <v>9.375E-2</v>
      </c>
      <c r="N387" s="16"/>
      <c r="O387" s="16">
        <v>0.123287671232877</v>
      </c>
      <c r="P387" s="16">
        <v>0.101694915254237</v>
      </c>
    </row>
    <row r="388" spans="2:16" x14ac:dyDescent="0.35">
      <c r="B388" t="s">
        <v>49</v>
      </c>
      <c r="C388" s="16">
        <v>0.109848484848485</v>
      </c>
      <c r="D388" s="16">
        <v>4.3478260869565202E-2</v>
      </c>
      <c r="E388" s="16">
        <v>8.5106382978723402E-2</v>
      </c>
      <c r="F388" s="16">
        <v>0.133333333333333</v>
      </c>
      <c r="G388" s="16">
        <v>0.134920634920635</v>
      </c>
      <c r="H388" s="16"/>
      <c r="I388" s="16">
        <v>8.6956521739130405E-2</v>
      </c>
      <c r="J388" s="16">
        <v>0.134920634920635</v>
      </c>
      <c r="K388" s="16"/>
      <c r="L388" s="16">
        <v>0.11764705882352899</v>
      </c>
      <c r="M388" s="16">
        <v>0.1015625</v>
      </c>
      <c r="N388" s="16"/>
      <c r="O388" s="16">
        <v>0.102739726027397</v>
      </c>
      <c r="P388" s="16">
        <v>0.11864406779661001</v>
      </c>
    </row>
    <row r="389" spans="2:16" x14ac:dyDescent="0.35">
      <c r="B389" t="s">
        <v>50</v>
      </c>
      <c r="C389" s="16">
        <v>0.109848484848485</v>
      </c>
      <c r="D389" s="16">
        <v>2.1739130434782601E-2</v>
      </c>
      <c r="E389" s="16">
        <v>4.2553191489361701E-2</v>
      </c>
      <c r="F389" s="16">
        <v>0.17777777777777801</v>
      </c>
      <c r="G389" s="16">
        <v>0.14285714285714299</v>
      </c>
      <c r="H389" s="16"/>
      <c r="I389" s="16">
        <v>7.9710144927536197E-2</v>
      </c>
      <c r="J389" s="16">
        <v>0.14285714285714299</v>
      </c>
      <c r="K389" s="16"/>
      <c r="L389" s="16">
        <v>8.8235294117647106E-2</v>
      </c>
      <c r="M389" s="16">
        <v>0.1328125</v>
      </c>
      <c r="N389" s="16"/>
      <c r="O389" s="16">
        <v>0.116438356164384</v>
      </c>
      <c r="P389" s="16">
        <v>0.101694915254237</v>
      </c>
    </row>
    <row r="390" spans="2:16" x14ac:dyDescent="0.35">
      <c r="B390" t="s">
        <v>51</v>
      </c>
      <c r="C390" s="16">
        <v>0.10606060606060599</v>
      </c>
      <c r="D390" s="16">
        <v>4.3478260869565202E-2</v>
      </c>
      <c r="E390" s="16">
        <v>0.19148936170212799</v>
      </c>
      <c r="F390" s="16">
        <v>0.133333333333333</v>
      </c>
      <c r="G390" s="16">
        <v>8.7301587301587297E-2</v>
      </c>
      <c r="H390" s="16"/>
      <c r="I390" s="16">
        <v>0.123188405797101</v>
      </c>
      <c r="J390" s="16">
        <v>8.7301587301587297E-2</v>
      </c>
      <c r="K390" s="16"/>
      <c r="L390" s="16">
        <v>0.13970588235294101</v>
      </c>
      <c r="M390" s="16">
        <v>7.03125E-2</v>
      </c>
      <c r="N390" s="16"/>
      <c r="O390" s="16">
        <v>0.116438356164384</v>
      </c>
      <c r="P390" s="16">
        <v>9.3220338983050793E-2</v>
      </c>
    </row>
    <row r="391" spans="2:16" x14ac:dyDescent="0.35">
      <c r="B391" t="s">
        <v>48</v>
      </c>
      <c r="C391" s="16">
        <v>9.4696969696969696E-2</v>
      </c>
      <c r="D391" s="16">
        <v>4.3478260869565202E-2</v>
      </c>
      <c r="E391" s="16">
        <v>0.12765957446808501</v>
      </c>
      <c r="F391" s="16">
        <v>0.11111111111111099</v>
      </c>
      <c r="G391" s="16">
        <v>9.5238095238095205E-2</v>
      </c>
      <c r="H391" s="16"/>
      <c r="I391" s="16">
        <v>9.4202898550724598E-2</v>
      </c>
      <c r="J391" s="16">
        <v>9.5238095238095205E-2</v>
      </c>
      <c r="K391" s="16"/>
      <c r="L391" s="16">
        <v>0.110294117647059</v>
      </c>
      <c r="M391" s="16">
        <v>7.8125E-2</v>
      </c>
      <c r="N391" s="16"/>
      <c r="O391" s="16">
        <v>8.2191780821917804E-2</v>
      </c>
      <c r="P391" s="16">
        <v>0.110169491525424</v>
      </c>
    </row>
    <row r="392" spans="2:16" x14ac:dyDescent="0.35">
      <c r="B392" t="s">
        <v>46</v>
      </c>
      <c r="C392" s="16">
        <v>9.4696969696969696E-2</v>
      </c>
      <c r="D392" s="16">
        <v>2.1739130434782601E-2</v>
      </c>
      <c r="E392" s="16">
        <v>0.12765957446808501</v>
      </c>
      <c r="F392" s="16">
        <v>6.6666666666666693E-2</v>
      </c>
      <c r="G392" s="16">
        <v>0.119047619047619</v>
      </c>
      <c r="H392" s="16"/>
      <c r="I392" s="16">
        <v>7.2463768115942004E-2</v>
      </c>
      <c r="J392" s="16">
        <v>0.119047619047619</v>
      </c>
      <c r="K392" s="16"/>
      <c r="L392" s="16">
        <v>0.110294117647059</v>
      </c>
      <c r="M392" s="16">
        <v>7.8125E-2</v>
      </c>
      <c r="N392" s="16"/>
      <c r="O392" s="16">
        <v>6.1643835616438401E-2</v>
      </c>
      <c r="P392" s="16">
        <v>0.13559322033898299</v>
      </c>
    </row>
    <row r="393" spans="2:16" x14ac:dyDescent="0.35">
      <c r="B393" t="s">
        <v>47</v>
      </c>
      <c r="C393" s="16">
        <v>8.7121212121212099E-2</v>
      </c>
      <c r="D393" s="16">
        <v>2.1739130434782601E-2</v>
      </c>
      <c r="E393" s="16">
        <v>0.14893617021276601</v>
      </c>
      <c r="F393" s="16">
        <v>0.11111111111111099</v>
      </c>
      <c r="G393" s="16">
        <v>7.9365079365079402E-2</v>
      </c>
      <c r="H393" s="16"/>
      <c r="I393" s="16">
        <v>9.4202898550724598E-2</v>
      </c>
      <c r="J393" s="16">
        <v>7.9365079365079402E-2</v>
      </c>
      <c r="K393" s="16"/>
      <c r="L393" s="16">
        <v>0.10294117647058799</v>
      </c>
      <c r="M393" s="16">
        <v>7.03125E-2</v>
      </c>
      <c r="N393" s="16"/>
      <c r="O393" s="16">
        <v>9.5890410958904104E-2</v>
      </c>
      <c r="P393" s="16">
        <v>7.6271186440677999E-2</v>
      </c>
    </row>
    <row r="394" spans="2:16" x14ac:dyDescent="0.35">
      <c r="B394" t="s">
        <v>52</v>
      </c>
      <c r="C394" s="16">
        <v>6.8181818181818205E-2</v>
      </c>
      <c r="D394" s="16">
        <v>0</v>
      </c>
      <c r="E394" s="16">
        <v>4.2553191489361701E-2</v>
      </c>
      <c r="F394" s="16">
        <v>8.8888888888888906E-2</v>
      </c>
      <c r="G394" s="16">
        <v>9.5238095238095205E-2</v>
      </c>
      <c r="H394" s="16"/>
      <c r="I394" s="16">
        <v>4.3478260869565202E-2</v>
      </c>
      <c r="J394" s="16">
        <v>9.5238095238095205E-2</v>
      </c>
      <c r="K394" s="16"/>
      <c r="L394" s="16">
        <v>0.110294117647059</v>
      </c>
      <c r="M394" s="16">
        <v>2.34375E-2</v>
      </c>
      <c r="N394" s="16"/>
      <c r="O394" s="16">
        <v>5.4794520547945202E-2</v>
      </c>
      <c r="P394" s="16">
        <v>8.4745762711864403E-2</v>
      </c>
    </row>
    <row r="395" spans="2:16" x14ac:dyDescent="0.35">
      <c r="B395" t="s">
        <v>55</v>
      </c>
      <c r="C395" s="16">
        <v>6.0606060606060601E-2</v>
      </c>
      <c r="D395" s="16">
        <v>0</v>
      </c>
      <c r="E395" s="16">
        <v>4.2553191489361701E-2</v>
      </c>
      <c r="F395" s="16">
        <v>8.8888888888888906E-2</v>
      </c>
      <c r="G395" s="16">
        <v>7.9365079365079402E-2</v>
      </c>
      <c r="H395" s="16"/>
      <c r="I395" s="16">
        <v>4.3478260869565202E-2</v>
      </c>
      <c r="J395" s="16">
        <v>7.9365079365079402E-2</v>
      </c>
      <c r="K395" s="16"/>
      <c r="L395" s="16">
        <v>0.10294117647058799</v>
      </c>
      <c r="M395" s="16">
        <v>1.5625E-2</v>
      </c>
      <c r="N395" s="16"/>
      <c r="O395" s="16">
        <v>4.7945205479452101E-2</v>
      </c>
      <c r="P395" s="16">
        <v>7.6271186440677999E-2</v>
      </c>
    </row>
    <row r="396" spans="2:16" x14ac:dyDescent="0.35">
      <c r="B396" t="s">
        <v>53</v>
      </c>
      <c r="C396" s="16">
        <v>5.6818181818181802E-2</v>
      </c>
      <c r="D396" s="16">
        <v>0</v>
      </c>
      <c r="E396" s="16">
        <v>4.2553191489361701E-2</v>
      </c>
      <c r="F396" s="16">
        <v>8.8888888888888906E-2</v>
      </c>
      <c r="G396" s="16">
        <v>7.1428571428571397E-2</v>
      </c>
      <c r="H396" s="16"/>
      <c r="I396" s="16">
        <v>4.3478260869565202E-2</v>
      </c>
      <c r="J396" s="16">
        <v>7.1428571428571397E-2</v>
      </c>
      <c r="K396" s="16"/>
      <c r="L396" s="16">
        <v>7.3529411764705899E-2</v>
      </c>
      <c r="M396" s="16">
        <v>3.90625E-2</v>
      </c>
      <c r="N396" s="16"/>
      <c r="O396" s="16">
        <v>2.7397260273972601E-2</v>
      </c>
      <c r="P396" s="16">
        <v>9.3220338983050793E-2</v>
      </c>
    </row>
    <row r="397" spans="2:16" x14ac:dyDescent="0.35">
      <c r="B397" t="s">
        <v>57</v>
      </c>
      <c r="C397" s="16">
        <v>3.7878787878787901E-2</v>
      </c>
      <c r="D397" s="16">
        <v>0</v>
      </c>
      <c r="E397" s="16">
        <v>2.1276595744680899E-2</v>
      </c>
      <c r="F397" s="16">
        <v>2.2222222222222199E-2</v>
      </c>
      <c r="G397" s="16">
        <v>6.3492063492063502E-2</v>
      </c>
      <c r="H397" s="16"/>
      <c r="I397" s="16">
        <v>1.4492753623188401E-2</v>
      </c>
      <c r="J397" s="16">
        <v>6.3492063492063502E-2</v>
      </c>
      <c r="K397" s="16"/>
      <c r="L397" s="16">
        <v>4.4117647058823498E-2</v>
      </c>
      <c r="M397" s="16">
        <v>3.125E-2</v>
      </c>
      <c r="N397" s="16"/>
      <c r="O397" s="16">
        <v>3.42465753424658E-2</v>
      </c>
      <c r="P397" s="16">
        <v>4.2372881355932202E-2</v>
      </c>
    </row>
    <row r="398" spans="2:16" x14ac:dyDescent="0.35">
      <c r="B398" t="s">
        <v>200</v>
      </c>
      <c r="C398" s="16">
        <v>3.7878787878787901E-2</v>
      </c>
      <c r="D398" s="16">
        <v>0.173913043478261</v>
      </c>
      <c r="E398" s="16">
        <v>2.1276595744680899E-2</v>
      </c>
      <c r="F398" s="16">
        <v>0</v>
      </c>
      <c r="G398" s="16">
        <v>7.9365079365079395E-3</v>
      </c>
      <c r="H398" s="16"/>
      <c r="I398" s="16">
        <v>6.5217391304347797E-2</v>
      </c>
      <c r="J398" s="16">
        <v>7.9365079365079395E-3</v>
      </c>
      <c r="K398" s="16"/>
      <c r="L398" s="16">
        <v>4.4117647058823498E-2</v>
      </c>
      <c r="M398" s="16">
        <v>3.125E-2</v>
      </c>
      <c r="N398" s="16"/>
      <c r="O398" s="16">
        <v>2.7397260273972601E-2</v>
      </c>
      <c r="P398" s="16">
        <v>5.0847457627118599E-2</v>
      </c>
    </row>
    <row r="399" spans="2:16" x14ac:dyDescent="0.35">
      <c r="B399" t="s">
        <v>201</v>
      </c>
      <c r="C399" s="16">
        <v>3.4090909090909102E-2</v>
      </c>
      <c r="D399" s="16">
        <v>0.108695652173913</v>
      </c>
      <c r="E399" s="16">
        <v>2.1276595744680899E-2</v>
      </c>
      <c r="F399" s="16">
        <v>4.4444444444444398E-2</v>
      </c>
      <c r="G399" s="16">
        <v>7.9365079365079395E-3</v>
      </c>
      <c r="H399" s="16"/>
      <c r="I399" s="16">
        <v>5.7971014492753603E-2</v>
      </c>
      <c r="J399" s="16">
        <v>7.9365079365079395E-3</v>
      </c>
      <c r="K399" s="16"/>
      <c r="L399" s="16">
        <v>5.1470588235294101E-2</v>
      </c>
      <c r="M399" s="16">
        <v>1.5625E-2</v>
      </c>
      <c r="N399" s="16"/>
      <c r="O399" s="16">
        <v>4.1095890410958902E-2</v>
      </c>
      <c r="P399" s="16">
        <v>2.5423728813559299E-2</v>
      </c>
    </row>
    <row r="400" spans="2:16" x14ac:dyDescent="0.35">
      <c r="B400" t="s">
        <v>58</v>
      </c>
      <c r="C400" s="16">
        <v>2.27272727272727E-2</v>
      </c>
      <c r="D400" s="16">
        <v>0</v>
      </c>
      <c r="E400" s="16">
        <v>4.2553191489361701E-2</v>
      </c>
      <c r="F400" s="16">
        <v>2.2222222222222199E-2</v>
      </c>
      <c r="G400" s="16">
        <v>2.3809523809523801E-2</v>
      </c>
      <c r="H400" s="16"/>
      <c r="I400" s="16">
        <v>2.1739130434782601E-2</v>
      </c>
      <c r="J400" s="16">
        <v>2.3809523809523801E-2</v>
      </c>
      <c r="K400" s="16"/>
      <c r="L400" s="16">
        <v>2.2058823529411801E-2</v>
      </c>
      <c r="M400" s="16">
        <v>2.34375E-2</v>
      </c>
      <c r="N400" s="16"/>
      <c r="O400" s="16">
        <v>1.3698630136986301E-2</v>
      </c>
      <c r="P400" s="16">
        <v>3.3898305084745797E-2</v>
      </c>
    </row>
    <row r="401" spans="2:16" x14ac:dyDescent="0.35">
      <c r="B401" t="s">
        <v>54</v>
      </c>
      <c r="C401" s="16">
        <v>2.27272727272727E-2</v>
      </c>
      <c r="D401" s="16">
        <v>0</v>
      </c>
      <c r="E401" s="16">
        <v>4.2553191489361701E-2</v>
      </c>
      <c r="F401" s="16">
        <v>2.2222222222222199E-2</v>
      </c>
      <c r="G401" s="16">
        <v>2.3809523809523801E-2</v>
      </c>
      <c r="H401" s="16"/>
      <c r="I401" s="16">
        <v>2.1739130434782601E-2</v>
      </c>
      <c r="J401" s="16">
        <v>2.3809523809523801E-2</v>
      </c>
      <c r="K401" s="16"/>
      <c r="L401" s="16">
        <v>2.2058823529411801E-2</v>
      </c>
      <c r="M401" s="16">
        <v>2.34375E-2</v>
      </c>
      <c r="N401" s="16"/>
      <c r="O401" s="16">
        <v>2.0547945205479499E-2</v>
      </c>
      <c r="P401" s="16">
        <v>2.5423728813559299E-2</v>
      </c>
    </row>
    <row r="402" spans="2:16" x14ac:dyDescent="0.35">
      <c r="B402" t="s">
        <v>59</v>
      </c>
      <c r="C402" s="16">
        <v>1.8939393939393898E-2</v>
      </c>
      <c r="D402" s="16">
        <v>0</v>
      </c>
      <c r="E402" s="16">
        <v>2.1276595744680899E-2</v>
      </c>
      <c r="F402" s="16">
        <v>0</v>
      </c>
      <c r="G402" s="16">
        <v>3.1746031746031703E-2</v>
      </c>
      <c r="H402" s="16"/>
      <c r="I402" s="16">
        <v>7.2463768115942004E-3</v>
      </c>
      <c r="J402" s="16">
        <v>3.1746031746031703E-2</v>
      </c>
      <c r="K402" s="16"/>
      <c r="L402" s="16">
        <v>1.4705882352941201E-2</v>
      </c>
      <c r="M402" s="16">
        <v>2.34375E-2</v>
      </c>
      <c r="N402" s="16"/>
      <c r="O402" s="16">
        <v>1.3698630136986301E-2</v>
      </c>
      <c r="P402" s="16">
        <v>2.5423728813559299E-2</v>
      </c>
    </row>
    <row r="403" spans="2:16" x14ac:dyDescent="0.35">
      <c r="B403" t="s">
        <v>56</v>
      </c>
      <c r="C403" s="16">
        <v>1.5151515151515201E-2</v>
      </c>
      <c r="D403" s="16">
        <v>0</v>
      </c>
      <c r="E403" s="16">
        <v>4.2553191489361701E-2</v>
      </c>
      <c r="F403" s="16">
        <v>0</v>
      </c>
      <c r="G403" s="16">
        <v>1.58730158730159E-2</v>
      </c>
      <c r="H403" s="16"/>
      <c r="I403" s="16">
        <v>1.4492753623188401E-2</v>
      </c>
      <c r="J403" s="16">
        <v>1.58730158730159E-2</v>
      </c>
      <c r="K403" s="16"/>
      <c r="L403" s="16">
        <v>2.2058823529411801E-2</v>
      </c>
      <c r="M403" s="16">
        <v>7.8125E-3</v>
      </c>
      <c r="N403" s="16"/>
      <c r="O403" s="16">
        <v>2.0547945205479499E-2</v>
      </c>
      <c r="P403" s="16">
        <v>8.4745762711864406E-3</v>
      </c>
    </row>
    <row r="404" spans="2:16" x14ac:dyDescent="0.35">
      <c r="C404" s="16"/>
      <c r="D404" s="16"/>
      <c r="E404" s="16"/>
      <c r="F404" s="16"/>
      <c r="G404" s="16"/>
      <c r="H404" s="16"/>
      <c r="I404" s="16"/>
      <c r="J404" s="16"/>
      <c r="K404" s="16"/>
      <c r="L404" s="16"/>
      <c r="M404" s="16"/>
      <c r="N404" s="16"/>
      <c r="O404" s="16"/>
      <c r="P404" s="16"/>
    </row>
    <row r="405" spans="2:16" x14ac:dyDescent="0.35">
      <c r="B405" s="6" t="s">
        <v>221</v>
      </c>
      <c r="C405" s="16"/>
      <c r="D405" s="16"/>
      <c r="E405" s="16"/>
      <c r="F405" s="16"/>
      <c r="G405" s="16"/>
      <c r="H405" s="16"/>
      <c r="I405" s="16"/>
      <c r="J405" s="16"/>
      <c r="K405" s="16"/>
      <c r="L405" s="16"/>
      <c r="M405" s="16"/>
      <c r="N405" s="16"/>
      <c r="O405" s="16"/>
      <c r="P405" s="16"/>
    </row>
    <row r="406" spans="2:16" x14ac:dyDescent="0.35">
      <c r="B406" s="22" t="s">
        <v>35</v>
      </c>
      <c r="C406" s="16"/>
      <c r="D406" s="16"/>
      <c r="E406" s="16"/>
      <c r="F406" s="16"/>
      <c r="G406" s="16"/>
      <c r="H406" s="16"/>
      <c r="I406" s="16"/>
      <c r="J406" s="16"/>
      <c r="K406" s="16"/>
      <c r="L406" s="16"/>
      <c r="M406" s="16"/>
      <c r="N406" s="16"/>
      <c r="O406" s="16"/>
      <c r="P406" s="16"/>
    </row>
    <row r="407" spans="2:16" x14ac:dyDescent="0.35">
      <c r="B407" t="s">
        <v>204</v>
      </c>
      <c r="C407" s="16">
        <v>0.62121212121212099</v>
      </c>
      <c r="D407" s="16">
        <v>0.34782608695652201</v>
      </c>
      <c r="E407" s="16">
        <v>0.48936170212766</v>
      </c>
      <c r="F407" s="16">
        <v>0.64444444444444404</v>
      </c>
      <c r="G407" s="16">
        <v>0.76190476190476197</v>
      </c>
      <c r="H407" s="16"/>
      <c r="I407" s="16">
        <v>0.49275362318840599</v>
      </c>
      <c r="J407" s="16">
        <v>0.76190476190476197</v>
      </c>
      <c r="K407" s="16"/>
      <c r="L407" s="16">
        <v>0.625</v>
      </c>
      <c r="M407" s="16">
        <v>0.6171875</v>
      </c>
      <c r="N407" s="16"/>
      <c r="O407" s="16">
        <v>0.58904109589041098</v>
      </c>
      <c r="P407" s="16">
        <v>0.66101694915254205</v>
      </c>
    </row>
    <row r="408" spans="2:16" x14ac:dyDescent="0.35">
      <c r="B408" t="s">
        <v>205</v>
      </c>
      <c r="C408" s="16">
        <v>0.40151515151515099</v>
      </c>
      <c r="D408" s="16">
        <v>0.23913043478260901</v>
      </c>
      <c r="E408" s="16">
        <v>0.36170212765957399</v>
      </c>
      <c r="F408" s="16">
        <v>0.44444444444444398</v>
      </c>
      <c r="G408" s="16">
        <v>0.46031746031746001</v>
      </c>
      <c r="H408" s="16"/>
      <c r="I408" s="16">
        <v>0.34782608695652201</v>
      </c>
      <c r="J408" s="16">
        <v>0.46031746031746001</v>
      </c>
      <c r="K408" s="16"/>
      <c r="L408" s="16">
        <v>0.40441176470588203</v>
      </c>
      <c r="M408" s="16">
        <v>0.3984375</v>
      </c>
      <c r="N408" s="16"/>
      <c r="O408" s="16">
        <v>0.36986301369863001</v>
      </c>
      <c r="P408" s="16">
        <v>0.44067796610169502</v>
      </c>
    </row>
    <row r="409" spans="2:16" x14ac:dyDescent="0.35">
      <c r="B409" t="s">
        <v>206</v>
      </c>
      <c r="C409" s="16">
        <v>0.35606060606060602</v>
      </c>
      <c r="D409" s="16">
        <v>0.23913043478260901</v>
      </c>
      <c r="E409" s="16">
        <v>0.340425531914894</v>
      </c>
      <c r="F409" s="16">
        <v>0.4</v>
      </c>
      <c r="G409" s="16">
        <v>0.38888888888888901</v>
      </c>
      <c r="H409" s="16"/>
      <c r="I409" s="16">
        <v>0.32608695652173902</v>
      </c>
      <c r="J409" s="16">
        <v>0.38888888888888901</v>
      </c>
      <c r="K409" s="16"/>
      <c r="L409" s="16">
        <v>0.36029411764705899</v>
      </c>
      <c r="M409" s="16">
        <v>0.3515625</v>
      </c>
      <c r="N409" s="16"/>
      <c r="O409" s="16">
        <v>0.35616438356164398</v>
      </c>
      <c r="P409" s="16">
        <v>0.355932203389831</v>
      </c>
    </row>
    <row r="410" spans="2:16" x14ac:dyDescent="0.35">
      <c r="B410" t="s">
        <v>207</v>
      </c>
      <c r="C410" s="16">
        <v>0.34090909090909099</v>
      </c>
      <c r="D410" s="16">
        <v>0.434782608695652</v>
      </c>
      <c r="E410" s="16">
        <v>0.21276595744680901</v>
      </c>
      <c r="F410" s="16">
        <v>0.24444444444444399</v>
      </c>
      <c r="G410" s="16">
        <v>0.38888888888888901</v>
      </c>
      <c r="H410" s="16"/>
      <c r="I410" s="16">
        <v>0.29710144927536197</v>
      </c>
      <c r="J410" s="16">
        <v>0.38888888888888901</v>
      </c>
      <c r="K410" s="16"/>
      <c r="L410" s="16">
        <v>0.36029411764705899</v>
      </c>
      <c r="M410" s="16">
        <v>0.3203125</v>
      </c>
      <c r="N410" s="16"/>
      <c r="O410" s="16">
        <v>0.30821917808219201</v>
      </c>
      <c r="P410" s="16">
        <v>0.38135593220338998</v>
      </c>
    </row>
    <row r="411" spans="2:16" x14ac:dyDescent="0.35">
      <c r="B411" t="s">
        <v>208</v>
      </c>
      <c r="C411" s="16">
        <v>0.30681818181818199</v>
      </c>
      <c r="D411" s="16">
        <v>0.34782608695652201</v>
      </c>
      <c r="E411" s="16">
        <v>0.29787234042553201</v>
      </c>
      <c r="F411" s="16">
        <v>0.266666666666667</v>
      </c>
      <c r="G411" s="16">
        <v>0.30952380952380998</v>
      </c>
      <c r="H411" s="16"/>
      <c r="I411" s="16">
        <v>0.30434782608695699</v>
      </c>
      <c r="J411" s="16">
        <v>0.30952380952380998</v>
      </c>
      <c r="K411" s="16"/>
      <c r="L411" s="16">
        <v>0.308823529411765</v>
      </c>
      <c r="M411" s="16">
        <v>0.3046875</v>
      </c>
      <c r="N411" s="16"/>
      <c r="O411" s="16">
        <v>0.31506849315068503</v>
      </c>
      <c r="P411" s="16">
        <v>0.29661016949152502</v>
      </c>
    </row>
    <row r="412" spans="2:16" x14ac:dyDescent="0.35">
      <c r="B412" t="s">
        <v>209</v>
      </c>
      <c r="C412" s="16">
        <v>0.26893939393939398</v>
      </c>
      <c r="D412" s="16">
        <v>0.15217391304347799</v>
      </c>
      <c r="E412" s="16">
        <v>0.170212765957447</v>
      </c>
      <c r="F412" s="16">
        <v>0.28888888888888897</v>
      </c>
      <c r="G412" s="16">
        <v>0.341269841269841</v>
      </c>
      <c r="H412" s="16"/>
      <c r="I412" s="16">
        <v>0.202898550724638</v>
      </c>
      <c r="J412" s="16">
        <v>0.341269841269841</v>
      </c>
      <c r="K412" s="16"/>
      <c r="L412" s="16">
        <v>0.27941176470588203</v>
      </c>
      <c r="M412" s="16">
        <v>0.2578125</v>
      </c>
      <c r="N412" s="16"/>
      <c r="O412" s="16">
        <v>0.24657534246575299</v>
      </c>
      <c r="P412" s="16">
        <v>0.29661016949152502</v>
      </c>
    </row>
    <row r="413" spans="2:16" x14ac:dyDescent="0.35">
      <c r="B413" t="s">
        <v>210</v>
      </c>
      <c r="C413" s="16">
        <v>0.22727272727272699</v>
      </c>
      <c r="D413" s="16">
        <v>8.6956521739130405E-2</v>
      </c>
      <c r="E413" s="16">
        <v>0.23404255319148901</v>
      </c>
      <c r="F413" s="16">
        <v>0.24444444444444399</v>
      </c>
      <c r="G413" s="16">
        <v>0.26984126984126999</v>
      </c>
      <c r="H413" s="16"/>
      <c r="I413" s="16">
        <v>0.188405797101449</v>
      </c>
      <c r="J413" s="16">
        <v>0.26984126984126999</v>
      </c>
      <c r="K413" s="16"/>
      <c r="L413" s="16">
        <v>0.19852941176470601</v>
      </c>
      <c r="M413" s="16">
        <v>0.2578125</v>
      </c>
      <c r="N413" s="16"/>
      <c r="O413" s="16">
        <v>0.184931506849315</v>
      </c>
      <c r="P413" s="16">
        <v>0.27966101694915302</v>
      </c>
    </row>
    <row r="414" spans="2:16" x14ac:dyDescent="0.35">
      <c r="B414" t="s">
        <v>211</v>
      </c>
      <c r="C414" s="16">
        <v>0.22727272727272699</v>
      </c>
      <c r="D414" s="16">
        <v>8.6956521739130405E-2</v>
      </c>
      <c r="E414" s="16">
        <v>0.27659574468085102</v>
      </c>
      <c r="F414" s="16">
        <v>0.155555555555556</v>
      </c>
      <c r="G414" s="16">
        <v>0.28571428571428598</v>
      </c>
      <c r="H414" s="16"/>
      <c r="I414" s="16">
        <v>0.173913043478261</v>
      </c>
      <c r="J414" s="16">
        <v>0.28571428571428598</v>
      </c>
      <c r="K414" s="16"/>
      <c r="L414" s="16">
        <v>0.213235294117647</v>
      </c>
      <c r="M414" s="16">
        <v>0.2421875</v>
      </c>
      <c r="N414" s="16"/>
      <c r="O414" s="16">
        <v>0.232876712328767</v>
      </c>
      <c r="P414" s="16">
        <v>0.22033898305084701</v>
      </c>
    </row>
    <row r="415" spans="2:16" x14ac:dyDescent="0.35">
      <c r="B415" t="s">
        <v>212</v>
      </c>
      <c r="C415" s="16">
        <v>0.21969696969697</v>
      </c>
      <c r="D415" s="16">
        <v>0.108695652173913</v>
      </c>
      <c r="E415" s="16">
        <v>0.14893617021276601</v>
      </c>
      <c r="F415" s="16">
        <v>0.22222222222222199</v>
      </c>
      <c r="G415" s="16">
        <v>0.28571428571428598</v>
      </c>
      <c r="H415" s="16"/>
      <c r="I415" s="16">
        <v>0.15942028985507201</v>
      </c>
      <c r="J415" s="16">
        <v>0.28571428571428598</v>
      </c>
      <c r="K415" s="16"/>
      <c r="L415" s="16">
        <v>0.22794117647058801</v>
      </c>
      <c r="M415" s="16">
        <v>0.2109375</v>
      </c>
      <c r="N415" s="16"/>
      <c r="O415" s="16">
        <v>0.17123287671232901</v>
      </c>
      <c r="P415" s="16">
        <v>0.27966101694915302</v>
      </c>
    </row>
    <row r="416" spans="2:16" x14ac:dyDescent="0.35">
      <c r="B416" t="s">
        <v>213</v>
      </c>
      <c r="C416" s="16">
        <v>0.21590909090909099</v>
      </c>
      <c r="D416" s="16">
        <v>0.13043478260869601</v>
      </c>
      <c r="E416" s="16">
        <v>0.19148936170212799</v>
      </c>
      <c r="F416" s="16">
        <v>0.22222222222222199</v>
      </c>
      <c r="G416" s="16">
        <v>0.25396825396825401</v>
      </c>
      <c r="H416" s="16"/>
      <c r="I416" s="16">
        <v>0.18115942028985499</v>
      </c>
      <c r="J416" s="16">
        <v>0.25396825396825401</v>
      </c>
      <c r="K416" s="16"/>
      <c r="L416" s="16">
        <v>0.220588235294118</v>
      </c>
      <c r="M416" s="16">
        <v>0.2109375</v>
      </c>
      <c r="N416" s="16"/>
      <c r="O416" s="16">
        <v>0.19178082191780799</v>
      </c>
      <c r="P416" s="16">
        <v>0.24576271186440701</v>
      </c>
    </row>
    <row r="417" spans="2:16" x14ac:dyDescent="0.35">
      <c r="B417" t="s">
        <v>214</v>
      </c>
      <c r="C417" s="16">
        <v>0.12878787878787901</v>
      </c>
      <c r="D417" s="16">
        <v>0.108695652173913</v>
      </c>
      <c r="E417" s="16">
        <v>0.12765957446808501</v>
      </c>
      <c r="F417" s="16">
        <v>6.6666666666666693E-2</v>
      </c>
      <c r="G417" s="16">
        <v>0.158730158730159</v>
      </c>
      <c r="H417" s="16"/>
      <c r="I417" s="16">
        <v>0.101449275362319</v>
      </c>
      <c r="J417" s="16">
        <v>0.158730158730159</v>
      </c>
      <c r="K417" s="16"/>
      <c r="L417" s="16">
        <v>0.110294117647059</v>
      </c>
      <c r="M417" s="16">
        <v>0.1484375</v>
      </c>
      <c r="N417" s="16"/>
      <c r="O417" s="16">
        <v>0.116438356164384</v>
      </c>
      <c r="P417" s="16">
        <v>0.144067796610169</v>
      </c>
    </row>
    <row r="418" spans="2:16" x14ac:dyDescent="0.35">
      <c r="B418" t="s">
        <v>215</v>
      </c>
      <c r="C418" s="16">
        <v>0.12878787878787901</v>
      </c>
      <c r="D418" s="16">
        <v>0.108695652173913</v>
      </c>
      <c r="E418" s="16">
        <v>0.14893617021276601</v>
      </c>
      <c r="F418" s="16">
        <v>0.133333333333333</v>
      </c>
      <c r="G418" s="16">
        <v>0.126984126984127</v>
      </c>
      <c r="H418" s="16"/>
      <c r="I418" s="16">
        <v>0.13043478260869601</v>
      </c>
      <c r="J418" s="16">
        <v>0.126984126984127</v>
      </c>
      <c r="K418" s="16"/>
      <c r="L418" s="16">
        <v>0.16911764705882401</v>
      </c>
      <c r="M418" s="16">
        <v>8.59375E-2</v>
      </c>
      <c r="N418" s="16"/>
      <c r="O418" s="16">
        <v>0.150684931506849</v>
      </c>
      <c r="P418" s="16">
        <v>0.101694915254237</v>
      </c>
    </row>
    <row r="419" spans="2:16" x14ac:dyDescent="0.35">
      <c r="B419" t="s">
        <v>216</v>
      </c>
      <c r="C419" s="16">
        <v>9.4696969696969696E-2</v>
      </c>
      <c r="D419" s="16">
        <v>2.1739130434782601E-2</v>
      </c>
      <c r="E419" s="16">
        <v>0.10638297872340401</v>
      </c>
      <c r="F419" s="16">
        <v>4.4444444444444398E-2</v>
      </c>
      <c r="G419" s="16">
        <v>0.134920634920635</v>
      </c>
      <c r="H419" s="16"/>
      <c r="I419" s="16">
        <v>5.7971014492753603E-2</v>
      </c>
      <c r="J419" s="16">
        <v>0.134920634920635</v>
      </c>
      <c r="K419" s="16"/>
      <c r="L419" s="16">
        <v>7.3529411764705899E-2</v>
      </c>
      <c r="M419" s="16">
        <v>0.1171875</v>
      </c>
      <c r="N419" s="16"/>
      <c r="O419" s="16">
        <v>8.9041095890410996E-2</v>
      </c>
      <c r="P419" s="16">
        <v>0.101694915254237</v>
      </c>
    </row>
    <row r="420" spans="2:16" x14ac:dyDescent="0.35">
      <c r="B420" t="s">
        <v>77</v>
      </c>
      <c r="C420" s="16">
        <v>4.1666666666666699E-2</v>
      </c>
      <c r="D420" s="16">
        <v>0.13043478260869601</v>
      </c>
      <c r="E420" s="16">
        <v>2.1276595744680899E-2</v>
      </c>
      <c r="F420" s="16">
        <v>8.8888888888888906E-2</v>
      </c>
      <c r="G420" s="16">
        <v>0</v>
      </c>
      <c r="H420" s="16"/>
      <c r="I420" s="16">
        <v>7.9710144927536197E-2</v>
      </c>
      <c r="J420" s="16">
        <v>0</v>
      </c>
      <c r="K420" s="16"/>
      <c r="L420" s="16">
        <v>4.4117647058823498E-2</v>
      </c>
      <c r="M420" s="16">
        <v>3.90625E-2</v>
      </c>
      <c r="N420" s="16"/>
      <c r="O420" s="16">
        <v>3.42465753424658E-2</v>
      </c>
      <c r="P420" s="16">
        <v>5.0847457627118599E-2</v>
      </c>
    </row>
    <row r="421" spans="2:16" x14ac:dyDescent="0.35">
      <c r="B421" t="s">
        <v>217</v>
      </c>
      <c r="C421" s="16">
        <v>3.4090909090909102E-2</v>
      </c>
      <c r="D421" s="16">
        <v>2.1739130434782601E-2</v>
      </c>
      <c r="E421" s="16">
        <v>2.1276595744680899E-2</v>
      </c>
      <c r="F421" s="16">
        <v>2.2222222222222199E-2</v>
      </c>
      <c r="G421" s="16">
        <v>4.7619047619047603E-2</v>
      </c>
      <c r="H421" s="16"/>
      <c r="I421" s="16">
        <v>2.1739130434782601E-2</v>
      </c>
      <c r="J421" s="16">
        <v>4.7619047619047603E-2</v>
      </c>
      <c r="K421" s="16"/>
      <c r="L421" s="16">
        <v>2.9411764705882401E-2</v>
      </c>
      <c r="M421" s="16">
        <v>3.90625E-2</v>
      </c>
      <c r="N421" s="16"/>
      <c r="O421" s="16">
        <v>4.1095890410958902E-2</v>
      </c>
      <c r="P421" s="16">
        <v>2.5423728813559299E-2</v>
      </c>
    </row>
    <row r="422" spans="2:16" x14ac:dyDescent="0.35">
      <c r="B422" t="s">
        <v>218</v>
      </c>
      <c r="C422" s="16">
        <v>3.4090909090909102E-2</v>
      </c>
      <c r="D422" s="16">
        <v>2.1739130434782601E-2</v>
      </c>
      <c r="E422" s="16">
        <v>6.3829787234042507E-2</v>
      </c>
      <c r="F422" s="16">
        <v>2.2222222222222199E-2</v>
      </c>
      <c r="G422" s="16">
        <v>3.1746031746031703E-2</v>
      </c>
      <c r="H422" s="16"/>
      <c r="I422" s="16">
        <v>3.6231884057971002E-2</v>
      </c>
      <c r="J422" s="16">
        <v>3.1746031746031703E-2</v>
      </c>
      <c r="K422" s="16"/>
      <c r="L422" s="16">
        <v>2.9411764705882401E-2</v>
      </c>
      <c r="M422" s="16">
        <v>3.90625E-2</v>
      </c>
      <c r="N422" s="16"/>
      <c r="O422" s="16">
        <v>2.7397260273972601E-2</v>
      </c>
      <c r="P422" s="16">
        <v>4.2372881355932202E-2</v>
      </c>
    </row>
    <row r="423" spans="2:16" x14ac:dyDescent="0.35">
      <c r="B423" t="s">
        <v>219</v>
      </c>
      <c r="C423" s="16">
        <v>2.6515151515151499E-2</v>
      </c>
      <c r="D423" s="16">
        <v>2.1739130434782601E-2</v>
      </c>
      <c r="E423" s="16">
        <v>4.2553191489361701E-2</v>
      </c>
      <c r="F423" s="16">
        <v>0</v>
      </c>
      <c r="G423" s="16">
        <v>3.1746031746031703E-2</v>
      </c>
      <c r="H423" s="16"/>
      <c r="I423" s="16">
        <v>2.1739130434782601E-2</v>
      </c>
      <c r="J423" s="16">
        <v>3.1746031746031703E-2</v>
      </c>
      <c r="K423" s="16"/>
      <c r="L423" s="16">
        <v>2.9411764705882401E-2</v>
      </c>
      <c r="M423" s="16">
        <v>2.34375E-2</v>
      </c>
      <c r="N423" s="16"/>
      <c r="O423" s="16">
        <v>4.1095890410958902E-2</v>
      </c>
      <c r="P423" s="16">
        <v>8.4745762711864406E-3</v>
      </c>
    </row>
    <row r="424" spans="2:16" x14ac:dyDescent="0.35">
      <c r="B424" t="s">
        <v>220</v>
      </c>
      <c r="C424" s="16">
        <v>2.6515151515151499E-2</v>
      </c>
      <c r="D424" s="16">
        <v>8.6956521739130405E-2</v>
      </c>
      <c r="E424" s="16">
        <v>6.3829787234042507E-2</v>
      </c>
      <c r="F424" s="16">
        <v>0</v>
      </c>
      <c r="G424" s="16">
        <v>0</v>
      </c>
      <c r="H424" s="16"/>
      <c r="I424" s="16">
        <v>5.0724637681159403E-2</v>
      </c>
      <c r="J424" s="16">
        <v>0</v>
      </c>
      <c r="K424" s="16"/>
      <c r="L424" s="16">
        <v>3.6764705882352901E-2</v>
      </c>
      <c r="M424" s="16">
        <v>1.5625E-2</v>
      </c>
      <c r="N424" s="16"/>
      <c r="O424" s="16">
        <v>3.42465753424658E-2</v>
      </c>
      <c r="P424" s="16">
        <v>1.6949152542372899E-2</v>
      </c>
    </row>
    <row r="425" spans="2:16" x14ac:dyDescent="0.35">
      <c r="B425" t="s">
        <v>78</v>
      </c>
      <c r="C425" s="16">
        <v>7.5757575757575803E-3</v>
      </c>
      <c r="D425" s="16">
        <v>2.1739130434782601E-2</v>
      </c>
      <c r="E425" s="16">
        <v>0</v>
      </c>
      <c r="F425" s="16">
        <v>0</v>
      </c>
      <c r="G425" s="16">
        <v>7.9365079365079395E-3</v>
      </c>
      <c r="H425" s="16"/>
      <c r="I425" s="16">
        <v>7.2463768115942004E-3</v>
      </c>
      <c r="J425" s="16">
        <v>7.9365079365079395E-3</v>
      </c>
      <c r="K425" s="16"/>
      <c r="L425" s="16">
        <v>0</v>
      </c>
      <c r="M425" s="16">
        <v>1.5625E-2</v>
      </c>
      <c r="N425" s="16"/>
      <c r="O425" s="16">
        <v>6.8493150684931503E-3</v>
      </c>
      <c r="P425" s="16">
        <v>8.4745762711864406E-3</v>
      </c>
    </row>
    <row r="426" spans="2:16" x14ac:dyDescent="0.35">
      <c r="C426" s="16"/>
      <c r="D426" s="16"/>
      <c r="E426" s="16"/>
      <c r="F426" s="16"/>
      <c r="G426" s="16"/>
      <c r="H426" s="16"/>
      <c r="I426" s="16"/>
      <c r="J426" s="16"/>
      <c r="K426" s="16"/>
      <c r="L426" s="16"/>
      <c r="M426" s="16"/>
      <c r="N426" s="16"/>
      <c r="O426" s="16"/>
      <c r="P426" s="16"/>
    </row>
    <row r="427" spans="2:16" x14ac:dyDescent="0.35">
      <c r="B427" s="6" t="s">
        <v>233</v>
      </c>
      <c r="C427" s="16"/>
      <c r="D427" s="16"/>
      <c r="E427" s="16"/>
      <c r="F427" s="16"/>
      <c r="G427" s="16"/>
      <c r="H427" s="16"/>
      <c r="I427" s="16"/>
      <c r="J427" s="16"/>
      <c r="K427" s="16"/>
      <c r="L427" s="16"/>
      <c r="M427" s="16"/>
      <c r="N427" s="16"/>
      <c r="O427" s="16"/>
      <c r="P427" s="16"/>
    </row>
    <row r="428" spans="2:16" x14ac:dyDescent="0.35">
      <c r="B428" s="22" t="s">
        <v>35</v>
      </c>
      <c r="C428" s="16"/>
      <c r="D428" s="16"/>
      <c r="E428" s="16"/>
      <c r="F428" s="16"/>
      <c r="G428" s="16"/>
      <c r="H428" s="16"/>
      <c r="I428" s="16"/>
      <c r="J428" s="16"/>
      <c r="K428" s="16"/>
      <c r="L428" s="16"/>
      <c r="M428" s="16"/>
      <c r="N428" s="16"/>
      <c r="O428" s="16"/>
      <c r="P428" s="16"/>
    </row>
    <row r="429" spans="2:16" x14ac:dyDescent="0.35">
      <c r="B429" t="s">
        <v>222</v>
      </c>
      <c r="C429" s="16">
        <v>0.49621212121212099</v>
      </c>
      <c r="D429" s="16">
        <v>0.217391304347826</v>
      </c>
      <c r="E429" s="16">
        <v>0.40425531914893598</v>
      </c>
      <c r="F429" s="16">
        <v>0.64444444444444404</v>
      </c>
      <c r="G429" s="16">
        <v>0.57936507936507897</v>
      </c>
      <c r="H429" s="16"/>
      <c r="I429" s="16">
        <v>0.42028985507246402</v>
      </c>
      <c r="J429" s="16">
        <v>0.57936507936507897</v>
      </c>
      <c r="K429" s="16"/>
      <c r="L429" s="16">
        <v>0.48529411764705899</v>
      </c>
      <c r="M429" s="16">
        <v>0.5078125</v>
      </c>
      <c r="N429" s="16"/>
      <c r="O429" s="16">
        <v>0.44520547945205502</v>
      </c>
      <c r="P429" s="16">
        <v>0.55932203389830504</v>
      </c>
    </row>
    <row r="430" spans="2:16" x14ac:dyDescent="0.35">
      <c r="B430" t="s">
        <v>223</v>
      </c>
      <c r="C430" s="16">
        <v>0.30303030303030298</v>
      </c>
      <c r="D430" s="16">
        <v>0.26086956521739102</v>
      </c>
      <c r="E430" s="16">
        <v>0.29787234042553201</v>
      </c>
      <c r="F430" s="16">
        <v>0.24444444444444399</v>
      </c>
      <c r="G430" s="16">
        <v>0.341269841269841</v>
      </c>
      <c r="H430" s="16"/>
      <c r="I430" s="16">
        <v>0.26811594202898598</v>
      </c>
      <c r="J430" s="16">
        <v>0.341269841269841</v>
      </c>
      <c r="K430" s="16"/>
      <c r="L430" s="16">
        <v>0.308823529411765</v>
      </c>
      <c r="M430" s="16">
        <v>0.296875</v>
      </c>
      <c r="N430" s="16"/>
      <c r="O430" s="16">
        <v>0.28767123287671198</v>
      </c>
      <c r="P430" s="16">
        <v>0.322033898305085</v>
      </c>
    </row>
    <row r="431" spans="2:16" x14ac:dyDescent="0.35">
      <c r="B431" t="s">
        <v>224</v>
      </c>
      <c r="C431" s="16">
        <v>0.26136363636363602</v>
      </c>
      <c r="D431" s="16">
        <v>0.19565217391304299</v>
      </c>
      <c r="E431" s="16">
        <v>0.40425531914893598</v>
      </c>
      <c r="F431" s="16">
        <v>0.28888888888888897</v>
      </c>
      <c r="G431" s="16">
        <v>0.22222222222222199</v>
      </c>
      <c r="H431" s="16"/>
      <c r="I431" s="16">
        <v>0.29710144927536197</v>
      </c>
      <c r="J431" s="16">
        <v>0.22222222222222199</v>
      </c>
      <c r="K431" s="16"/>
      <c r="L431" s="16">
        <v>0.25735294117647101</v>
      </c>
      <c r="M431" s="16">
        <v>0.265625</v>
      </c>
      <c r="N431" s="16"/>
      <c r="O431" s="16">
        <v>0.29452054794520499</v>
      </c>
      <c r="P431" s="16">
        <v>0.22033898305084701</v>
      </c>
    </row>
    <row r="432" spans="2:16" x14ac:dyDescent="0.35">
      <c r="B432" t="s">
        <v>225</v>
      </c>
      <c r="C432" s="16">
        <v>0.25378787878787901</v>
      </c>
      <c r="D432" s="16">
        <v>0.217391304347826</v>
      </c>
      <c r="E432" s="16">
        <v>0.27659574468085102</v>
      </c>
      <c r="F432" s="16">
        <v>0.33333333333333298</v>
      </c>
      <c r="G432" s="16">
        <v>0.23015873015873001</v>
      </c>
      <c r="H432" s="16"/>
      <c r="I432" s="16">
        <v>0.27536231884057999</v>
      </c>
      <c r="J432" s="16">
        <v>0.23015873015873001</v>
      </c>
      <c r="K432" s="16"/>
      <c r="L432" s="16">
        <v>0.24264705882352899</v>
      </c>
      <c r="M432" s="16">
        <v>0.265625</v>
      </c>
      <c r="N432" s="16"/>
      <c r="O432" s="16">
        <v>0.25342465753424698</v>
      </c>
      <c r="P432" s="16">
        <v>0.25423728813559299</v>
      </c>
    </row>
    <row r="433" spans="2:16" x14ac:dyDescent="0.35">
      <c r="B433" t="s">
        <v>226</v>
      </c>
      <c r="C433" s="16">
        <v>0.23863636363636401</v>
      </c>
      <c r="D433" s="16">
        <v>0.15217391304347799</v>
      </c>
      <c r="E433" s="16">
        <v>0.14893617021276601</v>
      </c>
      <c r="F433" s="16">
        <v>0.22222222222222199</v>
      </c>
      <c r="G433" s="16">
        <v>0.30952380952380998</v>
      </c>
      <c r="H433" s="16"/>
      <c r="I433" s="16">
        <v>0.173913043478261</v>
      </c>
      <c r="J433" s="16">
        <v>0.30952380952380998</v>
      </c>
      <c r="K433" s="16"/>
      <c r="L433" s="16">
        <v>0.24264705882352899</v>
      </c>
      <c r="M433" s="16">
        <v>0.234375</v>
      </c>
      <c r="N433" s="16"/>
      <c r="O433" s="16">
        <v>0.27397260273972601</v>
      </c>
      <c r="P433" s="16">
        <v>0.194915254237288</v>
      </c>
    </row>
    <row r="434" spans="2:16" x14ac:dyDescent="0.35">
      <c r="B434" t="s">
        <v>227</v>
      </c>
      <c r="C434" s="16">
        <v>0.23106060606060599</v>
      </c>
      <c r="D434" s="16">
        <v>8.6956521739130405E-2</v>
      </c>
      <c r="E434" s="16">
        <v>0.19148936170212799</v>
      </c>
      <c r="F434" s="16">
        <v>0.266666666666667</v>
      </c>
      <c r="G434" s="16">
        <v>0.28571428571428598</v>
      </c>
      <c r="H434" s="16"/>
      <c r="I434" s="16">
        <v>0.18115942028985499</v>
      </c>
      <c r="J434" s="16">
        <v>0.28571428571428598</v>
      </c>
      <c r="K434" s="16"/>
      <c r="L434" s="16">
        <v>0.191176470588235</v>
      </c>
      <c r="M434" s="16">
        <v>0.2734375</v>
      </c>
      <c r="N434" s="16"/>
      <c r="O434" s="16">
        <v>0.219178082191781</v>
      </c>
      <c r="P434" s="16">
        <v>0.24576271186440701</v>
      </c>
    </row>
    <row r="435" spans="2:16" x14ac:dyDescent="0.35">
      <c r="B435" t="s">
        <v>228</v>
      </c>
      <c r="C435" s="16">
        <v>0.21590909090909099</v>
      </c>
      <c r="D435" s="16">
        <v>6.5217391304347797E-2</v>
      </c>
      <c r="E435" s="16">
        <v>0.19148936170212799</v>
      </c>
      <c r="F435" s="16">
        <v>0.17777777777777801</v>
      </c>
      <c r="G435" s="16">
        <v>0.293650793650794</v>
      </c>
      <c r="H435" s="16"/>
      <c r="I435" s="16">
        <v>0.14492753623188401</v>
      </c>
      <c r="J435" s="16">
        <v>0.293650793650794</v>
      </c>
      <c r="K435" s="16"/>
      <c r="L435" s="16">
        <v>0.24264705882352899</v>
      </c>
      <c r="M435" s="16">
        <v>0.1875</v>
      </c>
      <c r="N435" s="16"/>
      <c r="O435" s="16">
        <v>0.20547945205479501</v>
      </c>
      <c r="P435" s="16">
        <v>0.22881355932203401</v>
      </c>
    </row>
    <row r="436" spans="2:16" x14ac:dyDescent="0.35">
      <c r="B436" t="s">
        <v>229</v>
      </c>
      <c r="C436" s="16">
        <v>0.21212121212121199</v>
      </c>
      <c r="D436" s="16">
        <v>0.19565217391304299</v>
      </c>
      <c r="E436" s="16">
        <v>0.27659574468085102</v>
      </c>
      <c r="F436" s="16">
        <v>0.17777777777777801</v>
      </c>
      <c r="G436" s="16">
        <v>0.206349206349206</v>
      </c>
      <c r="H436" s="16"/>
      <c r="I436" s="16">
        <v>0.217391304347826</v>
      </c>
      <c r="J436" s="16">
        <v>0.206349206349206</v>
      </c>
      <c r="K436" s="16"/>
      <c r="L436" s="16">
        <v>0.23529411764705899</v>
      </c>
      <c r="M436" s="16">
        <v>0.1875</v>
      </c>
      <c r="N436" s="16"/>
      <c r="O436" s="16">
        <v>0.20547945205479501</v>
      </c>
      <c r="P436" s="16">
        <v>0.22033898305084701</v>
      </c>
    </row>
    <row r="437" spans="2:16" x14ac:dyDescent="0.35">
      <c r="B437" t="s">
        <v>230</v>
      </c>
      <c r="C437" s="16">
        <v>0.19318181818181801</v>
      </c>
      <c r="D437" s="16">
        <v>0.173913043478261</v>
      </c>
      <c r="E437" s="16">
        <v>0.27659574468085102</v>
      </c>
      <c r="F437" s="16">
        <v>0.133333333333333</v>
      </c>
      <c r="G437" s="16">
        <v>0.19047619047618999</v>
      </c>
      <c r="H437" s="16"/>
      <c r="I437" s="16">
        <v>0.19565217391304299</v>
      </c>
      <c r="J437" s="16">
        <v>0.19047619047618999</v>
      </c>
      <c r="K437" s="16"/>
      <c r="L437" s="16">
        <v>0.191176470588235</v>
      </c>
      <c r="M437" s="16">
        <v>0.1953125</v>
      </c>
      <c r="N437" s="16"/>
      <c r="O437" s="16">
        <v>0.184931506849315</v>
      </c>
      <c r="P437" s="16">
        <v>0.20338983050847501</v>
      </c>
    </row>
    <row r="438" spans="2:16" x14ac:dyDescent="0.35">
      <c r="B438" t="s">
        <v>231</v>
      </c>
      <c r="C438" s="16">
        <v>0.15151515151515199</v>
      </c>
      <c r="D438" s="16">
        <v>4.3478260869565202E-2</v>
      </c>
      <c r="E438" s="16">
        <v>0.10638297872340401</v>
      </c>
      <c r="F438" s="16">
        <v>0.2</v>
      </c>
      <c r="G438" s="16">
        <v>0.19047619047618999</v>
      </c>
      <c r="H438" s="16"/>
      <c r="I438" s="16">
        <v>0.115942028985507</v>
      </c>
      <c r="J438" s="16">
        <v>0.19047619047618999</v>
      </c>
      <c r="K438" s="16"/>
      <c r="L438" s="16">
        <v>0.14705882352941199</v>
      </c>
      <c r="M438" s="16">
        <v>0.15625</v>
      </c>
      <c r="N438" s="16"/>
      <c r="O438" s="16">
        <v>0.150684931506849</v>
      </c>
      <c r="P438" s="16">
        <v>0.152542372881356</v>
      </c>
    </row>
    <row r="439" spans="2:16" x14ac:dyDescent="0.35">
      <c r="B439" t="s">
        <v>232</v>
      </c>
      <c r="C439" s="16">
        <v>4.5454545454545497E-2</v>
      </c>
      <c r="D439" s="16">
        <v>0.217391304347826</v>
      </c>
      <c r="E439" s="16">
        <v>4.2553191489361701E-2</v>
      </c>
      <c r="F439" s="16">
        <v>0</v>
      </c>
      <c r="G439" s="16">
        <v>0</v>
      </c>
      <c r="H439" s="16"/>
      <c r="I439" s="16">
        <v>8.6956521739130405E-2</v>
      </c>
      <c r="J439" s="16">
        <v>0</v>
      </c>
      <c r="K439" s="16"/>
      <c r="L439" s="16">
        <v>4.4117647058823498E-2</v>
      </c>
      <c r="M439" s="16">
        <v>4.6875E-2</v>
      </c>
      <c r="N439" s="16"/>
      <c r="O439" s="16">
        <v>4.7945205479452101E-2</v>
      </c>
      <c r="P439" s="16">
        <v>4.2372881355932202E-2</v>
      </c>
    </row>
    <row r="440" spans="2:16" x14ac:dyDescent="0.35">
      <c r="B440" t="s">
        <v>77</v>
      </c>
      <c r="C440" s="16">
        <v>1.13636363636364E-2</v>
      </c>
      <c r="D440" s="16">
        <v>2.1739130434782601E-2</v>
      </c>
      <c r="E440" s="16">
        <v>0</v>
      </c>
      <c r="F440" s="16">
        <v>2.2222222222222199E-2</v>
      </c>
      <c r="G440" s="16">
        <v>7.9365079365079395E-3</v>
      </c>
      <c r="H440" s="16"/>
      <c r="I440" s="16">
        <v>1.4492753623188401E-2</v>
      </c>
      <c r="J440" s="16">
        <v>7.9365079365079395E-3</v>
      </c>
      <c r="K440" s="16"/>
      <c r="L440" s="16">
        <v>7.3529411764705899E-3</v>
      </c>
      <c r="M440" s="16">
        <v>1.5625E-2</v>
      </c>
      <c r="N440" s="16"/>
      <c r="O440" s="16">
        <v>6.8493150684931503E-3</v>
      </c>
      <c r="P440" s="16">
        <v>1.6949152542372899E-2</v>
      </c>
    </row>
    <row r="441" spans="2:16" x14ac:dyDescent="0.35">
      <c r="B441" t="s">
        <v>78</v>
      </c>
      <c r="C441" s="16">
        <v>3.7878787878787902E-3</v>
      </c>
      <c r="D441" s="16">
        <v>2.1739130434782601E-2</v>
      </c>
      <c r="E441" s="16">
        <v>0</v>
      </c>
      <c r="F441" s="16">
        <v>0</v>
      </c>
      <c r="G441" s="16">
        <v>0</v>
      </c>
      <c r="H441" s="16"/>
      <c r="I441" s="16">
        <v>7.2463768115942004E-3</v>
      </c>
      <c r="J441" s="16">
        <v>0</v>
      </c>
      <c r="K441" s="16"/>
      <c r="L441" s="16">
        <v>7.3529411764705899E-3</v>
      </c>
      <c r="M441" s="16">
        <v>0</v>
      </c>
      <c r="N441" s="16"/>
      <c r="O441" s="16">
        <v>6.8493150684931503E-3</v>
      </c>
      <c r="P441" s="16">
        <v>0</v>
      </c>
    </row>
    <row r="442" spans="2:16" x14ac:dyDescent="0.35">
      <c r="C442" s="16"/>
      <c r="D442" s="16"/>
      <c r="E442" s="16"/>
      <c r="F442" s="16"/>
      <c r="G442" s="16"/>
      <c r="H442" s="16"/>
      <c r="I442" s="16"/>
      <c r="J442" s="16"/>
      <c r="K442" s="16"/>
      <c r="L442" s="16"/>
      <c r="M442" s="16"/>
      <c r="N442" s="16"/>
      <c r="O442" s="16"/>
      <c r="P442" s="16"/>
    </row>
    <row r="443" spans="2:16" x14ac:dyDescent="0.35">
      <c r="B443" s="6" t="s">
        <v>239</v>
      </c>
      <c r="C443" s="16"/>
      <c r="D443" s="16"/>
      <c r="E443" s="16"/>
      <c r="F443" s="16"/>
      <c r="G443" s="16"/>
      <c r="H443" s="16"/>
      <c r="I443" s="16"/>
      <c r="J443" s="16"/>
      <c r="K443" s="16"/>
      <c r="L443" s="16"/>
      <c r="M443" s="16"/>
      <c r="N443" s="16"/>
      <c r="O443" s="16"/>
      <c r="P443" s="16"/>
    </row>
    <row r="444" spans="2:16" x14ac:dyDescent="0.35">
      <c r="B444" s="22" t="s">
        <v>35</v>
      </c>
      <c r="C444" s="16"/>
      <c r="D444" s="16"/>
      <c r="E444" s="16"/>
      <c r="F444" s="16"/>
      <c r="G444" s="16"/>
      <c r="H444" s="16"/>
      <c r="I444" s="16"/>
      <c r="J444" s="16"/>
      <c r="K444" s="16"/>
      <c r="L444" s="16"/>
      <c r="M444" s="16"/>
      <c r="N444" s="16"/>
      <c r="O444" s="16"/>
      <c r="P444" s="16"/>
    </row>
    <row r="445" spans="2:16" x14ac:dyDescent="0.35">
      <c r="B445" t="s">
        <v>234</v>
      </c>
      <c r="C445" s="16">
        <v>0.32575757575757602</v>
      </c>
      <c r="D445" s="16">
        <v>6.5217391304347797E-2</v>
      </c>
      <c r="E445" s="16">
        <v>0.23404255319148901</v>
      </c>
      <c r="F445" s="16">
        <v>0.35555555555555601</v>
      </c>
      <c r="G445" s="16">
        <v>0.44444444444444398</v>
      </c>
      <c r="H445" s="16"/>
      <c r="I445" s="16">
        <v>0.217391304347826</v>
      </c>
      <c r="J445" s="16">
        <v>0.44444444444444398</v>
      </c>
      <c r="K445" s="16"/>
      <c r="L445" s="16">
        <v>0.32352941176470601</v>
      </c>
      <c r="M445" s="16">
        <v>0.328125</v>
      </c>
      <c r="N445" s="16"/>
      <c r="O445" s="16">
        <v>0.34931506849315103</v>
      </c>
      <c r="P445" s="16">
        <v>0.29661016949152502</v>
      </c>
    </row>
    <row r="446" spans="2:16" x14ac:dyDescent="0.35">
      <c r="B446" t="s">
        <v>235</v>
      </c>
      <c r="C446" s="16">
        <v>0.44696969696969702</v>
      </c>
      <c r="D446" s="16">
        <v>0.5</v>
      </c>
      <c r="E446" s="16">
        <v>0.42553191489361702</v>
      </c>
      <c r="F446" s="16">
        <v>0.48888888888888898</v>
      </c>
      <c r="G446" s="16">
        <v>0.42063492063492097</v>
      </c>
      <c r="H446" s="16"/>
      <c r="I446" s="16">
        <v>0.471014492753623</v>
      </c>
      <c r="J446" s="16">
        <v>0.42063492063492097</v>
      </c>
      <c r="K446" s="16"/>
      <c r="L446" s="16">
        <v>0.39705882352941202</v>
      </c>
      <c r="M446" s="16">
        <v>0.5</v>
      </c>
      <c r="N446" s="16"/>
      <c r="O446" s="16">
        <v>0.43835616438356201</v>
      </c>
      <c r="P446" s="16">
        <v>0.45762711864406802</v>
      </c>
    </row>
    <row r="447" spans="2:16" x14ac:dyDescent="0.35">
      <c r="B447" t="s">
        <v>236</v>
      </c>
      <c r="C447" s="16">
        <v>0.18181818181818199</v>
      </c>
      <c r="D447" s="16">
        <v>0.34782608695652201</v>
      </c>
      <c r="E447" s="16">
        <v>0.23404255319148901</v>
      </c>
      <c r="F447" s="16">
        <v>0.133333333333333</v>
      </c>
      <c r="G447" s="16">
        <v>0.119047619047619</v>
      </c>
      <c r="H447" s="16"/>
      <c r="I447" s="16">
        <v>0.23913043478260901</v>
      </c>
      <c r="J447" s="16">
        <v>0.119047619047619</v>
      </c>
      <c r="K447" s="16"/>
      <c r="L447" s="16">
        <v>0.22794117647058801</v>
      </c>
      <c r="M447" s="16">
        <v>0.1328125</v>
      </c>
      <c r="N447" s="16"/>
      <c r="O447" s="16">
        <v>0.164383561643836</v>
      </c>
      <c r="P447" s="16">
        <v>0.20338983050847501</v>
      </c>
    </row>
    <row r="448" spans="2:16" x14ac:dyDescent="0.35">
      <c r="B448" t="s">
        <v>237</v>
      </c>
      <c r="C448" s="16">
        <v>3.4090909090909102E-2</v>
      </c>
      <c r="D448" s="16">
        <v>4.3478260869565202E-2</v>
      </c>
      <c r="E448" s="16">
        <v>0.10638297872340401</v>
      </c>
      <c r="F448" s="16">
        <v>0</v>
      </c>
      <c r="G448" s="16">
        <v>1.58730158730159E-2</v>
      </c>
      <c r="H448" s="16"/>
      <c r="I448" s="16">
        <v>5.0724637681159403E-2</v>
      </c>
      <c r="J448" s="16">
        <v>1.58730158730159E-2</v>
      </c>
      <c r="K448" s="16"/>
      <c r="L448" s="16">
        <v>4.4117647058823498E-2</v>
      </c>
      <c r="M448" s="16">
        <v>2.34375E-2</v>
      </c>
      <c r="N448" s="16"/>
      <c r="O448" s="16">
        <v>3.42465753424658E-2</v>
      </c>
      <c r="P448" s="16">
        <v>3.3898305084745797E-2</v>
      </c>
    </row>
    <row r="449" spans="2:16" x14ac:dyDescent="0.35">
      <c r="B449" t="s">
        <v>238</v>
      </c>
      <c r="C449" s="16">
        <v>0</v>
      </c>
      <c r="D449" s="16">
        <v>0</v>
      </c>
      <c r="E449" s="16">
        <v>0</v>
      </c>
      <c r="F449" s="16">
        <v>0</v>
      </c>
      <c r="G449" s="16">
        <v>0</v>
      </c>
      <c r="H449" s="16"/>
      <c r="I449" s="16">
        <v>0</v>
      </c>
      <c r="J449" s="16">
        <v>0</v>
      </c>
      <c r="K449" s="16"/>
      <c r="L449" s="16">
        <v>0</v>
      </c>
      <c r="M449" s="16">
        <v>0</v>
      </c>
      <c r="N449" s="16"/>
      <c r="O449" s="16">
        <v>0</v>
      </c>
      <c r="P449" s="16">
        <v>0</v>
      </c>
    </row>
    <row r="450" spans="2:16" x14ac:dyDescent="0.35">
      <c r="B450" t="s">
        <v>77</v>
      </c>
      <c r="C450" s="16">
        <v>1.13636363636364E-2</v>
      </c>
      <c r="D450" s="16">
        <v>4.3478260869565202E-2</v>
      </c>
      <c r="E450" s="16">
        <v>0</v>
      </c>
      <c r="F450" s="16">
        <v>2.2222222222222199E-2</v>
      </c>
      <c r="G450" s="16">
        <v>0</v>
      </c>
      <c r="H450" s="16"/>
      <c r="I450" s="16">
        <v>2.1739130434782601E-2</v>
      </c>
      <c r="J450" s="16">
        <v>0</v>
      </c>
      <c r="K450" s="16"/>
      <c r="L450" s="16">
        <v>7.3529411764705899E-3</v>
      </c>
      <c r="M450" s="16">
        <v>1.5625E-2</v>
      </c>
      <c r="N450" s="16"/>
      <c r="O450" s="16">
        <v>1.3698630136986301E-2</v>
      </c>
      <c r="P450" s="16">
        <v>8.4745762711864406E-3</v>
      </c>
    </row>
    <row r="451" spans="2:16" x14ac:dyDescent="0.35">
      <c r="C451" s="16"/>
      <c r="D451" s="16"/>
      <c r="E451" s="16"/>
      <c r="F451" s="16"/>
      <c r="G451" s="16"/>
      <c r="H451" s="16"/>
      <c r="I451" s="16"/>
      <c r="J451" s="16"/>
      <c r="K451" s="16"/>
      <c r="L451" s="16"/>
      <c r="M451" s="16"/>
      <c r="N451" s="16"/>
      <c r="O451" s="16"/>
      <c r="P451" s="16"/>
    </row>
    <row r="452" spans="2:16" x14ac:dyDescent="0.35">
      <c r="B452" s="6" t="s">
        <v>251</v>
      </c>
      <c r="C452" s="16"/>
      <c r="D452" s="16"/>
      <c r="E452" s="16"/>
      <c r="F452" s="16"/>
      <c r="G452" s="16"/>
      <c r="H452" s="16"/>
      <c r="I452" s="16"/>
      <c r="J452" s="16"/>
      <c r="K452" s="16"/>
      <c r="L452" s="16"/>
      <c r="M452" s="16"/>
      <c r="N452" s="16"/>
      <c r="O452" s="16"/>
      <c r="P452" s="16"/>
    </row>
    <row r="453" spans="2:16" x14ac:dyDescent="0.35">
      <c r="B453" s="22" t="s">
        <v>35</v>
      </c>
      <c r="C453" s="16"/>
      <c r="D453" s="16"/>
      <c r="E453" s="16"/>
      <c r="F453" s="16"/>
      <c r="G453" s="16"/>
      <c r="H453" s="16"/>
      <c r="I453" s="16"/>
      <c r="J453" s="16"/>
      <c r="K453" s="16"/>
      <c r="L453" s="16"/>
      <c r="M453" s="16"/>
      <c r="N453" s="16"/>
      <c r="O453" s="16"/>
      <c r="P453" s="16"/>
    </row>
    <row r="454" spans="2:16" x14ac:dyDescent="0.35">
      <c r="B454" t="s">
        <v>240</v>
      </c>
      <c r="C454" s="16">
        <v>0.564393939393939</v>
      </c>
      <c r="D454" s="16">
        <v>0.36956521739130399</v>
      </c>
      <c r="E454" s="16">
        <v>0.53191489361702105</v>
      </c>
      <c r="F454" s="16">
        <v>0.6</v>
      </c>
      <c r="G454" s="16">
        <v>0.634920634920635</v>
      </c>
      <c r="H454" s="16"/>
      <c r="I454" s="16">
        <v>0.5</v>
      </c>
      <c r="J454" s="16">
        <v>0.634920634920635</v>
      </c>
      <c r="K454" s="16"/>
      <c r="L454" s="16">
        <v>0.55882352941176505</v>
      </c>
      <c r="M454" s="16">
        <v>0.5703125</v>
      </c>
      <c r="N454" s="16"/>
      <c r="O454" s="16">
        <v>0.568493150684932</v>
      </c>
      <c r="P454" s="16">
        <v>0.55932203389830504</v>
      </c>
    </row>
    <row r="455" spans="2:16" x14ac:dyDescent="0.35">
      <c r="B455" t="s">
        <v>241</v>
      </c>
      <c r="C455" s="16">
        <v>0.5</v>
      </c>
      <c r="D455" s="16">
        <v>0.32608695652173902</v>
      </c>
      <c r="E455" s="16">
        <v>0.40425531914893598</v>
      </c>
      <c r="F455" s="16">
        <v>0.51111111111111096</v>
      </c>
      <c r="G455" s="16">
        <v>0.59523809523809501</v>
      </c>
      <c r="H455" s="16"/>
      <c r="I455" s="16">
        <v>0.41304347826087001</v>
      </c>
      <c r="J455" s="16">
        <v>0.59523809523809501</v>
      </c>
      <c r="K455" s="16"/>
      <c r="L455" s="16">
        <v>0.52205882352941202</v>
      </c>
      <c r="M455" s="16">
        <v>0.4765625</v>
      </c>
      <c r="N455" s="16"/>
      <c r="O455" s="16">
        <v>0.52054794520547898</v>
      </c>
      <c r="P455" s="16">
        <v>0.47457627118644102</v>
      </c>
    </row>
    <row r="456" spans="2:16" x14ac:dyDescent="0.35">
      <c r="B456" t="s">
        <v>242</v>
      </c>
      <c r="C456" s="16">
        <v>0.45075757575757602</v>
      </c>
      <c r="D456" s="16">
        <v>0.32608695652173902</v>
      </c>
      <c r="E456" s="16">
        <v>0.38297872340425498</v>
      </c>
      <c r="F456" s="16">
        <v>0.44444444444444398</v>
      </c>
      <c r="G456" s="16">
        <v>0.52380952380952395</v>
      </c>
      <c r="H456" s="16"/>
      <c r="I456" s="16">
        <v>0.38405797101449302</v>
      </c>
      <c r="J456" s="16">
        <v>0.52380952380952395</v>
      </c>
      <c r="K456" s="16"/>
      <c r="L456" s="16">
        <v>0.46323529411764702</v>
      </c>
      <c r="M456" s="16">
        <v>0.4375</v>
      </c>
      <c r="N456" s="16"/>
      <c r="O456" s="16">
        <v>0.45890410958904099</v>
      </c>
      <c r="P456" s="16">
        <v>0.44067796610169502</v>
      </c>
    </row>
    <row r="457" spans="2:16" x14ac:dyDescent="0.35">
      <c r="B457" t="s">
        <v>243</v>
      </c>
      <c r="C457" s="16">
        <v>0.41666666666666702</v>
      </c>
      <c r="D457" s="16">
        <v>0.282608695652174</v>
      </c>
      <c r="E457" s="16">
        <v>0.38297872340425498</v>
      </c>
      <c r="F457" s="16">
        <v>0.422222222222222</v>
      </c>
      <c r="G457" s="16">
        <v>0.476190476190476</v>
      </c>
      <c r="H457" s="16"/>
      <c r="I457" s="16">
        <v>0.36231884057970998</v>
      </c>
      <c r="J457" s="16">
        <v>0.476190476190476</v>
      </c>
      <c r="K457" s="16"/>
      <c r="L457" s="16">
        <v>0.41911764705882398</v>
      </c>
      <c r="M457" s="16">
        <v>0.4140625</v>
      </c>
      <c r="N457" s="16"/>
      <c r="O457" s="16">
        <v>0.43835616438356201</v>
      </c>
      <c r="P457" s="16">
        <v>0.38983050847457601</v>
      </c>
    </row>
    <row r="458" spans="2:16" x14ac:dyDescent="0.35">
      <c r="B458" t="s">
        <v>244</v>
      </c>
      <c r="C458" s="16">
        <v>0.40909090909090901</v>
      </c>
      <c r="D458" s="16">
        <v>0.34782608695652201</v>
      </c>
      <c r="E458" s="16">
        <v>0.53191489361702105</v>
      </c>
      <c r="F458" s="16">
        <v>0.31111111111111101</v>
      </c>
      <c r="G458" s="16">
        <v>0.42063492063492097</v>
      </c>
      <c r="H458" s="16"/>
      <c r="I458" s="16">
        <v>0.39855072463768099</v>
      </c>
      <c r="J458" s="16">
        <v>0.42063492063492097</v>
      </c>
      <c r="K458" s="16"/>
      <c r="L458" s="16">
        <v>0.375</v>
      </c>
      <c r="M458" s="16">
        <v>0.4453125</v>
      </c>
      <c r="N458" s="16"/>
      <c r="O458" s="16">
        <v>0.37671232876712302</v>
      </c>
      <c r="P458" s="16">
        <v>0.44915254237288099</v>
      </c>
    </row>
    <row r="459" spans="2:16" x14ac:dyDescent="0.35">
      <c r="B459" t="s">
        <v>245</v>
      </c>
      <c r="C459" s="16">
        <v>0.36742424242424199</v>
      </c>
      <c r="D459" s="16">
        <v>0.36956521739130399</v>
      </c>
      <c r="E459" s="16">
        <v>0.44680851063829802</v>
      </c>
      <c r="F459" s="16">
        <v>0.31111111111111101</v>
      </c>
      <c r="G459" s="16">
        <v>0.35714285714285698</v>
      </c>
      <c r="H459" s="16"/>
      <c r="I459" s="16">
        <v>0.376811594202899</v>
      </c>
      <c r="J459" s="16">
        <v>0.35714285714285698</v>
      </c>
      <c r="K459" s="16"/>
      <c r="L459" s="16">
        <v>0.38235294117647101</v>
      </c>
      <c r="M459" s="16">
        <v>0.3515625</v>
      </c>
      <c r="N459" s="16"/>
      <c r="O459" s="16">
        <v>0.36301369863013699</v>
      </c>
      <c r="P459" s="16">
        <v>0.37288135593220301</v>
      </c>
    </row>
    <row r="460" spans="2:16" x14ac:dyDescent="0.35">
      <c r="B460" t="s">
        <v>246</v>
      </c>
      <c r="C460" s="16">
        <v>0.314393939393939</v>
      </c>
      <c r="D460" s="16">
        <v>0.23913043478260901</v>
      </c>
      <c r="E460" s="16">
        <v>0.38297872340425498</v>
      </c>
      <c r="F460" s="16">
        <v>0.4</v>
      </c>
      <c r="G460" s="16">
        <v>0.28571428571428598</v>
      </c>
      <c r="H460" s="16"/>
      <c r="I460" s="16">
        <v>0.34057971014492799</v>
      </c>
      <c r="J460" s="16">
        <v>0.28571428571428598</v>
      </c>
      <c r="K460" s="16"/>
      <c r="L460" s="16">
        <v>0.32352941176470601</v>
      </c>
      <c r="M460" s="16">
        <v>0.3046875</v>
      </c>
      <c r="N460" s="16"/>
      <c r="O460" s="16">
        <v>0.31506849315068503</v>
      </c>
      <c r="P460" s="16">
        <v>0.31355932203389802</v>
      </c>
    </row>
    <row r="461" spans="2:16" x14ac:dyDescent="0.35">
      <c r="B461" t="s">
        <v>247</v>
      </c>
      <c r="C461" s="16">
        <v>0.30303030303030298</v>
      </c>
      <c r="D461" s="16">
        <v>0.217391304347826</v>
      </c>
      <c r="E461" s="16">
        <v>0.27659574468085102</v>
      </c>
      <c r="F461" s="16">
        <v>0.33333333333333298</v>
      </c>
      <c r="G461" s="16">
        <v>0.33333333333333298</v>
      </c>
      <c r="H461" s="16"/>
      <c r="I461" s="16">
        <v>0.27536231884057999</v>
      </c>
      <c r="J461" s="16">
        <v>0.33333333333333298</v>
      </c>
      <c r="K461" s="16"/>
      <c r="L461" s="16">
        <v>0.36764705882352899</v>
      </c>
      <c r="M461" s="16">
        <v>0.234375</v>
      </c>
      <c r="N461" s="16"/>
      <c r="O461" s="16">
        <v>0.301369863013699</v>
      </c>
      <c r="P461" s="16">
        <v>0.305084745762712</v>
      </c>
    </row>
    <row r="462" spans="2:16" x14ac:dyDescent="0.35">
      <c r="B462" t="s">
        <v>248</v>
      </c>
      <c r="C462" s="16">
        <v>0.29924242424242398</v>
      </c>
      <c r="D462" s="16">
        <v>0.26086956521739102</v>
      </c>
      <c r="E462" s="16">
        <v>0.340425531914894</v>
      </c>
      <c r="F462" s="16">
        <v>0.2</v>
      </c>
      <c r="G462" s="16">
        <v>0.33333333333333298</v>
      </c>
      <c r="H462" s="16"/>
      <c r="I462" s="16">
        <v>0.26811594202898598</v>
      </c>
      <c r="J462" s="16">
        <v>0.33333333333333298</v>
      </c>
      <c r="K462" s="16"/>
      <c r="L462" s="16">
        <v>0.30147058823529399</v>
      </c>
      <c r="M462" s="16">
        <v>0.296875</v>
      </c>
      <c r="N462" s="16"/>
      <c r="O462" s="16">
        <v>0.301369863013699</v>
      </c>
      <c r="P462" s="16">
        <v>0.29661016949152502</v>
      </c>
    </row>
    <row r="463" spans="2:16" x14ac:dyDescent="0.35">
      <c r="B463" t="s">
        <v>249</v>
      </c>
      <c r="C463" s="16">
        <v>0.26136363636363602</v>
      </c>
      <c r="D463" s="16">
        <v>0.15217391304347799</v>
      </c>
      <c r="E463" s="16">
        <v>0.29787234042553201</v>
      </c>
      <c r="F463" s="16">
        <v>0.31111111111111101</v>
      </c>
      <c r="G463" s="16">
        <v>0.26984126984126999</v>
      </c>
      <c r="H463" s="16"/>
      <c r="I463" s="16">
        <v>0.25362318840579701</v>
      </c>
      <c r="J463" s="16">
        <v>0.26984126984126999</v>
      </c>
      <c r="K463" s="16"/>
      <c r="L463" s="16">
        <v>0.27205882352941202</v>
      </c>
      <c r="M463" s="16">
        <v>0.25</v>
      </c>
      <c r="N463" s="16"/>
      <c r="O463" s="16">
        <v>0.31506849315068503</v>
      </c>
      <c r="P463" s="16">
        <v>0.194915254237288</v>
      </c>
    </row>
    <row r="464" spans="2:16" x14ac:dyDescent="0.35">
      <c r="B464" t="s">
        <v>250</v>
      </c>
      <c r="C464" s="16">
        <v>0.25757575757575801</v>
      </c>
      <c r="D464" s="16">
        <v>0.217391304347826</v>
      </c>
      <c r="E464" s="16">
        <v>0.25531914893617003</v>
      </c>
      <c r="F464" s="16">
        <v>0.266666666666667</v>
      </c>
      <c r="G464" s="16">
        <v>0.26984126984126999</v>
      </c>
      <c r="H464" s="16"/>
      <c r="I464" s="16">
        <v>0.24637681159420299</v>
      </c>
      <c r="J464" s="16">
        <v>0.26984126984126999</v>
      </c>
      <c r="K464" s="16"/>
      <c r="L464" s="16">
        <v>0.23529411764705899</v>
      </c>
      <c r="M464" s="16">
        <v>0.28125</v>
      </c>
      <c r="N464" s="16"/>
      <c r="O464" s="16">
        <v>0.232876712328767</v>
      </c>
      <c r="P464" s="16">
        <v>0.28813559322033899</v>
      </c>
    </row>
    <row r="465" spans="2:16" x14ac:dyDescent="0.35">
      <c r="B465" t="s">
        <v>77</v>
      </c>
      <c r="C465" s="16">
        <v>1.13636363636364E-2</v>
      </c>
      <c r="D465" s="16">
        <v>4.3478260869565202E-2</v>
      </c>
      <c r="E465" s="16">
        <v>0</v>
      </c>
      <c r="F465" s="16">
        <v>2.2222222222222199E-2</v>
      </c>
      <c r="G465" s="16">
        <v>0</v>
      </c>
      <c r="H465" s="16"/>
      <c r="I465" s="16">
        <v>2.1739130434782601E-2</v>
      </c>
      <c r="J465" s="16">
        <v>0</v>
      </c>
      <c r="K465" s="16"/>
      <c r="L465" s="16">
        <v>7.3529411764705899E-3</v>
      </c>
      <c r="M465" s="16">
        <v>1.5625E-2</v>
      </c>
      <c r="N465" s="16"/>
      <c r="O465" s="16">
        <v>1.3698630136986301E-2</v>
      </c>
      <c r="P465" s="16">
        <v>8.4745762711864406E-3</v>
      </c>
    </row>
    <row r="466" spans="2:16" x14ac:dyDescent="0.35">
      <c r="B466" t="s">
        <v>78</v>
      </c>
      <c r="C466" s="16">
        <v>7.5757575757575803E-3</v>
      </c>
      <c r="D466" s="16">
        <v>2.1739130434782601E-2</v>
      </c>
      <c r="E466" s="16">
        <v>0</v>
      </c>
      <c r="F466" s="16">
        <v>0</v>
      </c>
      <c r="G466" s="16">
        <v>7.9365079365079395E-3</v>
      </c>
      <c r="H466" s="16"/>
      <c r="I466" s="16">
        <v>7.2463768115942004E-3</v>
      </c>
      <c r="J466" s="16">
        <v>7.9365079365079395E-3</v>
      </c>
      <c r="K466" s="16"/>
      <c r="L466" s="16">
        <v>0</v>
      </c>
      <c r="M466" s="16">
        <v>1.5625E-2</v>
      </c>
      <c r="N466" s="16"/>
      <c r="O466" s="16">
        <v>0</v>
      </c>
      <c r="P466" s="16">
        <v>1.6949152542372899E-2</v>
      </c>
    </row>
    <row r="467" spans="2:16" x14ac:dyDescent="0.35">
      <c r="C467" s="16"/>
      <c r="D467" s="16"/>
      <c r="E467" s="16"/>
      <c r="F467" s="16"/>
      <c r="G467" s="16"/>
      <c r="H467" s="16"/>
      <c r="I467" s="16"/>
      <c r="J467" s="16"/>
      <c r="K467" s="16"/>
      <c r="L467" s="16"/>
      <c r="M467" s="16"/>
      <c r="N467" s="16"/>
      <c r="O467" s="16"/>
      <c r="P467" s="16"/>
    </row>
    <row r="468" spans="2:16" x14ac:dyDescent="0.35">
      <c r="B468" s="6" t="s">
        <v>269</v>
      </c>
      <c r="C468" s="16"/>
      <c r="D468" s="16"/>
      <c r="E468" s="16"/>
      <c r="F468" s="16"/>
      <c r="G468" s="16"/>
      <c r="H468" s="16"/>
      <c r="I468" s="16"/>
      <c r="J468" s="16"/>
      <c r="K468" s="16"/>
      <c r="L468" s="16"/>
      <c r="M468" s="16"/>
      <c r="N468" s="16"/>
      <c r="O468" s="16"/>
      <c r="P468" s="16"/>
    </row>
    <row r="469" spans="2:16" x14ac:dyDescent="0.35">
      <c r="B469" s="22" t="s">
        <v>35</v>
      </c>
      <c r="C469" s="16"/>
      <c r="D469" s="16"/>
      <c r="E469" s="16"/>
      <c r="F469" s="16"/>
      <c r="G469" s="16"/>
      <c r="H469" s="16"/>
      <c r="I469" s="16"/>
      <c r="J469" s="16"/>
      <c r="K469" s="16"/>
      <c r="L469" s="16"/>
      <c r="M469" s="16"/>
      <c r="N469" s="16"/>
      <c r="O469" s="16"/>
      <c r="P469" s="16"/>
    </row>
    <row r="470" spans="2:16" x14ac:dyDescent="0.35">
      <c r="B470" t="s">
        <v>252</v>
      </c>
      <c r="C470" s="16">
        <v>0.41287878787878801</v>
      </c>
      <c r="D470" s="16">
        <v>0.26086956521739102</v>
      </c>
      <c r="E470" s="16">
        <v>0.46808510638297901</v>
      </c>
      <c r="F470" s="16">
        <v>0.37777777777777799</v>
      </c>
      <c r="G470" s="16">
        <v>0.46031746031746001</v>
      </c>
      <c r="H470" s="16"/>
      <c r="I470" s="16">
        <v>0.36956521739130399</v>
      </c>
      <c r="J470" s="16">
        <v>0.46031746031746001</v>
      </c>
      <c r="K470" s="16"/>
      <c r="L470" s="16">
        <v>0.46323529411764702</v>
      </c>
      <c r="M470" s="16">
        <v>0.359375</v>
      </c>
      <c r="N470" s="16"/>
      <c r="O470" s="16">
        <v>0.41095890410958902</v>
      </c>
      <c r="P470" s="16">
        <v>0.41525423728813599</v>
      </c>
    </row>
    <row r="471" spans="2:16" x14ac:dyDescent="0.35">
      <c r="B471" t="s">
        <v>253</v>
      </c>
      <c r="C471" s="16">
        <v>0.36742424242424199</v>
      </c>
      <c r="D471" s="16">
        <v>0.23913043478260901</v>
      </c>
      <c r="E471" s="16">
        <v>0.319148936170213</v>
      </c>
      <c r="F471" s="16">
        <v>0.37777777777777799</v>
      </c>
      <c r="G471" s="16">
        <v>0.42857142857142899</v>
      </c>
      <c r="H471" s="16"/>
      <c r="I471" s="16">
        <v>0.311594202898551</v>
      </c>
      <c r="J471" s="16">
        <v>0.42857142857142899</v>
      </c>
      <c r="K471" s="16"/>
      <c r="L471" s="16">
        <v>0.38235294117647101</v>
      </c>
      <c r="M471" s="16">
        <v>0.3515625</v>
      </c>
      <c r="N471" s="16"/>
      <c r="O471" s="16">
        <v>0.34246575342465801</v>
      </c>
      <c r="P471" s="16">
        <v>0.39830508474576298</v>
      </c>
    </row>
    <row r="472" spans="2:16" x14ac:dyDescent="0.35">
      <c r="B472" t="s">
        <v>254</v>
      </c>
      <c r="C472" s="16">
        <v>0.33712121212121199</v>
      </c>
      <c r="D472" s="16">
        <v>0.173913043478261</v>
      </c>
      <c r="E472" s="16">
        <v>0.29787234042553201</v>
      </c>
      <c r="F472" s="16">
        <v>0.422222222222222</v>
      </c>
      <c r="G472" s="16">
        <v>0.38095238095238099</v>
      </c>
      <c r="H472" s="16"/>
      <c r="I472" s="16">
        <v>0.29710144927536197</v>
      </c>
      <c r="J472" s="16">
        <v>0.38095238095238099</v>
      </c>
      <c r="K472" s="16"/>
      <c r="L472" s="16">
        <v>0.35294117647058798</v>
      </c>
      <c r="M472" s="16">
        <v>0.3203125</v>
      </c>
      <c r="N472" s="16"/>
      <c r="O472" s="16">
        <v>0.29452054794520499</v>
      </c>
      <c r="P472" s="16">
        <v>0.38983050847457601</v>
      </c>
    </row>
    <row r="473" spans="2:16" x14ac:dyDescent="0.35">
      <c r="B473" t="s">
        <v>255</v>
      </c>
      <c r="C473" s="16">
        <v>0.31818181818181801</v>
      </c>
      <c r="D473" s="16">
        <v>0.282608695652174</v>
      </c>
      <c r="E473" s="16">
        <v>0.29787234042553201</v>
      </c>
      <c r="F473" s="16">
        <v>0.31111111111111101</v>
      </c>
      <c r="G473" s="16">
        <v>0.341269841269841</v>
      </c>
      <c r="H473" s="16"/>
      <c r="I473" s="16">
        <v>0.29710144927536197</v>
      </c>
      <c r="J473" s="16">
        <v>0.341269841269841</v>
      </c>
      <c r="K473" s="16"/>
      <c r="L473" s="16">
        <v>0.375</v>
      </c>
      <c r="M473" s="16">
        <v>0.2578125</v>
      </c>
      <c r="N473" s="16"/>
      <c r="O473" s="16">
        <v>0.29452054794520499</v>
      </c>
      <c r="P473" s="16">
        <v>0.34745762711864397</v>
      </c>
    </row>
    <row r="474" spans="2:16" x14ac:dyDescent="0.35">
      <c r="B474" t="s">
        <v>256</v>
      </c>
      <c r="C474" s="16">
        <v>0.28787878787878801</v>
      </c>
      <c r="D474" s="16">
        <v>0.30434782608695699</v>
      </c>
      <c r="E474" s="16">
        <v>0.29787234042553201</v>
      </c>
      <c r="F474" s="16">
        <v>0.2</v>
      </c>
      <c r="G474" s="16">
        <v>0.30952380952380998</v>
      </c>
      <c r="H474" s="16"/>
      <c r="I474" s="16">
        <v>0.26811594202898598</v>
      </c>
      <c r="J474" s="16">
        <v>0.30952380952380998</v>
      </c>
      <c r="K474" s="16"/>
      <c r="L474" s="16">
        <v>0.25</v>
      </c>
      <c r="M474" s="16">
        <v>0.328125</v>
      </c>
      <c r="N474" s="16"/>
      <c r="O474" s="16">
        <v>0.29452054794520499</v>
      </c>
      <c r="P474" s="16">
        <v>0.27966101694915302</v>
      </c>
    </row>
    <row r="475" spans="2:16" x14ac:dyDescent="0.35">
      <c r="B475" t="s">
        <v>257</v>
      </c>
      <c r="C475" s="16">
        <v>0.27651515151515099</v>
      </c>
      <c r="D475" s="16">
        <v>0.30434782608695699</v>
      </c>
      <c r="E475" s="16">
        <v>0.29787234042553201</v>
      </c>
      <c r="F475" s="16">
        <v>0.22222222222222199</v>
      </c>
      <c r="G475" s="16">
        <v>0.27777777777777801</v>
      </c>
      <c r="H475" s="16"/>
      <c r="I475" s="16">
        <v>0.27536231884057999</v>
      </c>
      <c r="J475" s="16">
        <v>0.27777777777777801</v>
      </c>
      <c r="K475" s="16"/>
      <c r="L475" s="16">
        <v>0.27941176470588203</v>
      </c>
      <c r="M475" s="16">
        <v>0.2734375</v>
      </c>
      <c r="N475" s="16"/>
      <c r="O475" s="16">
        <v>0.28082191780821902</v>
      </c>
      <c r="P475" s="16">
        <v>0.27118644067796599</v>
      </c>
    </row>
    <row r="476" spans="2:16" x14ac:dyDescent="0.35">
      <c r="B476" t="s">
        <v>258</v>
      </c>
      <c r="C476" s="16">
        <v>0.26136363636363602</v>
      </c>
      <c r="D476" s="16">
        <v>0.34782608695652201</v>
      </c>
      <c r="E476" s="16">
        <v>0.23404255319148901</v>
      </c>
      <c r="F476" s="16">
        <v>0.2</v>
      </c>
      <c r="G476" s="16">
        <v>0.26190476190476197</v>
      </c>
      <c r="H476" s="16"/>
      <c r="I476" s="16">
        <v>0.26086956521739102</v>
      </c>
      <c r="J476" s="16">
        <v>0.26190476190476197</v>
      </c>
      <c r="K476" s="16"/>
      <c r="L476" s="16">
        <v>0.23529411764705899</v>
      </c>
      <c r="M476" s="16">
        <v>0.2890625</v>
      </c>
      <c r="N476" s="16"/>
      <c r="O476" s="16">
        <v>0.25342465753424698</v>
      </c>
      <c r="P476" s="16">
        <v>0.27118644067796599</v>
      </c>
    </row>
    <row r="477" spans="2:16" x14ac:dyDescent="0.35">
      <c r="B477" t="s">
        <v>259</v>
      </c>
      <c r="C477" s="16">
        <v>0.22727272727272699</v>
      </c>
      <c r="D477" s="16">
        <v>0.282608695652174</v>
      </c>
      <c r="E477" s="16">
        <v>0.27659574468085102</v>
      </c>
      <c r="F477" s="16">
        <v>0.22222222222222199</v>
      </c>
      <c r="G477" s="16">
        <v>0.19047619047618999</v>
      </c>
      <c r="H477" s="16"/>
      <c r="I477" s="16">
        <v>0.26086956521739102</v>
      </c>
      <c r="J477" s="16">
        <v>0.19047619047618999</v>
      </c>
      <c r="K477" s="16"/>
      <c r="L477" s="16">
        <v>0.183823529411765</v>
      </c>
      <c r="M477" s="16">
        <v>0.2734375</v>
      </c>
      <c r="N477" s="16"/>
      <c r="O477" s="16">
        <v>0.20547945205479501</v>
      </c>
      <c r="P477" s="16">
        <v>0.25423728813559299</v>
      </c>
    </row>
    <row r="478" spans="2:16" x14ac:dyDescent="0.35">
      <c r="B478" t="s">
        <v>260</v>
      </c>
      <c r="C478" s="16">
        <v>0.22348484848484801</v>
      </c>
      <c r="D478" s="16">
        <v>0.13043478260869601</v>
      </c>
      <c r="E478" s="16">
        <v>0.27659574468085102</v>
      </c>
      <c r="F478" s="16">
        <v>0.24444444444444399</v>
      </c>
      <c r="G478" s="16">
        <v>0.23015873015873001</v>
      </c>
      <c r="H478" s="16"/>
      <c r="I478" s="16">
        <v>0.217391304347826</v>
      </c>
      <c r="J478" s="16">
        <v>0.23015873015873001</v>
      </c>
      <c r="K478" s="16"/>
      <c r="L478" s="16">
        <v>0.213235294117647</v>
      </c>
      <c r="M478" s="16">
        <v>0.234375</v>
      </c>
      <c r="N478" s="16"/>
      <c r="O478" s="16">
        <v>0.198630136986301</v>
      </c>
      <c r="P478" s="16">
        <v>0.25423728813559299</v>
      </c>
    </row>
    <row r="479" spans="2:16" x14ac:dyDescent="0.35">
      <c r="B479" t="s">
        <v>261</v>
      </c>
      <c r="C479" s="16">
        <v>0.21212121212121199</v>
      </c>
      <c r="D479" s="16">
        <v>0.19565217391304299</v>
      </c>
      <c r="E479" s="16">
        <v>0.340425531914894</v>
      </c>
      <c r="F479" s="16">
        <v>0.17777777777777801</v>
      </c>
      <c r="G479" s="16">
        <v>0.182539682539683</v>
      </c>
      <c r="H479" s="16"/>
      <c r="I479" s="16">
        <v>0.23913043478260901</v>
      </c>
      <c r="J479" s="16">
        <v>0.182539682539683</v>
      </c>
      <c r="K479" s="16"/>
      <c r="L479" s="16">
        <v>0.213235294117647</v>
      </c>
      <c r="M479" s="16">
        <v>0.2109375</v>
      </c>
      <c r="N479" s="16"/>
      <c r="O479" s="16">
        <v>0.23972602739726001</v>
      </c>
      <c r="P479" s="16">
        <v>0.177966101694915</v>
      </c>
    </row>
    <row r="480" spans="2:16" x14ac:dyDescent="0.35">
      <c r="B480" t="s">
        <v>262</v>
      </c>
      <c r="C480" s="16">
        <v>0.19696969696969699</v>
      </c>
      <c r="D480" s="16">
        <v>0.13043478260869601</v>
      </c>
      <c r="E480" s="16">
        <v>6.3829787234042507E-2</v>
      </c>
      <c r="F480" s="16">
        <v>0.266666666666667</v>
      </c>
      <c r="G480" s="16">
        <v>0.24603174603174599</v>
      </c>
      <c r="H480" s="16"/>
      <c r="I480" s="16">
        <v>0.15217391304347799</v>
      </c>
      <c r="J480" s="16">
        <v>0.24603174603174599</v>
      </c>
      <c r="K480" s="16"/>
      <c r="L480" s="16">
        <v>0.161764705882353</v>
      </c>
      <c r="M480" s="16">
        <v>0.234375</v>
      </c>
      <c r="N480" s="16"/>
      <c r="O480" s="16">
        <v>0.219178082191781</v>
      </c>
      <c r="P480" s="16">
        <v>0.169491525423729</v>
      </c>
    </row>
    <row r="481" spans="2:16" x14ac:dyDescent="0.35">
      <c r="B481" t="s">
        <v>263</v>
      </c>
      <c r="C481" s="16">
        <v>0.18181818181818199</v>
      </c>
      <c r="D481" s="16">
        <v>0.26086956521739102</v>
      </c>
      <c r="E481" s="16">
        <v>0.27659574468085102</v>
      </c>
      <c r="F481" s="16">
        <v>0.11111111111111099</v>
      </c>
      <c r="G481" s="16">
        <v>0.14285714285714299</v>
      </c>
      <c r="H481" s="16"/>
      <c r="I481" s="16">
        <v>0.217391304347826</v>
      </c>
      <c r="J481" s="16">
        <v>0.14285714285714299</v>
      </c>
      <c r="K481" s="16"/>
      <c r="L481" s="16">
        <v>0.16911764705882401</v>
      </c>
      <c r="M481" s="16">
        <v>0.1953125</v>
      </c>
      <c r="N481" s="16"/>
      <c r="O481" s="16">
        <v>0.219178082191781</v>
      </c>
      <c r="P481" s="16">
        <v>0.13559322033898299</v>
      </c>
    </row>
    <row r="482" spans="2:16" x14ac:dyDescent="0.35">
      <c r="B482" t="s">
        <v>264</v>
      </c>
      <c r="C482" s="16">
        <v>0.15909090909090901</v>
      </c>
      <c r="D482" s="16">
        <v>0.15217391304347799</v>
      </c>
      <c r="E482" s="16">
        <v>0.19148936170212799</v>
      </c>
      <c r="F482" s="16">
        <v>0.155555555555556</v>
      </c>
      <c r="G482" s="16">
        <v>0.15079365079365101</v>
      </c>
      <c r="H482" s="16"/>
      <c r="I482" s="16">
        <v>0.16666666666666699</v>
      </c>
      <c r="J482" s="16">
        <v>0.15079365079365101</v>
      </c>
      <c r="K482" s="16"/>
      <c r="L482" s="16">
        <v>0.154411764705882</v>
      </c>
      <c r="M482" s="16">
        <v>0.1640625</v>
      </c>
      <c r="N482" s="16"/>
      <c r="O482" s="16">
        <v>0.150684931506849</v>
      </c>
      <c r="P482" s="16">
        <v>0.169491525423729</v>
      </c>
    </row>
    <row r="483" spans="2:16" x14ac:dyDescent="0.35">
      <c r="B483" t="s">
        <v>265</v>
      </c>
      <c r="C483" s="16">
        <v>0.15530303030303</v>
      </c>
      <c r="D483" s="16">
        <v>8.6956521739130405E-2</v>
      </c>
      <c r="E483" s="16">
        <v>0.19148936170212799</v>
      </c>
      <c r="F483" s="16">
        <v>0.155555555555556</v>
      </c>
      <c r="G483" s="16">
        <v>0.16666666666666699</v>
      </c>
      <c r="H483" s="16"/>
      <c r="I483" s="16">
        <v>0.14492753623188401</v>
      </c>
      <c r="J483" s="16">
        <v>0.16666666666666699</v>
      </c>
      <c r="K483" s="16"/>
      <c r="L483" s="16">
        <v>0.161764705882353</v>
      </c>
      <c r="M483" s="16">
        <v>0.1484375</v>
      </c>
      <c r="N483" s="16"/>
      <c r="O483" s="16">
        <v>0.17123287671232901</v>
      </c>
      <c r="P483" s="16">
        <v>0.13559322033898299</v>
      </c>
    </row>
    <row r="484" spans="2:16" x14ac:dyDescent="0.35">
      <c r="B484" t="s">
        <v>266</v>
      </c>
      <c r="C484" s="16">
        <v>0.11363636363636399</v>
      </c>
      <c r="D484" s="16">
        <v>8.6956521739130405E-2</v>
      </c>
      <c r="E484" s="16">
        <v>0.10638297872340401</v>
      </c>
      <c r="F484" s="16">
        <v>0.11111111111111099</v>
      </c>
      <c r="G484" s="16">
        <v>0.126984126984127</v>
      </c>
      <c r="H484" s="16"/>
      <c r="I484" s="16">
        <v>0.101449275362319</v>
      </c>
      <c r="J484" s="16">
        <v>0.126984126984127</v>
      </c>
      <c r="K484" s="16"/>
      <c r="L484" s="16">
        <v>0.110294117647059</v>
      </c>
      <c r="M484" s="16">
        <v>0.1171875</v>
      </c>
      <c r="N484" s="16"/>
      <c r="O484" s="16">
        <v>0.13698630136986301</v>
      </c>
      <c r="P484" s="16">
        <v>8.4745762711864403E-2</v>
      </c>
    </row>
    <row r="485" spans="2:16" x14ac:dyDescent="0.35">
      <c r="B485" t="s">
        <v>267</v>
      </c>
      <c r="C485" s="16">
        <v>8.3333333333333301E-2</v>
      </c>
      <c r="D485" s="16">
        <v>0.108695652173913</v>
      </c>
      <c r="E485" s="16">
        <v>6.3829787234042507E-2</v>
      </c>
      <c r="F485" s="16">
        <v>0.155555555555556</v>
      </c>
      <c r="G485" s="16">
        <v>5.5555555555555601E-2</v>
      </c>
      <c r="H485" s="16"/>
      <c r="I485" s="16">
        <v>0.108695652173913</v>
      </c>
      <c r="J485" s="16">
        <v>5.5555555555555601E-2</v>
      </c>
      <c r="K485" s="16"/>
      <c r="L485" s="16">
        <v>7.3529411764705899E-2</v>
      </c>
      <c r="M485" s="16">
        <v>9.375E-2</v>
      </c>
      <c r="N485" s="16"/>
      <c r="O485" s="16">
        <v>8.9041095890410996E-2</v>
      </c>
      <c r="P485" s="16">
        <v>7.6271186440677999E-2</v>
      </c>
    </row>
    <row r="486" spans="2:16" x14ac:dyDescent="0.35">
      <c r="B486" t="s">
        <v>268</v>
      </c>
      <c r="C486" s="16">
        <v>2.27272727272727E-2</v>
      </c>
      <c r="D486" s="16">
        <v>4.3478260869565202E-2</v>
      </c>
      <c r="E486" s="16">
        <v>2.1276595744680899E-2</v>
      </c>
      <c r="F486" s="16">
        <v>2.2222222222222199E-2</v>
      </c>
      <c r="G486" s="16">
        <v>1.58730158730159E-2</v>
      </c>
      <c r="H486" s="16"/>
      <c r="I486" s="16">
        <v>2.8985507246376802E-2</v>
      </c>
      <c r="J486" s="16">
        <v>1.58730158730159E-2</v>
      </c>
      <c r="K486" s="16"/>
      <c r="L486" s="16">
        <v>2.2058823529411801E-2</v>
      </c>
      <c r="M486" s="16">
        <v>2.34375E-2</v>
      </c>
      <c r="N486" s="16"/>
      <c r="O486" s="16">
        <v>1.3698630136986301E-2</v>
      </c>
      <c r="P486" s="16">
        <v>3.3898305084745797E-2</v>
      </c>
    </row>
    <row r="487" spans="2:16" x14ac:dyDescent="0.35">
      <c r="B487" t="s">
        <v>77</v>
      </c>
      <c r="C487" s="16">
        <v>1.13636363636364E-2</v>
      </c>
      <c r="D487" s="16">
        <v>4.3478260869565202E-2</v>
      </c>
      <c r="E487" s="16">
        <v>0</v>
      </c>
      <c r="F487" s="16">
        <v>2.2222222222222199E-2</v>
      </c>
      <c r="G487" s="16">
        <v>0</v>
      </c>
      <c r="H487" s="16"/>
      <c r="I487" s="16">
        <v>2.1739130434782601E-2</v>
      </c>
      <c r="J487" s="16">
        <v>0</v>
      </c>
      <c r="K487" s="16"/>
      <c r="L487" s="16">
        <v>7.3529411764705899E-3</v>
      </c>
      <c r="M487" s="16">
        <v>1.5625E-2</v>
      </c>
      <c r="N487" s="16"/>
      <c r="O487" s="16">
        <v>1.3698630136986301E-2</v>
      </c>
      <c r="P487" s="16">
        <v>8.4745762711864406E-3</v>
      </c>
    </row>
    <row r="488" spans="2:16" x14ac:dyDescent="0.35">
      <c r="B488" t="s">
        <v>78</v>
      </c>
      <c r="C488" s="16">
        <v>1.13636363636364E-2</v>
      </c>
      <c r="D488" s="16">
        <v>2.1739130434782601E-2</v>
      </c>
      <c r="E488" s="16">
        <v>0</v>
      </c>
      <c r="F488" s="16">
        <v>2.2222222222222199E-2</v>
      </c>
      <c r="G488" s="16">
        <v>7.9365079365079395E-3</v>
      </c>
      <c r="H488" s="16"/>
      <c r="I488" s="16">
        <v>1.4492753623188401E-2</v>
      </c>
      <c r="J488" s="16">
        <v>7.9365079365079395E-3</v>
      </c>
      <c r="K488" s="16"/>
      <c r="L488" s="16">
        <v>0</v>
      </c>
      <c r="M488" s="16">
        <v>2.34375E-2</v>
      </c>
      <c r="N488" s="16"/>
      <c r="O488" s="16">
        <v>6.8493150684931503E-3</v>
      </c>
      <c r="P488" s="16">
        <v>1.6949152542372899E-2</v>
      </c>
    </row>
    <row r="489" spans="2:16" x14ac:dyDescent="0.35">
      <c r="C489" s="16"/>
      <c r="D489" s="16"/>
      <c r="E489" s="16"/>
      <c r="F489" s="16"/>
      <c r="G489" s="16"/>
      <c r="H489" s="16"/>
      <c r="I489" s="16"/>
      <c r="J489" s="16"/>
      <c r="K489" s="16"/>
      <c r="L489" s="16"/>
      <c r="M489" s="16"/>
      <c r="N489" s="16"/>
      <c r="O489" s="16"/>
      <c r="P489" s="16"/>
    </row>
    <row r="490" spans="2:16" x14ac:dyDescent="0.35">
      <c r="B490" s="6" t="s">
        <v>270</v>
      </c>
      <c r="C490" s="16"/>
      <c r="D490" s="16"/>
      <c r="E490" s="16"/>
      <c r="F490" s="16"/>
      <c r="G490" s="16"/>
      <c r="H490" s="16"/>
      <c r="I490" s="16"/>
      <c r="J490" s="16"/>
      <c r="K490" s="16"/>
      <c r="L490" s="16"/>
      <c r="M490" s="16"/>
      <c r="N490" s="16"/>
      <c r="O490" s="16"/>
      <c r="P490" s="16"/>
    </row>
    <row r="491" spans="2:16" x14ac:dyDescent="0.35">
      <c r="B491" s="22" t="s">
        <v>35</v>
      </c>
      <c r="C491" s="16"/>
      <c r="D491" s="16"/>
      <c r="E491" s="16"/>
      <c r="F491" s="16"/>
      <c r="G491" s="16"/>
      <c r="H491" s="16"/>
      <c r="I491" s="16"/>
      <c r="J491" s="16"/>
      <c r="K491" s="16"/>
      <c r="L491" s="16"/>
      <c r="M491" s="16"/>
      <c r="N491" s="16"/>
      <c r="O491" s="16"/>
      <c r="P491" s="16"/>
    </row>
    <row r="492" spans="2:16" x14ac:dyDescent="0.35">
      <c r="B492" t="s">
        <v>255</v>
      </c>
      <c r="C492" s="16">
        <v>0.29166666666666702</v>
      </c>
      <c r="D492" s="16">
        <v>0.19565217391304299</v>
      </c>
      <c r="E492" s="16">
        <v>0.25531914893617003</v>
      </c>
      <c r="F492" s="16">
        <v>0.2</v>
      </c>
      <c r="G492" s="16">
        <v>0.37301587301587302</v>
      </c>
      <c r="H492" s="16"/>
      <c r="I492" s="16">
        <v>0.217391304347826</v>
      </c>
      <c r="J492" s="16">
        <v>0.37301587301587302</v>
      </c>
      <c r="K492" s="16"/>
      <c r="L492" s="16">
        <v>0.32352941176470601</v>
      </c>
      <c r="M492" s="16">
        <v>0.2578125</v>
      </c>
      <c r="N492" s="16"/>
      <c r="O492" s="16">
        <v>0.25342465753424698</v>
      </c>
      <c r="P492" s="16">
        <v>0.338983050847458</v>
      </c>
    </row>
    <row r="493" spans="2:16" x14ac:dyDescent="0.35">
      <c r="B493" t="s">
        <v>252</v>
      </c>
      <c r="C493" s="16">
        <v>0.27651515151515099</v>
      </c>
      <c r="D493" s="16">
        <v>0.30434782608695699</v>
      </c>
      <c r="E493" s="16">
        <v>0.29787234042553201</v>
      </c>
      <c r="F493" s="16">
        <v>0.2</v>
      </c>
      <c r="G493" s="16">
        <v>0.28571428571428598</v>
      </c>
      <c r="H493" s="16"/>
      <c r="I493" s="16">
        <v>0.26811594202898598</v>
      </c>
      <c r="J493" s="16">
        <v>0.28571428571428598</v>
      </c>
      <c r="K493" s="16"/>
      <c r="L493" s="16">
        <v>0.23529411764705899</v>
      </c>
      <c r="M493" s="16">
        <v>0.3203125</v>
      </c>
      <c r="N493" s="16"/>
      <c r="O493" s="16">
        <v>0.24657534246575299</v>
      </c>
      <c r="P493" s="16">
        <v>0.31355932203389802</v>
      </c>
    </row>
    <row r="494" spans="2:16" x14ac:dyDescent="0.35">
      <c r="B494" t="s">
        <v>253</v>
      </c>
      <c r="C494" s="16">
        <v>0.21590909090909099</v>
      </c>
      <c r="D494" s="16">
        <v>0.173913043478261</v>
      </c>
      <c r="E494" s="16">
        <v>0.14893617021276601</v>
      </c>
      <c r="F494" s="16">
        <v>0.266666666666667</v>
      </c>
      <c r="G494" s="16">
        <v>0.238095238095238</v>
      </c>
      <c r="H494" s="16"/>
      <c r="I494" s="16">
        <v>0.19565217391304299</v>
      </c>
      <c r="J494" s="16">
        <v>0.238095238095238</v>
      </c>
      <c r="K494" s="16"/>
      <c r="L494" s="16">
        <v>0.24264705882352899</v>
      </c>
      <c r="M494" s="16">
        <v>0.1875</v>
      </c>
      <c r="N494" s="16"/>
      <c r="O494" s="16">
        <v>0.23972602739726001</v>
      </c>
      <c r="P494" s="16">
        <v>0.186440677966102</v>
      </c>
    </row>
    <row r="495" spans="2:16" x14ac:dyDescent="0.35">
      <c r="B495" t="s">
        <v>254</v>
      </c>
      <c r="C495" s="16">
        <v>0.21212121212121199</v>
      </c>
      <c r="D495" s="16">
        <v>0.13043478260869601</v>
      </c>
      <c r="E495" s="16">
        <v>0.21276595744680901</v>
      </c>
      <c r="F495" s="16">
        <v>0.266666666666667</v>
      </c>
      <c r="G495" s="16">
        <v>0.22222222222222199</v>
      </c>
      <c r="H495" s="16"/>
      <c r="I495" s="16">
        <v>0.202898550724638</v>
      </c>
      <c r="J495" s="16">
        <v>0.22222222222222199</v>
      </c>
      <c r="K495" s="16"/>
      <c r="L495" s="16">
        <v>0.220588235294118</v>
      </c>
      <c r="M495" s="16">
        <v>0.203125</v>
      </c>
      <c r="N495" s="16"/>
      <c r="O495" s="16">
        <v>0.23972602739726001</v>
      </c>
      <c r="P495" s="16">
        <v>0.177966101694915</v>
      </c>
    </row>
    <row r="496" spans="2:16" x14ac:dyDescent="0.35">
      <c r="B496" t="s">
        <v>260</v>
      </c>
      <c r="C496" s="16">
        <v>0.18181818181818199</v>
      </c>
      <c r="D496" s="16">
        <v>0.13043478260869601</v>
      </c>
      <c r="E496" s="16">
        <v>0.19148936170212799</v>
      </c>
      <c r="F496" s="16">
        <v>0.155555555555556</v>
      </c>
      <c r="G496" s="16">
        <v>0.206349206349206</v>
      </c>
      <c r="H496" s="16"/>
      <c r="I496" s="16">
        <v>0.15942028985507201</v>
      </c>
      <c r="J496" s="16">
        <v>0.206349206349206</v>
      </c>
      <c r="K496" s="16"/>
      <c r="L496" s="16">
        <v>0.19852941176470601</v>
      </c>
      <c r="M496" s="16">
        <v>0.1640625</v>
      </c>
      <c r="N496" s="16"/>
      <c r="O496" s="16">
        <v>0.17808219178082199</v>
      </c>
      <c r="P496" s="16">
        <v>0.186440677966102</v>
      </c>
    </row>
    <row r="497" spans="2:16" x14ac:dyDescent="0.35">
      <c r="B497" t="s">
        <v>261</v>
      </c>
      <c r="C497" s="16">
        <v>0.16666666666666699</v>
      </c>
      <c r="D497" s="16">
        <v>0.19565217391304299</v>
      </c>
      <c r="E497" s="16">
        <v>0.14893617021276601</v>
      </c>
      <c r="F497" s="16">
        <v>0.155555555555556</v>
      </c>
      <c r="G497" s="16">
        <v>0.16666666666666699</v>
      </c>
      <c r="H497" s="16"/>
      <c r="I497" s="16">
        <v>0.16666666666666699</v>
      </c>
      <c r="J497" s="16">
        <v>0.16666666666666699</v>
      </c>
      <c r="K497" s="16"/>
      <c r="L497" s="16">
        <v>0.13970588235294101</v>
      </c>
      <c r="M497" s="16">
        <v>0.1953125</v>
      </c>
      <c r="N497" s="16"/>
      <c r="O497" s="16">
        <v>0.20547945205479501</v>
      </c>
      <c r="P497" s="16">
        <v>0.11864406779661001</v>
      </c>
    </row>
    <row r="498" spans="2:16" x14ac:dyDescent="0.35">
      <c r="B498" t="s">
        <v>257</v>
      </c>
      <c r="C498" s="16">
        <v>0.15151515151515199</v>
      </c>
      <c r="D498" s="16">
        <v>0.15217391304347799</v>
      </c>
      <c r="E498" s="16">
        <v>0.170212765957447</v>
      </c>
      <c r="F498" s="16">
        <v>0.11111111111111099</v>
      </c>
      <c r="G498" s="16">
        <v>0.158730158730159</v>
      </c>
      <c r="H498" s="16"/>
      <c r="I498" s="16">
        <v>0.14492753623188401</v>
      </c>
      <c r="J498" s="16">
        <v>0.158730158730159</v>
      </c>
      <c r="K498" s="16"/>
      <c r="L498" s="16">
        <v>0.16911764705882401</v>
      </c>
      <c r="M498" s="16">
        <v>0.1328125</v>
      </c>
      <c r="N498" s="16"/>
      <c r="O498" s="16">
        <v>0.123287671232877</v>
      </c>
      <c r="P498" s="16">
        <v>0.186440677966102</v>
      </c>
    </row>
    <row r="499" spans="2:16" x14ac:dyDescent="0.35">
      <c r="B499" t="s">
        <v>259</v>
      </c>
      <c r="C499" s="16">
        <v>0.15151515151515199</v>
      </c>
      <c r="D499" s="16">
        <v>0.19565217391304299</v>
      </c>
      <c r="E499" s="16">
        <v>0.170212765957447</v>
      </c>
      <c r="F499" s="16">
        <v>0.155555555555556</v>
      </c>
      <c r="G499" s="16">
        <v>0.126984126984127</v>
      </c>
      <c r="H499" s="16"/>
      <c r="I499" s="16">
        <v>0.173913043478261</v>
      </c>
      <c r="J499" s="16">
        <v>0.126984126984127</v>
      </c>
      <c r="K499" s="16"/>
      <c r="L499" s="16">
        <v>0.154411764705882</v>
      </c>
      <c r="M499" s="16">
        <v>0.1484375</v>
      </c>
      <c r="N499" s="16"/>
      <c r="O499" s="16">
        <v>0.123287671232877</v>
      </c>
      <c r="P499" s="16">
        <v>0.186440677966102</v>
      </c>
    </row>
    <row r="500" spans="2:16" x14ac:dyDescent="0.35">
      <c r="B500" t="s">
        <v>256</v>
      </c>
      <c r="C500" s="16">
        <v>0.14772727272727301</v>
      </c>
      <c r="D500" s="16">
        <v>0.15217391304347799</v>
      </c>
      <c r="E500" s="16">
        <v>4.2553191489361701E-2</v>
      </c>
      <c r="F500" s="16">
        <v>0.133333333333333</v>
      </c>
      <c r="G500" s="16">
        <v>0.19047619047618999</v>
      </c>
      <c r="H500" s="16"/>
      <c r="I500" s="16">
        <v>0.108695652173913</v>
      </c>
      <c r="J500" s="16">
        <v>0.19047619047618999</v>
      </c>
      <c r="K500" s="16"/>
      <c r="L500" s="16">
        <v>0.154411764705882</v>
      </c>
      <c r="M500" s="16">
        <v>0.140625</v>
      </c>
      <c r="N500" s="16"/>
      <c r="O500" s="16">
        <v>0.14383561643835599</v>
      </c>
      <c r="P500" s="16">
        <v>0.152542372881356</v>
      </c>
    </row>
    <row r="501" spans="2:16" x14ac:dyDescent="0.35">
      <c r="B501" t="s">
        <v>262</v>
      </c>
      <c r="C501" s="16">
        <v>0.14393939393939401</v>
      </c>
      <c r="D501" s="16">
        <v>8.6956521739130405E-2</v>
      </c>
      <c r="E501" s="16">
        <v>8.5106382978723402E-2</v>
      </c>
      <c r="F501" s="16">
        <v>0.155555555555556</v>
      </c>
      <c r="G501" s="16">
        <v>0.182539682539683</v>
      </c>
      <c r="H501" s="16"/>
      <c r="I501" s="16">
        <v>0.108695652173913</v>
      </c>
      <c r="J501" s="16">
        <v>0.182539682539683</v>
      </c>
      <c r="K501" s="16"/>
      <c r="L501" s="16">
        <v>0.11764705882352899</v>
      </c>
      <c r="M501" s="16">
        <v>0.171875</v>
      </c>
      <c r="N501" s="16"/>
      <c r="O501" s="16">
        <v>0.15753424657534201</v>
      </c>
      <c r="P501" s="16">
        <v>0.12711864406779699</v>
      </c>
    </row>
    <row r="502" spans="2:16" x14ac:dyDescent="0.35">
      <c r="B502" t="s">
        <v>258</v>
      </c>
      <c r="C502" s="16">
        <v>0.13636363636363599</v>
      </c>
      <c r="D502" s="16">
        <v>0.19565217391304299</v>
      </c>
      <c r="E502" s="16">
        <v>0.10638297872340401</v>
      </c>
      <c r="F502" s="16">
        <v>0.133333333333333</v>
      </c>
      <c r="G502" s="16">
        <v>0.126984126984127</v>
      </c>
      <c r="H502" s="16"/>
      <c r="I502" s="16">
        <v>0.14492753623188401</v>
      </c>
      <c r="J502" s="16">
        <v>0.126984126984127</v>
      </c>
      <c r="K502" s="16"/>
      <c r="L502" s="16">
        <v>9.5588235294117599E-2</v>
      </c>
      <c r="M502" s="16">
        <v>0.1796875</v>
      </c>
      <c r="N502" s="16"/>
      <c r="O502" s="16">
        <v>0.10958904109589</v>
      </c>
      <c r="P502" s="16">
        <v>0.169491525423729</v>
      </c>
    </row>
    <row r="503" spans="2:16" x14ac:dyDescent="0.35">
      <c r="B503" t="s">
        <v>265</v>
      </c>
      <c r="C503" s="16">
        <v>0.125</v>
      </c>
      <c r="D503" s="16">
        <v>2.1739130434782601E-2</v>
      </c>
      <c r="E503" s="16">
        <v>0.19148936170212799</v>
      </c>
      <c r="F503" s="16">
        <v>0.133333333333333</v>
      </c>
      <c r="G503" s="16">
        <v>0.134920634920635</v>
      </c>
      <c r="H503" s="16"/>
      <c r="I503" s="16">
        <v>0.115942028985507</v>
      </c>
      <c r="J503" s="16">
        <v>0.134920634920635</v>
      </c>
      <c r="K503" s="16"/>
      <c r="L503" s="16">
        <v>0.154411764705882</v>
      </c>
      <c r="M503" s="16">
        <v>9.375E-2</v>
      </c>
      <c r="N503" s="16"/>
      <c r="O503" s="16">
        <v>0.116438356164384</v>
      </c>
      <c r="P503" s="16">
        <v>0.13559322033898299</v>
      </c>
    </row>
    <row r="504" spans="2:16" x14ac:dyDescent="0.35">
      <c r="B504" t="s">
        <v>263</v>
      </c>
      <c r="C504" s="16">
        <v>0.11363636363636399</v>
      </c>
      <c r="D504" s="16">
        <v>0.15217391304347799</v>
      </c>
      <c r="E504" s="16">
        <v>6.3829787234042507E-2</v>
      </c>
      <c r="F504" s="16">
        <v>0.11111111111111099</v>
      </c>
      <c r="G504" s="16">
        <v>0.119047619047619</v>
      </c>
      <c r="H504" s="16"/>
      <c r="I504" s="16">
        <v>0.108695652173913</v>
      </c>
      <c r="J504" s="16">
        <v>0.119047619047619</v>
      </c>
      <c r="K504" s="16"/>
      <c r="L504" s="16">
        <v>0.10294117647058799</v>
      </c>
      <c r="M504" s="16">
        <v>0.125</v>
      </c>
      <c r="N504" s="16"/>
      <c r="O504" s="16">
        <v>0.13013698630136999</v>
      </c>
      <c r="P504" s="16">
        <v>9.3220338983050793E-2</v>
      </c>
    </row>
    <row r="505" spans="2:16" x14ac:dyDescent="0.35">
      <c r="B505" t="s">
        <v>266</v>
      </c>
      <c r="C505" s="16">
        <v>0.102272727272727</v>
      </c>
      <c r="D505" s="16">
        <v>4.3478260869565202E-2</v>
      </c>
      <c r="E505" s="16">
        <v>0.12765957446808501</v>
      </c>
      <c r="F505" s="16">
        <v>6.6666666666666693E-2</v>
      </c>
      <c r="G505" s="16">
        <v>0.126984126984127</v>
      </c>
      <c r="H505" s="16"/>
      <c r="I505" s="16">
        <v>7.9710144927536197E-2</v>
      </c>
      <c r="J505" s="16">
        <v>0.126984126984127</v>
      </c>
      <c r="K505" s="16"/>
      <c r="L505" s="16">
        <v>0.11764705882352899</v>
      </c>
      <c r="M505" s="16">
        <v>8.59375E-2</v>
      </c>
      <c r="N505" s="16"/>
      <c r="O505" s="16">
        <v>8.9041095890410996E-2</v>
      </c>
      <c r="P505" s="16">
        <v>0.11864406779661001</v>
      </c>
    </row>
    <row r="506" spans="2:16" x14ac:dyDescent="0.35">
      <c r="B506" t="s">
        <v>267</v>
      </c>
      <c r="C506" s="16">
        <v>9.0909090909090898E-2</v>
      </c>
      <c r="D506" s="16">
        <v>8.6956521739130405E-2</v>
      </c>
      <c r="E506" s="16">
        <v>0.14893617021276601</v>
      </c>
      <c r="F506" s="16">
        <v>6.6666666666666693E-2</v>
      </c>
      <c r="G506" s="16">
        <v>7.9365079365079402E-2</v>
      </c>
      <c r="H506" s="16"/>
      <c r="I506" s="16">
        <v>0.101449275362319</v>
      </c>
      <c r="J506" s="16">
        <v>7.9365079365079402E-2</v>
      </c>
      <c r="K506" s="16"/>
      <c r="L506" s="16">
        <v>9.5588235294117599E-2</v>
      </c>
      <c r="M506" s="16">
        <v>8.59375E-2</v>
      </c>
      <c r="N506" s="16"/>
      <c r="O506" s="16">
        <v>7.5342465753424695E-2</v>
      </c>
      <c r="P506" s="16">
        <v>0.110169491525424</v>
      </c>
    </row>
    <row r="507" spans="2:16" x14ac:dyDescent="0.35">
      <c r="B507" t="s">
        <v>264</v>
      </c>
      <c r="C507" s="16">
        <v>7.1969696969697003E-2</v>
      </c>
      <c r="D507" s="16">
        <v>0</v>
      </c>
      <c r="E507" s="16">
        <v>0.14893617021276601</v>
      </c>
      <c r="F507" s="16">
        <v>0.155555555555556</v>
      </c>
      <c r="G507" s="16">
        <v>3.9682539682539701E-2</v>
      </c>
      <c r="H507" s="16"/>
      <c r="I507" s="16">
        <v>0.101449275362319</v>
      </c>
      <c r="J507" s="16">
        <v>3.9682539682539701E-2</v>
      </c>
      <c r="K507" s="16"/>
      <c r="L507" s="16">
        <v>0.10294117647058799</v>
      </c>
      <c r="M507" s="16">
        <v>3.90625E-2</v>
      </c>
      <c r="N507" s="16"/>
      <c r="O507" s="16">
        <v>7.5342465753424695E-2</v>
      </c>
      <c r="P507" s="16">
        <v>6.7796610169491497E-2</v>
      </c>
    </row>
    <row r="508" spans="2:16" x14ac:dyDescent="0.35">
      <c r="B508" t="s">
        <v>268</v>
      </c>
      <c r="C508" s="16">
        <v>1.8939393939393898E-2</v>
      </c>
      <c r="D508" s="16">
        <v>2.1739130434782601E-2</v>
      </c>
      <c r="E508" s="16">
        <v>4.2553191489361701E-2</v>
      </c>
      <c r="F508" s="16">
        <v>4.4444444444444398E-2</v>
      </c>
      <c r="G508" s="16">
        <v>0</v>
      </c>
      <c r="H508" s="16"/>
      <c r="I508" s="16">
        <v>3.6231884057971002E-2</v>
      </c>
      <c r="J508" s="16">
        <v>0</v>
      </c>
      <c r="K508" s="16"/>
      <c r="L508" s="16">
        <v>1.4705882352941201E-2</v>
      </c>
      <c r="M508" s="16">
        <v>2.34375E-2</v>
      </c>
      <c r="N508" s="16"/>
      <c r="O508" s="16">
        <v>2.0547945205479499E-2</v>
      </c>
      <c r="P508" s="16">
        <v>1.6949152542372899E-2</v>
      </c>
    </row>
    <row r="509" spans="2:16" x14ac:dyDescent="0.35">
      <c r="B509" t="s">
        <v>77</v>
      </c>
      <c r="C509" s="16">
        <v>7.5757575757575803E-3</v>
      </c>
      <c r="D509" s="16">
        <v>0</v>
      </c>
      <c r="E509" s="16">
        <v>0</v>
      </c>
      <c r="F509" s="16">
        <v>4.4444444444444398E-2</v>
      </c>
      <c r="G509" s="16">
        <v>0</v>
      </c>
      <c r="H509" s="16"/>
      <c r="I509" s="16">
        <v>1.4492753623188401E-2</v>
      </c>
      <c r="J509" s="16">
        <v>0</v>
      </c>
      <c r="K509" s="16"/>
      <c r="L509" s="16">
        <v>0</v>
      </c>
      <c r="M509" s="16">
        <v>1.5625E-2</v>
      </c>
      <c r="N509" s="16"/>
      <c r="O509" s="16">
        <v>6.8493150684931503E-3</v>
      </c>
      <c r="P509" s="16">
        <v>8.4745762711864406E-3</v>
      </c>
    </row>
    <row r="510" spans="2:16" x14ac:dyDescent="0.35">
      <c r="B510" t="s">
        <v>78</v>
      </c>
      <c r="C510" s="16">
        <v>3.7878787878787902E-3</v>
      </c>
      <c r="D510" s="16">
        <v>2.1739130434782601E-2</v>
      </c>
      <c r="E510" s="16">
        <v>0</v>
      </c>
      <c r="F510" s="16">
        <v>0</v>
      </c>
      <c r="G510" s="16">
        <v>0</v>
      </c>
      <c r="H510" s="16"/>
      <c r="I510" s="16">
        <v>7.2463768115942004E-3</v>
      </c>
      <c r="J510" s="16">
        <v>0</v>
      </c>
      <c r="K510" s="16"/>
      <c r="L510" s="16">
        <v>0</v>
      </c>
      <c r="M510" s="16">
        <v>7.8125E-3</v>
      </c>
      <c r="N510" s="16"/>
      <c r="O510" s="16">
        <v>0</v>
      </c>
      <c r="P510" s="16">
        <v>8.4745762711864406E-3</v>
      </c>
    </row>
    <row r="511" spans="2:16" x14ac:dyDescent="0.35">
      <c r="C511" s="16"/>
      <c r="D511" s="16"/>
      <c r="E511" s="16"/>
      <c r="F511" s="16"/>
      <c r="G511" s="16"/>
      <c r="H511" s="16"/>
      <c r="I511" s="16"/>
      <c r="J511" s="16"/>
      <c r="K511" s="16"/>
      <c r="L511" s="16"/>
      <c r="M511" s="16"/>
      <c r="N511" s="16"/>
      <c r="O511" s="16"/>
      <c r="P511" s="16"/>
    </row>
    <row r="512" spans="2:16" x14ac:dyDescent="0.35">
      <c r="B512" s="6" t="s">
        <v>271</v>
      </c>
      <c r="C512" s="16"/>
      <c r="D512" s="16"/>
      <c r="E512" s="16"/>
      <c r="F512" s="16"/>
      <c r="G512" s="16"/>
      <c r="H512" s="16"/>
      <c r="I512" s="16"/>
      <c r="J512" s="16"/>
      <c r="K512" s="16"/>
      <c r="L512" s="16"/>
      <c r="M512" s="16"/>
      <c r="N512" s="16"/>
      <c r="O512" s="16"/>
      <c r="P512" s="16"/>
    </row>
    <row r="513" spans="2:16" x14ac:dyDescent="0.35">
      <c r="B513" s="22" t="s">
        <v>35</v>
      </c>
      <c r="C513" s="16"/>
      <c r="D513" s="16"/>
      <c r="E513" s="16"/>
      <c r="F513" s="16"/>
      <c r="G513" s="16"/>
      <c r="H513" s="16"/>
      <c r="I513" s="16"/>
      <c r="J513" s="16"/>
      <c r="K513" s="16"/>
      <c r="L513" s="16"/>
      <c r="M513" s="16"/>
      <c r="N513" s="16"/>
      <c r="O513" s="16"/>
      <c r="P513" s="16"/>
    </row>
    <row r="514" spans="2:16" x14ac:dyDescent="0.35">
      <c r="B514" t="s">
        <v>234</v>
      </c>
      <c r="C514" s="16">
        <v>0.375</v>
      </c>
      <c r="D514" s="16">
        <v>0.173913043478261</v>
      </c>
      <c r="E514" s="16">
        <v>0.29787234042553201</v>
      </c>
      <c r="F514" s="16">
        <v>0.422222222222222</v>
      </c>
      <c r="G514" s="16">
        <v>0.46031746031746001</v>
      </c>
      <c r="H514" s="16"/>
      <c r="I514" s="16">
        <v>0.29710144927536197</v>
      </c>
      <c r="J514" s="16">
        <v>0.46031746031746001</v>
      </c>
      <c r="K514" s="16"/>
      <c r="L514" s="16">
        <v>0.40441176470588203</v>
      </c>
      <c r="M514" s="16">
        <v>0.34375</v>
      </c>
      <c r="N514" s="16"/>
      <c r="O514" s="16">
        <v>0.42465753424657499</v>
      </c>
      <c r="P514" s="16">
        <v>0.31355932203389802</v>
      </c>
    </row>
    <row r="515" spans="2:16" x14ac:dyDescent="0.35">
      <c r="B515" t="s">
        <v>235</v>
      </c>
      <c r="C515" s="16">
        <v>0.39015151515151503</v>
      </c>
      <c r="D515" s="16">
        <v>0.41304347826087001</v>
      </c>
      <c r="E515" s="16">
        <v>0.42553191489361702</v>
      </c>
      <c r="F515" s="16">
        <v>0.4</v>
      </c>
      <c r="G515" s="16">
        <v>0.365079365079365</v>
      </c>
      <c r="H515" s="16"/>
      <c r="I515" s="16">
        <v>0.41304347826087001</v>
      </c>
      <c r="J515" s="16">
        <v>0.365079365079365</v>
      </c>
      <c r="K515" s="16"/>
      <c r="L515" s="16">
        <v>0.34558823529411797</v>
      </c>
      <c r="M515" s="16">
        <v>0.4375</v>
      </c>
      <c r="N515" s="16"/>
      <c r="O515" s="16">
        <v>0.36301369863013699</v>
      </c>
      <c r="P515" s="16">
        <v>0.42372881355932202</v>
      </c>
    </row>
    <row r="516" spans="2:16" x14ac:dyDescent="0.35">
      <c r="B516" t="s">
        <v>236</v>
      </c>
      <c r="C516" s="16">
        <v>0.18181818181818199</v>
      </c>
      <c r="D516" s="16">
        <v>0.23913043478260901</v>
      </c>
      <c r="E516" s="16">
        <v>0.19148936170212799</v>
      </c>
      <c r="F516" s="16">
        <v>0.155555555555556</v>
      </c>
      <c r="G516" s="16">
        <v>0.16666666666666699</v>
      </c>
      <c r="H516" s="16"/>
      <c r="I516" s="16">
        <v>0.19565217391304299</v>
      </c>
      <c r="J516" s="16">
        <v>0.16666666666666699</v>
      </c>
      <c r="K516" s="16"/>
      <c r="L516" s="16">
        <v>0.20588235294117599</v>
      </c>
      <c r="M516" s="16">
        <v>0.15625</v>
      </c>
      <c r="N516" s="16"/>
      <c r="O516" s="16">
        <v>0.150684931506849</v>
      </c>
      <c r="P516" s="16">
        <v>0.22033898305084701</v>
      </c>
    </row>
    <row r="517" spans="2:16" x14ac:dyDescent="0.35">
      <c r="B517" t="s">
        <v>237</v>
      </c>
      <c r="C517" s="16">
        <v>1.13636363636364E-2</v>
      </c>
      <c r="D517" s="16">
        <v>0</v>
      </c>
      <c r="E517" s="16">
        <v>4.2553191489361701E-2</v>
      </c>
      <c r="F517" s="16">
        <v>0</v>
      </c>
      <c r="G517" s="16">
        <v>7.9365079365079395E-3</v>
      </c>
      <c r="H517" s="16"/>
      <c r="I517" s="16">
        <v>1.4492753623188401E-2</v>
      </c>
      <c r="J517" s="16">
        <v>7.9365079365079395E-3</v>
      </c>
      <c r="K517" s="16"/>
      <c r="L517" s="16">
        <v>0</v>
      </c>
      <c r="M517" s="16">
        <v>2.34375E-2</v>
      </c>
      <c r="N517" s="16"/>
      <c r="O517" s="16">
        <v>1.3698630136986301E-2</v>
      </c>
      <c r="P517" s="16">
        <v>8.4745762711864406E-3</v>
      </c>
    </row>
    <row r="518" spans="2:16" x14ac:dyDescent="0.35">
      <c r="B518" t="s">
        <v>238</v>
      </c>
      <c r="C518" s="16">
        <v>1.8939393939393898E-2</v>
      </c>
      <c r="D518" s="16">
        <v>6.5217391304347797E-2</v>
      </c>
      <c r="E518" s="16">
        <v>4.2553191489361701E-2</v>
      </c>
      <c r="F518" s="16">
        <v>0</v>
      </c>
      <c r="G518" s="16">
        <v>0</v>
      </c>
      <c r="H518" s="16"/>
      <c r="I518" s="16">
        <v>3.6231884057971002E-2</v>
      </c>
      <c r="J518" s="16">
        <v>0</v>
      </c>
      <c r="K518" s="16"/>
      <c r="L518" s="16">
        <v>2.2058823529411801E-2</v>
      </c>
      <c r="M518" s="16">
        <v>1.5625E-2</v>
      </c>
      <c r="N518" s="16"/>
      <c r="O518" s="16">
        <v>2.0547945205479499E-2</v>
      </c>
      <c r="P518" s="16">
        <v>1.6949152542372899E-2</v>
      </c>
    </row>
    <row r="519" spans="2:16" x14ac:dyDescent="0.35">
      <c r="B519" t="s">
        <v>77</v>
      </c>
      <c r="C519" s="16">
        <v>2.27272727272727E-2</v>
      </c>
      <c r="D519" s="16">
        <v>0.108695652173913</v>
      </c>
      <c r="E519" s="16">
        <v>0</v>
      </c>
      <c r="F519" s="16">
        <v>2.2222222222222199E-2</v>
      </c>
      <c r="G519" s="16">
        <v>0</v>
      </c>
      <c r="H519" s="16"/>
      <c r="I519" s="16">
        <v>4.3478260869565202E-2</v>
      </c>
      <c r="J519" s="16">
        <v>0</v>
      </c>
      <c r="K519" s="16"/>
      <c r="L519" s="16">
        <v>2.2058823529411801E-2</v>
      </c>
      <c r="M519" s="16">
        <v>2.34375E-2</v>
      </c>
      <c r="N519" s="16"/>
      <c r="O519" s="16">
        <v>2.7397260273972601E-2</v>
      </c>
      <c r="P519" s="16">
        <v>1.6949152542372899E-2</v>
      </c>
    </row>
    <row r="520" spans="2:16" x14ac:dyDescent="0.35">
      <c r="C520" s="16"/>
      <c r="D520" s="16"/>
      <c r="E520" s="16"/>
      <c r="F520" s="16"/>
      <c r="G520" s="16"/>
      <c r="H520" s="16"/>
      <c r="I520" s="16"/>
      <c r="J520" s="16"/>
      <c r="K520" s="16"/>
      <c r="L520" s="16"/>
      <c r="M520" s="16"/>
      <c r="N520" s="16"/>
      <c r="O520" s="16"/>
      <c r="P520" s="16"/>
    </row>
    <row r="521" spans="2:16" x14ac:dyDescent="0.35">
      <c r="B521" s="6" t="s">
        <v>274</v>
      </c>
      <c r="C521" s="16"/>
      <c r="D521" s="16"/>
      <c r="E521" s="16"/>
      <c r="F521" s="16"/>
      <c r="G521" s="16"/>
      <c r="H521" s="16"/>
      <c r="I521" s="16"/>
      <c r="J521" s="16"/>
      <c r="K521" s="16"/>
      <c r="L521" s="16"/>
      <c r="M521" s="16"/>
      <c r="N521" s="16"/>
      <c r="O521" s="16"/>
      <c r="P521" s="16"/>
    </row>
    <row r="522" spans="2:16" x14ac:dyDescent="0.35">
      <c r="B522" s="22" t="s">
        <v>35</v>
      </c>
      <c r="C522" s="16"/>
      <c r="D522" s="16"/>
      <c r="E522" s="16"/>
      <c r="F522" s="16"/>
      <c r="G522" s="16"/>
      <c r="H522" s="16"/>
      <c r="I522" s="16"/>
      <c r="J522" s="16"/>
      <c r="K522" s="16"/>
      <c r="L522" s="16"/>
      <c r="M522" s="16"/>
      <c r="N522" s="16"/>
      <c r="O522" s="16"/>
      <c r="P522" s="16"/>
    </row>
    <row r="523" spans="2:16" x14ac:dyDescent="0.35">
      <c r="B523" t="s">
        <v>240</v>
      </c>
      <c r="C523" s="16">
        <v>0.564393939393939</v>
      </c>
      <c r="D523" s="16">
        <v>0.39130434782608697</v>
      </c>
      <c r="E523" s="16">
        <v>0.48936170212766</v>
      </c>
      <c r="F523" s="16">
        <v>0.6</v>
      </c>
      <c r="G523" s="16">
        <v>0.64285714285714302</v>
      </c>
      <c r="H523" s="16"/>
      <c r="I523" s="16">
        <v>0.49275362318840599</v>
      </c>
      <c r="J523" s="16">
        <v>0.64285714285714302</v>
      </c>
      <c r="K523" s="16"/>
      <c r="L523" s="16">
        <v>0.56617647058823495</v>
      </c>
      <c r="M523" s="16">
        <v>0.5625</v>
      </c>
      <c r="N523" s="16"/>
      <c r="O523" s="16">
        <v>0.55479452054794498</v>
      </c>
      <c r="P523" s="16">
        <v>0.57627118644067798</v>
      </c>
    </row>
    <row r="524" spans="2:16" x14ac:dyDescent="0.35">
      <c r="B524" t="s">
        <v>241</v>
      </c>
      <c r="C524" s="16">
        <v>0.48484848484848497</v>
      </c>
      <c r="D524" s="16">
        <v>0.282608695652174</v>
      </c>
      <c r="E524" s="16">
        <v>0.42553191489361702</v>
      </c>
      <c r="F524" s="16">
        <v>0.51111111111111096</v>
      </c>
      <c r="G524" s="16">
        <v>0.57142857142857095</v>
      </c>
      <c r="H524" s="16"/>
      <c r="I524" s="16">
        <v>0.405797101449275</v>
      </c>
      <c r="J524" s="16">
        <v>0.57142857142857095</v>
      </c>
      <c r="K524" s="16"/>
      <c r="L524" s="16">
        <v>0.54411764705882304</v>
      </c>
      <c r="M524" s="16">
        <v>0.421875</v>
      </c>
      <c r="N524" s="16"/>
      <c r="O524" s="16">
        <v>0.465753424657534</v>
      </c>
      <c r="P524" s="16">
        <v>0.50847457627118597</v>
      </c>
    </row>
    <row r="525" spans="2:16" x14ac:dyDescent="0.35">
      <c r="B525" t="s">
        <v>243</v>
      </c>
      <c r="C525" s="16">
        <v>0.42045454545454503</v>
      </c>
      <c r="D525" s="16">
        <v>0.173913043478261</v>
      </c>
      <c r="E525" s="16">
        <v>0.42553191489361702</v>
      </c>
      <c r="F525" s="16">
        <v>0.51111111111111096</v>
      </c>
      <c r="G525" s="16">
        <v>0.476190476190476</v>
      </c>
      <c r="H525" s="16"/>
      <c r="I525" s="16">
        <v>0.36956521739130399</v>
      </c>
      <c r="J525" s="16">
        <v>0.476190476190476</v>
      </c>
      <c r="K525" s="16"/>
      <c r="L525" s="16">
        <v>0.433823529411765</v>
      </c>
      <c r="M525" s="16">
        <v>0.40625</v>
      </c>
      <c r="N525" s="16"/>
      <c r="O525" s="16">
        <v>0.47260273972602701</v>
      </c>
      <c r="P525" s="16">
        <v>0.355932203389831</v>
      </c>
    </row>
    <row r="526" spans="2:16" x14ac:dyDescent="0.35">
      <c r="B526" t="s">
        <v>242</v>
      </c>
      <c r="C526" s="16">
        <v>0.41287878787878801</v>
      </c>
      <c r="D526" s="16">
        <v>0.282608695652174</v>
      </c>
      <c r="E526" s="16">
        <v>0.44680851063829802</v>
      </c>
      <c r="F526" s="16">
        <v>0.33333333333333298</v>
      </c>
      <c r="G526" s="16">
        <v>0.476190476190476</v>
      </c>
      <c r="H526" s="16"/>
      <c r="I526" s="16">
        <v>0.35507246376811602</v>
      </c>
      <c r="J526" s="16">
        <v>0.476190476190476</v>
      </c>
      <c r="K526" s="16"/>
      <c r="L526" s="16">
        <v>0.375</v>
      </c>
      <c r="M526" s="16">
        <v>0.453125</v>
      </c>
      <c r="N526" s="16"/>
      <c r="O526" s="16">
        <v>0.36986301369863001</v>
      </c>
      <c r="P526" s="16">
        <v>0.46610169491525399</v>
      </c>
    </row>
    <row r="527" spans="2:16" x14ac:dyDescent="0.35">
      <c r="B527" t="s">
        <v>245</v>
      </c>
      <c r="C527" s="16">
        <v>0.34469696969697</v>
      </c>
      <c r="D527" s="16">
        <v>0.34782608695652201</v>
      </c>
      <c r="E527" s="16">
        <v>0.319148936170213</v>
      </c>
      <c r="F527" s="16">
        <v>0.35555555555555601</v>
      </c>
      <c r="G527" s="16">
        <v>0.34920634920634902</v>
      </c>
      <c r="H527" s="16"/>
      <c r="I527" s="16">
        <v>0.34057971014492799</v>
      </c>
      <c r="J527" s="16">
        <v>0.34920634920634902</v>
      </c>
      <c r="K527" s="16"/>
      <c r="L527" s="16">
        <v>0.38235294117647101</v>
      </c>
      <c r="M527" s="16">
        <v>0.3046875</v>
      </c>
      <c r="N527" s="16"/>
      <c r="O527" s="16">
        <v>0.34931506849315103</v>
      </c>
      <c r="P527" s="16">
        <v>0.338983050847458</v>
      </c>
    </row>
    <row r="528" spans="2:16" x14ac:dyDescent="0.35">
      <c r="B528" t="s">
        <v>244</v>
      </c>
      <c r="C528" s="16">
        <v>0.33712121212121199</v>
      </c>
      <c r="D528" s="16">
        <v>0.282608695652174</v>
      </c>
      <c r="E528" s="16">
        <v>0.38297872340425498</v>
      </c>
      <c r="F528" s="16">
        <v>0.33333333333333298</v>
      </c>
      <c r="G528" s="16">
        <v>0.341269841269841</v>
      </c>
      <c r="H528" s="16"/>
      <c r="I528" s="16">
        <v>0.33333333333333298</v>
      </c>
      <c r="J528" s="16">
        <v>0.341269841269841</v>
      </c>
      <c r="K528" s="16"/>
      <c r="L528" s="16">
        <v>0.34558823529411797</v>
      </c>
      <c r="M528" s="16">
        <v>0.328125</v>
      </c>
      <c r="N528" s="16"/>
      <c r="O528" s="16">
        <v>0.301369863013699</v>
      </c>
      <c r="P528" s="16">
        <v>0.38135593220338998</v>
      </c>
    </row>
    <row r="529" spans="2:16" x14ac:dyDescent="0.35">
      <c r="B529" t="s">
        <v>246</v>
      </c>
      <c r="C529" s="16">
        <v>0.32575757575757602</v>
      </c>
      <c r="D529" s="16">
        <v>0.26086956521739102</v>
      </c>
      <c r="E529" s="16">
        <v>0.38297872340425498</v>
      </c>
      <c r="F529" s="16">
        <v>0.31111111111111101</v>
      </c>
      <c r="G529" s="16">
        <v>0.33333333333333298</v>
      </c>
      <c r="H529" s="16"/>
      <c r="I529" s="16">
        <v>0.31884057971014501</v>
      </c>
      <c r="J529" s="16">
        <v>0.33333333333333298</v>
      </c>
      <c r="K529" s="16"/>
      <c r="L529" s="16">
        <v>0.36764705882352899</v>
      </c>
      <c r="M529" s="16">
        <v>0.28125</v>
      </c>
      <c r="N529" s="16"/>
      <c r="O529" s="16">
        <v>0.37671232876712302</v>
      </c>
      <c r="P529" s="16">
        <v>0.26271186440678002</v>
      </c>
    </row>
    <row r="530" spans="2:16" x14ac:dyDescent="0.35">
      <c r="B530" t="s">
        <v>248</v>
      </c>
      <c r="C530" s="16">
        <v>0.28030303030303</v>
      </c>
      <c r="D530" s="16">
        <v>0.13043478260869601</v>
      </c>
      <c r="E530" s="16">
        <v>0.23404255319148901</v>
      </c>
      <c r="F530" s="16">
        <v>0.31111111111111101</v>
      </c>
      <c r="G530" s="16">
        <v>0.341269841269841</v>
      </c>
      <c r="H530" s="16"/>
      <c r="I530" s="16">
        <v>0.22463768115942001</v>
      </c>
      <c r="J530" s="16">
        <v>0.341269841269841</v>
      </c>
      <c r="K530" s="16"/>
      <c r="L530" s="16">
        <v>0.27941176470588203</v>
      </c>
      <c r="M530" s="16">
        <v>0.28125</v>
      </c>
      <c r="N530" s="16"/>
      <c r="O530" s="16">
        <v>0.30821917808219201</v>
      </c>
      <c r="P530" s="16">
        <v>0.24576271186440701</v>
      </c>
    </row>
    <row r="531" spans="2:16" x14ac:dyDescent="0.35">
      <c r="B531" t="s">
        <v>272</v>
      </c>
      <c r="C531" s="16">
        <v>0.25757575757575801</v>
      </c>
      <c r="D531" s="16">
        <v>0.26086956521739102</v>
      </c>
      <c r="E531" s="16">
        <v>0.23404255319148901</v>
      </c>
      <c r="F531" s="16">
        <v>0.4</v>
      </c>
      <c r="G531" s="16">
        <v>0.214285714285714</v>
      </c>
      <c r="H531" s="16"/>
      <c r="I531" s="16">
        <v>0.29710144927536197</v>
      </c>
      <c r="J531" s="16">
        <v>0.214285714285714</v>
      </c>
      <c r="K531" s="16"/>
      <c r="L531" s="16">
        <v>0.220588235294118</v>
      </c>
      <c r="M531" s="16">
        <v>0.296875</v>
      </c>
      <c r="N531" s="16"/>
      <c r="O531" s="16">
        <v>0.28082191780821902</v>
      </c>
      <c r="P531" s="16">
        <v>0.22881355932203401</v>
      </c>
    </row>
    <row r="532" spans="2:16" x14ac:dyDescent="0.35">
      <c r="B532" t="s">
        <v>247</v>
      </c>
      <c r="C532" s="16">
        <v>0.23863636363636401</v>
      </c>
      <c r="D532" s="16">
        <v>0.108695652173913</v>
      </c>
      <c r="E532" s="16">
        <v>0.19148936170212799</v>
      </c>
      <c r="F532" s="16">
        <v>0.4</v>
      </c>
      <c r="G532" s="16">
        <v>0.24603174603174599</v>
      </c>
      <c r="H532" s="16"/>
      <c r="I532" s="16">
        <v>0.231884057971014</v>
      </c>
      <c r="J532" s="16">
        <v>0.24603174603174599</v>
      </c>
      <c r="K532" s="16"/>
      <c r="L532" s="16">
        <v>0.26470588235294101</v>
      </c>
      <c r="M532" s="16">
        <v>0.2109375</v>
      </c>
      <c r="N532" s="16"/>
      <c r="O532" s="16">
        <v>0.25342465753424698</v>
      </c>
      <c r="P532" s="16">
        <v>0.22033898305084701</v>
      </c>
    </row>
    <row r="533" spans="2:16" x14ac:dyDescent="0.35">
      <c r="B533" t="s">
        <v>249</v>
      </c>
      <c r="C533" s="16">
        <v>0.204545454545455</v>
      </c>
      <c r="D533" s="16">
        <v>4.3478260869565202E-2</v>
      </c>
      <c r="E533" s="16">
        <v>0.170212765957447</v>
      </c>
      <c r="F533" s="16">
        <v>0.28888888888888897</v>
      </c>
      <c r="G533" s="16">
        <v>0.24603174603174599</v>
      </c>
      <c r="H533" s="16"/>
      <c r="I533" s="16">
        <v>0.16666666666666699</v>
      </c>
      <c r="J533" s="16">
        <v>0.24603174603174599</v>
      </c>
      <c r="K533" s="16"/>
      <c r="L533" s="16">
        <v>0.20588235294117599</v>
      </c>
      <c r="M533" s="16">
        <v>0.203125</v>
      </c>
      <c r="N533" s="16"/>
      <c r="O533" s="16">
        <v>0.19178082191780799</v>
      </c>
      <c r="P533" s="16">
        <v>0.22033898305084701</v>
      </c>
    </row>
    <row r="534" spans="2:16" x14ac:dyDescent="0.35">
      <c r="B534" t="s">
        <v>273</v>
      </c>
      <c r="C534" s="16">
        <v>2.6515151515151499E-2</v>
      </c>
      <c r="D534" s="16">
        <v>0.108695652173913</v>
      </c>
      <c r="E534" s="16">
        <v>2.1276595744680899E-2</v>
      </c>
      <c r="F534" s="16">
        <v>0</v>
      </c>
      <c r="G534" s="16">
        <v>7.9365079365079395E-3</v>
      </c>
      <c r="H534" s="16"/>
      <c r="I534" s="16">
        <v>4.3478260869565202E-2</v>
      </c>
      <c r="J534" s="16">
        <v>7.9365079365079395E-3</v>
      </c>
      <c r="K534" s="16"/>
      <c r="L534" s="16">
        <v>2.9411764705882401E-2</v>
      </c>
      <c r="M534" s="16">
        <v>2.34375E-2</v>
      </c>
      <c r="N534" s="16"/>
      <c r="O534" s="16">
        <v>3.42465753424658E-2</v>
      </c>
      <c r="P534" s="16">
        <v>1.6949152542372899E-2</v>
      </c>
    </row>
    <row r="535" spans="2:16" x14ac:dyDescent="0.35">
      <c r="B535" t="s">
        <v>77</v>
      </c>
      <c r="C535" s="16">
        <v>1.8939393939393898E-2</v>
      </c>
      <c r="D535" s="16">
        <v>6.5217391304347797E-2</v>
      </c>
      <c r="E535" s="16">
        <v>0</v>
      </c>
      <c r="F535" s="16">
        <v>4.4444444444444398E-2</v>
      </c>
      <c r="G535" s="16">
        <v>0</v>
      </c>
      <c r="H535" s="16"/>
      <c r="I535" s="16">
        <v>3.6231884057971002E-2</v>
      </c>
      <c r="J535" s="16">
        <v>0</v>
      </c>
      <c r="K535" s="16"/>
      <c r="L535" s="16">
        <v>2.2058823529411801E-2</v>
      </c>
      <c r="M535" s="16">
        <v>1.5625E-2</v>
      </c>
      <c r="N535" s="16"/>
      <c r="O535" s="16">
        <v>1.3698630136986301E-2</v>
      </c>
      <c r="P535" s="16">
        <v>2.5423728813559299E-2</v>
      </c>
    </row>
    <row r="536" spans="2:16" x14ac:dyDescent="0.35">
      <c r="B536" t="s">
        <v>78</v>
      </c>
      <c r="C536" s="16">
        <v>3.7878787878787902E-3</v>
      </c>
      <c r="D536" s="16">
        <v>2.1739130434782601E-2</v>
      </c>
      <c r="E536" s="16">
        <v>0</v>
      </c>
      <c r="F536" s="16">
        <v>0</v>
      </c>
      <c r="G536" s="16">
        <v>0</v>
      </c>
      <c r="H536" s="16"/>
      <c r="I536" s="16">
        <v>7.2463768115942004E-3</v>
      </c>
      <c r="J536" s="16">
        <v>0</v>
      </c>
      <c r="K536" s="16"/>
      <c r="L536" s="16">
        <v>0</v>
      </c>
      <c r="M536" s="16">
        <v>7.8125E-3</v>
      </c>
      <c r="N536" s="16"/>
      <c r="O536" s="16">
        <v>0</v>
      </c>
      <c r="P536" s="16">
        <v>8.4745762711864406E-3</v>
      </c>
    </row>
    <row r="537" spans="2:16" x14ac:dyDescent="0.35">
      <c r="C537" s="16"/>
      <c r="D537" s="16"/>
      <c r="E537" s="16"/>
      <c r="F537" s="16"/>
      <c r="G537" s="16"/>
      <c r="H537" s="16"/>
      <c r="I537" s="16"/>
      <c r="J537" s="16"/>
      <c r="K537" s="16"/>
      <c r="L537" s="16"/>
      <c r="M537" s="16"/>
      <c r="N537" s="16"/>
      <c r="O537" s="16"/>
      <c r="P537" s="16"/>
    </row>
    <row r="538" spans="2:16" x14ac:dyDescent="0.35">
      <c r="B538" s="6" t="s">
        <v>282</v>
      </c>
      <c r="C538" s="16"/>
      <c r="D538" s="16"/>
      <c r="E538" s="16"/>
      <c r="F538" s="16"/>
      <c r="G538" s="16"/>
      <c r="H538" s="16"/>
      <c r="I538" s="16"/>
      <c r="J538" s="16"/>
      <c r="K538" s="16"/>
      <c r="L538" s="16"/>
      <c r="M538" s="16"/>
      <c r="N538" s="16"/>
      <c r="O538" s="16"/>
      <c r="P538" s="16"/>
    </row>
    <row r="539" spans="2:16" x14ac:dyDescent="0.35">
      <c r="B539" s="22" t="s">
        <v>35</v>
      </c>
      <c r="C539" s="16"/>
      <c r="D539" s="16"/>
      <c r="E539" s="16"/>
      <c r="F539" s="16"/>
      <c r="G539" s="16"/>
      <c r="H539" s="16"/>
      <c r="I539" s="16"/>
      <c r="J539" s="16"/>
      <c r="K539" s="16"/>
      <c r="L539" s="16"/>
      <c r="M539" s="16"/>
      <c r="N539" s="16"/>
      <c r="O539" s="16"/>
      <c r="P539" s="16"/>
    </row>
    <row r="540" spans="2:16" x14ac:dyDescent="0.35">
      <c r="B540" t="s">
        <v>275</v>
      </c>
      <c r="C540" s="16">
        <v>0.33712121212121199</v>
      </c>
      <c r="D540" s="16">
        <v>0.282608695652174</v>
      </c>
      <c r="E540" s="16">
        <v>0.29787234042553201</v>
      </c>
      <c r="F540" s="16">
        <v>0.33333333333333298</v>
      </c>
      <c r="G540" s="16">
        <v>0.37301587301587302</v>
      </c>
      <c r="H540" s="16"/>
      <c r="I540" s="16">
        <v>0.30434782608695699</v>
      </c>
      <c r="J540" s="16">
        <v>0.37301587301587302</v>
      </c>
      <c r="K540" s="16"/>
      <c r="L540" s="16">
        <v>0.316176470588235</v>
      </c>
      <c r="M540" s="16">
        <v>0.359375</v>
      </c>
      <c r="N540" s="16"/>
      <c r="O540" s="16">
        <v>0.335616438356164</v>
      </c>
      <c r="P540" s="16">
        <v>0.338983050847458</v>
      </c>
    </row>
    <row r="541" spans="2:16" x14ac:dyDescent="0.35">
      <c r="B541" t="s">
        <v>276</v>
      </c>
      <c r="C541" s="16">
        <v>0.28409090909090901</v>
      </c>
      <c r="D541" s="16">
        <v>0.23913043478260901</v>
      </c>
      <c r="E541" s="16">
        <v>0.25531914893617003</v>
      </c>
      <c r="F541" s="16">
        <v>0.266666666666667</v>
      </c>
      <c r="G541" s="16">
        <v>0.317460317460317</v>
      </c>
      <c r="H541" s="16"/>
      <c r="I541" s="16">
        <v>0.25362318840579701</v>
      </c>
      <c r="J541" s="16">
        <v>0.317460317460317</v>
      </c>
      <c r="K541" s="16"/>
      <c r="L541" s="16">
        <v>0.27205882352941202</v>
      </c>
      <c r="M541" s="16">
        <v>0.296875</v>
      </c>
      <c r="N541" s="16"/>
      <c r="O541" s="16">
        <v>0.267123287671233</v>
      </c>
      <c r="P541" s="16">
        <v>0.305084745762712</v>
      </c>
    </row>
    <row r="542" spans="2:16" x14ac:dyDescent="0.35">
      <c r="B542" t="s">
        <v>277</v>
      </c>
      <c r="C542" s="16">
        <v>0.26893939393939398</v>
      </c>
      <c r="D542" s="16">
        <v>0.26086956521739102</v>
      </c>
      <c r="E542" s="16">
        <v>0.21276595744680901</v>
      </c>
      <c r="F542" s="16">
        <v>0.266666666666667</v>
      </c>
      <c r="G542" s="16">
        <v>0.293650793650794</v>
      </c>
      <c r="H542" s="16"/>
      <c r="I542" s="16">
        <v>0.24637681159420299</v>
      </c>
      <c r="J542" s="16">
        <v>0.293650793650794</v>
      </c>
      <c r="K542" s="16"/>
      <c r="L542" s="16">
        <v>0.26470588235294101</v>
      </c>
      <c r="M542" s="16">
        <v>0.2734375</v>
      </c>
      <c r="N542" s="16"/>
      <c r="O542" s="16">
        <v>0.25342465753424698</v>
      </c>
      <c r="P542" s="16">
        <v>0.28813559322033899</v>
      </c>
    </row>
    <row r="543" spans="2:16" x14ac:dyDescent="0.35">
      <c r="B543" t="s">
        <v>327</v>
      </c>
      <c r="C543" s="16">
        <v>0.26893939393939398</v>
      </c>
      <c r="D543" s="16">
        <v>0.13043478260869601</v>
      </c>
      <c r="E543" s="16">
        <v>0.29787234042553201</v>
      </c>
      <c r="F543" s="16">
        <v>0.31111111111111101</v>
      </c>
      <c r="G543" s="16">
        <v>0.293650793650794</v>
      </c>
      <c r="H543" s="16"/>
      <c r="I543" s="16">
        <v>0.24637681159420299</v>
      </c>
      <c r="J543" s="16">
        <v>0.293650793650794</v>
      </c>
      <c r="K543" s="16"/>
      <c r="L543" s="16">
        <v>0.28676470588235298</v>
      </c>
      <c r="M543" s="16">
        <v>0.25</v>
      </c>
      <c r="N543" s="16"/>
      <c r="O543" s="16">
        <v>0.28767123287671198</v>
      </c>
      <c r="P543" s="16">
        <v>0.24576271186440701</v>
      </c>
    </row>
    <row r="544" spans="2:16" x14ac:dyDescent="0.35">
      <c r="B544" t="s">
        <v>256</v>
      </c>
      <c r="C544" s="16">
        <v>0.26136363636363602</v>
      </c>
      <c r="D544" s="16">
        <v>0.19565217391304299</v>
      </c>
      <c r="E544" s="16">
        <v>0.319148936170213</v>
      </c>
      <c r="F544" s="16">
        <v>0.266666666666667</v>
      </c>
      <c r="G544" s="16">
        <v>0.26190476190476197</v>
      </c>
      <c r="H544" s="16"/>
      <c r="I544" s="16">
        <v>0.26086956521739102</v>
      </c>
      <c r="J544" s="16">
        <v>0.26190476190476197</v>
      </c>
      <c r="K544" s="16"/>
      <c r="L544" s="16">
        <v>0.25735294117647101</v>
      </c>
      <c r="M544" s="16">
        <v>0.265625</v>
      </c>
      <c r="N544" s="16"/>
      <c r="O544" s="16">
        <v>0.28082191780821902</v>
      </c>
      <c r="P544" s="16">
        <v>0.23728813559322001</v>
      </c>
    </row>
    <row r="545" spans="2:16" x14ac:dyDescent="0.35">
      <c r="B545" t="s">
        <v>278</v>
      </c>
      <c r="C545" s="16">
        <v>0.25</v>
      </c>
      <c r="D545" s="16">
        <v>0.13043478260869601</v>
      </c>
      <c r="E545" s="16">
        <v>0.27659574468085102</v>
      </c>
      <c r="F545" s="16">
        <v>0.266666666666667</v>
      </c>
      <c r="G545" s="16">
        <v>0.27777777777777801</v>
      </c>
      <c r="H545" s="16"/>
      <c r="I545" s="16">
        <v>0.22463768115942001</v>
      </c>
      <c r="J545" s="16">
        <v>0.27777777777777801</v>
      </c>
      <c r="K545" s="16"/>
      <c r="L545" s="16">
        <v>0.25</v>
      </c>
      <c r="M545" s="16">
        <v>0.25</v>
      </c>
      <c r="N545" s="16"/>
      <c r="O545" s="16">
        <v>0.267123287671233</v>
      </c>
      <c r="P545" s="16">
        <v>0.22881355932203401</v>
      </c>
    </row>
    <row r="546" spans="2:16" x14ac:dyDescent="0.35">
      <c r="B546" t="s">
        <v>257</v>
      </c>
      <c r="C546" s="16">
        <v>0.234848484848485</v>
      </c>
      <c r="D546" s="16">
        <v>0.23913043478260901</v>
      </c>
      <c r="E546" s="16">
        <v>0.23404255319148901</v>
      </c>
      <c r="F546" s="16">
        <v>0.17777777777777801</v>
      </c>
      <c r="G546" s="16">
        <v>0.25396825396825401</v>
      </c>
      <c r="H546" s="16"/>
      <c r="I546" s="16">
        <v>0.217391304347826</v>
      </c>
      <c r="J546" s="16">
        <v>0.25396825396825401</v>
      </c>
      <c r="K546" s="16"/>
      <c r="L546" s="16">
        <v>0.22794117647058801</v>
      </c>
      <c r="M546" s="16">
        <v>0.2421875</v>
      </c>
      <c r="N546" s="16"/>
      <c r="O546" s="16">
        <v>0.22602739726027399</v>
      </c>
      <c r="P546" s="16">
        <v>0.24576271186440701</v>
      </c>
    </row>
    <row r="547" spans="2:16" x14ac:dyDescent="0.35">
      <c r="B547" t="s">
        <v>258</v>
      </c>
      <c r="C547" s="16">
        <v>0.22727272727272699</v>
      </c>
      <c r="D547" s="16">
        <v>0.26086956521739102</v>
      </c>
      <c r="E547" s="16">
        <v>0.19148936170212799</v>
      </c>
      <c r="F547" s="16">
        <v>0.22222222222222199</v>
      </c>
      <c r="G547" s="16">
        <v>0.23015873015873001</v>
      </c>
      <c r="H547" s="16"/>
      <c r="I547" s="16">
        <v>0.22463768115942001</v>
      </c>
      <c r="J547" s="16">
        <v>0.23015873015873001</v>
      </c>
      <c r="K547" s="16"/>
      <c r="L547" s="16">
        <v>0.220588235294118</v>
      </c>
      <c r="M547" s="16">
        <v>0.234375</v>
      </c>
      <c r="N547" s="16"/>
      <c r="O547" s="16">
        <v>0.219178082191781</v>
      </c>
      <c r="P547" s="16">
        <v>0.23728813559322001</v>
      </c>
    </row>
    <row r="548" spans="2:16" x14ac:dyDescent="0.35">
      <c r="B548" t="s">
        <v>260</v>
      </c>
      <c r="C548" s="16">
        <v>0.19318181818181801</v>
      </c>
      <c r="D548" s="16">
        <v>0.108695652173913</v>
      </c>
      <c r="E548" s="16">
        <v>0.21276595744680901</v>
      </c>
      <c r="F548" s="16">
        <v>0.28888888888888897</v>
      </c>
      <c r="G548" s="16">
        <v>0.182539682539683</v>
      </c>
      <c r="H548" s="16"/>
      <c r="I548" s="16">
        <v>0.202898550724638</v>
      </c>
      <c r="J548" s="16">
        <v>0.182539682539683</v>
      </c>
      <c r="K548" s="16"/>
      <c r="L548" s="16">
        <v>0.19852941176470601</v>
      </c>
      <c r="M548" s="16">
        <v>0.1875</v>
      </c>
      <c r="N548" s="16"/>
      <c r="O548" s="16">
        <v>0.184931506849315</v>
      </c>
      <c r="P548" s="16">
        <v>0.20338983050847501</v>
      </c>
    </row>
    <row r="549" spans="2:16" x14ac:dyDescent="0.35">
      <c r="B549" t="s">
        <v>279</v>
      </c>
      <c r="C549" s="16">
        <v>0.170454545454545</v>
      </c>
      <c r="D549" s="16">
        <v>0.282608695652174</v>
      </c>
      <c r="E549" s="16">
        <v>0.170212765957447</v>
      </c>
      <c r="F549" s="16">
        <v>0.133333333333333</v>
      </c>
      <c r="G549" s="16">
        <v>0.14285714285714299</v>
      </c>
      <c r="H549" s="16"/>
      <c r="I549" s="16">
        <v>0.19565217391304299</v>
      </c>
      <c r="J549" s="16">
        <v>0.14285714285714299</v>
      </c>
      <c r="K549" s="16"/>
      <c r="L549" s="16">
        <v>0.154411764705882</v>
      </c>
      <c r="M549" s="16">
        <v>0.1875</v>
      </c>
      <c r="N549" s="16"/>
      <c r="O549" s="16">
        <v>0.17123287671232901</v>
      </c>
      <c r="P549" s="16">
        <v>0.169491525423729</v>
      </c>
    </row>
    <row r="550" spans="2:16" x14ac:dyDescent="0.35">
      <c r="B550" t="s">
        <v>280</v>
      </c>
      <c r="C550" s="16">
        <v>0.15909090909090901</v>
      </c>
      <c r="D550" s="16">
        <v>8.6956521739130405E-2</v>
      </c>
      <c r="E550" s="16">
        <v>0.19148936170212799</v>
      </c>
      <c r="F550" s="16">
        <v>0.155555555555556</v>
      </c>
      <c r="G550" s="16">
        <v>0.17460317460317501</v>
      </c>
      <c r="H550" s="16"/>
      <c r="I550" s="16">
        <v>0.14492753623188401</v>
      </c>
      <c r="J550" s="16">
        <v>0.17460317460317501</v>
      </c>
      <c r="K550" s="16"/>
      <c r="L550" s="16">
        <v>0.13970588235294101</v>
      </c>
      <c r="M550" s="16">
        <v>0.1796875</v>
      </c>
      <c r="N550" s="16"/>
      <c r="O550" s="16">
        <v>0.17123287671232901</v>
      </c>
      <c r="P550" s="16">
        <v>0.144067796610169</v>
      </c>
    </row>
    <row r="551" spans="2:16" x14ac:dyDescent="0.35">
      <c r="B551" t="s">
        <v>259</v>
      </c>
      <c r="C551" s="16">
        <v>0.15151515151515199</v>
      </c>
      <c r="D551" s="16">
        <v>0.23913043478260901</v>
      </c>
      <c r="E551" s="16">
        <v>0.12765957446808501</v>
      </c>
      <c r="F551" s="16">
        <v>0.155555555555556</v>
      </c>
      <c r="G551" s="16">
        <v>0.126984126984127</v>
      </c>
      <c r="H551" s="16"/>
      <c r="I551" s="16">
        <v>0.173913043478261</v>
      </c>
      <c r="J551" s="16">
        <v>0.126984126984127</v>
      </c>
      <c r="K551" s="16"/>
      <c r="L551" s="16">
        <v>0.154411764705882</v>
      </c>
      <c r="M551" s="16">
        <v>0.1484375</v>
      </c>
      <c r="N551" s="16"/>
      <c r="O551" s="16">
        <v>0.14383561643835599</v>
      </c>
      <c r="P551" s="16">
        <v>0.161016949152542</v>
      </c>
    </row>
    <row r="552" spans="2:16" x14ac:dyDescent="0.35">
      <c r="B552" t="s">
        <v>264</v>
      </c>
      <c r="C552" s="16">
        <v>0.15151515151515199</v>
      </c>
      <c r="D552" s="16">
        <v>2.1739130434782601E-2</v>
      </c>
      <c r="E552" s="16">
        <v>0.170212765957447</v>
      </c>
      <c r="F552" s="16">
        <v>0.2</v>
      </c>
      <c r="G552" s="16">
        <v>0.17460317460317501</v>
      </c>
      <c r="H552" s="16"/>
      <c r="I552" s="16">
        <v>0.13043478260869601</v>
      </c>
      <c r="J552" s="16">
        <v>0.17460317460317501</v>
      </c>
      <c r="K552" s="16"/>
      <c r="L552" s="16">
        <v>0.161764705882353</v>
      </c>
      <c r="M552" s="16">
        <v>0.140625</v>
      </c>
      <c r="N552" s="16"/>
      <c r="O552" s="16">
        <v>0.17808219178082199</v>
      </c>
      <c r="P552" s="16">
        <v>0.11864406779661001</v>
      </c>
    </row>
    <row r="553" spans="2:16" x14ac:dyDescent="0.35">
      <c r="B553" t="s">
        <v>266</v>
      </c>
      <c r="C553" s="16">
        <v>0.12121212121212099</v>
      </c>
      <c r="D553" s="16">
        <v>2.1739130434782601E-2</v>
      </c>
      <c r="E553" s="16">
        <v>8.5106382978723402E-2</v>
      </c>
      <c r="F553" s="16">
        <v>0.133333333333333</v>
      </c>
      <c r="G553" s="16">
        <v>0.16666666666666699</v>
      </c>
      <c r="H553" s="16"/>
      <c r="I553" s="16">
        <v>7.9710144927536197E-2</v>
      </c>
      <c r="J553" s="16">
        <v>0.16666666666666699</v>
      </c>
      <c r="K553" s="16"/>
      <c r="L553" s="16">
        <v>0.16911764705882401</v>
      </c>
      <c r="M553" s="16">
        <v>7.03125E-2</v>
      </c>
      <c r="N553" s="16"/>
      <c r="O553" s="16">
        <v>0.116438356164384</v>
      </c>
      <c r="P553" s="16">
        <v>0.12711864406779699</v>
      </c>
    </row>
    <row r="554" spans="2:16" x14ac:dyDescent="0.35">
      <c r="B554" t="s">
        <v>281</v>
      </c>
      <c r="C554" s="16">
        <v>0.102272727272727</v>
      </c>
      <c r="D554" s="16">
        <v>0.15217391304347799</v>
      </c>
      <c r="E554" s="16">
        <v>0.14893617021276601</v>
      </c>
      <c r="F554" s="16">
        <v>8.8888888888888906E-2</v>
      </c>
      <c r="G554" s="16">
        <v>7.1428571428571397E-2</v>
      </c>
      <c r="H554" s="16"/>
      <c r="I554" s="16">
        <v>0.13043478260869601</v>
      </c>
      <c r="J554" s="16">
        <v>7.1428571428571397E-2</v>
      </c>
      <c r="K554" s="16"/>
      <c r="L554" s="16">
        <v>0.125</v>
      </c>
      <c r="M554" s="16">
        <v>7.8125E-2</v>
      </c>
      <c r="N554" s="16"/>
      <c r="O554" s="16">
        <v>0.123287671232877</v>
      </c>
      <c r="P554" s="16">
        <v>7.6271186440677999E-2</v>
      </c>
    </row>
    <row r="555" spans="2:16" x14ac:dyDescent="0.35">
      <c r="B555" t="s">
        <v>262</v>
      </c>
      <c r="C555" s="16">
        <v>9.8484848484848495E-2</v>
      </c>
      <c r="D555" s="16">
        <v>6.5217391304347797E-2</v>
      </c>
      <c r="E555" s="16">
        <v>8.5106382978723402E-2</v>
      </c>
      <c r="F555" s="16">
        <v>0.133333333333333</v>
      </c>
      <c r="G555" s="16">
        <v>0.103174603174603</v>
      </c>
      <c r="H555" s="16"/>
      <c r="I555" s="16">
        <v>9.4202898550724598E-2</v>
      </c>
      <c r="J555" s="16">
        <v>0.103174603174603</v>
      </c>
      <c r="K555" s="16"/>
      <c r="L555" s="16">
        <v>8.8235294117647106E-2</v>
      </c>
      <c r="M555" s="16">
        <v>0.109375</v>
      </c>
      <c r="N555" s="16"/>
      <c r="O555" s="16">
        <v>0.102739726027397</v>
      </c>
      <c r="P555" s="16">
        <v>9.3220338983050793E-2</v>
      </c>
    </row>
    <row r="556" spans="2:16" x14ac:dyDescent="0.35">
      <c r="B556" t="s">
        <v>273</v>
      </c>
      <c r="C556" s="16">
        <v>3.4090909090909102E-2</v>
      </c>
      <c r="D556" s="16">
        <v>6.5217391304347797E-2</v>
      </c>
      <c r="E556" s="16">
        <v>2.1276595744680899E-2</v>
      </c>
      <c r="F556" s="16">
        <v>0</v>
      </c>
      <c r="G556" s="16">
        <v>3.9682539682539701E-2</v>
      </c>
      <c r="H556" s="16"/>
      <c r="I556" s="16">
        <v>2.8985507246376802E-2</v>
      </c>
      <c r="J556" s="16">
        <v>3.9682539682539701E-2</v>
      </c>
      <c r="K556" s="16"/>
      <c r="L556" s="16">
        <v>3.6764705882352901E-2</v>
      </c>
      <c r="M556" s="16">
        <v>3.125E-2</v>
      </c>
      <c r="N556" s="16"/>
      <c r="O556" s="16">
        <v>3.42465753424658E-2</v>
      </c>
      <c r="P556" s="16">
        <v>3.3898305084745797E-2</v>
      </c>
    </row>
    <row r="557" spans="2:16" x14ac:dyDescent="0.35">
      <c r="B557" t="s">
        <v>77</v>
      </c>
      <c r="C557" s="16">
        <v>1.8939393939393898E-2</v>
      </c>
      <c r="D557" s="16">
        <v>4.3478260869565202E-2</v>
      </c>
      <c r="E557" s="16">
        <v>0</v>
      </c>
      <c r="F557" s="16">
        <v>6.6666666666666693E-2</v>
      </c>
      <c r="G557" s="16">
        <v>0</v>
      </c>
      <c r="H557" s="16"/>
      <c r="I557" s="16">
        <v>3.6231884057971002E-2</v>
      </c>
      <c r="J557" s="16">
        <v>0</v>
      </c>
      <c r="K557" s="16"/>
      <c r="L557" s="16">
        <v>1.4705882352941201E-2</v>
      </c>
      <c r="M557" s="16">
        <v>2.34375E-2</v>
      </c>
      <c r="N557" s="16"/>
      <c r="O557" s="16">
        <v>1.3698630136986301E-2</v>
      </c>
      <c r="P557" s="16">
        <v>2.5423728813559299E-2</v>
      </c>
    </row>
    <row r="558" spans="2:16" x14ac:dyDescent="0.35">
      <c r="B558" t="s">
        <v>78</v>
      </c>
      <c r="C558" s="16">
        <v>7.5757575757575803E-3</v>
      </c>
      <c r="D558" s="16">
        <v>4.3478260869565202E-2</v>
      </c>
      <c r="E558" s="16">
        <v>0</v>
      </c>
      <c r="F558" s="16">
        <v>0</v>
      </c>
      <c r="G558" s="16">
        <v>0</v>
      </c>
      <c r="H558" s="16"/>
      <c r="I558" s="16">
        <v>1.4492753623188401E-2</v>
      </c>
      <c r="J558" s="16">
        <v>0</v>
      </c>
      <c r="K558" s="16"/>
      <c r="L558" s="16">
        <v>7.3529411764705899E-3</v>
      </c>
      <c r="M558" s="16">
        <v>7.8125E-3</v>
      </c>
      <c r="N558" s="16"/>
      <c r="O558" s="16">
        <v>0</v>
      </c>
      <c r="P558" s="16">
        <v>1.6949152542372899E-2</v>
      </c>
    </row>
    <row r="559" spans="2:16" x14ac:dyDescent="0.35">
      <c r="C559" s="16"/>
      <c r="D559" s="16"/>
      <c r="E559" s="16"/>
      <c r="F559" s="16"/>
      <c r="G559" s="16"/>
      <c r="H559" s="16"/>
      <c r="I559" s="16"/>
      <c r="J559" s="16"/>
      <c r="K559" s="16"/>
      <c r="L559" s="16"/>
      <c r="M559" s="16"/>
      <c r="N559" s="16"/>
      <c r="O559" s="16"/>
      <c r="P559" s="16"/>
    </row>
    <row r="560" spans="2:16" x14ac:dyDescent="0.35">
      <c r="B560" s="6" t="s">
        <v>283</v>
      </c>
      <c r="C560" s="16"/>
      <c r="D560" s="16"/>
      <c r="E560" s="16"/>
      <c r="F560" s="16"/>
      <c r="G560" s="16"/>
      <c r="H560" s="16"/>
      <c r="I560" s="16"/>
      <c r="J560" s="16"/>
      <c r="K560" s="16"/>
      <c r="L560" s="16"/>
      <c r="M560" s="16"/>
      <c r="N560" s="16"/>
      <c r="O560" s="16"/>
      <c r="P560" s="16"/>
    </row>
    <row r="561" spans="2:16" x14ac:dyDescent="0.35">
      <c r="B561" s="22" t="s">
        <v>35</v>
      </c>
      <c r="C561" s="16"/>
      <c r="D561" s="16"/>
      <c r="E561" s="16"/>
      <c r="F561" s="16"/>
      <c r="G561" s="16"/>
      <c r="H561" s="16"/>
      <c r="I561" s="16"/>
      <c r="J561" s="16"/>
      <c r="K561" s="16"/>
      <c r="L561" s="16"/>
      <c r="M561" s="16"/>
      <c r="N561" s="16"/>
      <c r="O561" s="16"/>
      <c r="P561" s="16"/>
    </row>
    <row r="562" spans="2:16" x14ac:dyDescent="0.35">
      <c r="B562" t="s">
        <v>275</v>
      </c>
      <c r="C562" s="16">
        <v>0.34848484848484901</v>
      </c>
      <c r="D562" s="16">
        <v>0.173913043478261</v>
      </c>
      <c r="E562" s="16">
        <v>0.38297872340425498</v>
      </c>
      <c r="F562" s="16">
        <v>0.4</v>
      </c>
      <c r="G562" s="16">
        <v>0.38095238095238099</v>
      </c>
      <c r="H562" s="16"/>
      <c r="I562" s="16">
        <v>0.31884057971014501</v>
      </c>
      <c r="J562" s="16">
        <v>0.38095238095238099</v>
      </c>
      <c r="K562" s="16"/>
      <c r="L562" s="16">
        <v>0.34558823529411797</v>
      </c>
      <c r="M562" s="16">
        <v>0.3515625</v>
      </c>
      <c r="N562" s="16"/>
      <c r="O562" s="16">
        <v>0.34246575342465801</v>
      </c>
      <c r="P562" s="16">
        <v>0.355932203389831</v>
      </c>
    </row>
    <row r="563" spans="2:16" x14ac:dyDescent="0.35">
      <c r="B563" t="s">
        <v>256</v>
      </c>
      <c r="C563" s="16">
        <v>0.21590909090909099</v>
      </c>
      <c r="D563" s="16">
        <v>0.108695652173913</v>
      </c>
      <c r="E563" s="16">
        <v>0.25531914893617003</v>
      </c>
      <c r="F563" s="16">
        <v>0.17777777777777801</v>
      </c>
      <c r="G563" s="16">
        <v>0.25396825396825401</v>
      </c>
      <c r="H563" s="16"/>
      <c r="I563" s="16">
        <v>0.18115942028985499</v>
      </c>
      <c r="J563" s="16">
        <v>0.25396825396825401</v>
      </c>
      <c r="K563" s="16"/>
      <c r="L563" s="16">
        <v>0.22794117647058801</v>
      </c>
      <c r="M563" s="16">
        <v>0.203125</v>
      </c>
      <c r="N563" s="16"/>
      <c r="O563" s="16">
        <v>0.219178082191781</v>
      </c>
      <c r="P563" s="16">
        <v>0.21186440677966101</v>
      </c>
    </row>
    <row r="564" spans="2:16" x14ac:dyDescent="0.35">
      <c r="B564" t="s">
        <v>278</v>
      </c>
      <c r="C564" s="16">
        <v>0.200757575757576</v>
      </c>
      <c r="D564" s="16">
        <v>8.6956521739130405E-2</v>
      </c>
      <c r="E564" s="16">
        <v>0.19148936170212799</v>
      </c>
      <c r="F564" s="16">
        <v>0.33333333333333298</v>
      </c>
      <c r="G564" s="16">
        <v>0.19841269841269801</v>
      </c>
      <c r="H564" s="16"/>
      <c r="I564" s="16">
        <v>0.202898550724638</v>
      </c>
      <c r="J564" s="16">
        <v>0.19841269841269801</v>
      </c>
      <c r="K564" s="16"/>
      <c r="L564" s="16">
        <v>0.22794117647058801</v>
      </c>
      <c r="M564" s="16">
        <v>0.171875</v>
      </c>
      <c r="N564" s="16"/>
      <c r="O564" s="16">
        <v>0.22602739726027399</v>
      </c>
      <c r="P564" s="16">
        <v>0.169491525423729</v>
      </c>
    </row>
    <row r="565" spans="2:16" x14ac:dyDescent="0.35">
      <c r="B565" t="s">
        <v>327</v>
      </c>
      <c r="C565" s="16">
        <v>0.19318181818181801</v>
      </c>
      <c r="D565" s="16">
        <v>0.173913043478261</v>
      </c>
      <c r="E565" s="16">
        <v>0.12765957446808501</v>
      </c>
      <c r="F565" s="16">
        <v>0.155555555555556</v>
      </c>
      <c r="G565" s="16">
        <v>0.238095238095238</v>
      </c>
      <c r="H565" s="16"/>
      <c r="I565" s="16">
        <v>0.15217391304347799</v>
      </c>
      <c r="J565" s="16">
        <v>0.238095238095238</v>
      </c>
      <c r="K565" s="16"/>
      <c r="L565" s="16">
        <v>0.19852941176470601</v>
      </c>
      <c r="M565" s="16">
        <v>0.1875</v>
      </c>
      <c r="N565" s="16"/>
      <c r="O565" s="16">
        <v>0.17808219178082199</v>
      </c>
      <c r="P565" s="16">
        <v>0.21186440677966101</v>
      </c>
    </row>
    <row r="566" spans="2:16" x14ac:dyDescent="0.35">
      <c r="B566" t="s">
        <v>276</v>
      </c>
      <c r="C566" s="16">
        <v>0.18181818181818199</v>
      </c>
      <c r="D566" s="16">
        <v>4.3478260869565202E-2</v>
      </c>
      <c r="E566" s="16">
        <v>0.10638297872340401</v>
      </c>
      <c r="F566" s="16">
        <v>0.133333333333333</v>
      </c>
      <c r="G566" s="16">
        <v>0.27777777777777801</v>
      </c>
      <c r="H566" s="16"/>
      <c r="I566" s="16">
        <v>9.4202898550724598E-2</v>
      </c>
      <c r="J566" s="16">
        <v>0.27777777777777801</v>
      </c>
      <c r="K566" s="16"/>
      <c r="L566" s="16">
        <v>0.183823529411765</v>
      </c>
      <c r="M566" s="16">
        <v>0.1796875</v>
      </c>
      <c r="N566" s="16"/>
      <c r="O566" s="16">
        <v>0.164383561643836</v>
      </c>
      <c r="P566" s="16">
        <v>0.20338983050847501</v>
      </c>
    </row>
    <row r="567" spans="2:16" x14ac:dyDescent="0.35">
      <c r="B567" t="s">
        <v>257</v>
      </c>
      <c r="C567" s="16">
        <v>0.17803030303030301</v>
      </c>
      <c r="D567" s="16">
        <v>0.173913043478261</v>
      </c>
      <c r="E567" s="16">
        <v>0.170212765957447</v>
      </c>
      <c r="F567" s="16">
        <v>0.155555555555556</v>
      </c>
      <c r="G567" s="16">
        <v>0.19047619047618999</v>
      </c>
      <c r="H567" s="16"/>
      <c r="I567" s="16">
        <v>0.16666666666666699</v>
      </c>
      <c r="J567" s="16">
        <v>0.19047619047618999</v>
      </c>
      <c r="K567" s="16"/>
      <c r="L567" s="16">
        <v>0.183823529411765</v>
      </c>
      <c r="M567" s="16">
        <v>0.171875</v>
      </c>
      <c r="N567" s="16"/>
      <c r="O567" s="16">
        <v>0.14383561643835599</v>
      </c>
      <c r="P567" s="16">
        <v>0.22033898305084701</v>
      </c>
    </row>
    <row r="568" spans="2:16" x14ac:dyDescent="0.35">
      <c r="B568" t="s">
        <v>277</v>
      </c>
      <c r="C568" s="16">
        <v>0.16666666666666699</v>
      </c>
      <c r="D568" s="16">
        <v>8.6956521739130405E-2</v>
      </c>
      <c r="E568" s="16">
        <v>0.21276595744680901</v>
      </c>
      <c r="F568" s="16">
        <v>0.155555555555556</v>
      </c>
      <c r="G568" s="16">
        <v>0.182539682539683</v>
      </c>
      <c r="H568" s="16"/>
      <c r="I568" s="16">
        <v>0.15217391304347799</v>
      </c>
      <c r="J568" s="16">
        <v>0.182539682539683</v>
      </c>
      <c r="K568" s="16"/>
      <c r="L568" s="16">
        <v>0.20588235294117599</v>
      </c>
      <c r="M568" s="16">
        <v>0.125</v>
      </c>
      <c r="N568" s="16"/>
      <c r="O568" s="16">
        <v>0.14383561643835599</v>
      </c>
      <c r="P568" s="16">
        <v>0.194915254237288</v>
      </c>
    </row>
    <row r="569" spans="2:16" x14ac:dyDescent="0.35">
      <c r="B569" t="s">
        <v>260</v>
      </c>
      <c r="C569" s="16">
        <v>0.14393939393939401</v>
      </c>
      <c r="D569" s="16">
        <v>2.1739130434782601E-2</v>
      </c>
      <c r="E569" s="16">
        <v>0.10638297872340401</v>
      </c>
      <c r="F569" s="16">
        <v>0.133333333333333</v>
      </c>
      <c r="G569" s="16">
        <v>0.206349206349206</v>
      </c>
      <c r="H569" s="16"/>
      <c r="I569" s="16">
        <v>8.6956521739130405E-2</v>
      </c>
      <c r="J569" s="16">
        <v>0.206349206349206</v>
      </c>
      <c r="K569" s="16"/>
      <c r="L569" s="16">
        <v>0.125</v>
      </c>
      <c r="M569" s="16">
        <v>0.1640625</v>
      </c>
      <c r="N569" s="16"/>
      <c r="O569" s="16">
        <v>8.9041095890410996E-2</v>
      </c>
      <c r="P569" s="16">
        <v>0.21186440677966101</v>
      </c>
    </row>
    <row r="570" spans="2:16" x14ac:dyDescent="0.35">
      <c r="B570" t="s">
        <v>262</v>
      </c>
      <c r="C570" s="16">
        <v>0.140151515151515</v>
      </c>
      <c r="D570" s="16">
        <v>6.5217391304347797E-2</v>
      </c>
      <c r="E570" s="16">
        <v>0.14893617021276601</v>
      </c>
      <c r="F570" s="16">
        <v>0.155555555555556</v>
      </c>
      <c r="G570" s="16">
        <v>0.158730158730159</v>
      </c>
      <c r="H570" s="16"/>
      <c r="I570" s="16">
        <v>0.123188405797101</v>
      </c>
      <c r="J570" s="16">
        <v>0.158730158730159</v>
      </c>
      <c r="K570" s="16"/>
      <c r="L570" s="16">
        <v>9.5588235294117599E-2</v>
      </c>
      <c r="M570" s="16">
        <v>0.1875</v>
      </c>
      <c r="N570" s="16"/>
      <c r="O570" s="16">
        <v>0.14383561643835599</v>
      </c>
      <c r="P570" s="16">
        <v>0.13559322033898299</v>
      </c>
    </row>
    <row r="571" spans="2:16" x14ac:dyDescent="0.35">
      <c r="B571" t="s">
        <v>259</v>
      </c>
      <c r="C571" s="16">
        <v>0.12878787878787901</v>
      </c>
      <c r="D571" s="16">
        <v>0.15217391304347799</v>
      </c>
      <c r="E571" s="16">
        <v>0.10638297872340401</v>
      </c>
      <c r="F571" s="16">
        <v>0.2</v>
      </c>
      <c r="G571" s="16">
        <v>0.103174603174603</v>
      </c>
      <c r="H571" s="16"/>
      <c r="I571" s="16">
        <v>0.15217391304347799</v>
      </c>
      <c r="J571" s="16">
        <v>0.103174603174603</v>
      </c>
      <c r="K571" s="16"/>
      <c r="L571" s="16">
        <v>0.11764705882352899</v>
      </c>
      <c r="M571" s="16">
        <v>0.140625</v>
      </c>
      <c r="N571" s="16"/>
      <c r="O571" s="16">
        <v>0.13698630136986301</v>
      </c>
      <c r="P571" s="16">
        <v>0.11864406779661001</v>
      </c>
    </row>
    <row r="572" spans="2:16" x14ac:dyDescent="0.35">
      <c r="B572" t="s">
        <v>258</v>
      </c>
      <c r="C572" s="16">
        <v>0.117424242424242</v>
      </c>
      <c r="D572" s="16">
        <v>0.173913043478261</v>
      </c>
      <c r="E572" s="16">
        <v>6.3829787234042507E-2</v>
      </c>
      <c r="F572" s="16">
        <v>4.4444444444444398E-2</v>
      </c>
      <c r="G572" s="16">
        <v>0.14285714285714299</v>
      </c>
      <c r="H572" s="16"/>
      <c r="I572" s="16">
        <v>9.4202898550724598E-2</v>
      </c>
      <c r="J572" s="16">
        <v>0.14285714285714299</v>
      </c>
      <c r="K572" s="16"/>
      <c r="L572" s="16">
        <v>0.13970588235294101</v>
      </c>
      <c r="M572" s="16">
        <v>9.375E-2</v>
      </c>
      <c r="N572" s="16"/>
      <c r="O572" s="16">
        <v>0.10958904109589</v>
      </c>
      <c r="P572" s="16">
        <v>0.12711864406779699</v>
      </c>
    </row>
    <row r="573" spans="2:16" x14ac:dyDescent="0.35">
      <c r="B573" t="s">
        <v>266</v>
      </c>
      <c r="C573" s="16">
        <v>0.109848484848485</v>
      </c>
      <c r="D573" s="16">
        <v>6.5217391304347797E-2</v>
      </c>
      <c r="E573" s="16">
        <v>0.12765957446808501</v>
      </c>
      <c r="F573" s="16">
        <v>6.6666666666666693E-2</v>
      </c>
      <c r="G573" s="16">
        <v>0.134920634920635</v>
      </c>
      <c r="H573" s="16"/>
      <c r="I573" s="16">
        <v>8.6956521739130405E-2</v>
      </c>
      <c r="J573" s="16">
        <v>0.134920634920635</v>
      </c>
      <c r="K573" s="16"/>
      <c r="L573" s="16">
        <v>0.14705882352941199</v>
      </c>
      <c r="M573" s="16">
        <v>7.03125E-2</v>
      </c>
      <c r="N573" s="16"/>
      <c r="O573" s="16">
        <v>0.123287671232877</v>
      </c>
      <c r="P573" s="16">
        <v>9.3220338983050793E-2</v>
      </c>
    </row>
    <row r="574" spans="2:16" x14ac:dyDescent="0.35">
      <c r="B574" t="s">
        <v>279</v>
      </c>
      <c r="C574" s="16">
        <v>0.109848484848485</v>
      </c>
      <c r="D574" s="16">
        <v>0.217391304347826</v>
      </c>
      <c r="E574" s="16">
        <v>8.5106382978723402E-2</v>
      </c>
      <c r="F574" s="16">
        <v>0.11111111111111099</v>
      </c>
      <c r="G574" s="16">
        <v>7.9365079365079402E-2</v>
      </c>
      <c r="H574" s="16"/>
      <c r="I574" s="16">
        <v>0.13768115942028999</v>
      </c>
      <c r="J574" s="16">
        <v>7.9365079365079402E-2</v>
      </c>
      <c r="K574" s="16"/>
      <c r="L574" s="16">
        <v>0.110294117647059</v>
      </c>
      <c r="M574" s="16">
        <v>0.109375</v>
      </c>
      <c r="N574" s="16"/>
      <c r="O574" s="16">
        <v>9.5890410958904104E-2</v>
      </c>
      <c r="P574" s="16">
        <v>0.12711864406779699</v>
      </c>
    </row>
    <row r="575" spans="2:16" x14ac:dyDescent="0.35">
      <c r="B575" t="s">
        <v>264</v>
      </c>
      <c r="C575" s="16">
        <v>8.3333333333333301E-2</v>
      </c>
      <c r="D575" s="16">
        <v>4.3478260869565202E-2</v>
      </c>
      <c r="E575" s="16">
        <v>0.14893617021276601</v>
      </c>
      <c r="F575" s="16">
        <v>8.8888888888888906E-2</v>
      </c>
      <c r="G575" s="16">
        <v>7.1428571428571397E-2</v>
      </c>
      <c r="H575" s="16"/>
      <c r="I575" s="16">
        <v>9.4202898550724598E-2</v>
      </c>
      <c r="J575" s="16">
        <v>7.1428571428571397E-2</v>
      </c>
      <c r="K575" s="16"/>
      <c r="L575" s="16">
        <v>6.6176470588235295E-2</v>
      </c>
      <c r="M575" s="16">
        <v>0.1015625</v>
      </c>
      <c r="N575" s="16"/>
      <c r="O575" s="16">
        <v>0.10958904109589</v>
      </c>
      <c r="P575" s="16">
        <v>5.0847457627118599E-2</v>
      </c>
    </row>
    <row r="576" spans="2:16" x14ac:dyDescent="0.35">
      <c r="B576" t="s">
        <v>280</v>
      </c>
      <c r="C576" s="16">
        <v>7.9545454545454503E-2</v>
      </c>
      <c r="D576" s="16">
        <v>6.5217391304347797E-2</v>
      </c>
      <c r="E576" s="16">
        <v>0.12765957446808501</v>
      </c>
      <c r="F576" s="16">
        <v>8.8888888888888906E-2</v>
      </c>
      <c r="G576" s="16">
        <v>6.3492063492063502E-2</v>
      </c>
      <c r="H576" s="16"/>
      <c r="I576" s="16">
        <v>9.4202898550724598E-2</v>
      </c>
      <c r="J576" s="16">
        <v>6.3492063492063502E-2</v>
      </c>
      <c r="K576" s="16"/>
      <c r="L576" s="16">
        <v>7.3529411764705899E-2</v>
      </c>
      <c r="M576" s="16">
        <v>8.59375E-2</v>
      </c>
      <c r="N576" s="16"/>
      <c r="O576" s="16">
        <v>9.5890410958904104E-2</v>
      </c>
      <c r="P576" s="16">
        <v>5.93220338983051E-2</v>
      </c>
    </row>
    <row r="577" spans="2:16" x14ac:dyDescent="0.35">
      <c r="B577" t="s">
        <v>281</v>
      </c>
      <c r="C577" s="16">
        <v>7.9545454545454503E-2</v>
      </c>
      <c r="D577" s="16">
        <v>0.173913043478261</v>
      </c>
      <c r="E577" s="16">
        <v>6.3829787234042507E-2</v>
      </c>
      <c r="F577" s="16">
        <v>8.8888888888888906E-2</v>
      </c>
      <c r="G577" s="16">
        <v>4.7619047619047603E-2</v>
      </c>
      <c r="H577" s="16"/>
      <c r="I577" s="16">
        <v>0.108695652173913</v>
      </c>
      <c r="J577" s="16">
        <v>4.7619047619047603E-2</v>
      </c>
      <c r="K577" s="16"/>
      <c r="L577" s="16">
        <v>8.0882352941176502E-2</v>
      </c>
      <c r="M577" s="16">
        <v>7.8125E-2</v>
      </c>
      <c r="N577" s="16"/>
      <c r="O577" s="16">
        <v>0.102739726027397</v>
      </c>
      <c r="P577" s="16">
        <v>5.0847457627118599E-2</v>
      </c>
    </row>
    <row r="578" spans="2:16" x14ac:dyDescent="0.35">
      <c r="B578" t="s">
        <v>273</v>
      </c>
      <c r="C578" s="16">
        <v>4.5454545454545497E-2</v>
      </c>
      <c r="D578" s="16">
        <v>0.15217391304347799</v>
      </c>
      <c r="E578" s="16">
        <v>4.2553191489361701E-2</v>
      </c>
      <c r="F578" s="16">
        <v>2.2222222222222199E-2</v>
      </c>
      <c r="G578" s="16">
        <v>1.58730158730159E-2</v>
      </c>
      <c r="H578" s="16"/>
      <c r="I578" s="16">
        <v>7.2463768115942004E-2</v>
      </c>
      <c r="J578" s="16">
        <v>1.58730158730159E-2</v>
      </c>
      <c r="K578" s="16"/>
      <c r="L578" s="16">
        <v>5.1470588235294101E-2</v>
      </c>
      <c r="M578" s="16">
        <v>3.90625E-2</v>
      </c>
      <c r="N578" s="16"/>
      <c r="O578" s="16">
        <v>4.7945205479452101E-2</v>
      </c>
      <c r="P578" s="16">
        <v>4.2372881355932202E-2</v>
      </c>
    </row>
    <row r="579" spans="2:16" x14ac:dyDescent="0.35">
      <c r="B579" t="s">
        <v>77</v>
      </c>
      <c r="C579" s="16">
        <v>1.13636363636364E-2</v>
      </c>
      <c r="D579" s="16">
        <v>2.1739130434782601E-2</v>
      </c>
      <c r="E579" s="16">
        <v>0</v>
      </c>
      <c r="F579" s="16">
        <v>4.4444444444444398E-2</v>
      </c>
      <c r="G579" s="16">
        <v>0</v>
      </c>
      <c r="H579" s="16"/>
      <c r="I579" s="16">
        <v>2.1739130434782601E-2</v>
      </c>
      <c r="J579" s="16">
        <v>0</v>
      </c>
      <c r="K579" s="16"/>
      <c r="L579" s="16">
        <v>7.3529411764705899E-3</v>
      </c>
      <c r="M579" s="16">
        <v>1.5625E-2</v>
      </c>
      <c r="N579" s="16"/>
      <c r="O579" s="16">
        <v>6.8493150684931503E-3</v>
      </c>
      <c r="P579" s="16">
        <v>1.6949152542372899E-2</v>
      </c>
    </row>
    <row r="580" spans="2:16" x14ac:dyDescent="0.35">
      <c r="B580" t="s">
        <v>78</v>
      </c>
      <c r="C580" s="16">
        <v>7.5757575757575803E-3</v>
      </c>
      <c r="D580" s="16">
        <v>4.3478260869565202E-2</v>
      </c>
      <c r="E580" s="16">
        <v>0</v>
      </c>
      <c r="F580" s="16">
        <v>0</v>
      </c>
      <c r="G580" s="16">
        <v>0</v>
      </c>
      <c r="H580" s="16"/>
      <c r="I580" s="16">
        <v>1.4492753623188401E-2</v>
      </c>
      <c r="J580" s="16">
        <v>0</v>
      </c>
      <c r="K580" s="16"/>
      <c r="L580" s="16">
        <v>7.3529411764705899E-3</v>
      </c>
      <c r="M580" s="16">
        <v>7.8125E-3</v>
      </c>
      <c r="N580" s="16"/>
      <c r="O580" s="16">
        <v>6.8493150684931503E-3</v>
      </c>
      <c r="P580" s="16">
        <v>8.4745762711864406E-3</v>
      </c>
    </row>
    <row r="581" spans="2:16" x14ac:dyDescent="0.35">
      <c r="C581" s="16"/>
      <c r="D581" s="16"/>
      <c r="E581" s="16"/>
      <c r="F581" s="16"/>
      <c r="G581" s="16"/>
      <c r="H581" s="16"/>
      <c r="I581" s="16"/>
      <c r="J581" s="16"/>
      <c r="K581" s="16"/>
      <c r="L581" s="16"/>
      <c r="M581" s="16"/>
      <c r="N581" s="16"/>
      <c r="O581" s="16"/>
      <c r="P581" s="16"/>
    </row>
    <row r="582" spans="2:16" x14ac:dyDescent="0.35">
      <c r="B582" s="6" t="s">
        <v>289</v>
      </c>
      <c r="C582" s="16"/>
      <c r="D582" s="16"/>
      <c r="E582" s="16"/>
      <c r="F582" s="16"/>
      <c r="G582" s="16"/>
      <c r="H582" s="16"/>
      <c r="I582" s="16"/>
      <c r="J582" s="16"/>
      <c r="K582" s="16"/>
      <c r="L582" s="16"/>
      <c r="M582" s="16"/>
      <c r="N582" s="16"/>
      <c r="O582" s="16"/>
      <c r="P582" s="16"/>
    </row>
    <row r="583" spans="2:16" x14ac:dyDescent="0.35">
      <c r="B583" s="22" t="s">
        <v>35</v>
      </c>
      <c r="C583" s="16"/>
      <c r="D583" s="16"/>
      <c r="E583" s="16"/>
      <c r="F583" s="16"/>
      <c r="G583" s="16"/>
      <c r="H583" s="16"/>
      <c r="I583" s="16"/>
      <c r="J583" s="16"/>
      <c r="K583" s="16"/>
      <c r="L583" s="16"/>
      <c r="M583" s="16"/>
      <c r="N583" s="16"/>
      <c r="O583" s="16"/>
      <c r="P583" s="16"/>
    </row>
    <row r="584" spans="2:16" x14ac:dyDescent="0.35">
      <c r="B584" t="s">
        <v>284</v>
      </c>
      <c r="C584" s="16">
        <v>0.204545454545455</v>
      </c>
      <c r="D584" s="16">
        <v>2.1739130434782601E-2</v>
      </c>
      <c r="E584" s="16">
        <v>0.170212765957447</v>
      </c>
      <c r="F584" s="16">
        <v>0.266666666666667</v>
      </c>
      <c r="G584" s="16">
        <v>0.26190476190476197</v>
      </c>
      <c r="H584" s="16"/>
      <c r="I584" s="16">
        <v>0.15217391304347799</v>
      </c>
      <c r="J584" s="16">
        <v>0.26190476190476197</v>
      </c>
      <c r="K584" s="16"/>
      <c r="L584" s="16">
        <v>0.25735294117647101</v>
      </c>
      <c r="M584" s="16">
        <v>0.1484375</v>
      </c>
      <c r="N584" s="16"/>
      <c r="O584" s="16">
        <v>0.198630136986301</v>
      </c>
      <c r="P584" s="16">
        <v>0.21186440677966101</v>
      </c>
    </row>
    <row r="585" spans="2:16" x14ac:dyDescent="0.35">
      <c r="B585" t="s">
        <v>285</v>
      </c>
      <c r="C585" s="16">
        <v>0.26893939393939398</v>
      </c>
      <c r="D585" s="16">
        <v>0.13043478260869601</v>
      </c>
      <c r="E585" s="16">
        <v>0.29787234042553201</v>
      </c>
      <c r="F585" s="16">
        <v>0.31111111111111101</v>
      </c>
      <c r="G585" s="16">
        <v>0.293650793650794</v>
      </c>
      <c r="H585" s="16"/>
      <c r="I585" s="16">
        <v>0.24637681159420299</v>
      </c>
      <c r="J585" s="16">
        <v>0.293650793650794</v>
      </c>
      <c r="K585" s="16"/>
      <c r="L585" s="16">
        <v>0.22794117647058801</v>
      </c>
      <c r="M585" s="16">
        <v>0.3125</v>
      </c>
      <c r="N585" s="16"/>
      <c r="O585" s="16">
        <v>0.30821917808219201</v>
      </c>
      <c r="P585" s="16">
        <v>0.22033898305084701</v>
      </c>
    </row>
    <row r="586" spans="2:16" x14ac:dyDescent="0.35">
      <c r="B586" t="s">
        <v>286</v>
      </c>
      <c r="C586" s="16">
        <v>0.26515151515151503</v>
      </c>
      <c r="D586" s="16">
        <v>0.67391304347826098</v>
      </c>
      <c r="E586" s="16">
        <v>0.319148936170213</v>
      </c>
      <c r="F586" s="16">
        <v>0.2</v>
      </c>
      <c r="G586" s="16">
        <v>0.119047619047619</v>
      </c>
      <c r="H586" s="16"/>
      <c r="I586" s="16">
        <v>0.39855072463768099</v>
      </c>
      <c r="J586" s="16">
        <v>0.119047619047619</v>
      </c>
      <c r="K586" s="16"/>
      <c r="L586" s="16">
        <v>0.24264705882352899</v>
      </c>
      <c r="M586" s="16">
        <v>0.2890625</v>
      </c>
      <c r="N586" s="16"/>
      <c r="O586" s="16">
        <v>0.267123287671233</v>
      </c>
      <c r="P586" s="16">
        <v>0.26271186440678002</v>
      </c>
    </row>
    <row r="587" spans="2:16" x14ac:dyDescent="0.35">
      <c r="B587" t="s">
        <v>287</v>
      </c>
      <c r="C587" s="16">
        <v>0.18181818181818199</v>
      </c>
      <c r="D587" s="16">
        <v>2.1739130434782601E-2</v>
      </c>
      <c r="E587" s="16">
        <v>0.19148936170212799</v>
      </c>
      <c r="F587" s="16">
        <v>0.17777777777777801</v>
      </c>
      <c r="G587" s="16">
        <v>0.238095238095238</v>
      </c>
      <c r="H587" s="16"/>
      <c r="I587" s="16">
        <v>0.13043478260869601</v>
      </c>
      <c r="J587" s="16">
        <v>0.238095238095238</v>
      </c>
      <c r="K587" s="16"/>
      <c r="L587" s="16">
        <v>0.183823529411765</v>
      </c>
      <c r="M587" s="16">
        <v>0.1796875</v>
      </c>
      <c r="N587" s="16"/>
      <c r="O587" s="16">
        <v>0.14383561643835599</v>
      </c>
      <c r="P587" s="16">
        <v>0.22881355932203401</v>
      </c>
    </row>
    <row r="588" spans="2:16" x14ac:dyDescent="0.35">
      <c r="B588" t="s">
        <v>288</v>
      </c>
      <c r="C588" s="16">
        <v>5.3030303030302997E-2</v>
      </c>
      <c r="D588" s="16">
        <v>6.5217391304347797E-2</v>
      </c>
      <c r="E588" s="16">
        <v>0</v>
      </c>
      <c r="F588" s="16">
        <v>2.2222222222222199E-2</v>
      </c>
      <c r="G588" s="16">
        <v>7.9365079365079402E-2</v>
      </c>
      <c r="H588" s="16"/>
      <c r="I588" s="16">
        <v>2.8985507246376802E-2</v>
      </c>
      <c r="J588" s="16">
        <v>7.9365079365079402E-2</v>
      </c>
      <c r="K588" s="16"/>
      <c r="L588" s="16">
        <v>5.8823529411764698E-2</v>
      </c>
      <c r="M588" s="16">
        <v>4.6875E-2</v>
      </c>
      <c r="N588" s="16"/>
      <c r="O588" s="16">
        <v>6.1643835616438401E-2</v>
      </c>
      <c r="P588" s="16">
        <v>4.2372881355932202E-2</v>
      </c>
    </row>
    <row r="589" spans="2:16" x14ac:dyDescent="0.35">
      <c r="B589" t="s">
        <v>77</v>
      </c>
      <c r="C589" s="16">
        <v>2.6515151515151499E-2</v>
      </c>
      <c r="D589" s="16">
        <v>8.6956521739130405E-2</v>
      </c>
      <c r="E589" s="16">
        <v>2.1276595744680899E-2</v>
      </c>
      <c r="F589" s="16">
        <v>2.2222222222222199E-2</v>
      </c>
      <c r="G589" s="16">
        <v>7.9365079365079395E-3</v>
      </c>
      <c r="H589" s="16"/>
      <c r="I589" s="16">
        <v>4.3478260869565202E-2</v>
      </c>
      <c r="J589" s="16">
        <v>7.9365079365079395E-3</v>
      </c>
      <c r="K589" s="16"/>
      <c r="L589" s="16">
        <v>2.9411764705882401E-2</v>
      </c>
      <c r="M589" s="16">
        <v>2.34375E-2</v>
      </c>
      <c r="N589" s="16"/>
      <c r="O589" s="16">
        <v>2.0547945205479499E-2</v>
      </c>
      <c r="P589" s="16">
        <v>3.3898305084745797E-2</v>
      </c>
    </row>
    <row r="590" spans="2:16" x14ac:dyDescent="0.35">
      <c r="C590" s="16"/>
      <c r="D590" s="16"/>
      <c r="E590" s="16"/>
      <c r="F590" s="16"/>
      <c r="G590" s="16"/>
      <c r="H590" s="16"/>
      <c r="I590" s="16"/>
      <c r="J590" s="16"/>
      <c r="K590" s="16"/>
      <c r="L590" s="16"/>
      <c r="M590" s="16"/>
      <c r="N590" s="16"/>
      <c r="O590" s="16"/>
      <c r="P590" s="16"/>
    </row>
    <row r="591" spans="2:16" x14ac:dyDescent="0.35">
      <c r="B591" s="6" t="s">
        <v>303</v>
      </c>
      <c r="C591" s="16"/>
      <c r="D591" s="16"/>
      <c r="E591" s="16"/>
      <c r="F591" s="16"/>
      <c r="G591" s="16"/>
      <c r="H591" s="16"/>
      <c r="I591" s="16"/>
      <c r="J591" s="16"/>
      <c r="K591" s="16"/>
      <c r="L591" s="16"/>
      <c r="M591" s="16"/>
      <c r="N591" s="16"/>
      <c r="O591" s="16"/>
      <c r="P591" s="16"/>
    </row>
    <row r="592" spans="2:16" x14ac:dyDescent="0.35">
      <c r="B592" s="22" t="s">
        <v>35</v>
      </c>
      <c r="C592" s="16"/>
      <c r="D592" s="16"/>
      <c r="E592" s="16"/>
      <c r="F592" s="16"/>
      <c r="G592" s="16"/>
      <c r="H592" s="16"/>
      <c r="I592" s="16"/>
      <c r="J592" s="16"/>
      <c r="K592" s="16"/>
      <c r="L592" s="16"/>
      <c r="M592" s="16"/>
      <c r="N592" s="16"/>
      <c r="O592" s="16"/>
      <c r="P592" s="16"/>
    </row>
    <row r="593" spans="2:16" x14ac:dyDescent="0.35">
      <c r="B593" t="s">
        <v>290</v>
      </c>
      <c r="C593" s="16">
        <v>0.46969696969697</v>
      </c>
      <c r="D593" s="16">
        <v>0.41304347826087001</v>
      </c>
      <c r="E593" s="16">
        <v>0.44680851063829802</v>
      </c>
      <c r="F593" s="16">
        <v>0.422222222222222</v>
      </c>
      <c r="G593" s="16">
        <v>0.51587301587301604</v>
      </c>
      <c r="H593" s="16"/>
      <c r="I593" s="16">
        <v>0.42753623188405798</v>
      </c>
      <c r="J593" s="16">
        <v>0.51587301587301604</v>
      </c>
      <c r="K593" s="16"/>
      <c r="L593" s="16">
        <v>0.45588235294117602</v>
      </c>
      <c r="M593" s="16">
        <v>0.484375</v>
      </c>
      <c r="N593" s="16"/>
      <c r="O593" s="16">
        <v>0.44520547945205502</v>
      </c>
      <c r="P593" s="16">
        <v>0.5</v>
      </c>
    </row>
    <row r="594" spans="2:16" x14ac:dyDescent="0.35">
      <c r="B594" t="s">
        <v>291</v>
      </c>
      <c r="C594" s="16">
        <v>0.439393939393939</v>
      </c>
      <c r="D594" s="16">
        <v>0.45652173913043498</v>
      </c>
      <c r="E594" s="16">
        <v>0.48936170212766</v>
      </c>
      <c r="F594" s="16">
        <v>0.44444444444444398</v>
      </c>
      <c r="G594" s="16">
        <v>0.41269841269841301</v>
      </c>
      <c r="H594" s="16"/>
      <c r="I594" s="16">
        <v>0.46376811594202899</v>
      </c>
      <c r="J594" s="16">
        <v>0.41269841269841301</v>
      </c>
      <c r="K594" s="16"/>
      <c r="L594" s="16">
        <v>0.41911764705882398</v>
      </c>
      <c r="M594" s="16">
        <v>0.4609375</v>
      </c>
      <c r="N594" s="16"/>
      <c r="O594" s="16">
        <v>0.41095890410958902</v>
      </c>
      <c r="P594" s="16">
        <v>0.47457627118644102</v>
      </c>
    </row>
    <row r="595" spans="2:16" x14ac:dyDescent="0.35">
      <c r="B595" t="s">
        <v>292</v>
      </c>
      <c r="C595" s="16">
        <v>0.40151515151515099</v>
      </c>
      <c r="D595" s="16">
        <v>0.282608695652174</v>
      </c>
      <c r="E595" s="16">
        <v>0.40425531914893598</v>
      </c>
      <c r="F595" s="16">
        <v>0.31111111111111101</v>
      </c>
      <c r="G595" s="16">
        <v>0.476190476190476</v>
      </c>
      <c r="H595" s="16"/>
      <c r="I595" s="16">
        <v>0.33333333333333298</v>
      </c>
      <c r="J595" s="16">
        <v>0.476190476190476</v>
      </c>
      <c r="K595" s="16"/>
      <c r="L595" s="16">
        <v>0.39705882352941202</v>
      </c>
      <c r="M595" s="16">
        <v>0.40625</v>
      </c>
      <c r="N595" s="16"/>
      <c r="O595" s="16">
        <v>0.41780821917808197</v>
      </c>
      <c r="P595" s="16">
        <v>0.38135593220338998</v>
      </c>
    </row>
    <row r="596" spans="2:16" x14ac:dyDescent="0.35">
      <c r="B596" t="s">
        <v>293</v>
      </c>
      <c r="C596" s="16">
        <v>0.375</v>
      </c>
      <c r="D596" s="16">
        <v>0.26086956521739102</v>
      </c>
      <c r="E596" s="16">
        <v>0.27659574468085102</v>
      </c>
      <c r="F596" s="16">
        <v>0.422222222222222</v>
      </c>
      <c r="G596" s="16">
        <v>0.43650793650793701</v>
      </c>
      <c r="H596" s="16"/>
      <c r="I596" s="16">
        <v>0.31884057971014501</v>
      </c>
      <c r="J596" s="16">
        <v>0.43650793650793701</v>
      </c>
      <c r="K596" s="16"/>
      <c r="L596" s="16">
        <v>0.34558823529411797</v>
      </c>
      <c r="M596" s="16">
        <v>0.40625</v>
      </c>
      <c r="N596" s="16"/>
      <c r="O596" s="16">
        <v>0.397260273972603</v>
      </c>
      <c r="P596" s="16">
        <v>0.34745762711864397</v>
      </c>
    </row>
    <row r="597" spans="2:16" x14ac:dyDescent="0.35">
      <c r="B597" t="s">
        <v>294</v>
      </c>
      <c r="C597" s="16">
        <v>0.36742424242424199</v>
      </c>
      <c r="D597" s="16">
        <v>0.26086956521739102</v>
      </c>
      <c r="E597" s="16">
        <v>0.36170212765957399</v>
      </c>
      <c r="F597" s="16">
        <v>0.28888888888888897</v>
      </c>
      <c r="G597" s="16">
        <v>0.43650793650793701</v>
      </c>
      <c r="H597" s="16"/>
      <c r="I597" s="16">
        <v>0.30434782608695699</v>
      </c>
      <c r="J597" s="16">
        <v>0.43650793650793701</v>
      </c>
      <c r="K597" s="16"/>
      <c r="L597" s="16">
        <v>0.39705882352941202</v>
      </c>
      <c r="M597" s="16">
        <v>0.3359375</v>
      </c>
      <c r="N597" s="16"/>
      <c r="O597" s="16">
        <v>0.36301369863013699</v>
      </c>
      <c r="P597" s="16">
        <v>0.37288135593220301</v>
      </c>
    </row>
    <row r="598" spans="2:16" x14ac:dyDescent="0.35">
      <c r="B598" t="s">
        <v>295</v>
      </c>
      <c r="C598" s="16">
        <v>0.35227272727272702</v>
      </c>
      <c r="D598" s="16">
        <v>0.26086956521739102</v>
      </c>
      <c r="E598" s="16">
        <v>0.21276595744680901</v>
      </c>
      <c r="F598" s="16">
        <v>0.35555555555555601</v>
      </c>
      <c r="G598" s="16">
        <v>0.43650793650793701</v>
      </c>
      <c r="H598" s="16"/>
      <c r="I598" s="16">
        <v>0.27536231884057999</v>
      </c>
      <c r="J598" s="16">
        <v>0.43650793650793701</v>
      </c>
      <c r="K598" s="16"/>
      <c r="L598" s="16">
        <v>0.36764705882352899</v>
      </c>
      <c r="M598" s="16">
        <v>0.3359375</v>
      </c>
      <c r="N598" s="16"/>
      <c r="O598" s="16">
        <v>0.32876712328767099</v>
      </c>
      <c r="P598" s="16">
        <v>0.38135593220338998</v>
      </c>
    </row>
    <row r="599" spans="2:16" x14ac:dyDescent="0.35">
      <c r="B599" t="s">
        <v>296</v>
      </c>
      <c r="C599" s="16">
        <v>0.34090909090909099</v>
      </c>
      <c r="D599" s="16">
        <v>0.19565217391304299</v>
      </c>
      <c r="E599" s="16">
        <v>0.40425531914893598</v>
      </c>
      <c r="F599" s="16">
        <v>0.37777777777777799</v>
      </c>
      <c r="G599" s="16">
        <v>0.35714285714285698</v>
      </c>
      <c r="H599" s="16"/>
      <c r="I599" s="16">
        <v>0.32608695652173902</v>
      </c>
      <c r="J599" s="16">
        <v>0.35714285714285698</v>
      </c>
      <c r="K599" s="16"/>
      <c r="L599" s="16">
        <v>0.36029411764705899</v>
      </c>
      <c r="M599" s="16">
        <v>0.3203125</v>
      </c>
      <c r="N599" s="16"/>
      <c r="O599" s="16">
        <v>0.34246575342465801</v>
      </c>
      <c r="P599" s="16">
        <v>0.338983050847458</v>
      </c>
    </row>
    <row r="600" spans="2:16" x14ac:dyDescent="0.35">
      <c r="B600" t="s">
        <v>297</v>
      </c>
      <c r="C600" s="16">
        <v>0.33333333333333298</v>
      </c>
      <c r="D600" s="16">
        <v>0.32608695652173902</v>
      </c>
      <c r="E600" s="16">
        <v>0.21276595744680901</v>
      </c>
      <c r="F600" s="16">
        <v>0.35555555555555601</v>
      </c>
      <c r="G600" s="16">
        <v>0.37301587301587302</v>
      </c>
      <c r="H600" s="16"/>
      <c r="I600" s="16">
        <v>0.29710144927536197</v>
      </c>
      <c r="J600" s="16">
        <v>0.37301587301587302</v>
      </c>
      <c r="K600" s="16"/>
      <c r="L600" s="16">
        <v>0.33088235294117602</v>
      </c>
      <c r="M600" s="16">
        <v>0.3359375</v>
      </c>
      <c r="N600" s="16"/>
      <c r="O600" s="16">
        <v>0.28767123287671198</v>
      </c>
      <c r="P600" s="16">
        <v>0.38983050847457601</v>
      </c>
    </row>
    <row r="601" spans="2:16" x14ac:dyDescent="0.35">
      <c r="B601" t="s">
        <v>298</v>
      </c>
      <c r="C601" s="16">
        <v>0.20833333333333301</v>
      </c>
      <c r="D601" s="16">
        <v>0.108695652173913</v>
      </c>
      <c r="E601" s="16">
        <v>0.21276595744680901</v>
      </c>
      <c r="F601" s="16">
        <v>0.28888888888888897</v>
      </c>
      <c r="G601" s="16">
        <v>0.214285714285714</v>
      </c>
      <c r="H601" s="16"/>
      <c r="I601" s="16">
        <v>0.202898550724638</v>
      </c>
      <c r="J601" s="16">
        <v>0.214285714285714</v>
      </c>
      <c r="K601" s="16"/>
      <c r="L601" s="16">
        <v>0.213235294117647</v>
      </c>
      <c r="M601" s="16">
        <v>0.203125</v>
      </c>
      <c r="N601" s="16"/>
      <c r="O601" s="16">
        <v>0.17808219178082199</v>
      </c>
      <c r="P601" s="16">
        <v>0.24576271186440701</v>
      </c>
    </row>
    <row r="602" spans="2:16" x14ac:dyDescent="0.35">
      <c r="B602" t="s">
        <v>299</v>
      </c>
      <c r="C602" s="16">
        <v>0.16666666666666699</v>
      </c>
      <c r="D602" s="16">
        <v>8.6956521739130405E-2</v>
      </c>
      <c r="E602" s="16">
        <v>0.14893617021276601</v>
      </c>
      <c r="F602" s="16">
        <v>0.31111111111111101</v>
      </c>
      <c r="G602" s="16">
        <v>0.15079365079365101</v>
      </c>
      <c r="H602" s="16"/>
      <c r="I602" s="16">
        <v>0.18115942028985499</v>
      </c>
      <c r="J602" s="16">
        <v>0.15079365079365101</v>
      </c>
      <c r="K602" s="16"/>
      <c r="L602" s="16">
        <v>0.154411764705882</v>
      </c>
      <c r="M602" s="16">
        <v>0.1796875</v>
      </c>
      <c r="N602" s="16"/>
      <c r="O602" s="16">
        <v>0.17808219178082199</v>
      </c>
      <c r="P602" s="16">
        <v>0.152542372881356</v>
      </c>
    </row>
    <row r="603" spans="2:16" x14ac:dyDescent="0.35">
      <c r="B603" t="s">
        <v>300</v>
      </c>
      <c r="C603" s="16">
        <v>0.16666666666666699</v>
      </c>
      <c r="D603" s="16">
        <v>8.6956521739130405E-2</v>
      </c>
      <c r="E603" s="16">
        <v>0.12765957446808501</v>
      </c>
      <c r="F603" s="16">
        <v>0.133333333333333</v>
      </c>
      <c r="G603" s="16">
        <v>0.22222222222222199</v>
      </c>
      <c r="H603" s="16"/>
      <c r="I603" s="16">
        <v>0.115942028985507</v>
      </c>
      <c r="J603" s="16">
        <v>0.22222222222222199</v>
      </c>
      <c r="K603" s="16"/>
      <c r="L603" s="16">
        <v>0.14705882352941199</v>
      </c>
      <c r="M603" s="16">
        <v>0.1875</v>
      </c>
      <c r="N603" s="16"/>
      <c r="O603" s="16">
        <v>0.17808219178082199</v>
      </c>
      <c r="P603" s="16">
        <v>0.152542372881356</v>
      </c>
    </row>
    <row r="604" spans="2:16" x14ac:dyDescent="0.35">
      <c r="B604" t="s">
        <v>301</v>
      </c>
      <c r="C604" s="16">
        <v>0.140151515151515</v>
      </c>
      <c r="D604" s="16">
        <v>6.5217391304347797E-2</v>
      </c>
      <c r="E604" s="16">
        <v>0.14893617021276601</v>
      </c>
      <c r="F604" s="16">
        <v>0.2</v>
      </c>
      <c r="G604" s="16">
        <v>0.14285714285714299</v>
      </c>
      <c r="H604" s="16"/>
      <c r="I604" s="16">
        <v>0.13768115942028999</v>
      </c>
      <c r="J604" s="16">
        <v>0.14285714285714299</v>
      </c>
      <c r="K604" s="16"/>
      <c r="L604" s="16">
        <v>0.125</v>
      </c>
      <c r="M604" s="16">
        <v>0.15625</v>
      </c>
      <c r="N604" s="16"/>
      <c r="O604" s="16">
        <v>0.14383561643835599</v>
      </c>
      <c r="P604" s="16">
        <v>0.13559322033898299</v>
      </c>
    </row>
    <row r="605" spans="2:16" x14ac:dyDescent="0.35">
      <c r="B605" t="s">
        <v>302</v>
      </c>
      <c r="C605" s="16">
        <v>1.8939393939393898E-2</v>
      </c>
      <c r="D605" s="16">
        <v>6.5217391304347797E-2</v>
      </c>
      <c r="E605" s="16">
        <v>2.1276595744680899E-2</v>
      </c>
      <c r="F605" s="16">
        <v>0</v>
      </c>
      <c r="G605" s="16">
        <v>7.9365079365079395E-3</v>
      </c>
      <c r="H605" s="16"/>
      <c r="I605" s="16">
        <v>2.8985507246376802E-2</v>
      </c>
      <c r="J605" s="16">
        <v>7.9365079365079395E-3</v>
      </c>
      <c r="K605" s="16"/>
      <c r="L605" s="16">
        <v>2.2058823529411801E-2</v>
      </c>
      <c r="M605" s="16">
        <v>1.5625E-2</v>
      </c>
      <c r="N605" s="16"/>
      <c r="O605" s="16">
        <v>2.0547945205479499E-2</v>
      </c>
      <c r="P605" s="16">
        <v>1.6949152542372899E-2</v>
      </c>
    </row>
    <row r="606" spans="2:16" x14ac:dyDescent="0.35">
      <c r="B606" t="s">
        <v>77</v>
      </c>
      <c r="C606" s="16">
        <v>3.7878787878787902E-3</v>
      </c>
      <c r="D606" s="16">
        <v>0</v>
      </c>
      <c r="E606" s="16">
        <v>0</v>
      </c>
      <c r="F606" s="16">
        <v>2.2222222222222199E-2</v>
      </c>
      <c r="G606" s="16">
        <v>0</v>
      </c>
      <c r="H606" s="16"/>
      <c r="I606" s="16">
        <v>7.2463768115942004E-3</v>
      </c>
      <c r="J606" s="16">
        <v>0</v>
      </c>
      <c r="K606" s="16"/>
      <c r="L606" s="16">
        <v>0</v>
      </c>
      <c r="M606" s="16">
        <v>7.8125E-3</v>
      </c>
      <c r="N606" s="16"/>
      <c r="O606" s="16">
        <v>6.8493150684931503E-3</v>
      </c>
      <c r="P606" s="16">
        <v>0</v>
      </c>
    </row>
    <row r="607" spans="2:16" x14ac:dyDescent="0.35">
      <c r="B607" t="s">
        <v>78</v>
      </c>
      <c r="C607" s="16">
        <v>1.13636363636364E-2</v>
      </c>
      <c r="D607" s="16">
        <v>6.5217391304347797E-2</v>
      </c>
      <c r="E607" s="16">
        <v>0</v>
      </c>
      <c r="F607" s="16">
        <v>0</v>
      </c>
      <c r="G607" s="16">
        <v>0</v>
      </c>
      <c r="H607" s="16"/>
      <c r="I607" s="16">
        <v>2.1739130434782601E-2</v>
      </c>
      <c r="J607" s="16">
        <v>0</v>
      </c>
      <c r="K607" s="16"/>
      <c r="L607" s="16">
        <v>1.4705882352941201E-2</v>
      </c>
      <c r="M607" s="16">
        <v>7.8125E-3</v>
      </c>
      <c r="N607" s="16"/>
      <c r="O607" s="16">
        <v>1.3698630136986301E-2</v>
      </c>
      <c r="P607" s="16">
        <v>8.4745762711864406E-3</v>
      </c>
    </row>
    <row r="608" spans="2:16" x14ac:dyDescent="0.35">
      <c r="C608" s="16"/>
      <c r="D608" s="16"/>
      <c r="E608" s="16"/>
      <c r="F608" s="16"/>
      <c r="G608" s="16"/>
      <c r="H608" s="16"/>
      <c r="I608" s="16"/>
      <c r="J608" s="16"/>
      <c r="K608" s="16"/>
      <c r="L608" s="16"/>
      <c r="M608" s="16"/>
      <c r="N608" s="16"/>
      <c r="O608" s="16"/>
      <c r="P608" s="16"/>
    </row>
    <row r="609" spans="2:16" x14ac:dyDescent="0.35">
      <c r="B609" s="6" t="s">
        <v>304</v>
      </c>
      <c r="C609" s="16"/>
      <c r="D609" s="16"/>
      <c r="E609" s="16"/>
      <c r="F609" s="16"/>
      <c r="G609" s="16"/>
      <c r="H609" s="16"/>
      <c r="I609" s="16"/>
      <c r="J609" s="16"/>
      <c r="K609" s="16"/>
      <c r="L609" s="16"/>
      <c r="M609" s="16"/>
      <c r="N609" s="16"/>
      <c r="O609" s="16"/>
      <c r="P609" s="16"/>
    </row>
    <row r="610" spans="2:16" x14ac:dyDescent="0.35">
      <c r="B610" s="22" t="s">
        <v>305</v>
      </c>
      <c r="C610" s="16"/>
      <c r="D610" s="16"/>
      <c r="E610" s="16"/>
      <c r="F610" s="16"/>
      <c r="G610" s="16"/>
      <c r="H610" s="16"/>
      <c r="I610" s="16"/>
      <c r="J610" s="16"/>
      <c r="K610" s="16"/>
      <c r="L610" s="16"/>
      <c r="M610" s="16"/>
      <c r="N610" s="16"/>
      <c r="O610" s="16"/>
      <c r="P610" s="16"/>
    </row>
    <row r="611" spans="2:16" x14ac:dyDescent="0.35">
      <c r="B611" t="s">
        <v>290</v>
      </c>
      <c r="C611" s="16">
        <v>0.25193798449612398</v>
      </c>
      <c r="D611" s="16">
        <v>0.186046511627907</v>
      </c>
      <c r="E611" s="16">
        <v>0.282608695652174</v>
      </c>
      <c r="F611" s="16">
        <v>0.22727272727272699</v>
      </c>
      <c r="G611" s="16">
        <v>0.27200000000000002</v>
      </c>
      <c r="H611" s="16"/>
      <c r="I611" s="16">
        <v>0.233082706766917</v>
      </c>
      <c r="J611" s="16">
        <v>0.27200000000000002</v>
      </c>
      <c r="K611" s="16"/>
      <c r="L611" s="16">
        <v>0.24812030075187999</v>
      </c>
      <c r="M611" s="16">
        <v>0.25600000000000001</v>
      </c>
      <c r="N611" s="16"/>
      <c r="O611" s="16">
        <v>0.23943661971831001</v>
      </c>
      <c r="P611" s="16">
        <v>0.26724137931034497</v>
      </c>
    </row>
    <row r="612" spans="2:16" x14ac:dyDescent="0.35">
      <c r="B612" t="s">
        <v>299</v>
      </c>
      <c r="C612" s="16">
        <v>2.32558139534884E-2</v>
      </c>
      <c r="D612" s="16">
        <v>0</v>
      </c>
      <c r="E612" s="16">
        <v>6.5217391304347797E-2</v>
      </c>
      <c r="F612" s="16">
        <v>0</v>
      </c>
      <c r="G612" s="16">
        <v>2.4E-2</v>
      </c>
      <c r="H612" s="16"/>
      <c r="I612" s="16">
        <v>2.2556390977443601E-2</v>
      </c>
      <c r="J612" s="16">
        <v>2.4E-2</v>
      </c>
      <c r="K612" s="16"/>
      <c r="L612" s="16">
        <v>3.7593984962405999E-2</v>
      </c>
      <c r="M612" s="16">
        <v>8.0000000000000002E-3</v>
      </c>
      <c r="N612" s="16"/>
      <c r="O612" s="16">
        <v>1.4084507042253501E-2</v>
      </c>
      <c r="P612" s="16">
        <v>3.4482758620689703E-2</v>
      </c>
    </row>
    <row r="613" spans="2:16" x14ac:dyDescent="0.35">
      <c r="B613" t="s">
        <v>298</v>
      </c>
      <c r="C613" s="16">
        <v>3.1007751937984499E-2</v>
      </c>
      <c r="D613" s="16">
        <v>4.6511627906976702E-2</v>
      </c>
      <c r="E613" s="16">
        <v>2.1739130434782601E-2</v>
      </c>
      <c r="F613" s="16">
        <v>6.8181818181818205E-2</v>
      </c>
      <c r="G613" s="16">
        <v>1.6E-2</v>
      </c>
      <c r="H613" s="16"/>
      <c r="I613" s="16">
        <v>4.5112781954887202E-2</v>
      </c>
      <c r="J613" s="16">
        <v>1.6E-2</v>
      </c>
      <c r="K613" s="16"/>
      <c r="L613" s="16">
        <v>3.00751879699248E-2</v>
      </c>
      <c r="M613" s="16">
        <v>3.2000000000000001E-2</v>
      </c>
      <c r="N613" s="16"/>
      <c r="O613" s="16">
        <v>3.5211267605633798E-2</v>
      </c>
      <c r="P613" s="16">
        <v>2.5862068965517199E-2</v>
      </c>
    </row>
    <row r="614" spans="2:16" x14ac:dyDescent="0.35">
      <c r="B614" t="s">
        <v>291</v>
      </c>
      <c r="C614" s="16">
        <v>8.1395348837209294E-2</v>
      </c>
      <c r="D614" s="16">
        <v>0.162790697674419</v>
      </c>
      <c r="E614" s="16">
        <v>2.1739130434782601E-2</v>
      </c>
      <c r="F614" s="16">
        <v>0.11363636363636399</v>
      </c>
      <c r="G614" s="16">
        <v>6.4000000000000001E-2</v>
      </c>
      <c r="H614" s="16"/>
      <c r="I614" s="16">
        <v>9.7744360902255606E-2</v>
      </c>
      <c r="J614" s="16">
        <v>6.4000000000000001E-2</v>
      </c>
      <c r="K614" s="16"/>
      <c r="L614" s="16">
        <v>8.2706766917293201E-2</v>
      </c>
      <c r="M614" s="16">
        <v>0.08</v>
      </c>
      <c r="N614" s="16"/>
      <c r="O614" s="16">
        <v>7.0422535211267595E-2</v>
      </c>
      <c r="P614" s="16">
        <v>9.4827586206896505E-2</v>
      </c>
    </row>
    <row r="615" spans="2:16" x14ac:dyDescent="0.35">
      <c r="B615" t="s">
        <v>301</v>
      </c>
      <c r="C615" s="16">
        <v>2.7131782945736399E-2</v>
      </c>
      <c r="D615" s="16">
        <v>0</v>
      </c>
      <c r="E615" s="16">
        <v>4.3478260869565202E-2</v>
      </c>
      <c r="F615" s="16">
        <v>6.8181818181818205E-2</v>
      </c>
      <c r="G615" s="16">
        <v>1.6E-2</v>
      </c>
      <c r="H615" s="16"/>
      <c r="I615" s="16">
        <v>3.7593984962405999E-2</v>
      </c>
      <c r="J615" s="16">
        <v>1.6E-2</v>
      </c>
      <c r="K615" s="16"/>
      <c r="L615" s="16">
        <v>1.50375939849624E-2</v>
      </c>
      <c r="M615" s="16">
        <v>0.04</v>
      </c>
      <c r="N615" s="16"/>
      <c r="O615" s="16">
        <v>2.1126760563380299E-2</v>
      </c>
      <c r="P615" s="16">
        <v>3.4482758620689703E-2</v>
      </c>
    </row>
    <row r="616" spans="2:16" x14ac:dyDescent="0.35">
      <c r="B616" t="s">
        <v>292</v>
      </c>
      <c r="C616" s="16">
        <v>0.116279069767442</v>
      </c>
      <c r="D616" s="16">
        <v>0.116279069767442</v>
      </c>
      <c r="E616" s="16">
        <v>0.15217391304347799</v>
      </c>
      <c r="F616" s="16">
        <v>0.11363636363636399</v>
      </c>
      <c r="G616" s="16">
        <v>0.104</v>
      </c>
      <c r="H616" s="16"/>
      <c r="I616" s="16">
        <v>0.12781954887218</v>
      </c>
      <c r="J616" s="16">
        <v>0.104</v>
      </c>
      <c r="K616" s="16"/>
      <c r="L616" s="16">
        <v>0.105263157894737</v>
      </c>
      <c r="M616" s="16">
        <v>0.128</v>
      </c>
      <c r="N616" s="16"/>
      <c r="O616" s="16">
        <v>0.11267605633802801</v>
      </c>
      <c r="P616" s="16">
        <v>0.12068965517241401</v>
      </c>
    </row>
    <row r="617" spans="2:16" x14ac:dyDescent="0.35">
      <c r="B617" t="s">
        <v>297</v>
      </c>
      <c r="C617" s="16">
        <v>5.0387596899224799E-2</v>
      </c>
      <c r="D617" s="16">
        <v>6.9767441860465101E-2</v>
      </c>
      <c r="E617" s="16">
        <v>4.3478260869565202E-2</v>
      </c>
      <c r="F617" s="16">
        <v>2.27272727272727E-2</v>
      </c>
      <c r="G617" s="16">
        <v>5.6000000000000001E-2</v>
      </c>
      <c r="H617" s="16"/>
      <c r="I617" s="16">
        <v>4.5112781954887202E-2</v>
      </c>
      <c r="J617" s="16">
        <v>5.6000000000000001E-2</v>
      </c>
      <c r="K617" s="16"/>
      <c r="L617" s="16">
        <v>4.5112781954887202E-2</v>
      </c>
      <c r="M617" s="16">
        <v>5.6000000000000001E-2</v>
      </c>
      <c r="N617" s="16"/>
      <c r="O617" s="16">
        <v>6.3380281690140802E-2</v>
      </c>
      <c r="P617" s="16">
        <v>3.4482758620689703E-2</v>
      </c>
    </row>
    <row r="618" spans="2:16" x14ac:dyDescent="0.35">
      <c r="B618" t="s">
        <v>294</v>
      </c>
      <c r="C618" s="16">
        <v>8.9147286821705404E-2</v>
      </c>
      <c r="D618" s="16">
        <v>0.13953488372093001</v>
      </c>
      <c r="E618" s="16">
        <v>6.5217391304347797E-2</v>
      </c>
      <c r="F618" s="16">
        <v>4.5454545454545497E-2</v>
      </c>
      <c r="G618" s="16">
        <v>9.6000000000000002E-2</v>
      </c>
      <c r="H618" s="16"/>
      <c r="I618" s="16">
        <v>8.2706766917293201E-2</v>
      </c>
      <c r="J618" s="16">
        <v>9.6000000000000002E-2</v>
      </c>
      <c r="K618" s="16"/>
      <c r="L618" s="16">
        <v>8.2706766917293201E-2</v>
      </c>
      <c r="M618" s="16">
        <v>9.6000000000000002E-2</v>
      </c>
      <c r="N618" s="16"/>
      <c r="O618" s="16">
        <v>9.85915492957746E-2</v>
      </c>
      <c r="P618" s="16">
        <v>7.7586206896551699E-2</v>
      </c>
    </row>
    <row r="619" spans="2:16" x14ac:dyDescent="0.35">
      <c r="B619" t="s">
        <v>295</v>
      </c>
      <c r="C619" s="16">
        <v>6.9767441860465101E-2</v>
      </c>
      <c r="D619" s="16">
        <v>4.6511627906976702E-2</v>
      </c>
      <c r="E619" s="16">
        <v>4.3478260869565202E-2</v>
      </c>
      <c r="F619" s="16">
        <v>9.0909090909090898E-2</v>
      </c>
      <c r="G619" s="16">
        <v>0.08</v>
      </c>
      <c r="H619" s="16"/>
      <c r="I619" s="16">
        <v>6.01503759398496E-2</v>
      </c>
      <c r="J619" s="16">
        <v>0.08</v>
      </c>
      <c r="K619" s="16"/>
      <c r="L619" s="16">
        <v>9.7744360902255606E-2</v>
      </c>
      <c r="M619" s="16">
        <v>0.04</v>
      </c>
      <c r="N619" s="16"/>
      <c r="O619" s="16">
        <v>6.3380281690140802E-2</v>
      </c>
      <c r="P619" s="16">
        <v>7.7586206896551699E-2</v>
      </c>
    </row>
    <row r="620" spans="2:16" x14ac:dyDescent="0.35">
      <c r="B620" t="s">
        <v>293</v>
      </c>
      <c r="C620" s="16">
        <v>0.14728682170542601</v>
      </c>
      <c r="D620" s="16">
        <v>6.9767441860465101E-2</v>
      </c>
      <c r="E620" s="16">
        <v>0.13043478260869601</v>
      </c>
      <c r="F620" s="16">
        <v>9.0909090909090898E-2</v>
      </c>
      <c r="G620" s="16">
        <v>0.2</v>
      </c>
      <c r="H620" s="16"/>
      <c r="I620" s="16">
        <v>9.7744360902255606E-2</v>
      </c>
      <c r="J620" s="16">
        <v>0.2</v>
      </c>
      <c r="K620" s="16"/>
      <c r="L620" s="16">
        <v>0.150375939849624</v>
      </c>
      <c r="M620" s="16">
        <v>0.14399999999999999</v>
      </c>
      <c r="N620" s="16"/>
      <c r="O620" s="16">
        <v>0.169014084507042</v>
      </c>
      <c r="P620" s="16">
        <v>0.12068965517241401</v>
      </c>
    </row>
    <row r="621" spans="2:16" x14ac:dyDescent="0.35">
      <c r="B621" t="s">
        <v>296</v>
      </c>
      <c r="C621" s="16">
        <v>5.8139534883720902E-2</v>
      </c>
      <c r="D621" s="16">
        <v>6.9767441860465101E-2</v>
      </c>
      <c r="E621" s="16">
        <v>6.5217391304347797E-2</v>
      </c>
      <c r="F621" s="16">
        <v>0.11363636363636399</v>
      </c>
      <c r="G621" s="16">
        <v>3.2000000000000001E-2</v>
      </c>
      <c r="H621" s="16"/>
      <c r="I621" s="16">
        <v>8.2706766917293201E-2</v>
      </c>
      <c r="J621" s="16">
        <v>3.2000000000000001E-2</v>
      </c>
      <c r="K621" s="16"/>
      <c r="L621" s="16">
        <v>6.01503759398496E-2</v>
      </c>
      <c r="M621" s="16">
        <v>5.6000000000000001E-2</v>
      </c>
      <c r="N621" s="16"/>
      <c r="O621" s="16">
        <v>4.92957746478873E-2</v>
      </c>
      <c r="P621" s="16">
        <v>6.8965517241379296E-2</v>
      </c>
    </row>
    <row r="622" spans="2:16" x14ac:dyDescent="0.35">
      <c r="B622" t="s">
        <v>300</v>
      </c>
      <c r="C622" s="16">
        <v>2.32558139534884E-2</v>
      </c>
      <c r="D622" s="16">
        <v>0</v>
      </c>
      <c r="E622" s="16">
        <v>2.1739130434782601E-2</v>
      </c>
      <c r="F622" s="16">
        <v>2.27272727272727E-2</v>
      </c>
      <c r="G622" s="16">
        <v>3.2000000000000001E-2</v>
      </c>
      <c r="H622" s="16"/>
      <c r="I622" s="16">
        <v>1.50375939849624E-2</v>
      </c>
      <c r="J622" s="16">
        <v>3.2000000000000001E-2</v>
      </c>
      <c r="K622" s="16"/>
      <c r="L622" s="16">
        <v>2.2556390977443601E-2</v>
      </c>
      <c r="M622" s="16">
        <v>2.4E-2</v>
      </c>
      <c r="N622" s="16"/>
      <c r="O622" s="16">
        <v>1.4084507042253501E-2</v>
      </c>
      <c r="P622" s="16">
        <v>3.4482758620689703E-2</v>
      </c>
    </row>
    <row r="623" spans="2:16" x14ac:dyDescent="0.35">
      <c r="B623" t="s">
        <v>33</v>
      </c>
      <c r="C623" s="16">
        <v>1.9379844961240299E-2</v>
      </c>
      <c r="D623" s="16">
        <v>2.32558139534884E-2</v>
      </c>
      <c r="E623" s="16">
        <v>4.3478260869565202E-2</v>
      </c>
      <c r="F623" s="16">
        <v>2.27272727272727E-2</v>
      </c>
      <c r="G623" s="16">
        <v>8.0000000000000002E-3</v>
      </c>
      <c r="H623" s="16"/>
      <c r="I623" s="16">
        <v>3.00751879699248E-2</v>
      </c>
      <c r="J623" s="16">
        <v>8.0000000000000002E-3</v>
      </c>
      <c r="K623" s="16"/>
      <c r="L623" s="16">
        <v>7.5187969924812E-3</v>
      </c>
      <c r="M623" s="16">
        <v>3.2000000000000001E-2</v>
      </c>
      <c r="N623" s="16"/>
      <c r="O623" s="16">
        <v>3.5211267605633798E-2</v>
      </c>
      <c r="P623" s="16">
        <v>0</v>
      </c>
    </row>
    <row r="624" spans="2:16" x14ac:dyDescent="0.35">
      <c r="C624" s="16"/>
      <c r="D624" s="16"/>
      <c r="E624" s="16"/>
      <c r="F624" s="16"/>
      <c r="G624" s="16"/>
      <c r="H624" s="16"/>
      <c r="I624" s="16"/>
      <c r="J624" s="16"/>
      <c r="K624" s="16"/>
      <c r="L624" s="16"/>
      <c r="M624" s="16"/>
      <c r="N624" s="16"/>
      <c r="O624" s="16"/>
      <c r="P624" s="16"/>
    </row>
    <row r="625" spans="2:16" x14ac:dyDescent="0.35">
      <c r="B625" s="6" t="s">
        <v>308</v>
      </c>
      <c r="C625" s="16"/>
      <c r="D625" s="16"/>
      <c r="E625" s="16"/>
      <c r="F625" s="16"/>
      <c r="G625" s="16"/>
      <c r="H625" s="16"/>
      <c r="I625" s="16"/>
      <c r="J625" s="16"/>
      <c r="K625" s="16"/>
      <c r="L625" s="16"/>
      <c r="M625" s="16"/>
      <c r="N625" s="16"/>
      <c r="O625" s="16"/>
      <c r="P625" s="16"/>
    </row>
    <row r="626" spans="2:16" x14ac:dyDescent="0.35">
      <c r="B626" s="22" t="s">
        <v>35</v>
      </c>
      <c r="C626" s="16"/>
      <c r="D626" s="16"/>
      <c r="E626" s="16"/>
      <c r="F626" s="16"/>
      <c r="G626" s="16"/>
      <c r="H626" s="16"/>
      <c r="I626" s="16"/>
      <c r="J626" s="16"/>
      <c r="K626" s="16"/>
      <c r="L626" s="16"/>
      <c r="M626" s="16"/>
      <c r="N626" s="16"/>
      <c r="O626" s="16"/>
      <c r="P626" s="16"/>
    </row>
    <row r="627" spans="2:16" x14ac:dyDescent="0.35">
      <c r="B627" t="s">
        <v>306</v>
      </c>
      <c r="C627" s="16">
        <v>6.8181818181818205E-2</v>
      </c>
      <c r="D627" s="16">
        <v>0.13043478260869601</v>
      </c>
      <c r="E627" s="16">
        <v>0.170212765957447</v>
      </c>
      <c r="F627" s="16">
        <v>4.4444444444444398E-2</v>
      </c>
      <c r="G627" s="16">
        <v>1.58730158730159E-2</v>
      </c>
      <c r="H627" s="16"/>
      <c r="I627" s="16">
        <v>0.115942028985507</v>
      </c>
      <c r="J627" s="16">
        <v>1.58730158730159E-2</v>
      </c>
      <c r="K627" s="16"/>
      <c r="L627" s="16">
        <v>8.0882352941176502E-2</v>
      </c>
      <c r="M627" s="16">
        <v>5.46875E-2</v>
      </c>
      <c r="N627" s="16"/>
      <c r="O627" s="16">
        <v>6.8493150684931503E-2</v>
      </c>
      <c r="P627" s="16">
        <v>6.7796610169491497E-2</v>
      </c>
    </row>
    <row r="628" spans="2:16" x14ac:dyDescent="0.35">
      <c r="B628" t="s">
        <v>92</v>
      </c>
      <c r="C628" s="16">
        <v>3.03030303030303E-2</v>
      </c>
      <c r="D628" s="16">
        <v>0.13043478260869601</v>
      </c>
      <c r="E628" s="16">
        <v>4.2553191489361701E-2</v>
      </c>
      <c r="F628" s="16">
        <v>0</v>
      </c>
      <c r="G628" s="16">
        <v>0</v>
      </c>
      <c r="H628" s="16"/>
      <c r="I628" s="16">
        <v>5.7971014492753603E-2</v>
      </c>
      <c r="J628" s="16">
        <v>0</v>
      </c>
      <c r="K628" s="16"/>
      <c r="L628" s="16">
        <v>2.2058823529411801E-2</v>
      </c>
      <c r="M628" s="16">
        <v>3.90625E-2</v>
      </c>
      <c r="N628" s="16"/>
      <c r="O628" s="16">
        <v>4.1095890410958902E-2</v>
      </c>
      <c r="P628" s="16">
        <v>1.6949152542372899E-2</v>
      </c>
    </row>
    <row r="629" spans="2:16" x14ac:dyDescent="0.35">
      <c r="B629" t="s">
        <v>93</v>
      </c>
      <c r="C629" s="16">
        <v>6.4393939393939406E-2</v>
      </c>
      <c r="D629" s="16">
        <v>0.13043478260869601</v>
      </c>
      <c r="E629" s="16">
        <v>8.5106382978723402E-2</v>
      </c>
      <c r="F629" s="16">
        <v>6.6666666666666693E-2</v>
      </c>
      <c r="G629" s="16">
        <v>3.1746031746031703E-2</v>
      </c>
      <c r="H629" s="16"/>
      <c r="I629" s="16">
        <v>9.4202898550724598E-2</v>
      </c>
      <c r="J629" s="16">
        <v>3.1746031746031703E-2</v>
      </c>
      <c r="K629" s="16"/>
      <c r="L629" s="16">
        <v>4.4117647058823498E-2</v>
      </c>
      <c r="M629" s="16">
        <v>8.59375E-2</v>
      </c>
      <c r="N629" s="16"/>
      <c r="O629" s="16">
        <v>3.42465753424658E-2</v>
      </c>
      <c r="P629" s="16">
        <v>0.101694915254237</v>
      </c>
    </row>
    <row r="630" spans="2:16" x14ac:dyDescent="0.35">
      <c r="B630" t="s">
        <v>94</v>
      </c>
      <c r="C630" s="16">
        <v>2.6515151515151499E-2</v>
      </c>
      <c r="D630" s="16">
        <v>8.6956521739130405E-2</v>
      </c>
      <c r="E630" s="16">
        <v>0</v>
      </c>
      <c r="F630" s="16">
        <v>2.2222222222222199E-2</v>
      </c>
      <c r="G630" s="16">
        <v>1.58730158730159E-2</v>
      </c>
      <c r="H630" s="16"/>
      <c r="I630" s="16">
        <v>3.6231884057971002E-2</v>
      </c>
      <c r="J630" s="16">
        <v>1.58730158730159E-2</v>
      </c>
      <c r="K630" s="16"/>
      <c r="L630" s="16">
        <v>3.6764705882352901E-2</v>
      </c>
      <c r="M630" s="16">
        <v>1.5625E-2</v>
      </c>
      <c r="N630" s="16"/>
      <c r="O630" s="16">
        <v>2.0547945205479499E-2</v>
      </c>
      <c r="P630" s="16">
        <v>3.3898305084745797E-2</v>
      </c>
    </row>
    <row r="631" spans="2:16" x14ac:dyDescent="0.35">
      <c r="B631" t="s">
        <v>95</v>
      </c>
      <c r="C631" s="16">
        <v>0.102272727272727</v>
      </c>
      <c r="D631" s="16">
        <v>0.13043478260869601</v>
      </c>
      <c r="E631" s="16">
        <v>4.2553191489361701E-2</v>
      </c>
      <c r="F631" s="16">
        <v>6.6666666666666693E-2</v>
      </c>
      <c r="G631" s="16">
        <v>0.126984126984127</v>
      </c>
      <c r="H631" s="16"/>
      <c r="I631" s="16">
        <v>7.9710144927536197E-2</v>
      </c>
      <c r="J631" s="16">
        <v>0.126984126984127</v>
      </c>
      <c r="K631" s="16"/>
      <c r="L631" s="16">
        <v>9.5588235294117599E-2</v>
      </c>
      <c r="M631" s="16">
        <v>0.109375</v>
      </c>
      <c r="N631" s="16"/>
      <c r="O631" s="16">
        <v>8.9041095890410996E-2</v>
      </c>
      <c r="P631" s="16">
        <v>0.11864406779661001</v>
      </c>
    </row>
    <row r="632" spans="2:16" x14ac:dyDescent="0.35">
      <c r="B632" t="s">
        <v>96</v>
      </c>
      <c r="C632" s="16">
        <v>0.13636363636363599</v>
      </c>
      <c r="D632" s="16">
        <v>0.108695652173913</v>
      </c>
      <c r="E632" s="16">
        <v>0.21276595744680901</v>
      </c>
      <c r="F632" s="16">
        <v>0.11111111111111099</v>
      </c>
      <c r="G632" s="16">
        <v>0.126984126984127</v>
      </c>
      <c r="H632" s="16"/>
      <c r="I632" s="16">
        <v>0.14492753623188401</v>
      </c>
      <c r="J632" s="16">
        <v>0.126984126984127</v>
      </c>
      <c r="K632" s="16"/>
      <c r="L632" s="16">
        <v>0.154411764705882</v>
      </c>
      <c r="M632" s="16">
        <v>0.1171875</v>
      </c>
      <c r="N632" s="16"/>
      <c r="O632" s="16">
        <v>0.13698630136986301</v>
      </c>
      <c r="P632" s="16">
        <v>0.13559322033898299</v>
      </c>
    </row>
    <row r="633" spans="2:16" x14ac:dyDescent="0.35">
      <c r="B633" t="s">
        <v>97</v>
      </c>
      <c r="C633" s="16">
        <v>0.16287878787878801</v>
      </c>
      <c r="D633" s="16">
        <v>4.3478260869565202E-2</v>
      </c>
      <c r="E633" s="16">
        <v>0.12765957446808501</v>
      </c>
      <c r="F633" s="16">
        <v>0.266666666666667</v>
      </c>
      <c r="G633" s="16">
        <v>0.182539682539683</v>
      </c>
      <c r="H633" s="16"/>
      <c r="I633" s="16">
        <v>0.14492753623188401</v>
      </c>
      <c r="J633" s="16">
        <v>0.182539682539683</v>
      </c>
      <c r="K633" s="16"/>
      <c r="L633" s="16">
        <v>0.17647058823529399</v>
      </c>
      <c r="M633" s="16">
        <v>0.1484375</v>
      </c>
      <c r="N633" s="16"/>
      <c r="O633" s="16">
        <v>0.17123287671232901</v>
      </c>
      <c r="P633" s="16">
        <v>0.152542372881356</v>
      </c>
    </row>
    <row r="634" spans="2:16" x14ac:dyDescent="0.35">
      <c r="B634" t="s">
        <v>98</v>
      </c>
      <c r="C634" s="16">
        <v>0.18181818181818199</v>
      </c>
      <c r="D634" s="16">
        <v>0.108695652173913</v>
      </c>
      <c r="E634" s="16">
        <v>0.10638297872340401</v>
      </c>
      <c r="F634" s="16">
        <v>0.133333333333333</v>
      </c>
      <c r="G634" s="16">
        <v>0.25396825396825401</v>
      </c>
      <c r="H634" s="16"/>
      <c r="I634" s="16">
        <v>0.115942028985507</v>
      </c>
      <c r="J634" s="16">
        <v>0.25396825396825401</v>
      </c>
      <c r="K634" s="16"/>
      <c r="L634" s="16">
        <v>0.14705882352941199</v>
      </c>
      <c r="M634" s="16">
        <v>0.21875</v>
      </c>
      <c r="N634" s="16"/>
      <c r="O634" s="16">
        <v>0.20547945205479501</v>
      </c>
      <c r="P634" s="16">
        <v>0.152542372881356</v>
      </c>
    </row>
    <row r="635" spans="2:16" x14ac:dyDescent="0.35">
      <c r="B635" t="s">
        <v>99</v>
      </c>
      <c r="C635" s="16">
        <v>0.117424242424242</v>
      </c>
      <c r="D635" s="16">
        <v>2.1739130434782601E-2</v>
      </c>
      <c r="E635" s="16">
        <v>8.5106382978723402E-2</v>
      </c>
      <c r="F635" s="16">
        <v>0.155555555555556</v>
      </c>
      <c r="G635" s="16">
        <v>0.15079365079365101</v>
      </c>
      <c r="H635" s="16"/>
      <c r="I635" s="16">
        <v>8.6956521739130405E-2</v>
      </c>
      <c r="J635" s="16">
        <v>0.15079365079365101</v>
      </c>
      <c r="K635" s="16"/>
      <c r="L635" s="16">
        <v>0.13970588235294101</v>
      </c>
      <c r="M635" s="16">
        <v>9.375E-2</v>
      </c>
      <c r="N635" s="16"/>
      <c r="O635" s="16">
        <v>0.116438356164384</v>
      </c>
      <c r="P635" s="16">
        <v>0.11864406779661001</v>
      </c>
    </row>
    <row r="636" spans="2:16" x14ac:dyDescent="0.35">
      <c r="B636" t="s">
        <v>307</v>
      </c>
      <c r="C636" s="16">
        <v>9.0909090909090898E-2</v>
      </c>
      <c r="D636" s="16">
        <v>2.1739130434782601E-2</v>
      </c>
      <c r="E636" s="16">
        <v>0.12765957446808501</v>
      </c>
      <c r="F636" s="16">
        <v>0.11111111111111099</v>
      </c>
      <c r="G636" s="16">
        <v>9.5238095238095205E-2</v>
      </c>
      <c r="H636" s="16"/>
      <c r="I636" s="16">
        <v>8.6956521739130405E-2</v>
      </c>
      <c r="J636" s="16">
        <v>9.5238095238095205E-2</v>
      </c>
      <c r="K636" s="16"/>
      <c r="L636" s="16">
        <v>8.8235294117647106E-2</v>
      </c>
      <c r="M636" s="16">
        <v>9.375E-2</v>
      </c>
      <c r="N636" s="16"/>
      <c r="O636" s="16">
        <v>9.5890410958904104E-2</v>
      </c>
      <c r="P636" s="16">
        <v>8.4745762711864403E-2</v>
      </c>
    </row>
    <row r="637" spans="2:16" x14ac:dyDescent="0.35">
      <c r="B637" t="s">
        <v>77</v>
      </c>
      <c r="C637" s="16">
        <v>1.8939393939393898E-2</v>
      </c>
      <c r="D637" s="16">
        <v>8.6956521739130405E-2</v>
      </c>
      <c r="E637" s="16">
        <v>0</v>
      </c>
      <c r="F637" s="16">
        <v>2.2222222222222199E-2</v>
      </c>
      <c r="G637" s="16">
        <v>0</v>
      </c>
      <c r="H637" s="16"/>
      <c r="I637" s="16">
        <v>3.6231884057971002E-2</v>
      </c>
      <c r="J637" s="16">
        <v>0</v>
      </c>
      <c r="K637" s="16"/>
      <c r="L637" s="16">
        <v>1.4705882352941201E-2</v>
      </c>
      <c r="M637" s="16">
        <v>2.34375E-2</v>
      </c>
      <c r="N637" s="16"/>
      <c r="O637" s="16">
        <v>2.0547945205479499E-2</v>
      </c>
      <c r="P637" s="16">
        <v>1.6949152542372899E-2</v>
      </c>
    </row>
    <row r="638" spans="2:16" x14ac:dyDescent="0.35">
      <c r="C638" s="16"/>
      <c r="D638" s="16"/>
      <c r="E638" s="16"/>
      <c r="F638" s="16"/>
      <c r="G638" s="16"/>
      <c r="H638" s="16"/>
      <c r="I638" s="16"/>
      <c r="J638" s="16"/>
      <c r="K638" s="16"/>
      <c r="L638" s="16"/>
      <c r="M638" s="16"/>
      <c r="N638" s="16"/>
      <c r="O638" s="16"/>
      <c r="P638" s="16"/>
    </row>
    <row r="639" spans="2:16" x14ac:dyDescent="0.35">
      <c r="B639" s="6" t="s">
        <v>314</v>
      </c>
      <c r="C639" s="16"/>
      <c r="D639" s="16"/>
      <c r="E639" s="16"/>
      <c r="F639" s="16"/>
      <c r="G639" s="16"/>
      <c r="H639" s="16"/>
      <c r="I639" s="16"/>
      <c r="J639" s="16"/>
      <c r="K639" s="16"/>
      <c r="L639" s="16"/>
      <c r="M639" s="16"/>
      <c r="N639" s="16"/>
      <c r="O639" s="16"/>
      <c r="P639" s="16"/>
    </row>
    <row r="640" spans="2:16" x14ac:dyDescent="0.35">
      <c r="B640" s="22" t="s">
        <v>35</v>
      </c>
      <c r="C640" s="16"/>
      <c r="D640" s="16"/>
      <c r="E640" s="16"/>
      <c r="F640" s="16"/>
      <c r="G640" s="16"/>
      <c r="H640" s="16"/>
      <c r="I640" s="16"/>
      <c r="J640" s="16"/>
      <c r="K640" s="16"/>
      <c r="L640" s="16"/>
      <c r="M640" s="16"/>
      <c r="N640" s="16"/>
      <c r="O640" s="16"/>
      <c r="P640" s="16"/>
    </row>
    <row r="641" spans="2:16" x14ac:dyDescent="0.35">
      <c r="B641" t="s">
        <v>309</v>
      </c>
      <c r="C641" s="16">
        <v>0.102272727272727</v>
      </c>
      <c r="D641" s="16">
        <v>4.3478260869565202E-2</v>
      </c>
      <c r="E641" s="16">
        <v>0.10638297872340401</v>
      </c>
      <c r="F641" s="16">
        <v>0.155555555555556</v>
      </c>
      <c r="G641" s="16">
        <v>0.103174603174603</v>
      </c>
      <c r="H641" s="16"/>
      <c r="I641" s="16">
        <v>0.101449275362319</v>
      </c>
      <c r="J641" s="16">
        <v>0.103174603174603</v>
      </c>
      <c r="K641" s="16"/>
      <c r="L641" s="16">
        <v>0.10294117647058799</v>
      </c>
      <c r="M641" s="16">
        <v>0.1015625</v>
      </c>
      <c r="N641" s="16"/>
      <c r="O641" s="16">
        <v>0.102739726027397</v>
      </c>
      <c r="P641" s="16">
        <v>0.101694915254237</v>
      </c>
    </row>
    <row r="642" spans="2:16" x14ac:dyDescent="0.35">
      <c r="B642" t="s">
        <v>310</v>
      </c>
      <c r="C642" s="16">
        <v>0.41666666666666702</v>
      </c>
      <c r="D642" s="16">
        <v>0.108695652173913</v>
      </c>
      <c r="E642" s="16">
        <v>0.25531914893617003</v>
      </c>
      <c r="F642" s="16">
        <v>0.48888888888888898</v>
      </c>
      <c r="G642" s="16">
        <v>0.56349206349206304</v>
      </c>
      <c r="H642" s="16"/>
      <c r="I642" s="16">
        <v>0.282608695652174</v>
      </c>
      <c r="J642" s="16">
        <v>0.56349206349206304</v>
      </c>
      <c r="K642" s="16"/>
      <c r="L642" s="16">
        <v>0.39705882352941202</v>
      </c>
      <c r="M642" s="16">
        <v>0.4375</v>
      </c>
      <c r="N642" s="16"/>
      <c r="O642" s="16">
        <v>0.43835616438356201</v>
      </c>
      <c r="P642" s="16">
        <v>0.38983050847457601</v>
      </c>
    </row>
    <row r="643" spans="2:16" x14ac:dyDescent="0.35">
      <c r="B643" t="s">
        <v>311</v>
      </c>
      <c r="C643" s="16">
        <v>0.23863636363636401</v>
      </c>
      <c r="D643" s="16">
        <v>0.26086956521739102</v>
      </c>
      <c r="E643" s="16">
        <v>0.29787234042553201</v>
      </c>
      <c r="F643" s="16">
        <v>0.2</v>
      </c>
      <c r="G643" s="16">
        <v>0.22222222222222199</v>
      </c>
      <c r="H643" s="16"/>
      <c r="I643" s="16">
        <v>0.25362318840579701</v>
      </c>
      <c r="J643" s="16">
        <v>0.22222222222222199</v>
      </c>
      <c r="K643" s="16"/>
      <c r="L643" s="16">
        <v>0.25735294117647101</v>
      </c>
      <c r="M643" s="16">
        <v>0.21875</v>
      </c>
      <c r="N643" s="16"/>
      <c r="O643" s="16">
        <v>0.26027397260273999</v>
      </c>
      <c r="P643" s="16">
        <v>0.21186440677966101</v>
      </c>
    </row>
    <row r="644" spans="2:16" x14ac:dyDescent="0.35">
      <c r="B644" t="s">
        <v>312</v>
      </c>
      <c r="C644" s="16">
        <v>0.109848484848485</v>
      </c>
      <c r="D644" s="16">
        <v>0.217391304347826</v>
      </c>
      <c r="E644" s="16">
        <v>8.5106382978723402E-2</v>
      </c>
      <c r="F644" s="16">
        <v>8.8888888888888906E-2</v>
      </c>
      <c r="G644" s="16">
        <v>8.7301587301587297E-2</v>
      </c>
      <c r="H644" s="16"/>
      <c r="I644" s="16">
        <v>0.13043478260869601</v>
      </c>
      <c r="J644" s="16">
        <v>8.7301587301587297E-2</v>
      </c>
      <c r="K644" s="16"/>
      <c r="L644" s="16">
        <v>0.110294117647059</v>
      </c>
      <c r="M644" s="16">
        <v>0.109375</v>
      </c>
      <c r="N644" s="16"/>
      <c r="O644" s="16">
        <v>6.8493150684931503E-2</v>
      </c>
      <c r="P644" s="16">
        <v>0.161016949152542</v>
      </c>
    </row>
    <row r="645" spans="2:16" x14ac:dyDescent="0.35">
      <c r="B645" t="s">
        <v>313</v>
      </c>
      <c r="C645" s="16">
        <v>0.117424242424242</v>
      </c>
      <c r="D645" s="16">
        <v>0.30434782608695699</v>
      </c>
      <c r="E645" s="16">
        <v>0.25531914893617003</v>
      </c>
      <c r="F645" s="16">
        <v>4.4444444444444398E-2</v>
      </c>
      <c r="G645" s="16">
        <v>2.3809523809523801E-2</v>
      </c>
      <c r="H645" s="16"/>
      <c r="I645" s="16">
        <v>0.202898550724638</v>
      </c>
      <c r="J645" s="16">
        <v>2.3809523809523801E-2</v>
      </c>
      <c r="K645" s="16"/>
      <c r="L645" s="16">
        <v>0.125</v>
      </c>
      <c r="M645" s="16">
        <v>0.109375</v>
      </c>
      <c r="N645" s="16"/>
      <c r="O645" s="16">
        <v>0.116438356164384</v>
      </c>
      <c r="P645" s="16">
        <v>0.11864406779661001</v>
      </c>
    </row>
    <row r="646" spans="2:16" x14ac:dyDescent="0.35">
      <c r="B646" t="s">
        <v>77</v>
      </c>
      <c r="C646" s="16">
        <v>1.5151515151515201E-2</v>
      </c>
      <c r="D646" s="16">
        <v>6.5217391304347797E-2</v>
      </c>
      <c r="E646" s="16">
        <v>0</v>
      </c>
      <c r="F646" s="16">
        <v>2.2222222222222199E-2</v>
      </c>
      <c r="G646" s="16">
        <v>0</v>
      </c>
      <c r="H646" s="16"/>
      <c r="I646" s="16">
        <v>2.8985507246376802E-2</v>
      </c>
      <c r="J646" s="16">
        <v>0</v>
      </c>
      <c r="K646" s="16"/>
      <c r="L646" s="16">
        <v>7.3529411764705899E-3</v>
      </c>
      <c r="M646" s="16">
        <v>2.34375E-2</v>
      </c>
      <c r="N646" s="16"/>
      <c r="O646" s="16">
        <v>1.3698630136986301E-2</v>
      </c>
      <c r="P646" s="16">
        <v>1.6949152542372899E-2</v>
      </c>
    </row>
    <row r="647" spans="2:16" x14ac:dyDescent="0.35">
      <c r="C647" s="16"/>
      <c r="D647" s="16"/>
      <c r="E647" s="16"/>
      <c r="F647" s="16"/>
      <c r="G647" s="16"/>
      <c r="H647" s="16"/>
      <c r="I647" s="16"/>
      <c r="J647" s="16"/>
      <c r="K647" s="16"/>
      <c r="L647" s="16"/>
      <c r="M647" s="16"/>
      <c r="N647" s="16"/>
      <c r="O647" s="16"/>
      <c r="P647" s="16"/>
    </row>
    <row r="648" spans="2:16" x14ac:dyDescent="0.35">
      <c r="B648" s="6" t="s">
        <v>317</v>
      </c>
      <c r="C648" s="16"/>
      <c r="D648" s="16"/>
      <c r="E648" s="16"/>
      <c r="F648" s="16"/>
      <c r="G648" s="16"/>
      <c r="H648" s="16"/>
      <c r="I648" s="16"/>
      <c r="J648" s="16"/>
      <c r="K648" s="16"/>
      <c r="L648" s="16"/>
      <c r="M648" s="16"/>
      <c r="N648" s="16"/>
      <c r="O648" s="16"/>
      <c r="P648" s="16"/>
    </row>
    <row r="649" spans="2:16" x14ac:dyDescent="0.35">
      <c r="B649" s="22" t="s">
        <v>35</v>
      </c>
      <c r="C649" s="16"/>
      <c r="D649" s="16"/>
      <c r="E649" s="16"/>
      <c r="F649" s="16"/>
      <c r="G649" s="16"/>
      <c r="H649" s="16"/>
      <c r="I649" s="16"/>
      <c r="J649" s="16"/>
      <c r="K649" s="16"/>
      <c r="L649" s="16"/>
      <c r="M649" s="16"/>
      <c r="N649" s="16"/>
      <c r="O649" s="16"/>
      <c r="P649" s="16"/>
    </row>
    <row r="650" spans="2:16" x14ac:dyDescent="0.35">
      <c r="B650" t="s">
        <v>315</v>
      </c>
      <c r="C650" s="16">
        <v>0.55303030303030298</v>
      </c>
      <c r="D650" s="16">
        <v>0.108695652173913</v>
      </c>
      <c r="E650" s="16">
        <v>0.63829787234042601</v>
      </c>
      <c r="F650" s="16">
        <v>0.68888888888888899</v>
      </c>
      <c r="G650" s="16">
        <v>0.634920634920635</v>
      </c>
      <c r="H650" s="16"/>
      <c r="I650" s="16">
        <v>0.47826086956521702</v>
      </c>
      <c r="J650" s="16">
        <v>0.634920634920635</v>
      </c>
      <c r="K650" s="16"/>
      <c r="L650" s="16">
        <v>0.58088235294117696</v>
      </c>
      <c r="M650" s="16">
        <v>0.5234375</v>
      </c>
      <c r="N650" s="16"/>
      <c r="O650" s="16">
        <v>0.57534246575342496</v>
      </c>
      <c r="P650" s="16">
        <v>0.52542372881355903</v>
      </c>
    </row>
    <row r="651" spans="2:16" x14ac:dyDescent="0.35">
      <c r="B651" t="s">
        <v>316</v>
      </c>
      <c r="C651" s="16">
        <v>0.41666666666666702</v>
      </c>
      <c r="D651" s="16">
        <v>0.84782608695652195</v>
      </c>
      <c r="E651" s="16">
        <v>0.319148936170213</v>
      </c>
      <c r="F651" s="16">
        <v>0.31111111111111101</v>
      </c>
      <c r="G651" s="16">
        <v>0.33333333333333298</v>
      </c>
      <c r="H651" s="16"/>
      <c r="I651" s="16">
        <v>0.49275362318840599</v>
      </c>
      <c r="J651" s="16">
        <v>0.33333333333333298</v>
      </c>
      <c r="K651" s="16"/>
      <c r="L651" s="16">
        <v>0.38970588235294101</v>
      </c>
      <c r="M651" s="16">
        <v>0.4453125</v>
      </c>
      <c r="N651" s="16"/>
      <c r="O651" s="16">
        <v>0.38356164383561597</v>
      </c>
      <c r="P651" s="16">
        <v>0.45762711864406802</v>
      </c>
    </row>
    <row r="652" spans="2:16" x14ac:dyDescent="0.35">
      <c r="B652" t="s">
        <v>77</v>
      </c>
      <c r="C652" s="16">
        <v>3.03030303030303E-2</v>
      </c>
      <c r="D652" s="16">
        <v>4.3478260869565202E-2</v>
      </c>
      <c r="E652" s="16">
        <v>4.2553191489361701E-2</v>
      </c>
      <c r="F652" s="16">
        <v>0</v>
      </c>
      <c r="G652" s="16">
        <v>3.1746031746031703E-2</v>
      </c>
      <c r="H652" s="16"/>
      <c r="I652" s="16">
        <v>2.8985507246376802E-2</v>
      </c>
      <c r="J652" s="16">
        <v>3.1746031746031703E-2</v>
      </c>
      <c r="K652" s="16"/>
      <c r="L652" s="16">
        <v>2.9411764705882401E-2</v>
      </c>
      <c r="M652" s="16">
        <v>3.125E-2</v>
      </c>
      <c r="N652" s="16"/>
      <c r="O652" s="16">
        <v>4.1095890410958902E-2</v>
      </c>
      <c r="P652" s="16">
        <v>1.6949152542372899E-2</v>
      </c>
    </row>
    <row r="653" spans="2:16" x14ac:dyDescent="0.35">
      <c r="C653" s="16"/>
      <c r="D653" s="16"/>
      <c r="E653" s="16"/>
      <c r="F653" s="16"/>
      <c r="G653" s="16"/>
      <c r="H653" s="16"/>
      <c r="I653" s="16"/>
      <c r="J653" s="16"/>
      <c r="K653" s="16"/>
      <c r="L653" s="16"/>
      <c r="M653" s="16"/>
      <c r="N653" s="16"/>
      <c r="O653" s="16"/>
      <c r="P653" s="16"/>
    </row>
    <row r="654" spans="2:16" x14ac:dyDescent="0.35">
      <c r="B654" s="6" t="s">
        <v>325</v>
      </c>
      <c r="C654" s="16"/>
      <c r="D654" s="16"/>
      <c r="E654" s="16"/>
      <c r="F654" s="16"/>
      <c r="G654" s="16"/>
      <c r="H654" s="16"/>
      <c r="I654" s="16"/>
      <c r="J654" s="16"/>
      <c r="K654" s="16"/>
      <c r="L654" s="16"/>
      <c r="M654" s="16"/>
      <c r="N654" s="16"/>
      <c r="O654" s="16"/>
      <c r="P654" s="16"/>
    </row>
    <row r="655" spans="2:16" x14ac:dyDescent="0.35">
      <c r="B655" s="22" t="s">
        <v>35</v>
      </c>
      <c r="C655" s="16"/>
      <c r="D655" s="16"/>
      <c r="E655" s="16"/>
      <c r="F655" s="16"/>
      <c r="G655" s="16"/>
      <c r="H655" s="16"/>
      <c r="I655" s="16"/>
      <c r="J655" s="16"/>
      <c r="K655" s="16"/>
      <c r="L655" s="16"/>
      <c r="M655" s="16"/>
      <c r="N655" s="16"/>
      <c r="O655" s="16"/>
      <c r="P655" s="16"/>
    </row>
    <row r="656" spans="2:16" x14ac:dyDescent="0.35">
      <c r="B656" t="s">
        <v>318</v>
      </c>
      <c r="C656" s="16">
        <v>0.54545454545454497</v>
      </c>
      <c r="D656" s="16">
        <v>0.34782608695652201</v>
      </c>
      <c r="E656" s="16">
        <v>0.48936170212766</v>
      </c>
      <c r="F656" s="16">
        <v>0.55555555555555602</v>
      </c>
      <c r="G656" s="16">
        <v>0.634920634920635</v>
      </c>
      <c r="H656" s="16"/>
      <c r="I656" s="16">
        <v>0.46376811594202899</v>
      </c>
      <c r="J656" s="16">
        <v>0.634920634920635</v>
      </c>
      <c r="K656" s="16"/>
      <c r="L656" s="16">
        <v>0.55882352941176505</v>
      </c>
      <c r="M656" s="16">
        <v>0.53125</v>
      </c>
      <c r="N656" s="16"/>
      <c r="O656" s="16">
        <v>0.54109589041095896</v>
      </c>
      <c r="P656" s="16">
        <v>0.55084745762711895</v>
      </c>
    </row>
    <row r="657" spans="2:16" x14ac:dyDescent="0.35">
      <c r="B657" t="s">
        <v>319</v>
      </c>
      <c r="C657" s="16">
        <v>0.49242424242424199</v>
      </c>
      <c r="D657" s="16">
        <v>0.39130434782608697</v>
      </c>
      <c r="E657" s="16">
        <v>0.48936170212766</v>
      </c>
      <c r="F657" s="16">
        <v>0.51111111111111096</v>
      </c>
      <c r="G657" s="16">
        <v>0.52380952380952395</v>
      </c>
      <c r="H657" s="16"/>
      <c r="I657" s="16">
        <v>0.46376811594202899</v>
      </c>
      <c r="J657" s="16">
        <v>0.52380952380952395</v>
      </c>
      <c r="K657" s="16"/>
      <c r="L657" s="16">
        <v>0.46323529411764702</v>
      </c>
      <c r="M657" s="16">
        <v>0.5234375</v>
      </c>
      <c r="N657" s="16"/>
      <c r="O657" s="16">
        <v>0.45205479452054798</v>
      </c>
      <c r="P657" s="16">
        <v>0.54237288135593198</v>
      </c>
    </row>
    <row r="658" spans="2:16" x14ac:dyDescent="0.35">
      <c r="B658" t="s">
        <v>320</v>
      </c>
      <c r="C658" s="16">
        <v>0.49242424242424199</v>
      </c>
      <c r="D658" s="16">
        <v>0.23913043478260901</v>
      </c>
      <c r="E658" s="16">
        <v>0.44680851063829802</v>
      </c>
      <c r="F658" s="16">
        <v>0.51111111111111096</v>
      </c>
      <c r="G658" s="16">
        <v>0.59523809523809501</v>
      </c>
      <c r="H658" s="16"/>
      <c r="I658" s="16">
        <v>0.39855072463768099</v>
      </c>
      <c r="J658" s="16">
        <v>0.59523809523809501</v>
      </c>
      <c r="K658" s="16"/>
      <c r="L658" s="16">
        <v>0.50735294117647101</v>
      </c>
      <c r="M658" s="16">
        <v>0.4765625</v>
      </c>
      <c r="N658" s="16"/>
      <c r="O658" s="16">
        <v>0.47945205479452102</v>
      </c>
      <c r="P658" s="16">
        <v>0.50847457627118597</v>
      </c>
    </row>
    <row r="659" spans="2:16" x14ac:dyDescent="0.35">
      <c r="B659" t="s">
        <v>321</v>
      </c>
      <c r="C659" s="16">
        <v>0.47348484848484901</v>
      </c>
      <c r="D659" s="16">
        <v>0.19565217391304299</v>
      </c>
      <c r="E659" s="16">
        <v>0.40425531914893598</v>
      </c>
      <c r="F659" s="16">
        <v>0.62222222222222201</v>
      </c>
      <c r="G659" s="16">
        <v>0.547619047619048</v>
      </c>
      <c r="H659" s="16"/>
      <c r="I659" s="16">
        <v>0.405797101449275</v>
      </c>
      <c r="J659" s="16">
        <v>0.547619047619048</v>
      </c>
      <c r="K659" s="16"/>
      <c r="L659" s="16">
        <v>0.48529411764705899</v>
      </c>
      <c r="M659" s="16">
        <v>0.4609375</v>
      </c>
      <c r="N659" s="16"/>
      <c r="O659" s="16">
        <v>0.45890410958904099</v>
      </c>
      <c r="P659" s="16">
        <v>0.49152542372881403</v>
      </c>
    </row>
    <row r="660" spans="2:16" x14ac:dyDescent="0.35">
      <c r="B660" t="s">
        <v>322</v>
      </c>
      <c r="C660" s="16">
        <v>0.435606060606061</v>
      </c>
      <c r="D660" s="16">
        <v>0.15217391304347799</v>
      </c>
      <c r="E660" s="16">
        <v>0.36170212765957399</v>
      </c>
      <c r="F660" s="16">
        <v>0.55555555555555602</v>
      </c>
      <c r="G660" s="16">
        <v>0.52380952380952395</v>
      </c>
      <c r="H660" s="16"/>
      <c r="I660" s="16">
        <v>0.35507246376811602</v>
      </c>
      <c r="J660" s="16">
        <v>0.52380952380952395</v>
      </c>
      <c r="K660" s="16"/>
      <c r="L660" s="16">
        <v>0.41911764705882398</v>
      </c>
      <c r="M660" s="16">
        <v>0.453125</v>
      </c>
      <c r="N660" s="16"/>
      <c r="O660" s="16">
        <v>0.43835616438356201</v>
      </c>
      <c r="P660" s="16">
        <v>0.43220338983050799</v>
      </c>
    </row>
    <row r="661" spans="2:16" x14ac:dyDescent="0.35">
      <c r="B661" t="s">
        <v>323</v>
      </c>
      <c r="C661" s="16">
        <v>0.42803030303030298</v>
      </c>
      <c r="D661" s="16">
        <v>0.19565217391304299</v>
      </c>
      <c r="E661" s="16">
        <v>0.44680851063829802</v>
      </c>
      <c r="F661" s="16">
        <v>0.57777777777777795</v>
      </c>
      <c r="G661" s="16">
        <v>0.452380952380952</v>
      </c>
      <c r="H661" s="16"/>
      <c r="I661" s="16">
        <v>0.405797101449275</v>
      </c>
      <c r="J661" s="16">
        <v>0.452380952380952</v>
      </c>
      <c r="K661" s="16"/>
      <c r="L661" s="16">
        <v>0.41911764705882398</v>
      </c>
      <c r="M661" s="16">
        <v>0.4375</v>
      </c>
      <c r="N661" s="16"/>
      <c r="O661" s="16">
        <v>0.44520547945205502</v>
      </c>
      <c r="P661" s="16">
        <v>0.40677966101694901</v>
      </c>
    </row>
    <row r="662" spans="2:16" x14ac:dyDescent="0.35">
      <c r="B662" t="s">
        <v>324</v>
      </c>
      <c r="C662" s="16">
        <v>4.9242424242424199E-2</v>
      </c>
      <c r="D662" s="16">
        <v>0.217391304347826</v>
      </c>
      <c r="E662" s="16">
        <v>2.1276595744680899E-2</v>
      </c>
      <c r="F662" s="16">
        <v>0</v>
      </c>
      <c r="G662" s="16">
        <v>1.58730158730159E-2</v>
      </c>
      <c r="H662" s="16"/>
      <c r="I662" s="16">
        <v>7.9710144927536197E-2</v>
      </c>
      <c r="J662" s="16">
        <v>1.58730158730159E-2</v>
      </c>
      <c r="K662" s="16"/>
      <c r="L662" s="16">
        <v>5.1470588235294101E-2</v>
      </c>
      <c r="M662" s="16">
        <v>4.6875E-2</v>
      </c>
      <c r="N662" s="16"/>
      <c r="O662" s="16">
        <v>4.1095890410958902E-2</v>
      </c>
      <c r="P662" s="16">
        <v>5.93220338983051E-2</v>
      </c>
    </row>
    <row r="663" spans="2:16" x14ac:dyDescent="0.35">
      <c r="B663" t="s">
        <v>77</v>
      </c>
      <c r="C663" s="16">
        <v>3.03030303030303E-2</v>
      </c>
      <c r="D663" s="16">
        <v>8.6956521739130405E-2</v>
      </c>
      <c r="E663" s="16">
        <v>0</v>
      </c>
      <c r="F663" s="16">
        <v>6.6666666666666693E-2</v>
      </c>
      <c r="G663" s="16">
        <v>7.9365079365079395E-3</v>
      </c>
      <c r="H663" s="16"/>
      <c r="I663" s="16">
        <v>5.0724637681159403E-2</v>
      </c>
      <c r="J663" s="16">
        <v>7.9365079365079395E-3</v>
      </c>
      <c r="K663" s="16"/>
      <c r="L663" s="16">
        <v>2.2058823529411801E-2</v>
      </c>
      <c r="M663" s="16">
        <v>3.90625E-2</v>
      </c>
      <c r="N663" s="16"/>
      <c r="O663" s="16">
        <v>2.7397260273972601E-2</v>
      </c>
      <c r="P663" s="16">
        <v>3.3898305084745797E-2</v>
      </c>
    </row>
    <row r="664" spans="2:16" x14ac:dyDescent="0.35">
      <c r="B664" t="s">
        <v>78</v>
      </c>
      <c r="C664" s="16">
        <v>7.5757575757575803E-3</v>
      </c>
      <c r="D664" s="16">
        <v>2.1739130434782601E-2</v>
      </c>
      <c r="E664" s="16">
        <v>0</v>
      </c>
      <c r="F664" s="16">
        <v>0</v>
      </c>
      <c r="G664" s="16">
        <v>7.9365079365079395E-3</v>
      </c>
      <c r="H664" s="16"/>
      <c r="I664" s="16">
        <v>7.2463768115942004E-3</v>
      </c>
      <c r="J664" s="16">
        <v>7.9365079365079395E-3</v>
      </c>
      <c r="K664" s="16"/>
      <c r="L664" s="16">
        <v>0</v>
      </c>
      <c r="M664" s="16">
        <v>1.5625E-2</v>
      </c>
      <c r="N664" s="16"/>
      <c r="O664" s="16">
        <v>0</v>
      </c>
      <c r="P664" s="16">
        <v>1.6949152542372899E-2</v>
      </c>
    </row>
    <row r="665" spans="2:16" x14ac:dyDescent="0.35">
      <c r="C665" s="16"/>
      <c r="D665" s="16"/>
      <c r="E665" s="16"/>
      <c r="F665" s="16"/>
      <c r="G665" s="16"/>
      <c r="H665" s="16"/>
      <c r="I665" s="16"/>
      <c r="J665" s="16"/>
      <c r="K665" s="16"/>
      <c r="L665" s="16"/>
      <c r="M665" s="16"/>
      <c r="N665" s="16"/>
      <c r="O665" s="16"/>
      <c r="P665" s="16"/>
    </row>
    <row r="666" spans="2:16" x14ac:dyDescent="0.35">
      <c r="C666" s="16"/>
      <c r="D666" s="16"/>
      <c r="E666" s="16"/>
      <c r="F666" s="16"/>
      <c r="G666" s="16"/>
      <c r="H666" s="16"/>
      <c r="I666" s="16"/>
      <c r="J666" s="16"/>
      <c r="K666" s="16"/>
      <c r="L666" s="16"/>
      <c r="M666" s="16"/>
      <c r="N666" s="16"/>
      <c r="O666" s="16"/>
      <c r="P666" s="16"/>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P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34</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31</v>
      </c>
      <c r="C8" s="16">
        <v>0.58712121212121204</v>
      </c>
      <c r="D8" s="16">
        <v>0.217391304347826</v>
      </c>
      <c r="E8" s="16">
        <v>0.53191489361702105</v>
      </c>
      <c r="F8" s="16">
        <v>0.55555555555555602</v>
      </c>
      <c r="G8" s="16">
        <v>0.75396825396825395</v>
      </c>
      <c r="H8" s="16"/>
      <c r="I8" s="16">
        <v>0.434782608695652</v>
      </c>
      <c r="J8" s="16">
        <v>0.75396825396825395</v>
      </c>
      <c r="K8" s="16"/>
      <c r="L8" s="16">
        <v>0.63970588235294101</v>
      </c>
      <c r="M8" s="16">
        <v>0.53125</v>
      </c>
      <c r="N8" s="16"/>
      <c r="O8" s="16">
        <v>0.52739726027397305</v>
      </c>
      <c r="P8" s="16">
        <v>0.66101694915254205</v>
      </c>
    </row>
    <row r="9" spans="2:16" x14ac:dyDescent="0.35">
      <c r="B9" s="17" t="s">
        <v>32</v>
      </c>
      <c r="C9" s="16">
        <v>0.40909090909090901</v>
      </c>
      <c r="D9" s="16">
        <v>0.78260869565217395</v>
      </c>
      <c r="E9" s="16">
        <v>0.46808510638297901</v>
      </c>
      <c r="F9" s="16">
        <v>0.44444444444444398</v>
      </c>
      <c r="G9" s="16">
        <v>0.238095238095238</v>
      </c>
      <c r="H9" s="16"/>
      <c r="I9" s="16">
        <v>0.565217391304348</v>
      </c>
      <c r="J9" s="16">
        <v>0.238095238095238</v>
      </c>
      <c r="K9" s="16"/>
      <c r="L9" s="16">
        <v>0.36029411764705899</v>
      </c>
      <c r="M9" s="16">
        <v>0.4609375</v>
      </c>
      <c r="N9" s="16"/>
      <c r="O9" s="16">
        <v>0.465753424657534</v>
      </c>
      <c r="P9" s="16">
        <v>0.338983050847458</v>
      </c>
    </row>
    <row r="10" spans="2:16" x14ac:dyDescent="0.35">
      <c r="B10" s="17" t="s">
        <v>33</v>
      </c>
      <c r="C10" s="18">
        <v>3.7878787878787902E-3</v>
      </c>
      <c r="D10" s="18">
        <v>0</v>
      </c>
      <c r="E10" s="18">
        <v>0</v>
      </c>
      <c r="F10" s="18">
        <v>0</v>
      </c>
      <c r="G10" s="18">
        <v>7.9365079365079395E-3</v>
      </c>
      <c r="H10" s="18"/>
      <c r="I10" s="18">
        <v>0</v>
      </c>
      <c r="J10" s="18">
        <v>7.9365079365079395E-3</v>
      </c>
      <c r="K10" s="18"/>
      <c r="L10" s="18">
        <v>0</v>
      </c>
      <c r="M10" s="18">
        <v>7.8125E-3</v>
      </c>
      <c r="N10" s="18"/>
      <c r="O10" s="18">
        <v>6.8493150684931503E-3</v>
      </c>
      <c r="P10" s="18">
        <v>0</v>
      </c>
    </row>
    <row r="11" spans="2:16" x14ac:dyDescent="0.35">
      <c r="B11" s="15"/>
    </row>
    <row r="12" spans="2:16" x14ac:dyDescent="0.35">
      <c r="B12" t="s">
        <v>36</v>
      </c>
    </row>
    <row r="13" spans="2:16" x14ac:dyDescent="0.35">
      <c r="B13" t="s">
        <v>37</v>
      </c>
    </row>
    <row r="15" spans="2:16" x14ac:dyDescent="0.35">
      <c r="B1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P3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60</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155</v>
      </c>
      <c r="D7" s="10">
        <v>10</v>
      </c>
      <c r="E7" s="10">
        <v>25</v>
      </c>
      <c r="F7" s="10">
        <v>25</v>
      </c>
      <c r="G7" s="10">
        <v>95</v>
      </c>
      <c r="H7" s="10"/>
      <c r="I7" s="10">
        <v>60</v>
      </c>
      <c r="J7" s="10">
        <v>95</v>
      </c>
      <c r="K7" s="10"/>
      <c r="L7" s="10">
        <v>87</v>
      </c>
      <c r="M7" s="10">
        <v>68</v>
      </c>
      <c r="N7" s="10"/>
      <c r="O7" s="10">
        <v>77</v>
      </c>
      <c r="P7" s="10">
        <v>78</v>
      </c>
    </row>
    <row r="8" spans="2:16" x14ac:dyDescent="0.35">
      <c r="B8" s="17" t="s">
        <v>38</v>
      </c>
      <c r="C8" s="16">
        <v>0.77419354838709697</v>
      </c>
      <c r="D8" s="16">
        <v>0.6</v>
      </c>
      <c r="E8" s="16">
        <v>0.64</v>
      </c>
      <c r="F8" s="16">
        <v>0.84</v>
      </c>
      <c r="G8" s="16">
        <v>0.81052631578947398</v>
      </c>
      <c r="H8" s="16"/>
      <c r="I8" s="16">
        <v>0.71666666666666701</v>
      </c>
      <c r="J8" s="16">
        <v>0.81052631578947398</v>
      </c>
      <c r="K8" s="16"/>
      <c r="L8" s="16">
        <v>0.79310344827586199</v>
      </c>
      <c r="M8" s="16">
        <v>0.75</v>
      </c>
      <c r="N8" s="16"/>
      <c r="O8" s="16">
        <v>0.75324675324675305</v>
      </c>
      <c r="P8" s="16">
        <v>0.79487179487179505</v>
      </c>
    </row>
    <row r="9" spans="2:16" ht="43.5" x14ac:dyDescent="0.35">
      <c r="B9" s="17" t="s">
        <v>39</v>
      </c>
      <c r="C9" s="16">
        <v>0.56774193548387097</v>
      </c>
      <c r="D9" s="16">
        <v>0.7</v>
      </c>
      <c r="E9" s="16">
        <v>0.6</v>
      </c>
      <c r="F9" s="16">
        <v>0.64</v>
      </c>
      <c r="G9" s="16">
        <v>0.52631578947368396</v>
      </c>
      <c r="H9" s="16"/>
      <c r="I9" s="16">
        <v>0.63333333333333297</v>
      </c>
      <c r="J9" s="16">
        <v>0.52631578947368396</v>
      </c>
      <c r="K9" s="16"/>
      <c r="L9" s="16">
        <v>0.63218390804597702</v>
      </c>
      <c r="M9" s="16">
        <v>0.48529411764705899</v>
      </c>
      <c r="N9" s="16"/>
      <c r="O9" s="16">
        <v>0.54545454545454497</v>
      </c>
      <c r="P9" s="16">
        <v>0.58974358974358998</v>
      </c>
    </row>
    <row r="10" spans="2:16" ht="29" x14ac:dyDescent="0.35">
      <c r="B10" s="17" t="s">
        <v>40</v>
      </c>
      <c r="C10" s="16">
        <v>0.32258064516128998</v>
      </c>
      <c r="D10" s="16">
        <v>0.3</v>
      </c>
      <c r="E10" s="16">
        <v>0.16</v>
      </c>
      <c r="F10" s="16">
        <v>0.32</v>
      </c>
      <c r="G10" s="16">
        <v>0.36842105263157898</v>
      </c>
      <c r="H10" s="16"/>
      <c r="I10" s="16">
        <v>0.25</v>
      </c>
      <c r="J10" s="16">
        <v>0.36842105263157898</v>
      </c>
      <c r="K10" s="16"/>
      <c r="L10" s="16">
        <v>0.36781609195402298</v>
      </c>
      <c r="M10" s="16">
        <v>0.26470588235294101</v>
      </c>
      <c r="N10" s="16"/>
      <c r="O10" s="16">
        <v>0.28571428571428598</v>
      </c>
      <c r="P10" s="16">
        <v>0.35897435897435898</v>
      </c>
    </row>
    <row r="11" spans="2:16" ht="29" x14ac:dyDescent="0.35">
      <c r="B11" s="17" t="s">
        <v>41</v>
      </c>
      <c r="C11" s="16">
        <v>0.29677419354838702</v>
      </c>
      <c r="D11" s="16">
        <v>0.4</v>
      </c>
      <c r="E11" s="16">
        <v>0.4</v>
      </c>
      <c r="F11" s="16">
        <v>0.4</v>
      </c>
      <c r="G11" s="16">
        <v>0.231578947368421</v>
      </c>
      <c r="H11" s="16"/>
      <c r="I11" s="16">
        <v>0.4</v>
      </c>
      <c r="J11" s="16">
        <v>0.231578947368421</v>
      </c>
      <c r="K11" s="16"/>
      <c r="L11" s="16">
        <v>0.390804597701149</v>
      </c>
      <c r="M11" s="16">
        <v>0.17647058823529399</v>
      </c>
      <c r="N11" s="16"/>
      <c r="O11" s="16">
        <v>0.27272727272727298</v>
      </c>
      <c r="P11" s="16">
        <v>0.32051282051282098</v>
      </c>
    </row>
    <row r="12" spans="2:16" ht="29" x14ac:dyDescent="0.35">
      <c r="B12" s="17" t="s">
        <v>42</v>
      </c>
      <c r="C12" s="16">
        <v>0.19354838709677399</v>
      </c>
      <c r="D12" s="16">
        <v>0.3</v>
      </c>
      <c r="E12" s="16">
        <v>0.24</v>
      </c>
      <c r="F12" s="16">
        <v>0.24</v>
      </c>
      <c r="G12" s="16">
        <v>0.157894736842105</v>
      </c>
      <c r="H12" s="16"/>
      <c r="I12" s="16">
        <v>0.25</v>
      </c>
      <c r="J12" s="16">
        <v>0.157894736842105</v>
      </c>
      <c r="K12" s="16"/>
      <c r="L12" s="16">
        <v>0.17241379310344801</v>
      </c>
      <c r="M12" s="16">
        <v>0.220588235294118</v>
      </c>
      <c r="N12" s="16"/>
      <c r="O12" s="16">
        <v>0.19480519480519501</v>
      </c>
      <c r="P12" s="16">
        <v>0.19230769230769201</v>
      </c>
    </row>
    <row r="13" spans="2:16" ht="43.5" x14ac:dyDescent="0.35">
      <c r="B13" s="17" t="s">
        <v>43</v>
      </c>
      <c r="C13" s="16">
        <v>0.16129032258064499</v>
      </c>
      <c r="D13" s="16">
        <v>0.3</v>
      </c>
      <c r="E13" s="16">
        <v>0.24</v>
      </c>
      <c r="F13" s="16">
        <v>0.08</v>
      </c>
      <c r="G13" s="16">
        <v>0.14736842105263201</v>
      </c>
      <c r="H13" s="16"/>
      <c r="I13" s="16">
        <v>0.18333333333333299</v>
      </c>
      <c r="J13" s="16">
        <v>0.14736842105263201</v>
      </c>
      <c r="K13" s="16"/>
      <c r="L13" s="16">
        <v>0.13793103448275901</v>
      </c>
      <c r="M13" s="16">
        <v>0.191176470588235</v>
      </c>
      <c r="N13" s="16"/>
      <c r="O13" s="16">
        <v>0.12987012987013</v>
      </c>
      <c r="P13" s="16">
        <v>0.19230769230769201</v>
      </c>
    </row>
    <row r="14" spans="2:16" x14ac:dyDescent="0.35">
      <c r="B14" s="17" t="s">
        <v>44</v>
      </c>
      <c r="C14" s="16">
        <v>0.135483870967742</v>
      </c>
      <c r="D14" s="16">
        <v>0.1</v>
      </c>
      <c r="E14" s="16">
        <v>0.12</v>
      </c>
      <c r="F14" s="16">
        <v>0.12</v>
      </c>
      <c r="G14" s="16">
        <v>0.14736842105263201</v>
      </c>
      <c r="H14" s="16"/>
      <c r="I14" s="16">
        <v>0.116666666666667</v>
      </c>
      <c r="J14" s="16">
        <v>0.14736842105263201</v>
      </c>
      <c r="K14" s="16"/>
      <c r="L14" s="16">
        <v>0.195402298850575</v>
      </c>
      <c r="M14" s="16">
        <v>5.8823529411764698E-2</v>
      </c>
      <c r="N14" s="16"/>
      <c r="O14" s="16">
        <v>0.12987012987013</v>
      </c>
      <c r="P14" s="16">
        <v>0.141025641025641</v>
      </c>
    </row>
    <row r="15" spans="2:16" ht="29" x14ac:dyDescent="0.35">
      <c r="B15" s="17" t="s">
        <v>45</v>
      </c>
      <c r="C15" s="16">
        <v>0.135483870967742</v>
      </c>
      <c r="D15" s="16">
        <v>0.3</v>
      </c>
      <c r="E15" s="16">
        <v>0.04</v>
      </c>
      <c r="F15" s="16">
        <v>0.16</v>
      </c>
      <c r="G15" s="16">
        <v>0.13684210526315799</v>
      </c>
      <c r="H15" s="16"/>
      <c r="I15" s="16">
        <v>0.133333333333333</v>
      </c>
      <c r="J15" s="16">
        <v>0.13684210526315799</v>
      </c>
      <c r="K15" s="16"/>
      <c r="L15" s="16">
        <v>0.17241379310344801</v>
      </c>
      <c r="M15" s="16">
        <v>8.8235294117647106E-2</v>
      </c>
      <c r="N15" s="16"/>
      <c r="O15" s="16">
        <v>0.11688311688311701</v>
      </c>
      <c r="P15" s="16">
        <v>0.15384615384615399</v>
      </c>
    </row>
    <row r="16" spans="2:16" ht="43.5" x14ac:dyDescent="0.35">
      <c r="B16" s="17" t="s">
        <v>46</v>
      </c>
      <c r="C16" s="16">
        <v>0.12258064516129</v>
      </c>
      <c r="D16" s="16">
        <v>0.2</v>
      </c>
      <c r="E16" s="16">
        <v>0.16</v>
      </c>
      <c r="F16" s="16">
        <v>0.08</v>
      </c>
      <c r="G16" s="16">
        <v>0.115789473684211</v>
      </c>
      <c r="H16" s="16"/>
      <c r="I16" s="16">
        <v>0.133333333333333</v>
      </c>
      <c r="J16" s="16">
        <v>0.115789473684211</v>
      </c>
      <c r="K16" s="16"/>
      <c r="L16" s="16">
        <v>0.160919540229885</v>
      </c>
      <c r="M16" s="16">
        <v>7.3529411764705899E-2</v>
      </c>
      <c r="N16" s="16"/>
      <c r="O16" s="16">
        <v>0.11688311688311701</v>
      </c>
      <c r="P16" s="16">
        <v>0.128205128205128</v>
      </c>
    </row>
    <row r="17" spans="2:16" x14ac:dyDescent="0.35">
      <c r="B17" s="17" t="s">
        <v>47</v>
      </c>
      <c r="C17" s="16">
        <v>0.103225806451613</v>
      </c>
      <c r="D17" s="16">
        <v>0.1</v>
      </c>
      <c r="E17" s="16">
        <v>0.08</v>
      </c>
      <c r="F17" s="16">
        <v>0.04</v>
      </c>
      <c r="G17" s="16">
        <v>0.12631578947368399</v>
      </c>
      <c r="H17" s="16"/>
      <c r="I17" s="16">
        <v>6.6666666666666693E-2</v>
      </c>
      <c r="J17" s="16">
        <v>0.12631578947368399</v>
      </c>
      <c r="K17" s="16"/>
      <c r="L17" s="16">
        <v>0.14942528735632199</v>
      </c>
      <c r="M17" s="16">
        <v>4.4117647058823498E-2</v>
      </c>
      <c r="N17" s="16"/>
      <c r="O17" s="16">
        <v>7.7922077922077906E-2</v>
      </c>
      <c r="P17" s="16">
        <v>0.128205128205128</v>
      </c>
    </row>
    <row r="18" spans="2:16" ht="29" x14ac:dyDescent="0.35">
      <c r="B18" s="17" t="s">
        <v>48</v>
      </c>
      <c r="C18" s="16">
        <v>9.6774193548387094E-2</v>
      </c>
      <c r="D18" s="16">
        <v>0.1</v>
      </c>
      <c r="E18" s="16">
        <v>0.04</v>
      </c>
      <c r="F18" s="16">
        <v>0.08</v>
      </c>
      <c r="G18" s="16">
        <v>0.115789473684211</v>
      </c>
      <c r="H18" s="16"/>
      <c r="I18" s="16">
        <v>6.6666666666666693E-2</v>
      </c>
      <c r="J18" s="16">
        <v>0.115789473684211</v>
      </c>
      <c r="K18" s="16"/>
      <c r="L18" s="16">
        <v>0.126436781609195</v>
      </c>
      <c r="M18" s="16">
        <v>5.8823529411764698E-2</v>
      </c>
      <c r="N18" s="16"/>
      <c r="O18" s="16">
        <v>7.7922077922077906E-2</v>
      </c>
      <c r="P18" s="16">
        <v>0.115384615384615</v>
      </c>
    </row>
    <row r="19" spans="2:16" ht="43.5" x14ac:dyDescent="0.35">
      <c r="B19" s="17" t="s">
        <v>49</v>
      </c>
      <c r="C19" s="16">
        <v>9.0322580645161299E-2</v>
      </c>
      <c r="D19" s="16">
        <v>0.1</v>
      </c>
      <c r="E19" s="16">
        <v>0.04</v>
      </c>
      <c r="F19" s="16">
        <v>0</v>
      </c>
      <c r="G19" s="16">
        <v>0.12631578947368399</v>
      </c>
      <c r="H19" s="16"/>
      <c r="I19" s="16">
        <v>3.3333333333333298E-2</v>
      </c>
      <c r="J19" s="16">
        <v>0.12631578947368399</v>
      </c>
      <c r="K19" s="16"/>
      <c r="L19" s="16">
        <v>6.8965517241379296E-2</v>
      </c>
      <c r="M19" s="16">
        <v>0.11764705882352899</v>
      </c>
      <c r="N19" s="16"/>
      <c r="O19" s="16">
        <v>7.7922077922077906E-2</v>
      </c>
      <c r="P19" s="16">
        <v>0.102564102564103</v>
      </c>
    </row>
    <row r="20" spans="2:16" ht="29" x14ac:dyDescent="0.35">
      <c r="B20" s="17" t="s">
        <v>50</v>
      </c>
      <c r="C20" s="16">
        <v>9.0322580645161299E-2</v>
      </c>
      <c r="D20" s="16">
        <v>0</v>
      </c>
      <c r="E20" s="16">
        <v>0.12</v>
      </c>
      <c r="F20" s="16">
        <v>0.12</v>
      </c>
      <c r="G20" s="16">
        <v>8.42105263157895E-2</v>
      </c>
      <c r="H20" s="16"/>
      <c r="I20" s="16">
        <v>0.1</v>
      </c>
      <c r="J20" s="16">
        <v>8.42105263157895E-2</v>
      </c>
      <c r="K20" s="16"/>
      <c r="L20" s="16">
        <v>0.10344827586206901</v>
      </c>
      <c r="M20" s="16">
        <v>7.3529411764705899E-2</v>
      </c>
      <c r="N20" s="16"/>
      <c r="O20" s="16">
        <v>9.0909090909090898E-2</v>
      </c>
      <c r="P20" s="16">
        <v>8.9743589743589702E-2</v>
      </c>
    </row>
    <row r="21" spans="2:16" ht="43.5" x14ac:dyDescent="0.35">
      <c r="B21" s="17" t="s">
        <v>51</v>
      </c>
      <c r="C21" s="16">
        <v>8.3870967741935504E-2</v>
      </c>
      <c r="D21" s="16">
        <v>0.1</v>
      </c>
      <c r="E21" s="16">
        <v>0.16</v>
      </c>
      <c r="F21" s="16">
        <v>0.04</v>
      </c>
      <c r="G21" s="16">
        <v>7.3684210526315796E-2</v>
      </c>
      <c r="H21" s="16"/>
      <c r="I21" s="16">
        <v>0.1</v>
      </c>
      <c r="J21" s="16">
        <v>7.3684210526315796E-2</v>
      </c>
      <c r="K21" s="16"/>
      <c r="L21" s="16">
        <v>6.8965517241379296E-2</v>
      </c>
      <c r="M21" s="16">
        <v>0.10294117647058799</v>
      </c>
      <c r="N21" s="16"/>
      <c r="O21" s="16">
        <v>6.4935064935064901E-2</v>
      </c>
      <c r="P21" s="16">
        <v>0.102564102564103</v>
      </c>
    </row>
    <row r="22" spans="2:16" ht="43.5" x14ac:dyDescent="0.35">
      <c r="B22" s="17" t="s">
        <v>52</v>
      </c>
      <c r="C22" s="16">
        <v>6.4516129032258104E-2</v>
      </c>
      <c r="D22" s="16">
        <v>0.2</v>
      </c>
      <c r="E22" s="16">
        <v>0.04</v>
      </c>
      <c r="F22" s="16">
        <v>0</v>
      </c>
      <c r="G22" s="16">
        <v>7.3684210526315796E-2</v>
      </c>
      <c r="H22" s="16"/>
      <c r="I22" s="16">
        <v>0.05</v>
      </c>
      <c r="J22" s="16">
        <v>7.3684210526315796E-2</v>
      </c>
      <c r="K22" s="16"/>
      <c r="L22" s="16">
        <v>6.8965517241379296E-2</v>
      </c>
      <c r="M22" s="16">
        <v>5.8823529411764698E-2</v>
      </c>
      <c r="N22" s="16"/>
      <c r="O22" s="16">
        <v>6.4935064935064901E-2</v>
      </c>
      <c r="P22" s="16">
        <v>6.4102564102564097E-2</v>
      </c>
    </row>
    <row r="23" spans="2:16" ht="29" x14ac:dyDescent="0.35">
      <c r="B23" s="17" t="s">
        <v>53</v>
      </c>
      <c r="C23" s="16">
        <v>3.8709677419354799E-2</v>
      </c>
      <c r="D23" s="16">
        <v>0</v>
      </c>
      <c r="E23" s="16">
        <v>0</v>
      </c>
      <c r="F23" s="16">
        <v>0.08</v>
      </c>
      <c r="G23" s="16">
        <v>4.2105263157894701E-2</v>
      </c>
      <c r="H23" s="16"/>
      <c r="I23" s="16">
        <v>3.3333333333333298E-2</v>
      </c>
      <c r="J23" s="16">
        <v>4.2105263157894701E-2</v>
      </c>
      <c r="K23" s="16"/>
      <c r="L23" s="16">
        <v>2.2988505747126398E-2</v>
      </c>
      <c r="M23" s="16">
        <v>5.8823529411764698E-2</v>
      </c>
      <c r="N23" s="16"/>
      <c r="O23" s="16">
        <v>2.5974025974026E-2</v>
      </c>
      <c r="P23" s="16">
        <v>5.1282051282051301E-2</v>
      </c>
    </row>
    <row r="24" spans="2:16" ht="29" x14ac:dyDescent="0.35">
      <c r="B24" s="17" t="s">
        <v>54</v>
      </c>
      <c r="C24" s="16">
        <v>3.8709677419354799E-2</v>
      </c>
      <c r="D24" s="16">
        <v>0</v>
      </c>
      <c r="E24" s="16">
        <v>0.16</v>
      </c>
      <c r="F24" s="16">
        <v>0</v>
      </c>
      <c r="G24" s="16">
        <v>2.1052631578947399E-2</v>
      </c>
      <c r="H24" s="16"/>
      <c r="I24" s="16">
        <v>6.6666666666666693E-2</v>
      </c>
      <c r="J24" s="16">
        <v>2.1052631578947399E-2</v>
      </c>
      <c r="K24" s="16"/>
      <c r="L24" s="16">
        <v>2.2988505747126398E-2</v>
      </c>
      <c r="M24" s="16">
        <v>5.8823529411764698E-2</v>
      </c>
      <c r="N24" s="16"/>
      <c r="O24" s="16">
        <v>5.1948051948052E-2</v>
      </c>
      <c r="P24" s="16">
        <v>2.5641025641025599E-2</v>
      </c>
    </row>
    <row r="25" spans="2:16" x14ac:dyDescent="0.35">
      <c r="B25" s="17" t="s">
        <v>55</v>
      </c>
      <c r="C25" s="16">
        <v>3.2258064516128997E-2</v>
      </c>
      <c r="D25" s="16">
        <v>0.1</v>
      </c>
      <c r="E25" s="16">
        <v>0</v>
      </c>
      <c r="F25" s="16">
        <v>0</v>
      </c>
      <c r="G25" s="16">
        <v>4.2105263157894701E-2</v>
      </c>
      <c r="H25" s="16"/>
      <c r="I25" s="16">
        <v>1.6666666666666701E-2</v>
      </c>
      <c r="J25" s="16">
        <v>4.2105263157894701E-2</v>
      </c>
      <c r="K25" s="16"/>
      <c r="L25" s="16">
        <v>2.2988505747126398E-2</v>
      </c>
      <c r="M25" s="16">
        <v>4.4117647058823498E-2</v>
      </c>
      <c r="N25" s="16"/>
      <c r="O25" s="16">
        <v>2.5974025974026E-2</v>
      </c>
      <c r="P25" s="16">
        <v>3.8461538461538498E-2</v>
      </c>
    </row>
    <row r="26" spans="2:16" ht="29" x14ac:dyDescent="0.35">
      <c r="B26" s="17" t="s">
        <v>56</v>
      </c>
      <c r="C26" s="16">
        <v>3.2258064516128997E-2</v>
      </c>
      <c r="D26" s="16">
        <v>0.1</v>
      </c>
      <c r="E26" s="16">
        <v>0.04</v>
      </c>
      <c r="F26" s="16">
        <v>0</v>
      </c>
      <c r="G26" s="16">
        <v>3.1578947368421102E-2</v>
      </c>
      <c r="H26" s="16"/>
      <c r="I26" s="16">
        <v>3.3333333333333298E-2</v>
      </c>
      <c r="J26" s="16">
        <v>3.1578947368421102E-2</v>
      </c>
      <c r="K26" s="16"/>
      <c r="L26" s="16">
        <v>3.4482758620689703E-2</v>
      </c>
      <c r="M26" s="16">
        <v>2.9411764705882401E-2</v>
      </c>
      <c r="N26" s="16"/>
      <c r="O26" s="16">
        <v>1.2987012987013E-2</v>
      </c>
      <c r="P26" s="16">
        <v>5.1282051282051301E-2</v>
      </c>
    </row>
    <row r="27" spans="2:16" ht="29" x14ac:dyDescent="0.35">
      <c r="B27" s="17" t="s">
        <v>57</v>
      </c>
      <c r="C27" s="16">
        <v>3.2258064516128997E-2</v>
      </c>
      <c r="D27" s="16">
        <v>0</v>
      </c>
      <c r="E27" s="16">
        <v>0.08</v>
      </c>
      <c r="F27" s="16">
        <v>0</v>
      </c>
      <c r="G27" s="16">
        <v>3.1578947368421102E-2</v>
      </c>
      <c r="H27" s="16"/>
      <c r="I27" s="16">
        <v>3.3333333333333298E-2</v>
      </c>
      <c r="J27" s="16">
        <v>3.1578947368421102E-2</v>
      </c>
      <c r="K27" s="16"/>
      <c r="L27" s="16">
        <v>4.5977011494252901E-2</v>
      </c>
      <c r="M27" s="16">
        <v>1.4705882352941201E-2</v>
      </c>
      <c r="N27" s="16"/>
      <c r="O27" s="16">
        <v>3.8961038961039002E-2</v>
      </c>
      <c r="P27" s="16">
        <v>2.5641025641025599E-2</v>
      </c>
    </row>
    <row r="28" spans="2:16" ht="29" x14ac:dyDescent="0.35">
      <c r="B28" s="17" t="s">
        <v>58</v>
      </c>
      <c r="C28" s="16">
        <v>2.5806451612903201E-2</v>
      </c>
      <c r="D28" s="16">
        <v>0.1</v>
      </c>
      <c r="E28" s="16">
        <v>0.04</v>
      </c>
      <c r="F28" s="16">
        <v>0</v>
      </c>
      <c r="G28" s="16">
        <v>2.1052631578947399E-2</v>
      </c>
      <c r="H28" s="16"/>
      <c r="I28" s="16">
        <v>3.3333333333333298E-2</v>
      </c>
      <c r="J28" s="16">
        <v>2.1052631578947399E-2</v>
      </c>
      <c r="K28" s="16"/>
      <c r="L28" s="16">
        <v>3.4482758620689703E-2</v>
      </c>
      <c r="M28" s="16">
        <v>1.4705882352941201E-2</v>
      </c>
      <c r="N28" s="16"/>
      <c r="O28" s="16">
        <v>2.5974025974026E-2</v>
      </c>
      <c r="P28" s="16">
        <v>2.5641025641025599E-2</v>
      </c>
    </row>
    <row r="29" spans="2:16" ht="43.5" x14ac:dyDescent="0.35">
      <c r="B29" s="17" t="s">
        <v>59</v>
      </c>
      <c r="C29" s="18">
        <v>6.4516129032258099E-3</v>
      </c>
      <c r="D29" s="18">
        <v>0</v>
      </c>
      <c r="E29" s="18">
        <v>0</v>
      </c>
      <c r="F29" s="18">
        <v>0</v>
      </c>
      <c r="G29" s="18">
        <v>1.05263157894737E-2</v>
      </c>
      <c r="H29" s="18"/>
      <c r="I29" s="18">
        <v>0</v>
      </c>
      <c r="J29" s="18">
        <v>1.05263157894737E-2</v>
      </c>
      <c r="K29" s="18"/>
      <c r="L29" s="18">
        <v>1.1494252873563199E-2</v>
      </c>
      <c r="M29" s="18">
        <v>0</v>
      </c>
      <c r="N29" s="18"/>
      <c r="O29" s="18">
        <v>0</v>
      </c>
      <c r="P29" s="18">
        <v>1.2820512820512799E-2</v>
      </c>
    </row>
    <row r="30" spans="2:16" x14ac:dyDescent="0.35">
      <c r="B30" s="15" t="s">
        <v>61</v>
      </c>
    </row>
    <row r="31" spans="2:16" x14ac:dyDescent="0.35">
      <c r="B31" t="s">
        <v>36</v>
      </c>
    </row>
    <row r="32" spans="2:16" x14ac:dyDescent="0.35">
      <c r="B32" t="s">
        <v>37</v>
      </c>
    </row>
    <row r="34" spans="2:2" x14ac:dyDescent="0.35">
      <c r="B34"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79</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62</v>
      </c>
      <c r="C8" s="16">
        <v>0.51515151515151503</v>
      </c>
      <c r="D8" s="16">
        <v>0.26086956521739102</v>
      </c>
      <c r="E8" s="16">
        <v>0.57446808510638303</v>
      </c>
      <c r="F8" s="16">
        <v>0.51111111111111096</v>
      </c>
      <c r="G8" s="16">
        <v>0.58730158730158699</v>
      </c>
      <c r="H8" s="16"/>
      <c r="I8" s="16">
        <v>0.44927536231884102</v>
      </c>
      <c r="J8" s="16">
        <v>0.58730158730158699</v>
      </c>
      <c r="K8" s="16"/>
      <c r="L8" s="16">
        <v>0.47794117647058798</v>
      </c>
      <c r="M8" s="16">
        <v>0.5546875</v>
      </c>
      <c r="N8" s="16"/>
      <c r="O8" s="16">
        <v>0.47260273972602701</v>
      </c>
      <c r="P8" s="16">
        <v>0.56779661016949201</v>
      </c>
    </row>
    <row r="9" spans="2:16" ht="43.5" x14ac:dyDescent="0.35">
      <c r="B9" s="17" t="s">
        <v>63</v>
      </c>
      <c r="C9" s="16">
        <v>0.50757575757575801</v>
      </c>
      <c r="D9" s="16">
        <v>0.5</v>
      </c>
      <c r="E9" s="16">
        <v>0.46808510638297901</v>
      </c>
      <c r="F9" s="16">
        <v>0.62222222222222201</v>
      </c>
      <c r="G9" s="16">
        <v>0.48412698412698402</v>
      </c>
      <c r="H9" s="16"/>
      <c r="I9" s="16">
        <v>0.52898550724637705</v>
      </c>
      <c r="J9" s="16">
        <v>0.48412698412698402</v>
      </c>
      <c r="K9" s="16"/>
      <c r="L9" s="16">
        <v>0.47794117647058798</v>
      </c>
      <c r="M9" s="16">
        <v>0.5390625</v>
      </c>
      <c r="N9" s="16"/>
      <c r="O9" s="16">
        <v>0.49315068493150699</v>
      </c>
      <c r="P9" s="16">
        <v>0.52542372881355903</v>
      </c>
    </row>
    <row r="10" spans="2:16" ht="29" x14ac:dyDescent="0.35">
      <c r="B10" s="17" t="s">
        <v>64</v>
      </c>
      <c r="C10" s="16">
        <v>0.5</v>
      </c>
      <c r="D10" s="16">
        <v>0.41304347826087001</v>
      </c>
      <c r="E10" s="16">
        <v>0.46808510638297901</v>
      </c>
      <c r="F10" s="16">
        <v>0.422222222222222</v>
      </c>
      <c r="G10" s="16">
        <v>0.57142857142857095</v>
      </c>
      <c r="H10" s="16"/>
      <c r="I10" s="16">
        <v>0.434782608695652</v>
      </c>
      <c r="J10" s="16">
        <v>0.57142857142857095</v>
      </c>
      <c r="K10" s="16"/>
      <c r="L10" s="16">
        <v>0.47058823529411797</v>
      </c>
      <c r="M10" s="16">
        <v>0.53125</v>
      </c>
      <c r="N10" s="16"/>
      <c r="O10" s="16">
        <v>0.49315068493150699</v>
      </c>
      <c r="P10" s="16">
        <v>0.50847457627118597</v>
      </c>
    </row>
    <row r="11" spans="2:16" ht="29" x14ac:dyDescent="0.35">
      <c r="B11" s="17" t="s">
        <v>65</v>
      </c>
      <c r="C11" s="16">
        <v>0.48863636363636398</v>
      </c>
      <c r="D11" s="16">
        <v>0.217391304347826</v>
      </c>
      <c r="E11" s="16">
        <v>0.44680851063829802</v>
      </c>
      <c r="F11" s="16">
        <v>0.6</v>
      </c>
      <c r="G11" s="16">
        <v>0.56349206349206304</v>
      </c>
      <c r="H11" s="16"/>
      <c r="I11" s="16">
        <v>0.42028985507246402</v>
      </c>
      <c r="J11" s="16">
        <v>0.56349206349206304</v>
      </c>
      <c r="K11" s="16"/>
      <c r="L11" s="16">
        <v>0.441176470588235</v>
      </c>
      <c r="M11" s="16">
        <v>0.5390625</v>
      </c>
      <c r="N11" s="16"/>
      <c r="O11" s="16">
        <v>0.47260273972602701</v>
      </c>
      <c r="P11" s="16">
        <v>0.50847457627118597</v>
      </c>
    </row>
    <row r="12" spans="2:16" ht="87" x14ac:dyDescent="0.35">
      <c r="B12" s="17" t="s">
        <v>66</v>
      </c>
      <c r="C12" s="16">
        <v>0.42424242424242398</v>
      </c>
      <c r="D12" s="16">
        <v>0.217391304347826</v>
      </c>
      <c r="E12" s="16">
        <v>0.36170212765957399</v>
      </c>
      <c r="F12" s="16">
        <v>0.48888888888888898</v>
      </c>
      <c r="G12" s="16">
        <v>0.5</v>
      </c>
      <c r="H12" s="16"/>
      <c r="I12" s="16">
        <v>0.35507246376811602</v>
      </c>
      <c r="J12" s="16">
        <v>0.5</v>
      </c>
      <c r="K12" s="16"/>
      <c r="L12" s="16">
        <v>0.433823529411765</v>
      </c>
      <c r="M12" s="16">
        <v>0.4140625</v>
      </c>
      <c r="N12" s="16"/>
      <c r="O12" s="16">
        <v>0.40410958904109601</v>
      </c>
      <c r="P12" s="16">
        <v>0.44915254237288099</v>
      </c>
    </row>
    <row r="13" spans="2:16" ht="29" x14ac:dyDescent="0.35">
      <c r="B13" s="17" t="s">
        <v>67</v>
      </c>
      <c r="C13" s="16">
        <v>0.40151515151515099</v>
      </c>
      <c r="D13" s="16">
        <v>0.23913043478260901</v>
      </c>
      <c r="E13" s="16">
        <v>0.27659574468085102</v>
      </c>
      <c r="F13" s="16">
        <v>0.53333333333333299</v>
      </c>
      <c r="G13" s="16">
        <v>0.46031746031746001</v>
      </c>
      <c r="H13" s="16"/>
      <c r="I13" s="16">
        <v>0.34782608695652201</v>
      </c>
      <c r="J13" s="16">
        <v>0.46031746031746001</v>
      </c>
      <c r="K13" s="16"/>
      <c r="L13" s="16">
        <v>0.34558823529411797</v>
      </c>
      <c r="M13" s="16">
        <v>0.4609375</v>
      </c>
      <c r="N13" s="16"/>
      <c r="O13" s="16">
        <v>0.431506849315068</v>
      </c>
      <c r="P13" s="16">
        <v>0.36440677966101698</v>
      </c>
    </row>
    <row r="14" spans="2:16" ht="43.5" x14ac:dyDescent="0.35">
      <c r="B14" s="17" t="s">
        <v>68</v>
      </c>
      <c r="C14" s="16">
        <v>0.40151515151515099</v>
      </c>
      <c r="D14" s="16">
        <v>0.282608695652174</v>
      </c>
      <c r="E14" s="16">
        <v>0.340425531914894</v>
      </c>
      <c r="F14" s="16">
        <v>0.48888888888888898</v>
      </c>
      <c r="G14" s="16">
        <v>0.43650793650793701</v>
      </c>
      <c r="H14" s="16"/>
      <c r="I14" s="16">
        <v>0.36956521739130399</v>
      </c>
      <c r="J14" s="16">
        <v>0.43650793650793701</v>
      </c>
      <c r="K14" s="16"/>
      <c r="L14" s="16">
        <v>0.316176470588235</v>
      </c>
      <c r="M14" s="16">
        <v>0.4921875</v>
      </c>
      <c r="N14" s="16"/>
      <c r="O14" s="16">
        <v>0.36301369863013699</v>
      </c>
      <c r="P14" s="16">
        <v>0.44915254237288099</v>
      </c>
    </row>
    <row r="15" spans="2:16" ht="43.5" x14ac:dyDescent="0.35">
      <c r="B15" s="17" t="s">
        <v>69</v>
      </c>
      <c r="C15" s="16">
        <v>0.39393939393939398</v>
      </c>
      <c r="D15" s="16">
        <v>0.32608695652173902</v>
      </c>
      <c r="E15" s="16">
        <v>0.319148936170213</v>
      </c>
      <c r="F15" s="16">
        <v>0.44444444444444398</v>
      </c>
      <c r="G15" s="16">
        <v>0.42857142857142899</v>
      </c>
      <c r="H15" s="16"/>
      <c r="I15" s="16">
        <v>0.36231884057970998</v>
      </c>
      <c r="J15" s="16">
        <v>0.42857142857142899</v>
      </c>
      <c r="K15" s="16"/>
      <c r="L15" s="16">
        <v>0.375</v>
      </c>
      <c r="M15" s="16">
        <v>0.4140625</v>
      </c>
      <c r="N15" s="16"/>
      <c r="O15" s="16">
        <v>0.39041095890410998</v>
      </c>
      <c r="P15" s="16">
        <v>0.39830508474576298</v>
      </c>
    </row>
    <row r="16" spans="2:16" ht="72.5" x14ac:dyDescent="0.35">
      <c r="B16" s="17" t="s">
        <v>70</v>
      </c>
      <c r="C16" s="16">
        <v>0.39015151515151503</v>
      </c>
      <c r="D16" s="16">
        <v>0.173913043478261</v>
      </c>
      <c r="E16" s="16">
        <v>0.25531914893617003</v>
      </c>
      <c r="F16" s="16">
        <v>0.37777777777777799</v>
      </c>
      <c r="G16" s="16">
        <v>0.52380952380952395</v>
      </c>
      <c r="H16" s="16"/>
      <c r="I16" s="16">
        <v>0.26811594202898598</v>
      </c>
      <c r="J16" s="16">
        <v>0.52380952380952395</v>
      </c>
      <c r="K16" s="16"/>
      <c r="L16" s="16">
        <v>0.39705882352941202</v>
      </c>
      <c r="M16" s="16">
        <v>0.3828125</v>
      </c>
      <c r="N16" s="16"/>
      <c r="O16" s="16">
        <v>0.35616438356164398</v>
      </c>
      <c r="P16" s="16">
        <v>0.43220338983050799</v>
      </c>
    </row>
    <row r="17" spans="2:16" ht="58" x14ac:dyDescent="0.35">
      <c r="B17" s="17" t="s">
        <v>71</v>
      </c>
      <c r="C17" s="16">
        <v>0.37878787878787901</v>
      </c>
      <c r="D17" s="16">
        <v>0.13043478260869601</v>
      </c>
      <c r="E17" s="16">
        <v>0.27659574468085102</v>
      </c>
      <c r="F17" s="16">
        <v>0.55555555555555602</v>
      </c>
      <c r="G17" s="16">
        <v>0.44444444444444398</v>
      </c>
      <c r="H17" s="16"/>
      <c r="I17" s="16">
        <v>0.31884057971014501</v>
      </c>
      <c r="J17" s="16">
        <v>0.44444444444444398</v>
      </c>
      <c r="K17" s="16"/>
      <c r="L17" s="16">
        <v>0.41176470588235298</v>
      </c>
      <c r="M17" s="16">
        <v>0.34375</v>
      </c>
      <c r="N17" s="16"/>
      <c r="O17" s="16">
        <v>0.36301369863013699</v>
      </c>
      <c r="P17" s="16">
        <v>0.39830508474576298</v>
      </c>
    </row>
    <row r="18" spans="2:16" ht="58" x14ac:dyDescent="0.35">
      <c r="B18" s="17" t="s">
        <v>72</v>
      </c>
      <c r="C18" s="16">
        <v>0.32954545454545497</v>
      </c>
      <c r="D18" s="16">
        <v>0.13043478260869601</v>
      </c>
      <c r="E18" s="16">
        <v>0.36170212765957399</v>
      </c>
      <c r="F18" s="16">
        <v>0.4</v>
      </c>
      <c r="G18" s="16">
        <v>0.365079365079365</v>
      </c>
      <c r="H18" s="16"/>
      <c r="I18" s="16">
        <v>0.29710144927536197</v>
      </c>
      <c r="J18" s="16">
        <v>0.365079365079365</v>
      </c>
      <c r="K18" s="16"/>
      <c r="L18" s="16">
        <v>0.32352941176470601</v>
      </c>
      <c r="M18" s="16">
        <v>0.3359375</v>
      </c>
      <c r="N18" s="16"/>
      <c r="O18" s="16">
        <v>0.36986301369863001</v>
      </c>
      <c r="P18" s="16">
        <v>0.27966101694915302</v>
      </c>
    </row>
    <row r="19" spans="2:16" ht="29" x14ac:dyDescent="0.35">
      <c r="B19" s="17" t="s">
        <v>73</v>
      </c>
      <c r="C19" s="16">
        <v>0.29924242424242398</v>
      </c>
      <c r="D19" s="16">
        <v>0.108695652173913</v>
      </c>
      <c r="E19" s="16">
        <v>0.29787234042553201</v>
      </c>
      <c r="F19" s="16">
        <v>0.46666666666666701</v>
      </c>
      <c r="G19" s="16">
        <v>0.30952380952380998</v>
      </c>
      <c r="H19" s="16"/>
      <c r="I19" s="16">
        <v>0.28985507246376802</v>
      </c>
      <c r="J19" s="16">
        <v>0.30952380952380998</v>
      </c>
      <c r="K19" s="16"/>
      <c r="L19" s="16">
        <v>0.308823529411765</v>
      </c>
      <c r="M19" s="16">
        <v>0.2890625</v>
      </c>
      <c r="N19" s="16"/>
      <c r="O19" s="16">
        <v>0.28767123287671198</v>
      </c>
      <c r="P19" s="16">
        <v>0.31355932203389802</v>
      </c>
    </row>
    <row r="20" spans="2:16" ht="43.5" x14ac:dyDescent="0.35">
      <c r="B20" s="17" t="s">
        <v>74</v>
      </c>
      <c r="C20" s="16">
        <v>0.28787878787878801</v>
      </c>
      <c r="D20" s="16">
        <v>0.173913043478261</v>
      </c>
      <c r="E20" s="16">
        <v>0.25531914893617003</v>
      </c>
      <c r="F20" s="16">
        <v>0.31111111111111101</v>
      </c>
      <c r="G20" s="16">
        <v>0.33333333333333298</v>
      </c>
      <c r="H20" s="16"/>
      <c r="I20" s="16">
        <v>0.24637681159420299</v>
      </c>
      <c r="J20" s="16">
        <v>0.33333333333333298</v>
      </c>
      <c r="K20" s="16"/>
      <c r="L20" s="16">
        <v>0.29411764705882398</v>
      </c>
      <c r="M20" s="16">
        <v>0.28125</v>
      </c>
      <c r="N20" s="16"/>
      <c r="O20" s="16">
        <v>0.267123287671233</v>
      </c>
      <c r="P20" s="16">
        <v>0.31355932203389802</v>
      </c>
    </row>
    <row r="21" spans="2:16" ht="43.5" x14ac:dyDescent="0.35">
      <c r="B21" s="17" t="s">
        <v>75</v>
      </c>
      <c r="C21" s="16">
        <v>0.21212121212121199</v>
      </c>
      <c r="D21" s="16">
        <v>4.3478260869565202E-2</v>
      </c>
      <c r="E21" s="16">
        <v>0.23404255319148901</v>
      </c>
      <c r="F21" s="16">
        <v>0.31111111111111101</v>
      </c>
      <c r="G21" s="16">
        <v>0.23015873015873001</v>
      </c>
      <c r="H21" s="16"/>
      <c r="I21" s="16">
        <v>0.19565217391304299</v>
      </c>
      <c r="J21" s="16">
        <v>0.23015873015873001</v>
      </c>
      <c r="K21" s="16"/>
      <c r="L21" s="16">
        <v>0.22794117647058801</v>
      </c>
      <c r="M21" s="16">
        <v>0.1953125</v>
      </c>
      <c r="N21" s="16"/>
      <c r="O21" s="16">
        <v>0.21232876712328799</v>
      </c>
      <c r="P21" s="16">
        <v>0.21186440677966101</v>
      </c>
    </row>
    <row r="22" spans="2:16" ht="43.5" x14ac:dyDescent="0.35">
      <c r="B22" s="17" t="s">
        <v>76</v>
      </c>
      <c r="C22" s="16">
        <v>0.189393939393939</v>
      </c>
      <c r="D22" s="16">
        <v>0</v>
      </c>
      <c r="E22" s="16">
        <v>0.19148936170212799</v>
      </c>
      <c r="F22" s="16">
        <v>0.22222222222222199</v>
      </c>
      <c r="G22" s="16">
        <v>0.24603174603174599</v>
      </c>
      <c r="H22" s="16"/>
      <c r="I22" s="16">
        <v>0.13768115942028999</v>
      </c>
      <c r="J22" s="16">
        <v>0.24603174603174599</v>
      </c>
      <c r="K22" s="16"/>
      <c r="L22" s="16">
        <v>0.20588235294117599</v>
      </c>
      <c r="M22" s="16">
        <v>0.171875</v>
      </c>
      <c r="N22" s="16"/>
      <c r="O22" s="16">
        <v>0.150684931506849</v>
      </c>
      <c r="P22" s="16">
        <v>0.23728813559322001</v>
      </c>
    </row>
    <row r="23" spans="2:16" x14ac:dyDescent="0.35">
      <c r="B23" s="17" t="s">
        <v>77</v>
      </c>
      <c r="C23" s="16">
        <v>3.7878787878787902E-3</v>
      </c>
      <c r="D23" s="16">
        <v>2.1739130434782601E-2</v>
      </c>
      <c r="E23" s="16">
        <v>0</v>
      </c>
      <c r="F23" s="16">
        <v>0</v>
      </c>
      <c r="G23" s="16">
        <v>0</v>
      </c>
      <c r="H23" s="16"/>
      <c r="I23" s="16">
        <v>7.2463768115942004E-3</v>
      </c>
      <c r="J23" s="16">
        <v>0</v>
      </c>
      <c r="K23" s="16"/>
      <c r="L23" s="16">
        <v>0</v>
      </c>
      <c r="M23" s="16">
        <v>7.8125E-3</v>
      </c>
      <c r="N23" s="16"/>
      <c r="O23" s="16">
        <v>6.8493150684931503E-3</v>
      </c>
      <c r="P23" s="16">
        <v>0</v>
      </c>
    </row>
    <row r="24" spans="2:16" x14ac:dyDescent="0.35">
      <c r="B24" s="17" t="s">
        <v>78</v>
      </c>
      <c r="C24" s="18">
        <v>1.13636363636364E-2</v>
      </c>
      <c r="D24" s="18">
        <v>2.1739130434782601E-2</v>
      </c>
      <c r="E24" s="18">
        <v>2.1276595744680899E-2</v>
      </c>
      <c r="F24" s="18">
        <v>2.2222222222222199E-2</v>
      </c>
      <c r="G24" s="18">
        <v>0</v>
      </c>
      <c r="H24" s="18"/>
      <c r="I24" s="18">
        <v>2.1739130434782601E-2</v>
      </c>
      <c r="J24" s="18">
        <v>0</v>
      </c>
      <c r="K24" s="18"/>
      <c r="L24" s="18">
        <v>7.3529411764705899E-3</v>
      </c>
      <c r="M24" s="18">
        <v>1.5625E-2</v>
      </c>
      <c r="N24" s="18"/>
      <c r="O24" s="18">
        <v>6.8493150684931503E-3</v>
      </c>
      <c r="P24" s="18">
        <v>1.6949152542372899E-2</v>
      </c>
    </row>
    <row r="25" spans="2:16" x14ac:dyDescent="0.35">
      <c r="B25" s="15"/>
    </row>
    <row r="26" spans="2:16" x14ac:dyDescent="0.35">
      <c r="B26" t="s">
        <v>36</v>
      </c>
    </row>
    <row r="27" spans="2:16" x14ac:dyDescent="0.35">
      <c r="B27" t="s">
        <v>37</v>
      </c>
    </row>
    <row r="29" spans="2:16" x14ac:dyDescent="0.35">
      <c r="B29"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N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28" t="s">
        <v>101</v>
      </c>
      <c r="E2" s="24"/>
      <c r="F2" s="24"/>
      <c r="G2" s="24"/>
      <c r="H2" s="24"/>
      <c r="I2" s="24"/>
      <c r="J2" s="24"/>
      <c r="K2" s="24"/>
      <c r="L2" s="24"/>
      <c r="M2" s="24"/>
      <c r="N2" s="24"/>
    </row>
    <row r="6" spans="2:14" ht="50" customHeight="1" x14ac:dyDescent="0.35">
      <c r="B6" s="19" t="s">
        <v>15</v>
      </c>
      <c r="C6" s="19" t="s">
        <v>80</v>
      </c>
      <c r="D6" s="19" t="s">
        <v>81</v>
      </c>
      <c r="E6" s="19" t="s">
        <v>82</v>
      </c>
      <c r="F6" s="19" t="s">
        <v>83</v>
      </c>
      <c r="G6" s="19" t="s">
        <v>84</v>
      </c>
      <c r="H6" s="19" t="s">
        <v>85</v>
      </c>
      <c r="I6" s="19" t="s">
        <v>86</v>
      </c>
      <c r="J6" s="19" t="s">
        <v>87</v>
      </c>
      <c r="K6" s="19" t="s">
        <v>88</v>
      </c>
      <c r="L6" s="19" t="s">
        <v>89</v>
      </c>
      <c r="M6" s="19" t="s">
        <v>90</v>
      </c>
    </row>
    <row r="7" spans="2:14" x14ac:dyDescent="0.35">
      <c r="B7" s="17" t="s">
        <v>91</v>
      </c>
      <c r="C7" s="16">
        <v>3.7878787878787902E-3</v>
      </c>
      <c r="D7" s="16">
        <v>1.5151515151515201E-2</v>
      </c>
      <c r="E7" s="16">
        <v>3.7878787878787902E-3</v>
      </c>
      <c r="F7" s="16">
        <v>1.8939393939393898E-2</v>
      </c>
      <c r="G7" s="16">
        <v>3.03030303030303E-2</v>
      </c>
      <c r="H7" s="16">
        <v>0</v>
      </c>
      <c r="I7" s="16">
        <v>1.8939393939393898E-2</v>
      </c>
      <c r="J7" s="16">
        <v>3.7878787878787902E-3</v>
      </c>
      <c r="K7" s="16">
        <v>1.5151515151515201E-2</v>
      </c>
      <c r="L7" s="16">
        <v>1.13636363636364E-2</v>
      </c>
      <c r="M7" s="16">
        <v>1.8939393939393898E-2</v>
      </c>
    </row>
    <row r="8" spans="2:14" x14ac:dyDescent="0.35">
      <c r="B8" s="17" t="s">
        <v>92</v>
      </c>
      <c r="C8" s="16">
        <v>0</v>
      </c>
      <c r="D8" s="16">
        <v>1.5151515151515201E-2</v>
      </c>
      <c r="E8" s="16">
        <v>1.8939393939393898E-2</v>
      </c>
      <c r="F8" s="16">
        <v>1.8939393939393898E-2</v>
      </c>
      <c r="G8" s="16">
        <v>4.1666666666666699E-2</v>
      </c>
      <c r="H8" s="16">
        <v>3.7878787878787902E-3</v>
      </c>
      <c r="I8" s="16">
        <v>3.7878787878787902E-3</v>
      </c>
      <c r="J8" s="16">
        <v>1.5151515151515201E-2</v>
      </c>
      <c r="K8" s="16">
        <v>1.5151515151515201E-2</v>
      </c>
      <c r="L8" s="16">
        <v>7.5757575757575803E-3</v>
      </c>
      <c r="M8" s="16">
        <v>7.5757575757575803E-3</v>
      </c>
    </row>
    <row r="9" spans="2:14" x14ac:dyDescent="0.35">
      <c r="B9" s="17" t="s">
        <v>93</v>
      </c>
      <c r="C9" s="16">
        <v>1.8939393939393898E-2</v>
      </c>
      <c r="D9" s="16">
        <v>1.13636363636364E-2</v>
      </c>
      <c r="E9" s="16">
        <v>3.7878787878787901E-2</v>
      </c>
      <c r="F9" s="16">
        <v>3.4090909090909102E-2</v>
      </c>
      <c r="G9" s="16">
        <v>6.0606060606060601E-2</v>
      </c>
      <c r="H9" s="16">
        <v>2.27272727272727E-2</v>
      </c>
      <c r="I9" s="16">
        <v>6.0606060606060601E-2</v>
      </c>
      <c r="J9" s="16">
        <v>6.8181818181818205E-2</v>
      </c>
      <c r="K9" s="16">
        <v>6.4393939393939406E-2</v>
      </c>
      <c r="L9" s="16">
        <v>7.5757575757575803E-3</v>
      </c>
      <c r="M9" s="16">
        <v>1.8939393939393898E-2</v>
      </c>
    </row>
    <row r="10" spans="2:14" x14ac:dyDescent="0.35">
      <c r="B10" s="17" t="s">
        <v>94</v>
      </c>
      <c r="C10" s="16">
        <v>3.7878787878787901E-2</v>
      </c>
      <c r="D10" s="16">
        <v>2.6515151515151499E-2</v>
      </c>
      <c r="E10" s="16">
        <v>5.3030303030302997E-2</v>
      </c>
      <c r="F10" s="16">
        <v>5.3030303030302997E-2</v>
      </c>
      <c r="G10" s="16">
        <v>6.0606060606060601E-2</v>
      </c>
      <c r="H10" s="16">
        <v>5.3030303030302997E-2</v>
      </c>
      <c r="I10" s="16">
        <v>6.0606060606060601E-2</v>
      </c>
      <c r="J10" s="16">
        <v>3.7878787878787901E-2</v>
      </c>
      <c r="K10" s="16">
        <v>6.8181818181818205E-2</v>
      </c>
      <c r="L10" s="16">
        <v>3.03030303030303E-2</v>
      </c>
      <c r="M10" s="16">
        <v>3.7878787878787901E-2</v>
      </c>
    </row>
    <row r="11" spans="2:14" x14ac:dyDescent="0.35">
      <c r="B11" s="17" t="s">
        <v>95</v>
      </c>
      <c r="C11" s="16">
        <v>6.0606060606060601E-2</v>
      </c>
      <c r="D11" s="16">
        <v>7.9545454545454503E-2</v>
      </c>
      <c r="E11" s="16">
        <v>6.8181818181818205E-2</v>
      </c>
      <c r="F11" s="16">
        <v>7.9545454545454503E-2</v>
      </c>
      <c r="G11" s="16">
        <v>9.0909090909090898E-2</v>
      </c>
      <c r="H11" s="16">
        <v>6.0606060606060601E-2</v>
      </c>
      <c r="I11" s="16">
        <v>0.109848484848485</v>
      </c>
      <c r="J11" s="16">
        <v>0.102272727272727</v>
      </c>
      <c r="K11" s="16">
        <v>7.5757575757575801E-2</v>
      </c>
      <c r="L11" s="16">
        <v>7.9545454545454503E-2</v>
      </c>
      <c r="M11" s="16">
        <v>5.3030303030302997E-2</v>
      </c>
    </row>
    <row r="12" spans="2:14" x14ac:dyDescent="0.35">
      <c r="B12" s="17" t="s">
        <v>96</v>
      </c>
      <c r="C12" s="16">
        <v>9.4696969696969696E-2</v>
      </c>
      <c r="D12" s="16">
        <v>0.170454545454545</v>
      </c>
      <c r="E12" s="16">
        <v>0.11363636363636399</v>
      </c>
      <c r="F12" s="16">
        <v>0.13636363636363599</v>
      </c>
      <c r="G12" s="16">
        <v>0.13636363636363599</v>
      </c>
      <c r="H12" s="16">
        <v>0.10606060606060599</v>
      </c>
      <c r="I12" s="16">
        <v>0.12121212121212099</v>
      </c>
      <c r="J12" s="16">
        <v>0.117424242424242</v>
      </c>
      <c r="K12" s="16">
        <v>0.140151515151515</v>
      </c>
      <c r="L12" s="16">
        <v>0.13257575757575801</v>
      </c>
      <c r="M12" s="16">
        <v>0.10606060606060599</v>
      </c>
    </row>
    <row r="13" spans="2:14" x14ac:dyDescent="0.35">
      <c r="B13" s="17" t="s">
        <v>97</v>
      </c>
      <c r="C13" s="16">
        <v>0.204545454545455</v>
      </c>
      <c r="D13" s="16">
        <v>0.19318181818181801</v>
      </c>
      <c r="E13" s="16">
        <v>0.21212121212121199</v>
      </c>
      <c r="F13" s="16">
        <v>0.189393939393939</v>
      </c>
      <c r="G13" s="16">
        <v>0.14393939393939401</v>
      </c>
      <c r="H13" s="16">
        <v>0.16287878787878801</v>
      </c>
      <c r="I13" s="16">
        <v>0.16287878787878801</v>
      </c>
      <c r="J13" s="16">
        <v>0.189393939393939</v>
      </c>
      <c r="K13" s="16">
        <v>0.12878787878787901</v>
      </c>
      <c r="L13" s="16">
        <v>0.185606060606061</v>
      </c>
      <c r="M13" s="16">
        <v>0.13257575757575801</v>
      </c>
    </row>
    <row r="14" spans="2:14" x14ac:dyDescent="0.35">
      <c r="B14" s="17" t="s">
        <v>98</v>
      </c>
      <c r="C14" s="16">
        <v>0.22727272727272699</v>
      </c>
      <c r="D14" s="16">
        <v>0.19696969696969699</v>
      </c>
      <c r="E14" s="16">
        <v>0.200757575757576</v>
      </c>
      <c r="F14" s="16">
        <v>0.170454545454545</v>
      </c>
      <c r="G14" s="16">
        <v>0.14772727272727301</v>
      </c>
      <c r="H14" s="16">
        <v>0.234848484848485</v>
      </c>
      <c r="I14" s="16">
        <v>0.19318181818181801</v>
      </c>
      <c r="J14" s="16">
        <v>0.200757575757576</v>
      </c>
      <c r="K14" s="16">
        <v>0.204545454545455</v>
      </c>
      <c r="L14" s="16">
        <v>0.22348484848484801</v>
      </c>
      <c r="M14" s="16">
        <v>0.26515151515151503</v>
      </c>
    </row>
    <row r="15" spans="2:14" x14ac:dyDescent="0.35">
      <c r="B15" s="17" t="s">
        <v>99</v>
      </c>
      <c r="C15" s="16">
        <v>0.15530303030303</v>
      </c>
      <c r="D15" s="16">
        <v>0.11363636363636399</v>
      </c>
      <c r="E15" s="16">
        <v>0.12878787878787901</v>
      </c>
      <c r="F15" s="16">
        <v>0.12878787878787901</v>
      </c>
      <c r="G15" s="16">
        <v>0.12878787878787901</v>
      </c>
      <c r="H15" s="16">
        <v>0.185606060606061</v>
      </c>
      <c r="I15" s="16">
        <v>9.0909090909090898E-2</v>
      </c>
      <c r="J15" s="16">
        <v>9.4696969696969696E-2</v>
      </c>
      <c r="K15" s="16">
        <v>0.10606060606060599</v>
      </c>
      <c r="L15" s="16">
        <v>0.11363636363636399</v>
      </c>
      <c r="M15" s="16">
        <v>0.15909090909090901</v>
      </c>
    </row>
    <row r="16" spans="2:14" x14ac:dyDescent="0.35">
      <c r="B16" s="17" t="s">
        <v>100</v>
      </c>
      <c r="C16" s="16">
        <v>0.185606060606061</v>
      </c>
      <c r="D16" s="16">
        <v>0.16287878787878801</v>
      </c>
      <c r="E16" s="16">
        <v>0.12878787878787901</v>
      </c>
      <c r="F16" s="16">
        <v>0.13636363636363599</v>
      </c>
      <c r="G16" s="16">
        <v>0.109848484848485</v>
      </c>
      <c r="H16" s="16">
        <v>0.15909090909090901</v>
      </c>
      <c r="I16" s="16">
        <v>0.12878787878787901</v>
      </c>
      <c r="J16" s="16">
        <v>0.10606060606060599</v>
      </c>
      <c r="K16" s="16">
        <v>0.15530303030303</v>
      </c>
      <c r="L16" s="16">
        <v>0.17803030303030301</v>
      </c>
      <c r="M16" s="16">
        <v>0.19696969696969699</v>
      </c>
    </row>
    <row r="17" spans="2:13" x14ac:dyDescent="0.35">
      <c r="B17" s="17" t="s">
        <v>77</v>
      </c>
      <c r="C17" s="16">
        <v>1.13636363636364E-2</v>
      </c>
      <c r="D17" s="16">
        <v>1.5151515151515201E-2</v>
      </c>
      <c r="E17" s="16">
        <v>3.4090909090909102E-2</v>
      </c>
      <c r="F17" s="16">
        <v>3.4090909090909102E-2</v>
      </c>
      <c r="G17" s="16">
        <v>4.9242424242424199E-2</v>
      </c>
      <c r="H17" s="16">
        <v>1.13636363636364E-2</v>
      </c>
      <c r="I17" s="16">
        <v>4.9242424242424199E-2</v>
      </c>
      <c r="J17" s="16">
        <v>6.4393939393939406E-2</v>
      </c>
      <c r="K17" s="16">
        <v>2.6515151515151499E-2</v>
      </c>
      <c r="L17" s="16">
        <v>3.03030303030303E-2</v>
      </c>
      <c r="M17" s="16">
        <v>3.7878787878787902E-3</v>
      </c>
    </row>
    <row r="18" spans="2:13" x14ac:dyDescent="0.35">
      <c r="B18" s="15"/>
      <c r="C18" s="15"/>
      <c r="D18" s="15"/>
      <c r="E18" s="15"/>
      <c r="F18" s="15"/>
      <c r="G18" s="15"/>
      <c r="H18" s="15"/>
      <c r="I18" s="15"/>
      <c r="J18" s="15"/>
      <c r="K18" s="15"/>
      <c r="L18" s="15"/>
      <c r="M18" s="15"/>
    </row>
    <row r="19" spans="2:13" x14ac:dyDescent="0.35">
      <c r="B19" t="s">
        <v>36</v>
      </c>
    </row>
    <row r="20" spans="2:13" x14ac:dyDescent="0.35">
      <c r="B20" t="s">
        <v>37</v>
      </c>
    </row>
    <row r="24" spans="2:13" x14ac:dyDescent="0.35">
      <c r="B24"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102</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3.7878787878787902E-3</v>
      </c>
      <c r="D8" s="16">
        <v>2.1739130434782601E-2</v>
      </c>
      <c r="E8" s="16">
        <v>0</v>
      </c>
      <c r="F8" s="16">
        <v>0</v>
      </c>
      <c r="G8" s="16">
        <v>0</v>
      </c>
      <c r="H8" s="16"/>
      <c r="I8" s="16">
        <v>7.2463768115942004E-3</v>
      </c>
      <c r="J8" s="16">
        <v>0</v>
      </c>
      <c r="K8" s="16"/>
      <c r="L8" s="16">
        <v>7.3529411764705899E-3</v>
      </c>
      <c r="M8" s="16">
        <v>0</v>
      </c>
      <c r="N8" s="16"/>
      <c r="O8" s="16">
        <v>6.8493150684931503E-3</v>
      </c>
      <c r="P8" s="16">
        <v>0</v>
      </c>
    </row>
    <row r="9" spans="2:16" x14ac:dyDescent="0.35">
      <c r="B9" s="17" t="s">
        <v>92</v>
      </c>
      <c r="C9" s="16">
        <v>0</v>
      </c>
      <c r="D9" s="16">
        <v>0</v>
      </c>
      <c r="E9" s="16">
        <v>0</v>
      </c>
      <c r="F9" s="16">
        <v>0</v>
      </c>
      <c r="G9" s="16">
        <v>0</v>
      </c>
      <c r="H9" s="16"/>
      <c r="I9" s="16">
        <v>0</v>
      </c>
      <c r="J9" s="16">
        <v>0</v>
      </c>
      <c r="K9" s="16"/>
      <c r="L9" s="16">
        <v>0</v>
      </c>
      <c r="M9" s="16">
        <v>0</v>
      </c>
      <c r="N9" s="16"/>
      <c r="O9" s="16">
        <v>0</v>
      </c>
      <c r="P9" s="16">
        <v>0</v>
      </c>
    </row>
    <row r="10" spans="2:16" x14ac:dyDescent="0.35">
      <c r="B10" s="17" t="s">
        <v>93</v>
      </c>
      <c r="C10" s="16">
        <v>1.8939393939393898E-2</v>
      </c>
      <c r="D10" s="16">
        <v>0</v>
      </c>
      <c r="E10" s="16">
        <v>6.3829787234042507E-2</v>
      </c>
      <c r="F10" s="16">
        <v>0</v>
      </c>
      <c r="G10" s="16">
        <v>1.58730158730159E-2</v>
      </c>
      <c r="H10" s="16"/>
      <c r="I10" s="16">
        <v>2.1739130434782601E-2</v>
      </c>
      <c r="J10" s="16">
        <v>1.58730158730159E-2</v>
      </c>
      <c r="K10" s="16"/>
      <c r="L10" s="16">
        <v>1.4705882352941201E-2</v>
      </c>
      <c r="M10" s="16">
        <v>2.34375E-2</v>
      </c>
      <c r="N10" s="16"/>
      <c r="O10" s="16">
        <v>2.0547945205479499E-2</v>
      </c>
      <c r="P10" s="16">
        <v>1.6949152542372899E-2</v>
      </c>
    </row>
    <row r="11" spans="2:16" x14ac:dyDescent="0.35">
      <c r="B11" s="17" t="s">
        <v>94</v>
      </c>
      <c r="C11" s="16">
        <v>3.7878787878787901E-2</v>
      </c>
      <c r="D11" s="16">
        <v>6.5217391304347797E-2</v>
      </c>
      <c r="E11" s="16">
        <v>8.5106382978723402E-2</v>
      </c>
      <c r="F11" s="16">
        <v>6.6666666666666693E-2</v>
      </c>
      <c r="G11" s="16">
        <v>0</v>
      </c>
      <c r="H11" s="16"/>
      <c r="I11" s="16">
        <v>7.2463768115942004E-2</v>
      </c>
      <c r="J11" s="16">
        <v>0</v>
      </c>
      <c r="K11" s="16"/>
      <c r="L11" s="16">
        <v>3.6764705882352901E-2</v>
      </c>
      <c r="M11" s="16">
        <v>3.90625E-2</v>
      </c>
      <c r="N11" s="16"/>
      <c r="O11" s="16">
        <v>4.1095890410958902E-2</v>
      </c>
      <c r="P11" s="16">
        <v>3.3898305084745797E-2</v>
      </c>
    </row>
    <row r="12" spans="2:16" x14ac:dyDescent="0.35">
      <c r="B12" s="17" t="s">
        <v>95</v>
      </c>
      <c r="C12" s="16">
        <v>6.0606060606060601E-2</v>
      </c>
      <c r="D12" s="16">
        <v>0.15217391304347799</v>
      </c>
      <c r="E12" s="16">
        <v>6.3829787234042507E-2</v>
      </c>
      <c r="F12" s="16">
        <v>2.2222222222222199E-2</v>
      </c>
      <c r="G12" s="16">
        <v>3.9682539682539701E-2</v>
      </c>
      <c r="H12" s="16"/>
      <c r="I12" s="16">
        <v>7.9710144927536197E-2</v>
      </c>
      <c r="J12" s="16">
        <v>3.9682539682539701E-2</v>
      </c>
      <c r="K12" s="16"/>
      <c r="L12" s="16">
        <v>7.3529411764705899E-2</v>
      </c>
      <c r="M12" s="16">
        <v>4.6875E-2</v>
      </c>
      <c r="N12" s="16"/>
      <c r="O12" s="16">
        <v>7.5342465753424695E-2</v>
      </c>
      <c r="P12" s="16">
        <v>4.2372881355932202E-2</v>
      </c>
    </row>
    <row r="13" spans="2:16" x14ac:dyDescent="0.35">
      <c r="B13" s="17" t="s">
        <v>96</v>
      </c>
      <c r="C13" s="16">
        <v>9.4696969696969696E-2</v>
      </c>
      <c r="D13" s="16">
        <v>8.6956521739130405E-2</v>
      </c>
      <c r="E13" s="16">
        <v>0.10638297872340401</v>
      </c>
      <c r="F13" s="16">
        <v>8.8888888888888906E-2</v>
      </c>
      <c r="G13" s="16">
        <v>9.5238095238095205E-2</v>
      </c>
      <c r="H13" s="16"/>
      <c r="I13" s="16">
        <v>9.4202898550724598E-2</v>
      </c>
      <c r="J13" s="16">
        <v>9.5238095238095205E-2</v>
      </c>
      <c r="K13" s="16"/>
      <c r="L13" s="16">
        <v>9.5588235294117599E-2</v>
      </c>
      <c r="M13" s="16">
        <v>9.375E-2</v>
      </c>
      <c r="N13" s="16"/>
      <c r="O13" s="16">
        <v>6.8493150684931503E-2</v>
      </c>
      <c r="P13" s="16">
        <v>0.12711864406779699</v>
      </c>
    </row>
    <row r="14" spans="2:16" x14ac:dyDescent="0.35">
      <c r="B14" s="17" t="s">
        <v>97</v>
      </c>
      <c r="C14" s="16">
        <v>0.204545454545455</v>
      </c>
      <c r="D14" s="16">
        <v>0.19565217391304299</v>
      </c>
      <c r="E14" s="16">
        <v>0.25531914893617003</v>
      </c>
      <c r="F14" s="16">
        <v>0.2</v>
      </c>
      <c r="G14" s="16">
        <v>0.19047619047618999</v>
      </c>
      <c r="H14" s="16"/>
      <c r="I14" s="16">
        <v>0.217391304347826</v>
      </c>
      <c r="J14" s="16">
        <v>0.19047619047618999</v>
      </c>
      <c r="K14" s="16"/>
      <c r="L14" s="16">
        <v>0.191176470588235</v>
      </c>
      <c r="M14" s="16">
        <v>0.21875</v>
      </c>
      <c r="N14" s="16"/>
      <c r="O14" s="16">
        <v>0.19178082191780799</v>
      </c>
      <c r="P14" s="16">
        <v>0.22033898305084701</v>
      </c>
    </row>
    <row r="15" spans="2:16" x14ac:dyDescent="0.35">
      <c r="B15" s="17" t="s">
        <v>98</v>
      </c>
      <c r="C15" s="16">
        <v>0.22727272727272699</v>
      </c>
      <c r="D15" s="16">
        <v>0.23913043478260901</v>
      </c>
      <c r="E15" s="16">
        <v>8.5106382978723402E-2</v>
      </c>
      <c r="F15" s="16">
        <v>0.24444444444444399</v>
      </c>
      <c r="G15" s="16">
        <v>0.26984126984126999</v>
      </c>
      <c r="H15" s="16"/>
      <c r="I15" s="16">
        <v>0.188405797101449</v>
      </c>
      <c r="J15" s="16">
        <v>0.26984126984126999</v>
      </c>
      <c r="K15" s="16"/>
      <c r="L15" s="16">
        <v>0.213235294117647</v>
      </c>
      <c r="M15" s="16">
        <v>0.2421875</v>
      </c>
      <c r="N15" s="16"/>
      <c r="O15" s="16">
        <v>0.219178082191781</v>
      </c>
      <c r="P15" s="16">
        <v>0.23728813559322001</v>
      </c>
    </row>
    <row r="16" spans="2:16" x14ac:dyDescent="0.35">
      <c r="B16" s="17" t="s">
        <v>99</v>
      </c>
      <c r="C16" s="16">
        <v>0.15530303030303</v>
      </c>
      <c r="D16" s="16">
        <v>4.3478260869565202E-2</v>
      </c>
      <c r="E16" s="16">
        <v>0.19148936170212799</v>
      </c>
      <c r="F16" s="16">
        <v>0.17777777777777801</v>
      </c>
      <c r="G16" s="16">
        <v>0.17460317460317501</v>
      </c>
      <c r="H16" s="16"/>
      <c r="I16" s="16">
        <v>0.13768115942028999</v>
      </c>
      <c r="J16" s="16">
        <v>0.17460317460317501</v>
      </c>
      <c r="K16" s="16"/>
      <c r="L16" s="16">
        <v>0.19852941176470601</v>
      </c>
      <c r="M16" s="16">
        <v>0.109375</v>
      </c>
      <c r="N16" s="16"/>
      <c r="O16" s="16">
        <v>0.14383561643835599</v>
      </c>
      <c r="P16" s="16">
        <v>0.169491525423729</v>
      </c>
    </row>
    <row r="17" spans="2:16" x14ac:dyDescent="0.35">
      <c r="B17" s="17" t="s">
        <v>100</v>
      </c>
      <c r="C17" s="16">
        <v>0.185606060606061</v>
      </c>
      <c r="D17" s="16">
        <v>0.173913043478261</v>
      </c>
      <c r="E17" s="16">
        <v>0.12765957446808501</v>
      </c>
      <c r="F17" s="16">
        <v>0.17777777777777801</v>
      </c>
      <c r="G17" s="16">
        <v>0.214285714285714</v>
      </c>
      <c r="H17" s="16"/>
      <c r="I17" s="16">
        <v>0.15942028985507201</v>
      </c>
      <c r="J17" s="16">
        <v>0.214285714285714</v>
      </c>
      <c r="K17" s="16"/>
      <c r="L17" s="16">
        <v>0.161764705882353</v>
      </c>
      <c r="M17" s="16">
        <v>0.2109375</v>
      </c>
      <c r="N17" s="16"/>
      <c r="O17" s="16">
        <v>0.219178082191781</v>
      </c>
      <c r="P17" s="16">
        <v>0.144067796610169</v>
      </c>
    </row>
    <row r="18" spans="2:16" x14ac:dyDescent="0.35">
      <c r="B18" s="17" t="s">
        <v>77</v>
      </c>
      <c r="C18" s="18">
        <v>1.13636363636364E-2</v>
      </c>
      <c r="D18" s="18">
        <v>2.1739130434782601E-2</v>
      </c>
      <c r="E18" s="18">
        <v>2.1276595744680899E-2</v>
      </c>
      <c r="F18" s="18">
        <v>2.2222222222222199E-2</v>
      </c>
      <c r="G18" s="18">
        <v>0</v>
      </c>
      <c r="H18" s="18"/>
      <c r="I18" s="18">
        <v>2.1739130434782601E-2</v>
      </c>
      <c r="J18" s="18">
        <v>0</v>
      </c>
      <c r="K18" s="18"/>
      <c r="L18" s="18">
        <v>7.3529411764705899E-3</v>
      </c>
      <c r="M18" s="18">
        <v>1.5625E-2</v>
      </c>
      <c r="N18" s="18"/>
      <c r="O18" s="18">
        <v>1.3698630136986301E-2</v>
      </c>
      <c r="P18" s="18">
        <v>8.4745762711864406E-3</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103</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1.5151515151515201E-2</v>
      </c>
      <c r="D8" s="16">
        <v>0</v>
      </c>
      <c r="E8" s="16">
        <v>4.2553191489361701E-2</v>
      </c>
      <c r="F8" s="16">
        <v>4.4444444444444398E-2</v>
      </c>
      <c r="G8" s="16">
        <v>0</v>
      </c>
      <c r="H8" s="16"/>
      <c r="I8" s="16">
        <v>2.8985507246376802E-2</v>
      </c>
      <c r="J8" s="16">
        <v>0</v>
      </c>
      <c r="K8" s="16"/>
      <c r="L8" s="16">
        <v>7.3529411764705899E-3</v>
      </c>
      <c r="M8" s="16">
        <v>2.34375E-2</v>
      </c>
      <c r="N8" s="16"/>
      <c r="O8" s="16">
        <v>2.0547945205479499E-2</v>
      </c>
      <c r="P8" s="16">
        <v>8.4745762711864406E-3</v>
      </c>
    </row>
    <row r="9" spans="2:16" x14ac:dyDescent="0.35">
      <c r="B9" s="17" t="s">
        <v>92</v>
      </c>
      <c r="C9" s="16">
        <v>1.5151515151515201E-2</v>
      </c>
      <c r="D9" s="16">
        <v>2.1739130434782601E-2</v>
      </c>
      <c r="E9" s="16">
        <v>4.2553191489361701E-2</v>
      </c>
      <c r="F9" s="16">
        <v>2.2222222222222199E-2</v>
      </c>
      <c r="G9" s="16">
        <v>0</v>
      </c>
      <c r="H9" s="16"/>
      <c r="I9" s="16">
        <v>2.8985507246376802E-2</v>
      </c>
      <c r="J9" s="16">
        <v>0</v>
      </c>
      <c r="K9" s="16"/>
      <c r="L9" s="16">
        <v>1.4705882352941201E-2</v>
      </c>
      <c r="M9" s="16">
        <v>1.5625E-2</v>
      </c>
      <c r="N9" s="16"/>
      <c r="O9" s="16">
        <v>2.0547945205479499E-2</v>
      </c>
      <c r="P9" s="16">
        <v>8.4745762711864406E-3</v>
      </c>
    </row>
    <row r="10" spans="2:16" x14ac:dyDescent="0.35">
      <c r="B10" s="17" t="s">
        <v>93</v>
      </c>
      <c r="C10" s="16">
        <v>1.13636363636364E-2</v>
      </c>
      <c r="D10" s="16">
        <v>2.1739130434782601E-2</v>
      </c>
      <c r="E10" s="16">
        <v>2.1276595744680899E-2</v>
      </c>
      <c r="F10" s="16">
        <v>0</v>
      </c>
      <c r="G10" s="16">
        <v>7.9365079365079395E-3</v>
      </c>
      <c r="H10" s="16"/>
      <c r="I10" s="16">
        <v>1.4492753623188401E-2</v>
      </c>
      <c r="J10" s="16">
        <v>7.9365079365079395E-3</v>
      </c>
      <c r="K10" s="16"/>
      <c r="L10" s="16">
        <v>7.3529411764705899E-3</v>
      </c>
      <c r="M10" s="16">
        <v>1.5625E-2</v>
      </c>
      <c r="N10" s="16"/>
      <c r="O10" s="16">
        <v>6.8493150684931503E-3</v>
      </c>
      <c r="P10" s="16">
        <v>1.6949152542372899E-2</v>
      </c>
    </row>
    <row r="11" spans="2:16" x14ac:dyDescent="0.35">
      <c r="B11" s="17" t="s">
        <v>94</v>
      </c>
      <c r="C11" s="16">
        <v>2.6515151515151499E-2</v>
      </c>
      <c r="D11" s="16">
        <v>4.3478260869565202E-2</v>
      </c>
      <c r="E11" s="16">
        <v>4.2553191489361701E-2</v>
      </c>
      <c r="F11" s="16">
        <v>4.4444444444444398E-2</v>
      </c>
      <c r="G11" s="16">
        <v>7.9365079365079395E-3</v>
      </c>
      <c r="H11" s="16"/>
      <c r="I11" s="16">
        <v>4.3478260869565202E-2</v>
      </c>
      <c r="J11" s="16">
        <v>7.9365079365079395E-3</v>
      </c>
      <c r="K11" s="16"/>
      <c r="L11" s="16">
        <v>2.9411764705882401E-2</v>
      </c>
      <c r="M11" s="16">
        <v>2.34375E-2</v>
      </c>
      <c r="N11" s="16"/>
      <c r="O11" s="16">
        <v>2.7397260273972601E-2</v>
      </c>
      <c r="P11" s="16">
        <v>2.5423728813559299E-2</v>
      </c>
    </row>
    <row r="12" spans="2:16" x14ac:dyDescent="0.35">
      <c r="B12" s="17" t="s">
        <v>95</v>
      </c>
      <c r="C12" s="16">
        <v>7.9545454545454503E-2</v>
      </c>
      <c r="D12" s="16">
        <v>8.6956521739130405E-2</v>
      </c>
      <c r="E12" s="16">
        <v>0.14893617021276601</v>
      </c>
      <c r="F12" s="16">
        <v>4.4444444444444398E-2</v>
      </c>
      <c r="G12" s="16">
        <v>6.3492063492063502E-2</v>
      </c>
      <c r="H12" s="16"/>
      <c r="I12" s="16">
        <v>9.4202898550724598E-2</v>
      </c>
      <c r="J12" s="16">
        <v>6.3492063492063502E-2</v>
      </c>
      <c r="K12" s="16"/>
      <c r="L12" s="16">
        <v>8.0882352941176502E-2</v>
      </c>
      <c r="M12" s="16">
        <v>7.8125E-2</v>
      </c>
      <c r="N12" s="16"/>
      <c r="O12" s="16">
        <v>8.2191780821917804E-2</v>
      </c>
      <c r="P12" s="16">
        <v>7.6271186440677999E-2</v>
      </c>
    </row>
    <row r="13" spans="2:16" x14ac:dyDescent="0.35">
      <c r="B13" s="17" t="s">
        <v>96</v>
      </c>
      <c r="C13" s="16">
        <v>0.170454545454545</v>
      </c>
      <c r="D13" s="16">
        <v>0.173913043478261</v>
      </c>
      <c r="E13" s="16">
        <v>0.14893617021276601</v>
      </c>
      <c r="F13" s="16">
        <v>0.133333333333333</v>
      </c>
      <c r="G13" s="16">
        <v>0.19047619047618999</v>
      </c>
      <c r="H13" s="16"/>
      <c r="I13" s="16">
        <v>0.15217391304347799</v>
      </c>
      <c r="J13" s="16">
        <v>0.19047619047618999</v>
      </c>
      <c r="K13" s="16"/>
      <c r="L13" s="16">
        <v>0.154411764705882</v>
      </c>
      <c r="M13" s="16">
        <v>0.1875</v>
      </c>
      <c r="N13" s="16"/>
      <c r="O13" s="16">
        <v>0.17123287671232901</v>
      </c>
      <c r="P13" s="16">
        <v>0.169491525423729</v>
      </c>
    </row>
    <row r="14" spans="2:16" x14ac:dyDescent="0.35">
      <c r="B14" s="17" t="s">
        <v>97</v>
      </c>
      <c r="C14" s="16">
        <v>0.19318181818181801</v>
      </c>
      <c r="D14" s="16">
        <v>0.282608695652174</v>
      </c>
      <c r="E14" s="16">
        <v>0.170212765957447</v>
      </c>
      <c r="F14" s="16">
        <v>0.2</v>
      </c>
      <c r="G14" s="16">
        <v>0.16666666666666699</v>
      </c>
      <c r="H14" s="16"/>
      <c r="I14" s="16">
        <v>0.217391304347826</v>
      </c>
      <c r="J14" s="16">
        <v>0.16666666666666699</v>
      </c>
      <c r="K14" s="16"/>
      <c r="L14" s="16">
        <v>0.161764705882353</v>
      </c>
      <c r="M14" s="16">
        <v>0.2265625</v>
      </c>
      <c r="N14" s="16"/>
      <c r="O14" s="16">
        <v>0.19178082191780799</v>
      </c>
      <c r="P14" s="16">
        <v>0.194915254237288</v>
      </c>
    </row>
    <row r="15" spans="2:16" x14ac:dyDescent="0.35">
      <c r="B15" s="17" t="s">
        <v>98</v>
      </c>
      <c r="C15" s="16">
        <v>0.19696969696969699</v>
      </c>
      <c r="D15" s="16">
        <v>0.173913043478261</v>
      </c>
      <c r="E15" s="16">
        <v>6.3829787234042507E-2</v>
      </c>
      <c r="F15" s="16">
        <v>0.17777777777777801</v>
      </c>
      <c r="G15" s="16">
        <v>0.26190476190476197</v>
      </c>
      <c r="H15" s="16"/>
      <c r="I15" s="16">
        <v>0.13768115942028999</v>
      </c>
      <c r="J15" s="16">
        <v>0.26190476190476197</v>
      </c>
      <c r="K15" s="16"/>
      <c r="L15" s="16">
        <v>0.220588235294118</v>
      </c>
      <c r="M15" s="16">
        <v>0.171875</v>
      </c>
      <c r="N15" s="16"/>
      <c r="O15" s="16">
        <v>0.150684931506849</v>
      </c>
      <c r="P15" s="16">
        <v>0.25423728813559299</v>
      </c>
    </row>
    <row r="16" spans="2:16" x14ac:dyDescent="0.35">
      <c r="B16" s="17" t="s">
        <v>99</v>
      </c>
      <c r="C16" s="16">
        <v>0.11363636363636399</v>
      </c>
      <c r="D16" s="16">
        <v>8.6956521739130405E-2</v>
      </c>
      <c r="E16" s="16">
        <v>0.12765957446808501</v>
      </c>
      <c r="F16" s="16">
        <v>0.17777777777777801</v>
      </c>
      <c r="G16" s="16">
        <v>9.5238095238095205E-2</v>
      </c>
      <c r="H16" s="16"/>
      <c r="I16" s="16">
        <v>0.13043478260869601</v>
      </c>
      <c r="J16" s="16">
        <v>9.5238095238095205E-2</v>
      </c>
      <c r="K16" s="16"/>
      <c r="L16" s="16">
        <v>0.125</v>
      </c>
      <c r="M16" s="16">
        <v>0.1015625</v>
      </c>
      <c r="N16" s="16"/>
      <c r="O16" s="16">
        <v>0.150684931506849</v>
      </c>
      <c r="P16" s="16">
        <v>6.7796610169491497E-2</v>
      </c>
    </row>
    <row r="17" spans="2:16" x14ac:dyDescent="0.35">
      <c r="B17" s="17" t="s">
        <v>100</v>
      </c>
      <c r="C17" s="16">
        <v>0.16287878787878801</v>
      </c>
      <c r="D17" s="16">
        <v>6.5217391304347797E-2</v>
      </c>
      <c r="E17" s="16">
        <v>0.19148936170212799</v>
      </c>
      <c r="F17" s="16">
        <v>0.133333333333333</v>
      </c>
      <c r="G17" s="16">
        <v>0.19841269841269801</v>
      </c>
      <c r="H17" s="16"/>
      <c r="I17" s="16">
        <v>0.13043478260869601</v>
      </c>
      <c r="J17" s="16">
        <v>0.19841269841269801</v>
      </c>
      <c r="K17" s="16"/>
      <c r="L17" s="16">
        <v>0.17647058823529399</v>
      </c>
      <c r="M17" s="16">
        <v>0.1484375</v>
      </c>
      <c r="N17" s="16"/>
      <c r="O17" s="16">
        <v>0.164383561643836</v>
      </c>
      <c r="P17" s="16">
        <v>0.161016949152542</v>
      </c>
    </row>
    <row r="18" spans="2:16" x14ac:dyDescent="0.35">
      <c r="B18" s="17" t="s">
        <v>77</v>
      </c>
      <c r="C18" s="18">
        <v>1.5151515151515201E-2</v>
      </c>
      <c r="D18" s="18">
        <v>4.3478260869565202E-2</v>
      </c>
      <c r="E18" s="18">
        <v>0</v>
      </c>
      <c r="F18" s="18">
        <v>2.2222222222222199E-2</v>
      </c>
      <c r="G18" s="18">
        <v>7.9365079365079395E-3</v>
      </c>
      <c r="H18" s="18"/>
      <c r="I18" s="18">
        <v>2.1739130434782601E-2</v>
      </c>
      <c r="J18" s="18">
        <v>7.9365079365079395E-3</v>
      </c>
      <c r="K18" s="18"/>
      <c r="L18" s="18">
        <v>2.2058823529411801E-2</v>
      </c>
      <c r="M18" s="18">
        <v>7.8125E-3</v>
      </c>
      <c r="N18" s="18"/>
      <c r="O18" s="18">
        <v>1.3698630136986301E-2</v>
      </c>
      <c r="P18" s="18">
        <v>1.6949152542372899E-2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104</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3.7878787878787902E-3</v>
      </c>
      <c r="D8" s="16">
        <v>2.1739130434782601E-2</v>
      </c>
      <c r="E8" s="16">
        <v>0</v>
      </c>
      <c r="F8" s="16">
        <v>0</v>
      </c>
      <c r="G8" s="16">
        <v>0</v>
      </c>
      <c r="H8" s="16"/>
      <c r="I8" s="16">
        <v>7.2463768115942004E-3</v>
      </c>
      <c r="J8" s="16">
        <v>0</v>
      </c>
      <c r="K8" s="16"/>
      <c r="L8" s="16">
        <v>0</v>
      </c>
      <c r="M8" s="16">
        <v>7.8125E-3</v>
      </c>
      <c r="N8" s="16"/>
      <c r="O8" s="16">
        <v>0</v>
      </c>
      <c r="P8" s="16">
        <v>8.4745762711864406E-3</v>
      </c>
    </row>
    <row r="9" spans="2:16" x14ac:dyDescent="0.35">
      <c r="B9" s="17" t="s">
        <v>92</v>
      </c>
      <c r="C9" s="16">
        <v>1.8939393939393898E-2</v>
      </c>
      <c r="D9" s="16">
        <v>4.3478260869565202E-2</v>
      </c>
      <c r="E9" s="16">
        <v>4.2553191489361701E-2</v>
      </c>
      <c r="F9" s="16">
        <v>2.2222222222222199E-2</v>
      </c>
      <c r="G9" s="16">
        <v>0</v>
      </c>
      <c r="H9" s="16"/>
      <c r="I9" s="16">
        <v>3.6231884057971002E-2</v>
      </c>
      <c r="J9" s="16">
        <v>0</v>
      </c>
      <c r="K9" s="16"/>
      <c r="L9" s="16">
        <v>1.4705882352941201E-2</v>
      </c>
      <c r="M9" s="16">
        <v>2.34375E-2</v>
      </c>
      <c r="N9" s="16"/>
      <c r="O9" s="16">
        <v>2.7397260273972601E-2</v>
      </c>
      <c r="P9" s="16">
        <v>8.4745762711864406E-3</v>
      </c>
    </row>
    <row r="10" spans="2:16" x14ac:dyDescent="0.35">
      <c r="B10" s="17" t="s">
        <v>93</v>
      </c>
      <c r="C10" s="16">
        <v>3.7878787878787901E-2</v>
      </c>
      <c r="D10" s="16">
        <v>4.3478260869565202E-2</v>
      </c>
      <c r="E10" s="16">
        <v>8.5106382978723402E-2</v>
      </c>
      <c r="F10" s="16">
        <v>0</v>
      </c>
      <c r="G10" s="16">
        <v>3.1746031746031703E-2</v>
      </c>
      <c r="H10" s="16"/>
      <c r="I10" s="16">
        <v>4.3478260869565202E-2</v>
      </c>
      <c r="J10" s="16">
        <v>3.1746031746031703E-2</v>
      </c>
      <c r="K10" s="16"/>
      <c r="L10" s="16">
        <v>3.6764705882352901E-2</v>
      </c>
      <c r="M10" s="16">
        <v>3.90625E-2</v>
      </c>
      <c r="N10" s="16"/>
      <c r="O10" s="16">
        <v>4.7945205479452101E-2</v>
      </c>
      <c r="P10" s="16">
        <v>2.5423728813559299E-2</v>
      </c>
    </row>
    <row r="11" spans="2:16" x14ac:dyDescent="0.35">
      <c r="B11" s="17" t="s">
        <v>94</v>
      </c>
      <c r="C11" s="16">
        <v>5.3030303030302997E-2</v>
      </c>
      <c r="D11" s="16">
        <v>0.13043478260869601</v>
      </c>
      <c r="E11" s="16">
        <v>8.5106382978723402E-2</v>
      </c>
      <c r="F11" s="16">
        <v>4.4444444444444398E-2</v>
      </c>
      <c r="G11" s="16">
        <v>1.58730158730159E-2</v>
      </c>
      <c r="H11" s="16"/>
      <c r="I11" s="16">
        <v>8.6956521739130405E-2</v>
      </c>
      <c r="J11" s="16">
        <v>1.58730158730159E-2</v>
      </c>
      <c r="K11" s="16"/>
      <c r="L11" s="16">
        <v>4.4117647058823498E-2</v>
      </c>
      <c r="M11" s="16">
        <v>6.25E-2</v>
      </c>
      <c r="N11" s="16"/>
      <c r="O11" s="16">
        <v>4.7945205479452101E-2</v>
      </c>
      <c r="P11" s="16">
        <v>5.93220338983051E-2</v>
      </c>
    </row>
    <row r="12" spans="2:16" x14ac:dyDescent="0.35">
      <c r="B12" s="17" t="s">
        <v>95</v>
      </c>
      <c r="C12" s="16">
        <v>6.8181818181818205E-2</v>
      </c>
      <c r="D12" s="16">
        <v>8.6956521739130405E-2</v>
      </c>
      <c r="E12" s="16">
        <v>0.14893617021276601</v>
      </c>
      <c r="F12" s="16">
        <v>2.2222222222222199E-2</v>
      </c>
      <c r="G12" s="16">
        <v>4.7619047619047603E-2</v>
      </c>
      <c r="H12" s="16"/>
      <c r="I12" s="16">
        <v>8.6956521739130405E-2</v>
      </c>
      <c r="J12" s="16">
        <v>4.7619047619047603E-2</v>
      </c>
      <c r="K12" s="16"/>
      <c r="L12" s="16">
        <v>8.8235294117647106E-2</v>
      </c>
      <c r="M12" s="16">
        <v>4.6875E-2</v>
      </c>
      <c r="N12" s="16"/>
      <c r="O12" s="16">
        <v>6.8493150684931503E-2</v>
      </c>
      <c r="P12" s="16">
        <v>6.7796610169491497E-2</v>
      </c>
    </row>
    <row r="13" spans="2:16" x14ac:dyDescent="0.35">
      <c r="B13" s="17" t="s">
        <v>96</v>
      </c>
      <c r="C13" s="16">
        <v>0.11363636363636399</v>
      </c>
      <c r="D13" s="16">
        <v>0.173913043478261</v>
      </c>
      <c r="E13" s="16">
        <v>2.1276595744680899E-2</v>
      </c>
      <c r="F13" s="16">
        <v>0.133333333333333</v>
      </c>
      <c r="G13" s="16">
        <v>0.119047619047619</v>
      </c>
      <c r="H13" s="16"/>
      <c r="I13" s="16">
        <v>0.108695652173913</v>
      </c>
      <c r="J13" s="16">
        <v>0.119047619047619</v>
      </c>
      <c r="K13" s="16"/>
      <c r="L13" s="16">
        <v>8.8235294117647106E-2</v>
      </c>
      <c r="M13" s="16">
        <v>0.140625</v>
      </c>
      <c r="N13" s="16"/>
      <c r="O13" s="16">
        <v>8.9041095890410996E-2</v>
      </c>
      <c r="P13" s="16">
        <v>0.144067796610169</v>
      </c>
    </row>
    <row r="14" spans="2:16" x14ac:dyDescent="0.35">
      <c r="B14" s="17" t="s">
        <v>97</v>
      </c>
      <c r="C14" s="16">
        <v>0.21212121212121199</v>
      </c>
      <c r="D14" s="16">
        <v>0.13043478260869601</v>
      </c>
      <c r="E14" s="16">
        <v>0.23404255319148901</v>
      </c>
      <c r="F14" s="16">
        <v>0.22222222222222199</v>
      </c>
      <c r="G14" s="16">
        <v>0.23015873015873001</v>
      </c>
      <c r="H14" s="16"/>
      <c r="I14" s="16">
        <v>0.19565217391304299</v>
      </c>
      <c r="J14" s="16">
        <v>0.23015873015873001</v>
      </c>
      <c r="K14" s="16"/>
      <c r="L14" s="16">
        <v>0.161764705882353</v>
      </c>
      <c r="M14" s="16">
        <v>0.265625</v>
      </c>
      <c r="N14" s="16"/>
      <c r="O14" s="16">
        <v>0.198630136986301</v>
      </c>
      <c r="P14" s="16">
        <v>0.22881355932203401</v>
      </c>
    </row>
    <row r="15" spans="2:16" x14ac:dyDescent="0.35">
      <c r="B15" s="17" t="s">
        <v>98</v>
      </c>
      <c r="C15" s="16">
        <v>0.200757575757576</v>
      </c>
      <c r="D15" s="16">
        <v>0.13043478260869601</v>
      </c>
      <c r="E15" s="16">
        <v>0.14893617021276601</v>
      </c>
      <c r="F15" s="16">
        <v>0.24444444444444399</v>
      </c>
      <c r="G15" s="16">
        <v>0.23015873015873001</v>
      </c>
      <c r="H15" s="16"/>
      <c r="I15" s="16">
        <v>0.173913043478261</v>
      </c>
      <c r="J15" s="16">
        <v>0.23015873015873001</v>
      </c>
      <c r="K15" s="16"/>
      <c r="L15" s="16">
        <v>0.23529411764705899</v>
      </c>
      <c r="M15" s="16">
        <v>0.1640625</v>
      </c>
      <c r="N15" s="16"/>
      <c r="O15" s="16">
        <v>0.20547945205479501</v>
      </c>
      <c r="P15" s="16">
        <v>0.194915254237288</v>
      </c>
    </row>
    <row r="16" spans="2:16" x14ac:dyDescent="0.35">
      <c r="B16" s="17" t="s">
        <v>99</v>
      </c>
      <c r="C16" s="16">
        <v>0.12878787878787901</v>
      </c>
      <c r="D16" s="16">
        <v>0</v>
      </c>
      <c r="E16" s="16">
        <v>0.12765957446808501</v>
      </c>
      <c r="F16" s="16">
        <v>0.133333333333333</v>
      </c>
      <c r="G16" s="16">
        <v>0.17460317460317501</v>
      </c>
      <c r="H16" s="16"/>
      <c r="I16" s="16">
        <v>8.6956521739130405E-2</v>
      </c>
      <c r="J16" s="16">
        <v>0.17460317460317501</v>
      </c>
      <c r="K16" s="16"/>
      <c r="L16" s="16">
        <v>0.16911764705882401</v>
      </c>
      <c r="M16" s="16">
        <v>8.59375E-2</v>
      </c>
      <c r="N16" s="16"/>
      <c r="O16" s="16">
        <v>0.13013698630136999</v>
      </c>
      <c r="P16" s="16">
        <v>0.12711864406779699</v>
      </c>
    </row>
    <row r="17" spans="2:16" x14ac:dyDescent="0.35">
      <c r="B17" s="17" t="s">
        <v>100</v>
      </c>
      <c r="C17" s="16">
        <v>0.12878787878787901</v>
      </c>
      <c r="D17" s="16">
        <v>6.5217391304347797E-2</v>
      </c>
      <c r="E17" s="16">
        <v>0.10638297872340401</v>
      </c>
      <c r="F17" s="16">
        <v>0.155555555555556</v>
      </c>
      <c r="G17" s="16">
        <v>0.15079365079365101</v>
      </c>
      <c r="H17" s="16"/>
      <c r="I17" s="16">
        <v>0.108695652173913</v>
      </c>
      <c r="J17" s="16">
        <v>0.15079365079365101</v>
      </c>
      <c r="K17" s="16"/>
      <c r="L17" s="16">
        <v>0.13235294117647101</v>
      </c>
      <c r="M17" s="16">
        <v>0.125</v>
      </c>
      <c r="N17" s="16"/>
      <c r="O17" s="16">
        <v>0.14383561643835599</v>
      </c>
      <c r="P17" s="16">
        <v>0.110169491525424</v>
      </c>
    </row>
    <row r="18" spans="2:16" x14ac:dyDescent="0.35">
      <c r="B18" s="17" t="s">
        <v>77</v>
      </c>
      <c r="C18" s="18">
        <v>3.4090909090909102E-2</v>
      </c>
      <c r="D18" s="18">
        <v>0.173913043478261</v>
      </c>
      <c r="E18" s="18">
        <v>0</v>
      </c>
      <c r="F18" s="18">
        <v>2.2222222222222199E-2</v>
      </c>
      <c r="G18" s="18">
        <v>0</v>
      </c>
      <c r="H18" s="18"/>
      <c r="I18" s="18">
        <v>6.5217391304347797E-2</v>
      </c>
      <c r="J18" s="18">
        <v>0</v>
      </c>
      <c r="K18" s="18"/>
      <c r="L18" s="18">
        <v>2.9411764705882401E-2</v>
      </c>
      <c r="M18" s="18">
        <v>3.90625E-2</v>
      </c>
      <c r="N18" s="18"/>
      <c r="O18" s="18">
        <v>4.1095890410958902E-2</v>
      </c>
      <c r="P18" s="18">
        <v>2.5423728813559299E-2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105</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1.8939393939393898E-2</v>
      </c>
      <c r="D8" s="16">
        <v>2.1739130434782601E-2</v>
      </c>
      <c r="E8" s="16">
        <v>2.1276595744680899E-2</v>
      </c>
      <c r="F8" s="16">
        <v>2.2222222222222199E-2</v>
      </c>
      <c r="G8" s="16">
        <v>1.58730158730159E-2</v>
      </c>
      <c r="H8" s="16"/>
      <c r="I8" s="16">
        <v>2.1739130434782601E-2</v>
      </c>
      <c r="J8" s="16">
        <v>1.58730158730159E-2</v>
      </c>
      <c r="K8" s="16"/>
      <c r="L8" s="16">
        <v>1.4705882352941201E-2</v>
      </c>
      <c r="M8" s="16">
        <v>2.34375E-2</v>
      </c>
      <c r="N8" s="16"/>
      <c r="O8" s="16">
        <v>6.8493150684931503E-3</v>
      </c>
      <c r="P8" s="16">
        <v>3.3898305084745797E-2</v>
      </c>
    </row>
    <row r="9" spans="2:16" x14ac:dyDescent="0.35">
      <c r="B9" s="17" t="s">
        <v>92</v>
      </c>
      <c r="C9" s="16">
        <v>1.8939393939393898E-2</v>
      </c>
      <c r="D9" s="16">
        <v>2.1739130434782601E-2</v>
      </c>
      <c r="E9" s="16">
        <v>6.3829787234042507E-2</v>
      </c>
      <c r="F9" s="16">
        <v>2.2222222222222199E-2</v>
      </c>
      <c r="G9" s="16">
        <v>0</v>
      </c>
      <c r="H9" s="16"/>
      <c r="I9" s="16">
        <v>3.6231884057971002E-2</v>
      </c>
      <c r="J9" s="16">
        <v>0</v>
      </c>
      <c r="K9" s="16"/>
      <c r="L9" s="16">
        <v>2.2058823529411801E-2</v>
      </c>
      <c r="M9" s="16">
        <v>1.5625E-2</v>
      </c>
      <c r="N9" s="16"/>
      <c r="O9" s="16">
        <v>1.3698630136986301E-2</v>
      </c>
      <c r="P9" s="16">
        <v>2.5423728813559299E-2</v>
      </c>
    </row>
    <row r="10" spans="2:16" x14ac:dyDescent="0.35">
      <c r="B10" s="17" t="s">
        <v>93</v>
      </c>
      <c r="C10" s="16">
        <v>3.4090909090909102E-2</v>
      </c>
      <c r="D10" s="16">
        <v>6.5217391304347797E-2</v>
      </c>
      <c r="E10" s="16">
        <v>6.3829787234042507E-2</v>
      </c>
      <c r="F10" s="16">
        <v>2.2222222222222199E-2</v>
      </c>
      <c r="G10" s="16">
        <v>1.58730158730159E-2</v>
      </c>
      <c r="H10" s="16"/>
      <c r="I10" s="16">
        <v>5.0724637681159403E-2</v>
      </c>
      <c r="J10" s="16">
        <v>1.58730158730159E-2</v>
      </c>
      <c r="K10" s="16"/>
      <c r="L10" s="16">
        <v>1.4705882352941201E-2</v>
      </c>
      <c r="M10" s="16">
        <v>5.46875E-2</v>
      </c>
      <c r="N10" s="16"/>
      <c r="O10" s="16">
        <v>2.7397260273972601E-2</v>
      </c>
      <c r="P10" s="16">
        <v>4.2372881355932202E-2</v>
      </c>
    </row>
    <row r="11" spans="2:16" x14ac:dyDescent="0.35">
      <c r="B11" s="17" t="s">
        <v>94</v>
      </c>
      <c r="C11" s="16">
        <v>5.3030303030302997E-2</v>
      </c>
      <c r="D11" s="16">
        <v>0.108695652173913</v>
      </c>
      <c r="E11" s="16">
        <v>4.2553191489361701E-2</v>
      </c>
      <c r="F11" s="16">
        <v>2.2222222222222199E-2</v>
      </c>
      <c r="G11" s="16">
        <v>4.7619047619047603E-2</v>
      </c>
      <c r="H11" s="16"/>
      <c r="I11" s="16">
        <v>5.7971014492753603E-2</v>
      </c>
      <c r="J11" s="16">
        <v>4.7619047619047603E-2</v>
      </c>
      <c r="K11" s="16"/>
      <c r="L11" s="16">
        <v>4.4117647058823498E-2</v>
      </c>
      <c r="M11" s="16">
        <v>6.25E-2</v>
      </c>
      <c r="N11" s="16"/>
      <c r="O11" s="16">
        <v>6.8493150684931503E-2</v>
      </c>
      <c r="P11" s="16">
        <v>3.3898305084745797E-2</v>
      </c>
    </row>
    <row r="12" spans="2:16" x14ac:dyDescent="0.35">
      <c r="B12" s="17" t="s">
        <v>95</v>
      </c>
      <c r="C12" s="16">
        <v>7.9545454545454503E-2</v>
      </c>
      <c r="D12" s="16">
        <v>0.15217391304347799</v>
      </c>
      <c r="E12" s="16">
        <v>8.5106382978723402E-2</v>
      </c>
      <c r="F12" s="16">
        <v>0.11111111111111099</v>
      </c>
      <c r="G12" s="16">
        <v>3.9682539682539701E-2</v>
      </c>
      <c r="H12" s="16"/>
      <c r="I12" s="16">
        <v>0.115942028985507</v>
      </c>
      <c r="J12" s="16">
        <v>3.9682539682539701E-2</v>
      </c>
      <c r="K12" s="16"/>
      <c r="L12" s="16">
        <v>8.0882352941176502E-2</v>
      </c>
      <c r="M12" s="16">
        <v>7.8125E-2</v>
      </c>
      <c r="N12" s="16"/>
      <c r="O12" s="16">
        <v>7.5342465753424695E-2</v>
      </c>
      <c r="P12" s="16">
        <v>8.4745762711864403E-2</v>
      </c>
    </row>
    <row r="13" spans="2:16" x14ac:dyDescent="0.35">
      <c r="B13" s="17" t="s">
        <v>96</v>
      </c>
      <c r="C13" s="16">
        <v>0.13636363636363599</v>
      </c>
      <c r="D13" s="16">
        <v>0.13043478260869601</v>
      </c>
      <c r="E13" s="16">
        <v>8.5106382978723402E-2</v>
      </c>
      <c r="F13" s="16">
        <v>0.155555555555556</v>
      </c>
      <c r="G13" s="16">
        <v>0.15079365079365101</v>
      </c>
      <c r="H13" s="16"/>
      <c r="I13" s="16">
        <v>0.123188405797101</v>
      </c>
      <c r="J13" s="16">
        <v>0.15079365079365101</v>
      </c>
      <c r="K13" s="16"/>
      <c r="L13" s="16">
        <v>0.161764705882353</v>
      </c>
      <c r="M13" s="16">
        <v>0.109375</v>
      </c>
      <c r="N13" s="16"/>
      <c r="O13" s="16">
        <v>0.102739726027397</v>
      </c>
      <c r="P13" s="16">
        <v>0.177966101694915</v>
      </c>
    </row>
    <row r="14" spans="2:16" x14ac:dyDescent="0.35">
      <c r="B14" s="17" t="s">
        <v>97</v>
      </c>
      <c r="C14" s="16">
        <v>0.189393939393939</v>
      </c>
      <c r="D14" s="16">
        <v>0.15217391304347799</v>
      </c>
      <c r="E14" s="16">
        <v>0.23404255319148901</v>
      </c>
      <c r="F14" s="16">
        <v>4.4444444444444398E-2</v>
      </c>
      <c r="G14" s="16">
        <v>0.238095238095238</v>
      </c>
      <c r="H14" s="16"/>
      <c r="I14" s="16">
        <v>0.14492753623188401</v>
      </c>
      <c r="J14" s="16">
        <v>0.238095238095238</v>
      </c>
      <c r="K14" s="16"/>
      <c r="L14" s="16">
        <v>0.161764705882353</v>
      </c>
      <c r="M14" s="16">
        <v>0.21875</v>
      </c>
      <c r="N14" s="16"/>
      <c r="O14" s="16">
        <v>0.17123287671232901</v>
      </c>
      <c r="P14" s="16">
        <v>0.21186440677966101</v>
      </c>
    </row>
    <row r="15" spans="2:16" x14ac:dyDescent="0.35">
      <c r="B15" s="17" t="s">
        <v>98</v>
      </c>
      <c r="C15" s="16">
        <v>0.170454545454545</v>
      </c>
      <c r="D15" s="16">
        <v>8.6956521739130405E-2</v>
      </c>
      <c r="E15" s="16">
        <v>0.21276595744680901</v>
      </c>
      <c r="F15" s="16">
        <v>0.28888888888888897</v>
      </c>
      <c r="G15" s="16">
        <v>0.14285714285714299</v>
      </c>
      <c r="H15" s="16"/>
      <c r="I15" s="16">
        <v>0.19565217391304299</v>
      </c>
      <c r="J15" s="16">
        <v>0.14285714285714299</v>
      </c>
      <c r="K15" s="16"/>
      <c r="L15" s="16">
        <v>0.183823529411765</v>
      </c>
      <c r="M15" s="16">
        <v>0.15625</v>
      </c>
      <c r="N15" s="16"/>
      <c r="O15" s="16">
        <v>0.184931506849315</v>
      </c>
      <c r="P15" s="16">
        <v>0.152542372881356</v>
      </c>
    </row>
    <row r="16" spans="2:16" x14ac:dyDescent="0.35">
      <c r="B16" s="17" t="s">
        <v>99</v>
      </c>
      <c r="C16" s="16">
        <v>0.12878787878787901</v>
      </c>
      <c r="D16" s="16">
        <v>4.3478260869565202E-2</v>
      </c>
      <c r="E16" s="16">
        <v>0.10638297872340401</v>
      </c>
      <c r="F16" s="16">
        <v>0.155555555555556</v>
      </c>
      <c r="G16" s="16">
        <v>0.158730158730159</v>
      </c>
      <c r="H16" s="16"/>
      <c r="I16" s="16">
        <v>0.101449275362319</v>
      </c>
      <c r="J16" s="16">
        <v>0.158730158730159</v>
      </c>
      <c r="K16" s="16"/>
      <c r="L16" s="16">
        <v>0.16911764705882401</v>
      </c>
      <c r="M16" s="16">
        <v>8.59375E-2</v>
      </c>
      <c r="N16" s="16"/>
      <c r="O16" s="16">
        <v>0.123287671232877</v>
      </c>
      <c r="P16" s="16">
        <v>0.13559322033898299</v>
      </c>
    </row>
    <row r="17" spans="2:16" x14ac:dyDescent="0.35">
      <c r="B17" s="17" t="s">
        <v>100</v>
      </c>
      <c r="C17" s="16">
        <v>0.13636363636363599</v>
      </c>
      <c r="D17" s="16">
        <v>4.3478260869565202E-2</v>
      </c>
      <c r="E17" s="16">
        <v>8.5106382978723402E-2</v>
      </c>
      <c r="F17" s="16">
        <v>0.133333333333333</v>
      </c>
      <c r="G17" s="16">
        <v>0.19047619047618999</v>
      </c>
      <c r="H17" s="16"/>
      <c r="I17" s="16">
        <v>8.6956521739130405E-2</v>
      </c>
      <c r="J17" s="16">
        <v>0.19047619047618999</v>
      </c>
      <c r="K17" s="16"/>
      <c r="L17" s="16">
        <v>0.11764705882352899</v>
      </c>
      <c r="M17" s="16">
        <v>0.15625</v>
      </c>
      <c r="N17" s="16"/>
      <c r="O17" s="16">
        <v>0.184931506849315</v>
      </c>
      <c r="P17" s="16">
        <v>7.6271186440677999E-2</v>
      </c>
    </row>
    <row r="18" spans="2:16" x14ac:dyDescent="0.35">
      <c r="B18" s="17" t="s">
        <v>77</v>
      </c>
      <c r="C18" s="18">
        <v>3.4090909090909102E-2</v>
      </c>
      <c r="D18" s="18">
        <v>0.173913043478261</v>
      </c>
      <c r="E18" s="18">
        <v>0</v>
      </c>
      <c r="F18" s="18">
        <v>2.2222222222222199E-2</v>
      </c>
      <c r="G18" s="18">
        <v>0</v>
      </c>
      <c r="H18" s="18"/>
      <c r="I18" s="18">
        <v>6.5217391304347797E-2</v>
      </c>
      <c r="J18" s="18">
        <v>0</v>
      </c>
      <c r="K18" s="18"/>
      <c r="L18" s="18">
        <v>2.9411764705882401E-2</v>
      </c>
      <c r="M18" s="18">
        <v>3.90625E-2</v>
      </c>
      <c r="N18" s="18"/>
      <c r="O18" s="18">
        <v>4.1095890410958902E-2</v>
      </c>
      <c r="P18" s="18">
        <v>2.5423728813559299E-2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106</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3.03030303030303E-2</v>
      </c>
      <c r="D8" s="16">
        <v>6.5217391304347797E-2</v>
      </c>
      <c r="E8" s="16">
        <v>6.3829787234042507E-2</v>
      </c>
      <c r="F8" s="16">
        <v>2.2222222222222199E-2</v>
      </c>
      <c r="G8" s="16">
        <v>7.9365079365079395E-3</v>
      </c>
      <c r="H8" s="16"/>
      <c r="I8" s="16">
        <v>5.0724637681159403E-2</v>
      </c>
      <c r="J8" s="16">
        <v>7.9365079365079395E-3</v>
      </c>
      <c r="K8" s="16"/>
      <c r="L8" s="16">
        <v>2.9411764705882401E-2</v>
      </c>
      <c r="M8" s="16">
        <v>3.125E-2</v>
      </c>
      <c r="N8" s="16"/>
      <c r="O8" s="16">
        <v>2.0547945205479499E-2</v>
      </c>
      <c r="P8" s="16">
        <v>4.2372881355932202E-2</v>
      </c>
    </row>
    <row r="9" spans="2:16" x14ac:dyDescent="0.35">
      <c r="B9" s="17" t="s">
        <v>92</v>
      </c>
      <c r="C9" s="16">
        <v>4.1666666666666699E-2</v>
      </c>
      <c r="D9" s="16">
        <v>6.5217391304347797E-2</v>
      </c>
      <c r="E9" s="16">
        <v>4.2553191489361701E-2</v>
      </c>
      <c r="F9" s="16">
        <v>2.2222222222222199E-2</v>
      </c>
      <c r="G9" s="16">
        <v>3.9682539682539701E-2</v>
      </c>
      <c r="H9" s="16"/>
      <c r="I9" s="16">
        <v>4.3478260869565202E-2</v>
      </c>
      <c r="J9" s="16">
        <v>3.9682539682539701E-2</v>
      </c>
      <c r="K9" s="16"/>
      <c r="L9" s="16">
        <v>2.9411764705882401E-2</v>
      </c>
      <c r="M9" s="16">
        <v>5.46875E-2</v>
      </c>
      <c r="N9" s="16"/>
      <c r="O9" s="16">
        <v>4.1095890410958902E-2</v>
      </c>
      <c r="P9" s="16">
        <v>4.2372881355932202E-2</v>
      </c>
    </row>
    <row r="10" spans="2:16" x14ac:dyDescent="0.35">
      <c r="B10" s="17" t="s">
        <v>93</v>
      </c>
      <c r="C10" s="16">
        <v>6.0606060606060601E-2</v>
      </c>
      <c r="D10" s="16">
        <v>0.15217391304347799</v>
      </c>
      <c r="E10" s="16">
        <v>8.5106382978723402E-2</v>
      </c>
      <c r="F10" s="16">
        <v>4.4444444444444398E-2</v>
      </c>
      <c r="G10" s="16">
        <v>2.3809523809523801E-2</v>
      </c>
      <c r="H10" s="16"/>
      <c r="I10" s="16">
        <v>9.4202898550724598E-2</v>
      </c>
      <c r="J10" s="16">
        <v>2.3809523809523801E-2</v>
      </c>
      <c r="K10" s="16"/>
      <c r="L10" s="16">
        <v>4.4117647058823498E-2</v>
      </c>
      <c r="M10" s="16">
        <v>7.8125E-2</v>
      </c>
      <c r="N10" s="16"/>
      <c r="O10" s="16">
        <v>5.4794520547945202E-2</v>
      </c>
      <c r="P10" s="16">
        <v>6.7796610169491497E-2</v>
      </c>
    </row>
    <row r="11" spans="2:16" x14ac:dyDescent="0.35">
      <c r="B11" s="17" t="s">
        <v>94</v>
      </c>
      <c r="C11" s="16">
        <v>6.0606060606060601E-2</v>
      </c>
      <c r="D11" s="16">
        <v>0.108695652173913</v>
      </c>
      <c r="E11" s="16">
        <v>4.2553191489361701E-2</v>
      </c>
      <c r="F11" s="16">
        <v>6.6666666666666693E-2</v>
      </c>
      <c r="G11" s="16">
        <v>4.7619047619047603E-2</v>
      </c>
      <c r="H11" s="16"/>
      <c r="I11" s="16">
        <v>7.2463768115942004E-2</v>
      </c>
      <c r="J11" s="16">
        <v>4.7619047619047603E-2</v>
      </c>
      <c r="K11" s="16"/>
      <c r="L11" s="16">
        <v>5.8823529411764698E-2</v>
      </c>
      <c r="M11" s="16">
        <v>6.25E-2</v>
      </c>
      <c r="N11" s="16"/>
      <c r="O11" s="16">
        <v>5.4794520547945202E-2</v>
      </c>
      <c r="P11" s="16">
        <v>6.7796610169491497E-2</v>
      </c>
    </row>
    <row r="12" spans="2:16" x14ac:dyDescent="0.35">
      <c r="B12" s="17" t="s">
        <v>95</v>
      </c>
      <c r="C12" s="16">
        <v>9.0909090909090898E-2</v>
      </c>
      <c r="D12" s="16">
        <v>2.1739130434782601E-2</v>
      </c>
      <c r="E12" s="16">
        <v>0.10638297872340401</v>
      </c>
      <c r="F12" s="16">
        <v>8.8888888888888906E-2</v>
      </c>
      <c r="G12" s="16">
        <v>0.11111111111111099</v>
      </c>
      <c r="H12" s="16"/>
      <c r="I12" s="16">
        <v>7.2463768115942004E-2</v>
      </c>
      <c r="J12" s="16">
        <v>0.11111111111111099</v>
      </c>
      <c r="K12" s="16"/>
      <c r="L12" s="16">
        <v>9.5588235294117599E-2</v>
      </c>
      <c r="M12" s="16">
        <v>8.59375E-2</v>
      </c>
      <c r="N12" s="16"/>
      <c r="O12" s="16">
        <v>9.5890410958904104E-2</v>
      </c>
      <c r="P12" s="16">
        <v>8.4745762711864403E-2</v>
      </c>
    </row>
    <row r="13" spans="2:16" x14ac:dyDescent="0.35">
      <c r="B13" s="17" t="s">
        <v>96</v>
      </c>
      <c r="C13" s="16">
        <v>0.13636363636363599</v>
      </c>
      <c r="D13" s="16">
        <v>0.13043478260869601</v>
      </c>
      <c r="E13" s="16">
        <v>0.170212765957447</v>
      </c>
      <c r="F13" s="16">
        <v>0.133333333333333</v>
      </c>
      <c r="G13" s="16">
        <v>0.126984126984127</v>
      </c>
      <c r="H13" s="16"/>
      <c r="I13" s="16">
        <v>0.14492753623188401</v>
      </c>
      <c r="J13" s="16">
        <v>0.126984126984127</v>
      </c>
      <c r="K13" s="16"/>
      <c r="L13" s="16">
        <v>0.14705882352941199</v>
      </c>
      <c r="M13" s="16">
        <v>0.125</v>
      </c>
      <c r="N13" s="16"/>
      <c r="O13" s="16">
        <v>0.13013698630136999</v>
      </c>
      <c r="P13" s="16">
        <v>0.144067796610169</v>
      </c>
    </row>
    <row r="14" spans="2:16" x14ac:dyDescent="0.35">
      <c r="B14" s="17" t="s">
        <v>97</v>
      </c>
      <c r="C14" s="16">
        <v>0.14393939393939401</v>
      </c>
      <c r="D14" s="16">
        <v>8.6956521739130405E-2</v>
      </c>
      <c r="E14" s="16">
        <v>8.5106382978723402E-2</v>
      </c>
      <c r="F14" s="16">
        <v>0.155555555555556</v>
      </c>
      <c r="G14" s="16">
        <v>0.182539682539683</v>
      </c>
      <c r="H14" s="16"/>
      <c r="I14" s="16">
        <v>0.108695652173913</v>
      </c>
      <c r="J14" s="16">
        <v>0.182539682539683</v>
      </c>
      <c r="K14" s="16"/>
      <c r="L14" s="16">
        <v>0.154411764705882</v>
      </c>
      <c r="M14" s="16">
        <v>0.1328125</v>
      </c>
      <c r="N14" s="16"/>
      <c r="O14" s="16">
        <v>0.13698630136986301</v>
      </c>
      <c r="P14" s="16">
        <v>0.152542372881356</v>
      </c>
    </row>
    <row r="15" spans="2:16" x14ac:dyDescent="0.35">
      <c r="B15" s="17" t="s">
        <v>98</v>
      </c>
      <c r="C15" s="16">
        <v>0.14772727272727301</v>
      </c>
      <c r="D15" s="16">
        <v>0.108695652173913</v>
      </c>
      <c r="E15" s="16">
        <v>0.170212765957447</v>
      </c>
      <c r="F15" s="16">
        <v>8.8888888888888906E-2</v>
      </c>
      <c r="G15" s="16">
        <v>0.17460317460317501</v>
      </c>
      <c r="H15" s="16"/>
      <c r="I15" s="16">
        <v>0.123188405797101</v>
      </c>
      <c r="J15" s="16">
        <v>0.17460317460317501</v>
      </c>
      <c r="K15" s="16"/>
      <c r="L15" s="16">
        <v>0.154411764705882</v>
      </c>
      <c r="M15" s="16">
        <v>0.140625</v>
      </c>
      <c r="N15" s="16"/>
      <c r="O15" s="16">
        <v>0.150684931506849</v>
      </c>
      <c r="P15" s="16">
        <v>0.144067796610169</v>
      </c>
    </row>
    <row r="16" spans="2:16" x14ac:dyDescent="0.35">
      <c r="B16" s="17" t="s">
        <v>99</v>
      </c>
      <c r="C16" s="16">
        <v>0.12878787878787901</v>
      </c>
      <c r="D16" s="16">
        <v>2.1739130434782601E-2</v>
      </c>
      <c r="E16" s="16">
        <v>0.12765957446808501</v>
      </c>
      <c r="F16" s="16">
        <v>0.11111111111111099</v>
      </c>
      <c r="G16" s="16">
        <v>0.17460317460317501</v>
      </c>
      <c r="H16" s="16"/>
      <c r="I16" s="16">
        <v>8.6956521739130405E-2</v>
      </c>
      <c r="J16" s="16">
        <v>0.17460317460317501</v>
      </c>
      <c r="K16" s="16"/>
      <c r="L16" s="16">
        <v>0.14705882352941199</v>
      </c>
      <c r="M16" s="16">
        <v>0.109375</v>
      </c>
      <c r="N16" s="16"/>
      <c r="O16" s="16">
        <v>0.13013698630136999</v>
      </c>
      <c r="P16" s="16">
        <v>0.12711864406779699</v>
      </c>
    </row>
    <row r="17" spans="2:16" x14ac:dyDescent="0.35">
      <c r="B17" s="17" t="s">
        <v>100</v>
      </c>
      <c r="C17" s="16">
        <v>0.109848484848485</v>
      </c>
      <c r="D17" s="16">
        <v>4.3478260869565202E-2</v>
      </c>
      <c r="E17" s="16">
        <v>6.3829787234042507E-2</v>
      </c>
      <c r="F17" s="16">
        <v>0.22222222222222199</v>
      </c>
      <c r="G17" s="16">
        <v>0.11111111111111099</v>
      </c>
      <c r="H17" s="16"/>
      <c r="I17" s="16">
        <v>0.108695652173913</v>
      </c>
      <c r="J17" s="16">
        <v>0.11111111111111099</v>
      </c>
      <c r="K17" s="16"/>
      <c r="L17" s="16">
        <v>8.0882352941176502E-2</v>
      </c>
      <c r="M17" s="16">
        <v>0.140625</v>
      </c>
      <c r="N17" s="16"/>
      <c r="O17" s="16">
        <v>0.13013698630136999</v>
      </c>
      <c r="P17" s="16">
        <v>8.4745762711864403E-2</v>
      </c>
    </row>
    <row r="18" spans="2:16" x14ac:dyDescent="0.35">
      <c r="B18" s="17" t="s">
        <v>77</v>
      </c>
      <c r="C18" s="18">
        <v>4.9242424242424199E-2</v>
      </c>
      <c r="D18" s="18">
        <v>0.19565217391304299</v>
      </c>
      <c r="E18" s="18">
        <v>4.2553191489361701E-2</v>
      </c>
      <c r="F18" s="18">
        <v>4.4444444444444398E-2</v>
      </c>
      <c r="G18" s="18">
        <v>0</v>
      </c>
      <c r="H18" s="18"/>
      <c r="I18" s="18">
        <v>9.4202898550724598E-2</v>
      </c>
      <c r="J18" s="18">
        <v>0</v>
      </c>
      <c r="K18" s="18"/>
      <c r="L18" s="18">
        <v>5.8823529411764698E-2</v>
      </c>
      <c r="M18" s="18">
        <v>3.90625E-2</v>
      </c>
      <c r="N18" s="18"/>
      <c r="O18" s="18">
        <v>5.4794520547945202E-2</v>
      </c>
      <c r="P18" s="18">
        <v>4.2372881355932202E-2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107</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0</v>
      </c>
      <c r="D8" s="16">
        <v>0</v>
      </c>
      <c r="E8" s="16">
        <v>0</v>
      </c>
      <c r="F8" s="16">
        <v>0</v>
      </c>
      <c r="G8" s="16">
        <v>0</v>
      </c>
      <c r="H8" s="16"/>
      <c r="I8" s="16">
        <v>0</v>
      </c>
      <c r="J8" s="16">
        <v>0</v>
      </c>
      <c r="K8" s="16"/>
      <c r="L8" s="16">
        <v>0</v>
      </c>
      <c r="M8" s="16">
        <v>0</v>
      </c>
      <c r="N8" s="16"/>
      <c r="O8" s="16">
        <v>0</v>
      </c>
      <c r="P8" s="16">
        <v>0</v>
      </c>
    </row>
    <row r="9" spans="2:16" x14ac:dyDescent="0.35">
      <c r="B9" s="17" t="s">
        <v>92</v>
      </c>
      <c r="C9" s="16">
        <v>3.7878787878787902E-3</v>
      </c>
      <c r="D9" s="16">
        <v>0</v>
      </c>
      <c r="E9" s="16">
        <v>0</v>
      </c>
      <c r="F9" s="16">
        <v>2.2222222222222199E-2</v>
      </c>
      <c r="G9" s="16">
        <v>0</v>
      </c>
      <c r="H9" s="16"/>
      <c r="I9" s="16">
        <v>7.2463768115942004E-3</v>
      </c>
      <c r="J9" s="16">
        <v>0</v>
      </c>
      <c r="K9" s="16"/>
      <c r="L9" s="16">
        <v>7.3529411764705899E-3</v>
      </c>
      <c r="M9" s="16">
        <v>0</v>
      </c>
      <c r="N9" s="16"/>
      <c r="O9" s="16">
        <v>6.8493150684931503E-3</v>
      </c>
      <c r="P9" s="16">
        <v>0</v>
      </c>
    </row>
    <row r="10" spans="2:16" x14ac:dyDescent="0.35">
      <c r="B10" s="17" t="s">
        <v>93</v>
      </c>
      <c r="C10" s="16">
        <v>2.27272727272727E-2</v>
      </c>
      <c r="D10" s="16">
        <v>6.5217391304347797E-2</v>
      </c>
      <c r="E10" s="16">
        <v>2.1276595744680899E-2</v>
      </c>
      <c r="F10" s="16">
        <v>2.2222222222222199E-2</v>
      </c>
      <c r="G10" s="16">
        <v>7.9365079365079395E-3</v>
      </c>
      <c r="H10" s="16"/>
      <c r="I10" s="16">
        <v>3.6231884057971002E-2</v>
      </c>
      <c r="J10" s="16">
        <v>7.9365079365079395E-3</v>
      </c>
      <c r="K10" s="16"/>
      <c r="L10" s="16">
        <v>2.2058823529411801E-2</v>
      </c>
      <c r="M10" s="16">
        <v>2.34375E-2</v>
      </c>
      <c r="N10" s="16"/>
      <c r="O10" s="16">
        <v>2.7397260273972601E-2</v>
      </c>
      <c r="P10" s="16">
        <v>1.6949152542372899E-2</v>
      </c>
    </row>
    <row r="11" spans="2:16" x14ac:dyDescent="0.35">
      <c r="B11" s="17" t="s">
        <v>94</v>
      </c>
      <c r="C11" s="16">
        <v>5.3030303030302997E-2</v>
      </c>
      <c r="D11" s="16">
        <v>4.3478260869565202E-2</v>
      </c>
      <c r="E11" s="16">
        <v>0.10638297872340401</v>
      </c>
      <c r="F11" s="16">
        <v>0.11111111111111099</v>
      </c>
      <c r="G11" s="16">
        <v>1.58730158730159E-2</v>
      </c>
      <c r="H11" s="16"/>
      <c r="I11" s="16">
        <v>8.6956521739130405E-2</v>
      </c>
      <c r="J11" s="16">
        <v>1.58730158730159E-2</v>
      </c>
      <c r="K11" s="16"/>
      <c r="L11" s="16">
        <v>5.8823529411764698E-2</v>
      </c>
      <c r="M11" s="16">
        <v>4.6875E-2</v>
      </c>
      <c r="N11" s="16"/>
      <c r="O11" s="16">
        <v>5.4794520547945202E-2</v>
      </c>
      <c r="P11" s="16">
        <v>5.0847457627118599E-2</v>
      </c>
    </row>
    <row r="12" spans="2:16" x14ac:dyDescent="0.35">
      <c r="B12" s="17" t="s">
        <v>95</v>
      </c>
      <c r="C12" s="16">
        <v>6.0606060606060601E-2</v>
      </c>
      <c r="D12" s="16">
        <v>8.6956521739130405E-2</v>
      </c>
      <c r="E12" s="16">
        <v>0.10638297872340401</v>
      </c>
      <c r="F12" s="16">
        <v>0</v>
      </c>
      <c r="G12" s="16">
        <v>5.5555555555555601E-2</v>
      </c>
      <c r="H12" s="16"/>
      <c r="I12" s="16">
        <v>6.5217391304347797E-2</v>
      </c>
      <c r="J12" s="16">
        <v>5.5555555555555601E-2</v>
      </c>
      <c r="K12" s="16"/>
      <c r="L12" s="16">
        <v>6.6176470588235295E-2</v>
      </c>
      <c r="M12" s="16">
        <v>5.46875E-2</v>
      </c>
      <c r="N12" s="16"/>
      <c r="O12" s="16">
        <v>6.1643835616438401E-2</v>
      </c>
      <c r="P12" s="16">
        <v>5.93220338983051E-2</v>
      </c>
    </row>
    <row r="13" spans="2:16" x14ac:dyDescent="0.35">
      <c r="B13" s="17" t="s">
        <v>96</v>
      </c>
      <c r="C13" s="16">
        <v>0.10606060606060599</v>
      </c>
      <c r="D13" s="16">
        <v>0.15217391304347799</v>
      </c>
      <c r="E13" s="16">
        <v>0.10638297872340401</v>
      </c>
      <c r="F13" s="16">
        <v>8.8888888888888906E-2</v>
      </c>
      <c r="G13" s="16">
        <v>9.5238095238095205E-2</v>
      </c>
      <c r="H13" s="16"/>
      <c r="I13" s="16">
        <v>0.115942028985507</v>
      </c>
      <c r="J13" s="16">
        <v>9.5238095238095205E-2</v>
      </c>
      <c r="K13" s="16"/>
      <c r="L13" s="16">
        <v>9.5588235294117599E-2</v>
      </c>
      <c r="M13" s="16">
        <v>0.1171875</v>
      </c>
      <c r="N13" s="16"/>
      <c r="O13" s="16">
        <v>8.9041095890410996E-2</v>
      </c>
      <c r="P13" s="16">
        <v>0.12711864406779699</v>
      </c>
    </row>
    <row r="14" spans="2:16" x14ac:dyDescent="0.35">
      <c r="B14" s="17" t="s">
        <v>97</v>
      </c>
      <c r="C14" s="16">
        <v>0.16287878787878801</v>
      </c>
      <c r="D14" s="16">
        <v>0.15217391304347799</v>
      </c>
      <c r="E14" s="16">
        <v>0.170212765957447</v>
      </c>
      <c r="F14" s="16">
        <v>8.8888888888888906E-2</v>
      </c>
      <c r="G14" s="16">
        <v>0.19047619047618999</v>
      </c>
      <c r="H14" s="16"/>
      <c r="I14" s="16">
        <v>0.13768115942028999</v>
      </c>
      <c r="J14" s="16">
        <v>0.19047619047618999</v>
      </c>
      <c r="K14" s="16"/>
      <c r="L14" s="16">
        <v>0.14705882352941199</v>
      </c>
      <c r="M14" s="16">
        <v>0.1796875</v>
      </c>
      <c r="N14" s="16"/>
      <c r="O14" s="16">
        <v>0.150684931506849</v>
      </c>
      <c r="P14" s="16">
        <v>0.177966101694915</v>
      </c>
    </row>
    <row r="15" spans="2:16" x14ac:dyDescent="0.35">
      <c r="B15" s="17" t="s">
        <v>98</v>
      </c>
      <c r="C15" s="16">
        <v>0.234848484848485</v>
      </c>
      <c r="D15" s="16">
        <v>0.15217391304347799</v>
      </c>
      <c r="E15" s="16">
        <v>0.14893617021276601</v>
      </c>
      <c r="F15" s="16">
        <v>0.24444444444444399</v>
      </c>
      <c r="G15" s="16">
        <v>0.293650793650794</v>
      </c>
      <c r="H15" s="16"/>
      <c r="I15" s="16">
        <v>0.18115942028985499</v>
      </c>
      <c r="J15" s="16">
        <v>0.293650793650794</v>
      </c>
      <c r="K15" s="16"/>
      <c r="L15" s="16">
        <v>0.25735294117647101</v>
      </c>
      <c r="M15" s="16">
        <v>0.2109375</v>
      </c>
      <c r="N15" s="16"/>
      <c r="O15" s="16">
        <v>0.232876712328767</v>
      </c>
      <c r="P15" s="16">
        <v>0.23728813559322001</v>
      </c>
    </row>
    <row r="16" spans="2:16" x14ac:dyDescent="0.35">
      <c r="B16" s="17" t="s">
        <v>99</v>
      </c>
      <c r="C16" s="16">
        <v>0.185606060606061</v>
      </c>
      <c r="D16" s="16">
        <v>0.108695652173913</v>
      </c>
      <c r="E16" s="16">
        <v>0.14893617021276601</v>
      </c>
      <c r="F16" s="16">
        <v>0.31111111111111101</v>
      </c>
      <c r="G16" s="16">
        <v>0.182539682539683</v>
      </c>
      <c r="H16" s="16"/>
      <c r="I16" s="16">
        <v>0.188405797101449</v>
      </c>
      <c r="J16" s="16">
        <v>0.182539682539683</v>
      </c>
      <c r="K16" s="16"/>
      <c r="L16" s="16">
        <v>0.183823529411765</v>
      </c>
      <c r="M16" s="16">
        <v>0.1875</v>
      </c>
      <c r="N16" s="16"/>
      <c r="O16" s="16">
        <v>0.20547945205479501</v>
      </c>
      <c r="P16" s="16">
        <v>0.161016949152542</v>
      </c>
    </row>
    <row r="17" spans="2:16" x14ac:dyDescent="0.35">
      <c r="B17" s="17" t="s">
        <v>100</v>
      </c>
      <c r="C17" s="16">
        <v>0.15909090909090901</v>
      </c>
      <c r="D17" s="16">
        <v>0.19565217391304299</v>
      </c>
      <c r="E17" s="16">
        <v>0.19148936170212799</v>
      </c>
      <c r="F17" s="16">
        <v>8.8888888888888906E-2</v>
      </c>
      <c r="G17" s="16">
        <v>0.158730158730159</v>
      </c>
      <c r="H17" s="16"/>
      <c r="I17" s="16">
        <v>0.15942028985507201</v>
      </c>
      <c r="J17" s="16">
        <v>0.158730158730159</v>
      </c>
      <c r="K17" s="16"/>
      <c r="L17" s="16">
        <v>0.14705882352941199</v>
      </c>
      <c r="M17" s="16">
        <v>0.171875</v>
      </c>
      <c r="N17" s="16"/>
      <c r="O17" s="16">
        <v>0.164383561643836</v>
      </c>
      <c r="P17" s="16">
        <v>0.152542372881356</v>
      </c>
    </row>
    <row r="18" spans="2:16" x14ac:dyDescent="0.35">
      <c r="B18" s="17" t="s">
        <v>77</v>
      </c>
      <c r="C18" s="18">
        <v>1.13636363636364E-2</v>
      </c>
      <c r="D18" s="18">
        <v>4.3478260869565202E-2</v>
      </c>
      <c r="E18" s="18">
        <v>0</v>
      </c>
      <c r="F18" s="18">
        <v>2.2222222222222199E-2</v>
      </c>
      <c r="G18" s="18">
        <v>0</v>
      </c>
      <c r="H18" s="18"/>
      <c r="I18" s="18">
        <v>2.1739130434782601E-2</v>
      </c>
      <c r="J18" s="18">
        <v>0</v>
      </c>
      <c r="K18" s="18"/>
      <c r="L18" s="18">
        <v>1.4705882352941201E-2</v>
      </c>
      <c r="M18" s="18">
        <v>7.8125E-3</v>
      </c>
      <c r="N18" s="18"/>
      <c r="O18" s="18">
        <v>6.8493150684931503E-3</v>
      </c>
      <c r="P18" s="18">
        <v>1.6949152542372899E-2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108</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1.8939393939393898E-2</v>
      </c>
      <c r="D8" s="16">
        <v>2.1739130434782601E-2</v>
      </c>
      <c r="E8" s="16">
        <v>2.1276595744680899E-2</v>
      </c>
      <c r="F8" s="16">
        <v>2.2222222222222199E-2</v>
      </c>
      <c r="G8" s="16">
        <v>1.58730158730159E-2</v>
      </c>
      <c r="H8" s="16"/>
      <c r="I8" s="16">
        <v>2.1739130434782601E-2</v>
      </c>
      <c r="J8" s="16">
        <v>1.58730158730159E-2</v>
      </c>
      <c r="K8" s="16"/>
      <c r="L8" s="16">
        <v>7.3529411764705899E-3</v>
      </c>
      <c r="M8" s="16">
        <v>3.125E-2</v>
      </c>
      <c r="N8" s="16"/>
      <c r="O8" s="16">
        <v>0</v>
      </c>
      <c r="P8" s="16">
        <v>4.2372881355932202E-2</v>
      </c>
    </row>
    <row r="9" spans="2:16" x14ac:dyDescent="0.35">
      <c r="B9" s="17" t="s">
        <v>92</v>
      </c>
      <c r="C9" s="16">
        <v>3.7878787878787902E-3</v>
      </c>
      <c r="D9" s="16">
        <v>0</v>
      </c>
      <c r="E9" s="16">
        <v>0</v>
      </c>
      <c r="F9" s="16">
        <v>2.2222222222222199E-2</v>
      </c>
      <c r="G9" s="16">
        <v>0</v>
      </c>
      <c r="H9" s="16"/>
      <c r="I9" s="16">
        <v>7.2463768115942004E-3</v>
      </c>
      <c r="J9" s="16">
        <v>0</v>
      </c>
      <c r="K9" s="16"/>
      <c r="L9" s="16">
        <v>0</v>
      </c>
      <c r="M9" s="16">
        <v>7.8125E-3</v>
      </c>
      <c r="N9" s="16"/>
      <c r="O9" s="16">
        <v>6.8493150684931503E-3</v>
      </c>
      <c r="P9" s="16">
        <v>0</v>
      </c>
    </row>
    <row r="10" spans="2:16" x14ac:dyDescent="0.35">
      <c r="B10" s="17" t="s">
        <v>93</v>
      </c>
      <c r="C10" s="16">
        <v>6.0606060606060601E-2</v>
      </c>
      <c r="D10" s="16">
        <v>0.108695652173913</v>
      </c>
      <c r="E10" s="16">
        <v>6.3829787234042507E-2</v>
      </c>
      <c r="F10" s="16">
        <v>6.6666666666666693E-2</v>
      </c>
      <c r="G10" s="16">
        <v>3.9682539682539701E-2</v>
      </c>
      <c r="H10" s="16"/>
      <c r="I10" s="16">
        <v>7.9710144927536197E-2</v>
      </c>
      <c r="J10" s="16">
        <v>3.9682539682539701E-2</v>
      </c>
      <c r="K10" s="16"/>
      <c r="L10" s="16">
        <v>5.8823529411764698E-2</v>
      </c>
      <c r="M10" s="16">
        <v>6.25E-2</v>
      </c>
      <c r="N10" s="16"/>
      <c r="O10" s="16">
        <v>9.5890410958904104E-2</v>
      </c>
      <c r="P10" s="16">
        <v>1.6949152542372899E-2</v>
      </c>
    </row>
    <row r="11" spans="2:16" x14ac:dyDescent="0.35">
      <c r="B11" s="17" t="s">
        <v>94</v>
      </c>
      <c r="C11" s="16">
        <v>6.0606060606060601E-2</v>
      </c>
      <c r="D11" s="16">
        <v>0.15217391304347799</v>
      </c>
      <c r="E11" s="16">
        <v>8.5106382978723402E-2</v>
      </c>
      <c r="F11" s="16">
        <v>4.4444444444444398E-2</v>
      </c>
      <c r="G11" s="16">
        <v>2.3809523809523801E-2</v>
      </c>
      <c r="H11" s="16"/>
      <c r="I11" s="16">
        <v>9.4202898550724598E-2</v>
      </c>
      <c r="J11" s="16">
        <v>2.3809523809523801E-2</v>
      </c>
      <c r="K11" s="16"/>
      <c r="L11" s="16">
        <v>6.6176470588235295E-2</v>
      </c>
      <c r="M11" s="16">
        <v>5.46875E-2</v>
      </c>
      <c r="N11" s="16"/>
      <c r="O11" s="16">
        <v>8.2191780821917804E-2</v>
      </c>
      <c r="P11" s="16">
        <v>3.3898305084745797E-2</v>
      </c>
    </row>
    <row r="12" spans="2:16" x14ac:dyDescent="0.35">
      <c r="B12" s="17" t="s">
        <v>95</v>
      </c>
      <c r="C12" s="16">
        <v>0.109848484848485</v>
      </c>
      <c r="D12" s="16">
        <v>0.108695652173913</v>
      </c>
      <c r="E12" s="16">
        <v>0.10638297872340401</v>
      </c>
      <c r="F12" s="16">
        <v>0.133333333333333</v>
      </c>
      <c r="G12" s="16">
        <v>0.103174603174603</v>
      </c>
      <c r="H12" s="16"/>
      <c r="I12" s="16">
        <v>0.115942028985507</v>
      </c>
      <c r="J12" s="16">
        <v>0.103174603174603</v>
      </c>
      <c r="K12" s="16"/>
      <c r="L12" s="16">
        <v>0.10294117647058799</v>
      </c>
      <c r="M12" s="16">
        <v>0.1171875</v>
      </c>
      <c r="N12" s="16"/>
      <c r="O12" s="16">
        <v>0.10958904109589</v>
      </c>
      <c r="P12" s="16">
        <v>0.110169491525424</v>
      </c>
    </row>
    <row r="13" spans="2:16" x14ac:dyDescent="0.35">
      <c r="B13" s="17" t="s">
        <v>96</v>
      </c>
      <c r="C13" s="16">
        <v>0.12121212121212099</v>
      </c>
      <c r="D13" s="16">
        <v>8.6956521739130405E-2</v>
      </c>
      <c r="E13" s="16">
        <v>0.19148936170212799</v>
      </c>
      <c r="F13" s="16">
        <v>4.4444444444444398E-2</v>
      </c>
      <c r="G13" s="16">
        <v>0.134920634920635</v>
      </c>
      <c r="H13" s="16"/>
      <c r="I13" s="16">
        <v>0.108695652173913</v>
      </c>
      <c r="J13" s="16">
        <v>0.134920634920635</v>
      </c>
      <c r="K13" s="16"/>
      <c r="L13" s="16">
        <v>9.5588235294117599E-2</v>
      </c>
      <c r="M13" s="16">
        <v>0.1484375</v>
      </c>
      <c r="N13" s="16"/>
      <c r="O13" s="16">
        <v>0.116438356164384</v>
      </c>
      <c r="P13" s="16">
        <v>0.12711864406779699</v>
      </c>
    </row>
    <row r="14" spans="2:16" x14ac:dyDescent="0.35">
      <c r="B14" s="17" t="s">
        <v>97</v>
      </c>
      <c r="C14" s="16">
        <v>0.16287878787878801</v>
      </c>
      <c r="D14" s="16">
        <v>0.108695652173913</v>
      </c>
      <c r="E14" s="16">
        <v>0.12765957446808501</v>
      </c>
      <c r="F14" s="16">
        <v>0.11111111111111099</v>
      </c>
      <c r="G14" s="16">
        <v>0.214285714285714</v>
      </c>
      <c r="H14" s="16"/>
      <c r="I14" s="16">
        <v>0.115942028985507</v>
      </c>
      <c r="J14" s="16">
        <v>0.214285714285714</v>
      </c>
      <c r="K14" s="16"/>
      <c r="L14" s="16">
        <v>0.161764705882353</v>
      </c>
      <c r="M14" s="16">
        <v>0.1640625</v>
      </c>
      <c r="N14" s="16"/>
      <c r="O14" s="16">
        <v>0.116438356164384</v>
      </c>
      <c r="P14" s="16">
        <v>0.22033898305084701</v>
      </c>
    </row>
    <row r="15" spans="2:16" x14ac:dyDescent="0.35">
      <c r="B15" s="17" t="s">
        <v>98</v>
      </c>
      <c r="C15" s="16">
        <v>0.19318181818181801</v>
      </c>
      <c r="D15" s="16">
        <v>6.5217391304347797E-2</v>
      </c>
      <c r="E15" s="16">
        <v>0.14893617021276601</v>
      </c>
      <c r="F15" s="16">
        <v>0.22222222222222199</v>
      </c>
      <c r="G15" s="16">
        <v>0.24603174603174599</v>
      </c>
      <c r="H15" s="16"/>
      <c r="I15" s="16">
        <v>0.14492753623188401</v>
      </c>
      <c r="J15" s="16">
        <v>0.24603174603174599</v>
      </c>
      <c r="K15" s="16"/>
      <c r="L15" s="16">
        <v>0.220588235294118</v>
      </c>
      <c r="M15" s="16">
        <v>0.1640625</v>
      </c>
      <c r="N15" s="16"/>
      <c r="O15" s="16">
        <v>0.17808219178082199</v>
      </c>
      <c r="P15" s="16">
        <v>0.21186440677966101</v>
      </c>
    </row>
    <row r="16" spans="2:16" x14ac:dyDescent="0.35">
      <c r="B16" s="17" t="s">
        <v>99</v>
      </c>
      <c r="C16" s="16">
        <v>9.0909090909090898E-2</v>
      </c>
      <c r="D16" s="16">
        <v>2.1739130434782601E-2</v>
      </c>
      <c r="E16" s="16">
        <v>0.14893617021276601</v>
      </c>
      <c r="F16" s="16">
        <v>0.155555555555556</v>
      </c>
      <c r="G16" s="16">
        <v>7.1428571428571397E-2</v>
      </c>
      <c r="H16" s="16"/>
      <c r="I16" s="16">
        <v>0.108695652173913</v>
      </c>
      <c r="J16" s="16">
        <v>7.1428571428571397E-2</v>
      </c>
      <c r="K16" s="16"/>
      <c r="L16" s="16">
        <v>0.11764705882352899</v>
      </c>
      <c r="M16" s="16">
        <v>6.25E-2</v>
      </c>
      <c r="N16" s="16"/>
      <c r="O16" s="16">
        <v>0.102739726027397</v>
      </c>
      <c r="P16" s="16">
        <v>7.6271186440677999E-2</v>
      </c>
    </row>
    <row r="17" spans="2:16" x14ac:dyDescent="0.35">
      <c r="B17" s="17" t="s">
        <v>100</v>
      </c>
      <c r="C17" s="16">
        <v>0.12878787878787901</v>
      </c>
      <c r="D17" s="16">
        <v>0.13043478260869601</v>
      </c>
      <c r="E17" s="16">
        <v>6.3829787234042507E-2</v>
      </c>
      <c r="F17" s="16">
        <v>0.133333333333333</v>
      </c>
      <c r="G17" s="16">
        <v>0.15079365079365101</v>
      </c>
      <c r="H17" s="16"/>
      <c r="I17" s="16">
        <v>0.108695652173913</v>
      </c>
      <c r="J17" s="16">
        <v>0.15079365079365101</v>
      </c>
      <c r="K17" s="16"/>
      <c r="L17" s="16">
        <v>0.110294117647059</v>
      </c>
      <c r="M17" s="16">
        <v>0.1484375</v>
      </c>
      <c r="N17" s="16"/>
      <c r="O17" s="16">
        <v>0.14383561643835599</v>
      </c>
      <c r="P17" s="16">
        <v>0.110169491525424</v>
      </c>
    </row>
    <row r="18" spans="2:16" x14ac:dyDescent="0.35">
      <c r="B18" s="17" t="s">
        <v>77</v>
      </c>
      <c r="C18" s="18">
        <v>4.9242424242424199E-2</v>
      </c>
      <c r="D18" s="18">
        <v>0.19565217391304299</v>
      </c>
      <c r="E18" s="18">
        <v>4.2553191489361701E-2</v>
      </c>
      <c r="F18" s="18">
        <v>4.4444444444444398E-2</v>
      </c>
      <c r="G18" s="18">
        <v>0</v>
      </c>
      <c r="H18" s="18"/>
      <c r="I18" s="18">
        <v>9.4202898550724598E-2</v>
      </c>
      <c r="J18" s="18">
        <v>0</v>
      </c>
      <c r="K18" s="18"/>
      <c r="L18" s="18">
        <v>5.8823529411764698E-2</v>
      </c>
      <c r="M18" s="18">
        <v>3.90625E-2</v>
      </c>
      <c r="N18" s="18"/>
      <c r="O18" s="18">
        <v>4.7945205479452101E-2</v>
      </c>
      <c r="P18" s="18">
        <v>5.0847457627118599E-2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109</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3.7878787878787902E-3</v>
      </c>
      <c r="D8" s="16">
        <v>0</v>
      </c>
      <c r="E8" s="16">
        <v>0</v>
      </c>
      <c r="F8" s="16">
        <v>0</v>
      </c>
      <c r="G8" s="16">
        <v>7.9365079365079395E-3</v>
      </c>
      <c r="H8" s="16"/>
      <c r="I8" s="16">
        <v>0</v>
      </c>
      <c r="J8" s="16">
        <v>7.9365079365079395E-3</v>
      </c>
      <c r="K8" s="16"/>
      <c r="L8" s="16">
        <v>0</v>
      </c>
      <c r="M8" s="16">
        <v>7.8125E-3</v>
      </c>
      <c r="N8" s="16"/>
      <c r="O8" s="16">
        <v>6.8493150684931503E-3</v>
      </c>
      <c r="P8" s="16">
        <v>0</v>
      </c>
    </row>
    <row r="9" spans="2:16" x14ac:dyDescent="0.35">
      <c r="B9" s="17" t="s">
        <v>92</v>
      </c>
      <c r="C9" s="16">
        <v>1.5151515151515201E-2</v>
      </c>
      <c r="D9" s="16">
        <v>0</v>
      </c>
      <c r="E9" s="16">
        <v>0</v>
      </c>
      <c r="F9" s="16">
        <v>4.4444444444444398E-2</v>
      </c>
      <c r="G9" s="16">
        <v>1.58730158730159E-2</v>
      </c>
      <c r="H9" s="16"/>
      <c r="I9" s="16">
        <v>1.4492753623188401E-2</v>
      </c>
      <c r="J9" s="16">
        <v>1.58730158730159E-2</v>
      </c>
      <c r="K9" s="16"/>
      <c r="L9" s="16">
        <v>2.2058823529411801E-2</v>
      </c>
      <c r="M9" s="16">
        <v>7.8125E-3</v>
      </c>
      <c r="N9" s="16"/>
      <c r="O9" s="16">
        <v>2.7397260273972601E-2</v>
      </c>
      <c r="P9" s="16">
        <v>0</v>
      </c>
    </row>
    <row r="10" spans="2:16" x14ac:dyDescent="0.35">
      <c r="B10" s="17" t="s">
        <v>93</v>
      </c>
      <c r="C10" s="16">
        <v>6.8181818181818205E-2</v>
      </c>
      <c r="D10" s="16">
        <v>0.13043478260869601</v>
      </c>
      <c r="E10" s="16">
        <v>0.10638297872340401</v>
      </c>
      <c r="F10" s="16">
        <v>0.11111111111111099</v>
      </c>
      <c r="G10" s="16">
        <v>1.58730158730159E-2</v>
      </c>
      <c r="H10" s="16"/>
      <c r="I10" s="16">
        <v>0.115942028985507</v>
      </c>
      <c r="J10" s="16">
        <v>1.58730158730159E-2</v>
      </c>
      <c r="K10" s="16"/>
      <c r="L10" s="16">
        <v>5.1470588235294101E-2</v>
      </c>
      <c r="M10" s="16">
        <v>8.59375E-2</v>
      </c>
      <c r="N10" s="16"/>
      <c r="O10" s="16">
        <v>8.9041095890410996E-2</v>
      </c>
      <c r="P10" s="16">
        <v>4.2372881355932202E-2</v>
      </c>
    </row>
    <row r="11" spans="2:16" x14ac:dyDescent="0.35">
      <c r="B11" s="17" t="s">
        <v>94</v>
      </c>
      <c r="C11" s="16">
        <v>3.7878787878787901E-2</v>
      </c>
      <c r="D11" s="16">
        <v>4.3478260869565202E-2</v>
      </c>
      <c r="E11" s="16">
        <v>4.2553191489361701E-2</v>
      </c>
      <c r="F11" s="16">
        <v>2.2222222222222199E-2</v>
      </c>
      <c r="G11" s="16">
        <v>3.9682539682539701E-2</v>
      </c>
      <c r="H11" s="16"/>
      <c r="I11" s="16">
        <v>3.6231884057971002E-2</v>
      </c>
      <c r="J11" s="16">
        <v>3.9682539682539701E-2</v>
      </c>
      <c r="K11" s="16"/>
      <c r="L11" s="16">
        <v>2.9411764705882401E-2</v>
      </c>
      <c r="M11" s="16">
        <v>4.6875E-2</v>
      </c>
      <c r="N11" s="16"/>
      <c r="O11" s="16">
        <v>3.42465753424658E-2</v>
      </c>
      <c r="P11" s="16">
        <v>4.2372881355932202E-2</v>
      </c>
    </row>
    <row r="12" spans="2:16" x14ac:dyDescent="0.35">
      <c r="B12" s="17" t="s">
        <v>95</v>
      </c>
      <c r="C12" s="16">
        <v>0.102272727272727</v>
      </c>
      <c r="D12" s="16">
        <v>6.5217391304347797E-2</v>
      </c>
      <c r="E12" s="16">
        <v>0.14893617021276601</v>
      </c>
      <c r="F12" s="16">
        <v>6.6666666666666693E-2</v>
      </c>
      <c r="G12" s="16">
        <v>0.11111111111111099</v>
      </c>
      <c r="H12" s="16"/>
      <c r="I12" s="16">
        <v>9.4202898550724598E-2</v>
      </c>
      <c r="J12" s="16">
        <v>0.11111111111111099</v>
      </c>
      <c r="K12" s="16"/>
      <c r="L12" s="16">
        <v>6.6176470588235295E-2</v>
      </c>
      <c r="M12" s="16">
        <v>0.140625</v>
      </c>
      <c r="N12" s="16"/>
      <c r="O12" s="16">
        <v>0.10958904109589</v>
      </c>
      <c r="P12" s="16">
        <v>9.3220338983050793E-2</v>
      </c>
    </row>
    <row r="13" spans="2:16" x14ac:dyDescent="0.35">
      <c r="B13" s="17" t="s">
        <v>96</v>
      </c>
      <c r="C13" s="16">
        <v>0.117424242424242</v>
      </c>
      <c r="D13" s="16">
        <v>8.6956521739130405E-2</v>
      </c>
      <c r="E13" s="16">
        <v>0.170212765957447</v>
      </c>
      <c r="F13" s="16">
        <v>0.2</v>
      </c>
      <c r="G13" s="16">
        <v>7.9365079365079402E-2</v>
      </c>
      <c r="H13" s="16"/>
      <c r="I13" s="16">
        <v>0.15217391304347799</v>
      </c>
      <c r="J13" s="16">
        <v>7.9365079365079402E-2</v>
      </c>
      <c r="K13" s="16"/>
      <c r="L13" s="16">
        <v>0.13970588235294101</v>
      </c>
      <c r="M13" s="16">
        <v>9.375E-2</v>
      </c>
      <c r="N13" s="16"/>
      <c r="O13" s="16">
        <v>0.102739726027397</v>
      </c>
      <c r="P13" s="16">
        <v>0.13559322033898299</v>
      </c>
    </row>
    <row r="14" spans="2:16" x14ac:dyDescent="0.35">
      <c r="B14" s="17" t="s">
        <v>97</v>
      </c>
      <c r="C14" s="16">
        <v>0.189393939393939</v>
      </c>
      <c r="D14" s="16">
        <v>0.108695652173913</v>
      </c>
      <c r="E14" s="16">
        <v>0.14893617021276601</v>
      </c>
      <c r="F14" s="16">
        <v>0.11111111111111099</v>
      </c>
      <c r="G14" s="16">
        <v>0.26190476190476197</v>
      </c>
      <c r="H14" s="16"/>
      <c r="I14" s="16">
        <v>0.123188405797101</v>
      </c>
      <c r="J14" s="16">
        <v>0.26190476190476197</v>
      </c>
      <c r="K14" s="16"/>
      <c r="L14" s="16">
        <v>0.183823529411765</v>
      </c>
      <c r="M14" s="16">
        <v>0.1953125</v>
      </c>
      <c r="N14" s="16"/>
      <c r="O14" s="16">
        <v>0.15753424657534201</v>
      </c>
      <c r="P14" s="16">
        <v>0.22881355932203401</v>
      </c>
    </row>
    <row r="15" spans="2:16" x14ac:dyDescent="0.35">
      <c r="B15" s="17" t="s">
        <v>98</v>
      </c>
      <c r="C15" s="16">
        <v>0.200757575757576</v>
      </c>
      <c r="D15" s="16">
        <v>0.15217391304347799</v>
      </c>
      <c r="E15" s="16">
        <v>0.170212765957447</v>
      </c>
      <c r="F15" s="16">
        <v>0.17777777777777801</v>
      </c>
      <c r="G15" s="16">
        <v>0.238095238095238</v>
      </c>
      <c r="H15" s="16"/>
      <c r="I15" s="16">
        <v>0.16666666666666699</v>
      </c>
      <c r="J15" s="16">
        <v>0.238095238095238</v>
      </c>
      <c r="K15" s="16"/>
      <c r="L15" s="16">
        <v>0.23529411764705899</v>
      </c>
      <c r="M15" s="16">
        <v>0.1640625</v>
      </c>
      <c r="N15" s="16"/>
      <c r="O15" s="16">
        <v>0.184931506849315</v>
      </c>
      <c r="P15" s="16">
        <v>0.22033898305084701</v>
      </c>
    </row>
    <row r="16" spans="2:16" x14ac:dyDescent="0.35">
      <c r="B16" s="17" t="s">
        <v>99</v>
      </c>
      <c r="C16" s="16">
        <v>9.4696969696969696E-2</v>
      </c>
      <c r="D16" s="16">
        <v>8.6956521739130405E-2</v>
      </c>
      <c r="E16" s="16">
        <v>0.10638297872340401</v>
      </c>
      <c r="F16" s="16">
        <v>8.8888888888888906E-2</v>
      </c>
      <c r="G16" s="16">
        <v>9.5238095238095205E-2</v>
      </c>
      <c r="H16" s="16"/>
      <c r="I16" s="16">
        <v>9.4202898550724598E-2</v>
      </c>
      <c r="J16" s="16">
        <v>9.5238095238095205E-2</v>
      </c>
      <c r="K16" s="16"/>
      <c r="L16" s="16">
        <v>0.10294117647058799</v>
      </c>
      <c r="M16" s="16">
        <v>8.59375E-2</v>
      </c>
      <c r="N16" s="16"/>
      <c r="O16" s="16">
        <v>0.116438356164384</v>
      </c>
      <c r="P16" s="16">
        <v>6.7796610169491497E-2</v>
      </c>
    </row>
    <row r="17" spans="2:16" x14ac:dyDescent="0.35">
      <c r="B17" s="17" t="s">
        <v>100</v>
      </c>
      <c r="C17" s="16">
        <v>0.10606060606060599</v>
      </c>
      <c r="D17" s="16">
        <v>8.6956521739130405E-2</v>
      </c>
      <c r="E17" s="16">
        <v>6.3829787234042507E-2</v>
      </c>
      <c r="F17" s="16">
        <v>0.11111111111111099</v>
      </c>
      <c r="G17" s="16">
        <v>0.126984126984127</v>
      </c>
      <c r="H17" s="16"/>
      <c r="I17" s="16">
        <v>8.6956521739130405E-2</v>
      </c>
      <c r="J17" s="16">
        <v>0.126984126984127</v>
      </c>
      <c r="K17" s="16"/>
      <c r="L17" s="16">
        <v>0.10294117647058799</v>
      </c>
      <c r="M17" s="16">
        <v>0.109375</v>
      </c>
      <c r="N17" s="16"/>
      <c r="O17" s="16">
        <v>0.116438356164384</v>
      </c>
      <c r="P17" s="16">
        <v>9.3220338983050793E-2</v>
      </c>
    </row>
    <row r="18" spans="2:16" x14ac:dyDescent="0.35">
      <c r="B18" s="17" t="s">
        <v>77</v>
      </c>
      <c r="C18" s="18">
        <v>6.4393939393939406E-2</v>
      </c>
      <c r="D18" s="18">
        <v>0.23913043478260901</v>
      </c>
      <c r="E18" s="18">
        <v>4.2553191489361701E-2</v>
      </c>
      <c r="F18" s="18">
        <v>6.6666666666666693E-2</v>
      </c>
      <c r="G18" s="18">
        <v>7.9365079365079395E-3</v>
      </c>
      <c r="H18" s="18"/>
      <c r="I18" s="18">
        <v>0.115942028985507</v>
      </c>
      <c r="J18" s="18">
        <v>7.9365079365079395E-3</v>
      </c>
      <c r="K18" s="18"/>
      <c r="L18" s="18">
        <v>6.6176470588235295E-2</v>
      </c>
      <c r="M18" s="18">
        <v>6.25E-2</v>
      </c>
      <c r="N18" s="18"/>
      <c r="O18" s="18">
        <v>5.4794520547945202E-2</v>
      </c>
      <c r="P18" s="18">
        <v>7.6271186440677999E-2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110</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1.5151515151515201E-2</v>
      </c>
      <c r="D8" s="16">
        <v>4.3478260869565202E-2</v>
      </c>
      <c r="E8" s="16">
        <v>4.2553191489361701E-2</v>
      </c>
      <c r="F8" s="16">
        <v>0</v>
      </c>
      <c r="G8" s="16">
        <v>0</v>
      </c>
      <c r="H8" s="16"/>
      <c r="I8" s="16">
        <v>2.8985507246376802E-2</v>
      </c>
      <c r="J8" s="16">
        <v>0</v>
      </c>
      <c r="K8" s="16"/>
      <c r="L8" s="16">
        <v>7.3529411764705899E-3</v>
      </c>
      <c r="M8" s="16">
        <v>2.34375E-2</v>
      </c>
      <c r="N8" s="16"/>
      <c r="O8" s="16">
        <v>6.8493150684931503E-3</v>
      </c>
      <c r="P8" s="16">
        <v>2.5423728813559299E-2</v>
      </c>
    </row>
    <row r="9" spans="2:16" x14ac:dyDescent="0.35">
      <c r="B9" s="17" t="s">
        <v>92</v>
      </c>
      <c r="C9" s="16">
        <v>1.5151515151515201E-2</v>
      </c>
      <c r="D9" s="16">
        <v>2.1739130434782601E-2</v>
      </c>
      <c r="E9" s="16">
        <v>2.1276595744680899E-2</v>
      </c>
      <c r="F9" s="16">
        <v>2.2222222222222199E-2</v>
      </c>
      <c r="G9" s="16">
        <v>7.9365079365079395E-3</v>
      </c>
      <c r="H9" s="16"/>
      <c r="I9" s="16">
        <v>2.1739130434782601E-2</v>
      </c>
      <c r="J9" s="16">
        <v>7.9365079365079395E-3</v>
      </c>
      <c r="K9" s="16"/>
      <c r="L9" s="16">
        <v>2.2058823529411801E-2</v>
      </c>
      <c r="M9" s="16">
        <v>7.8125E-3</v>
      </c>
      <c r="N9" s="16"/>
      <c r="O9" s="16">
        <v>2.7397260273972601E-2</v>
      </c>
      <c r="P9" s="16">
        <v>0</v>
      </c>
    </row>
    <row r="10" spans="2:16" x14ac:dyDescent="0.35">
      <c r="B10" s="17" t="s">
        <v>93</v>
      </c>
      <c r="C10" s="16">
        <v>6.4393939393939406E-2</v>
      </c>
      <c r="D10" s="16">
        <v>6.5217391304347797E-2</v>
      </c>
      <c r="E10" s="16">
        <v>0.12765957446808501</v>
      </c>
      <c r="F10" s="16">
        <v>6.6666666666666693E-2</v>
      </c>
      <c r="G10" s="16">
        <v>3.9682539682539701E-2</v>
      </c>
      <c r="H10" s="16"/>
      <c r="I10" s="16">
        <v>8.6956521739130405E-2</v>
      </c>
      <c r="J10" s="16">
        <v>3.9682539682539701E-2</v>
      </c>
      <c r="K10" s="16"/>
      <c r="L10" s="16">
        <v>8.0882352941176502E-2</v>
      </c>
      <c r="M10" s="16">
        <v>4.6875E-2</v>
      </c>
      <c r="N10" s="16"/>
      <c r="O10" s="16">
        <v>8.9041095890410996E-2</v>
      </c>
      <c r="P10" s="16">
        <v>3.3898305084745797E-2</v>
      </c>
    </row>
    <row r="11" spans="2:16" x14ac:dyDescent="0.35">
      <c r="B11" s="17" t="s">
        <v>94</v>
      </c>
      <c r="C11" s="16">
        <v>6.8181818181818205E-2</v>
      </c>
      <c r="D11" s="16">
        <v>0.13043478260869601</v>
      </c>
      <c r="E11" s="16">
        <v>6.3829787234042507E-2</v>
      </c>
      <c r="F11" s="16">
        <v>4.4444444444444398E-2</v>
      </c>
      <c r="G11" s="16">
        <v>5.5555555555555601E-2</v>
      </c>
      <c r="H11" s="16"/>
      <c r="I11" s="16">
        <v>7.9710144927536197E-2</v>
      </c>
      <c r="J11" s="16">
        <v>5.5555555555555601E-2</v>
      </c>
      <c r="K11" s="16"/>
      <c r="L11" s="16">
        <v>5.1470588235294101E-2</v>
      </c>
      <c r="M11" s="16">
        <v>8.59375E-2</v>
      </c>
      <c r="N11" s="16"/>
      <c r="O11" s="16">
        <v>6.8493150684931503E-2</v>
      </c>
      <c r="P11" s="16">
        <v>6.7796610169491497E-2</v>
      </c>
    </row>
    <row r="12" spans="2:16" x14ac:dyDescent="0.35">
      <c r="B12" s="17" t="s">
        <v>95</v>
      </c>
      <c r="C12" s="16">
        <v>7.5757575757575801E-2</v>
      </c>
      <c r="D12" s="16">
        <v>0.13043478260869601</v>
      </c>
      <c r="E12" s="16">
        <v>6.3829787234042507E-2</v>
      </c>
      <c r="F12" s="16">
        <v>4.4444444444444398E-2</v>
      </c>
      <c r="G12" s="16">
        <v>7.1428571428571397E-2</v>
      </c>
      <c r="H12" s="16"/>
      <c r="I12" s="16">
        <v>7.9710144927536197E-2</v>
      </c>
      <c r="J12" s="16">
        <v>7.1428571428571397E-2</v>
      </c>
      <c r="K12" s="16"/>
      <c r="L12" s="16">
        <v>6.6176470588235295E-2</v>
      </c>
      <c r="M12" s="16">
        <v>8.59375E-2</v>
      </c>
      <c r="N12" s="16"/>
      <c r="O12" s="16">
        <v>6.1643835616438401E-2</v>
      </c>
      <c r="P12" s="16">
        <v>9.3220338983050793E-2</v>
      </c>
    </row>
    <row r="13" spans="2:16" x14ac:dyDescent="0.35">
      <c r="B13" s="17" t="s">
        <v>96</v>
      </c>
      <c r="C13" s="16">
        <v>0.140151515151515</v>
      </c>
      <c r="D13" s="16">
        <v>0.19565217391304299</v>
      </c>
      <c r="E13" s="16">
        <v>0.12765957446808501</v>
      </c>
      <c r="F13" s="16">
        <v>0.11111111111111099</v>
      </c>
      <c r="G13" s="16">
        <v>0.134920634920635</v>
      </c>
      <c r="H13" s="16"/>
      <c r="I13" s="16">
        <v>0.14492753623188401</v>
      </c>
      <c r="J13" s="16">
        <v>0.134920634920635</v>
      </c>
      <c r="K13" s="16"/>
      <c r="L13" s="16">
        <v>0.13235294117647101</v>
      </c>
      <c r="M13" s="16">
        <v>0.1484375</v>
      </c>
      <c r="N13" s="16"/>
      <c r="O13" s="16">
        <v>0.123287671232877</v>
      </c>
      <c r="P13" s="16">
        <v>0.161016949152542</v>
      </c>
    </row>
    <row r="14" spans="2:16" x14ac:dyDescent="0.35">
      <c r="B14" s="17" t="s">
        <v>97</v>
      </c>
      <c r="C14" s="16">
        <v>0.12878787878787901</v>
      </c>
      <c r="D14" s="16">
        <v>0.13043478260869601</v>
      </c>
      <c r="E14" s="16">
        <v>0.14893617021276601</v>
      </c>
      <c r="F14" s="16">
        <v>8.8888888888888906E-2</v>
      </c>
      <c r="G14" s="16">
        <v>0.134920634920635</v>
      </c>
      <c r="H14" s="16"/>
      <c r="I14" s="16">
        <v>0.123188405797101</v>
      </c>
      <c r="J14" s="16">
        <v>0.134920634920635</v>
      </c>
      <c r="K14" s="16"/>
      <c r="L14" s="16">
        <v>0.13235294117647101</v>
      </c>
      <c r="M14" s="16">
        <v>0.125</v>
      </c>
      <c r="N14" s="16"/>
      <c r="O14" s="16">
        <v>0.123287671232877</v>
      </c>
      <c r="P14" s="16">
        <v>0.13559322033898299</v>
      </c>
    </row>
    <row r="15" spans="2:16" x14ac:dyDescent="0.35">
      <c r="B15" s="17" t="s">
        <v>98</v>
      </c>
      <c r="C15" s="16">
        <v>0.204545454545455</v>
      </c>
      <c r="D15" s="16">
        <v>8.6956521739130405E-2</v>
      </c>
      <c r="E15" s="16">
        <v>0.21276595744680901</v>
      </c>
      <c r="F15" s="16">
        <v>0.28888888888888897</v>
      </c>
      <c r="G15" s="16">
        <v>0.214285714285714</v>
      </c>
      <c r="H15" s="16"/>
      <c r="I15" s="16">
        <v>0.19565217391304299</v>
      </c>
      <c r="J15" s="16">
        <v>0.214285714285714</v>
      </c>
      <c r="K15" s="16"/>
      <c r="L15" s="16">
        <v>0.19852941176470601</v>
      </c>
      <c r="M15" s="16">
        <v>0.2109375</v>
      </c>
      <c r="N15" s="16"/>
      <c r="O15" s="16">
        <v>0.20547945205479501</v>
      </c>
      <c r="P15" s="16">
        <v>0.20338983050847501</v>
      </c>
    </row>
    <row r="16" spans="2:16" x14ac:dyDescent="0.35">
      <c r="B16" s="17" t="s">
        <v>99</v>
      </c>
      <c r="C16" s="16">
        <v>0.10606060606060599</v>
      </c>
      <c r="D16" s="16">
        <v>0</v>
      </c>
      <c r="E16" s="16">
        <v>0.10638297872340401</v>
      </c>
      <c r="F16" s="16">
        <v>0.17777777777777801</v>
      </c>
      <c r="G16" s="16">
        <v>0.119047619047619</v>
      </c>
      <c r="H16" s="16"/>
      <c r="I16" s="16">
        <v>9.4202898550724598E-2</v>
      </c>
      <c r="J16" s="16">
        <v>0.119047619047619</v>
      </c>
      <c r="K16" s="16"/>
      <c r="L16" s="16">
        <v>0.125</v>
      </c>
      <c r="M16" s="16">
        <v>8.59375E-2</v>
      </c>
      <c r="N16" s="16"/>
      <c r="O16" s="16">
        <v>0.102739726027397</v>
      </c>
      <c r="P16" s="16">
        <v>0.110169491525424</v>
      </c>
    </row>
    <row r="17" spans="2:16" x14ac:dyDescent="0.35">
      <c r="B17" s="17" t="s">
        <v>100</v>
      </c>
      <c r="C17" s="16">
        <v>0.15530303030303</v>
      </c>
      <c r="D17" s="16">
        <v>0.108695652173913</v>
      </c>
      <c r="E17" s="16">
        <v>8.5106382978723402E-2</v>
      </c>
      <c r="F17" s="16">
        <v>0.11111111111111099</v>
      </c>
      <c r="G17" s="16">
        <v>0.214285714285714</v>
      </c>
      <c r="H17" s="16"/>
      <c r="I17" s="16">
        <v>0.101449275362319</v>
      </c>
      <c r="J17" s="16">
        <v>0.214285714285714</v>
      </c>
      <c r="K17" s="16"/>
      <c r="L17" s="16">
        <v>0.154411764705882</v>
      </c>
      <c r="M17" s="16">
        <v>0.15625</v>
      </c>
      <c r="N17" s="16"/>
      <c r="O17" s="16">
        <v>0.164383561643836</v>
      </c>
      <c r="P17" s="16">
        <v>0.144067796610169</v>
      </c>
    </row>
    <row r="18" spans="2:16" x14ac:dyDescent="0.35">
      <c r="B18" s="17" t="s">
        <v>77</v>
      </c>
      <c r="C18" s="18">
        <v>2.6515151515151499E-2</v>
      </c>
      <c r="D18" s="18">
        <v>8.6956521739130405E-2</v>
      </c>
      <c r="E18" s="18">
        <v>0</v>
      </c>
      <c r="F18" s="18">
        <v>4.4444444444444398E-2</v>
      </c>
      <c r="G18" s="18">
        <v>7.9365079365079395E-3</v>
      </c>
      <c r="H18" s="18"/>
      <c r="I18" s="18">
        <v>4.3478260869565202E-2</v>
      </c>
      <c r="J18" s="18">
        <v>7.9365079365079395E-3</v>
      </c>
      <c r="K18" s="18"/>
      <c r="L18" s="18">
        <v>2.9411764705882401E-2</v>
      </c>
      <c r="M18" s="18">
        <v>2.34375E-2</v>
      </c>
      <c r="N18" s="18"/>
      <c r="O18" s="18">
        <v>2.7397260273972601E-2</v>
      </c>
      <c r="P18" s="18">
        <v>2.5423728813559299E-2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111</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1.13636363636364E-2</v>
      </c>
      <c r="D8" s="16">
        <v>2.1739130434782601E-2</v>
      </c>
      <c r="E8" s="16">
        <v>2.1276595744680899E-2</v>
      </c>
      <c r="F8" s="16">
        <v>0</v>
      </c>
      <c r="G8" s="16">
        <v>7.9365079365079395E-3</v>
      </c>
      <c r="H8" s="16"/>
      <c r="I8" s="16">
        <v>1.4492753623188401E-2</v>
      </c>
      <c r="J8" s="16">
        <v>7.9365079365079395E-3</v>
      </c>
      <c r="K8" s="16"/>
      <c r="L8" s="16">
        <v>0</v>
      </c>
      <c r="M8" s="16">
        <v>2.34375E-2</v>
      </c>
      <c r="N8" s="16"/>
      <c r="O8" s="16">
        <v>6.8493150684931503E-3</v>
      </c>
      <c r="P8" s="16">
        <v>1.6949152542372899E-2</v>
      </c>
    </row>
    <row r="9" spans="2:16" x14ac:dyDescent="0.35">
      <c r="B9" s="17" t="s">
        <v>92</v>
      </c>
      <c r="C9" s="16">
        <v>7.5757575757575803E-3</v>
      </c>
      <c r="D9" s="16">
        <v>0</v>
      </c>
      <c r="E9" s="16">
        <v>0</v>
      </c>
      <c r="F9" s="16">
        <v>2.2222222222222199E-2</v>
      </c>
      <c r="G9" s="16">
        <v>7.9365079365079395E-3</v>
      </c>
      <c r="H9" s="16"/>
      <c r="I9" s="16">
        <v>7.2463768115942004E-3</v>
      </c>
      <c r="J9" s="16">
        <v>7.9365079365079395E-3</v>
      </c>
      <c r="K9" s="16"/>
      <c r="L9" s="16">
        <v>7.3529411764705899E-3</v>
      </c>
      <c r="M9" s="16">
        <v>7.8125E-3</v>
      </c>
      <c r="N9" s="16"/>
      <c r="O9" s="16">
        <v>1.3698630136986301E-2</v>
      </c>
      <c r="P9" s="16">
        <v>0</v>
      </c>
    </row>
    <row r="10" spans="2:16" x14ac:dyDescent="0.35">
      <c r="B10" s="17" t="s">
        <v>93</v>
      </c>
      <c r="C10" s="16">
        <v>7.5757575757575803E-3</v>
      </c>
      <c r="D10" s="16">
        <v>4.3478260869565202E-2</v>
      </c>
      <c r="E10" s="16">
        <v>0</v>
      </c>
      <c r="F10" s="16">
        <v>0</v>
      </c>
      <c r="G10" s="16">
        <v>0</v>
      </c>
      <c r="H10" s="16"/>
      <c r="I10" s="16">
        <v>1.4492753623188401E-2</v>
      </c>
      <c r="J10" s="16">
        <v>0</v>
      </c>
      <c r="K10" s="16"/>
      <c r="L10" s="16">
        <v>7.3529411764705899E-3</v>
      </c>
      <c r="M10" s="16">
        <v>7.8125E-3</v>
      </c>
      <c r="N10" s="16"/>
      <c r="O10" s="16">
        <v>6.8493150684931503E-3</v>
      </c>
      <c r="P10" s="16">
        <v>8.4745762711864406E-3</v>
      </c>
    </row>
    <row r="11" spans="2:16" x14ac:dyDescent="0.35">
      <c r="B11" s="17" t="s">
        <v>94</v>
      </c>
      <c r="C11" s="16">
        <v>3.03030303030303E-2</v>
      </c>
      <c r="D11" s="16">
        <v>6.5217391304347797E-2</v>
      </c>
      <c r="E11" s="16">
        <v>2.1276595744680899E-2</v>
      </c>
      <c r="F11" s="16">
        <v>4.4444444444444398E-2</v>
      </c>
      <c r="G11" s="16">
        <v>1.58730158730159E-2</v>
      </c>
      <c r="H11" s="16"/>
      <c r="I11" s="16">
        <v>4.3478260869565202E-2</v>
      </c>
      <c r="J11" s="16">
        <v>1.58730158730159E-2</v>
      </c>
      <c r="K11" s="16"/>
      <c r="L11" s="16">
        <v>3.6764705882352901E-2</v>
      </c>
      <c r="M11" s="16">
        <v>2.34375E-2</v>
      </c>
      <c r="N11" s="16"/>
      <c r="O11" s="16">
        <v>2.7397260273972601E-2</v>
      </c>
      <c r="P11" s="16">
        <v>3.3898305084745797E-2</v>
      </c>
    </row>
    <row r="12" spans="2:16" x14ac:dyDescent="0.35">
      <c r="B12" s="17" t="s">
        <v>95</v>
      </c>
      <c r="C12" s="16">
        <v>7.9545454545454503E-2</v>
      </c>
      <c r="D12" s="16">
        <v>0.108695652173913</v>
      </c>
      <c r="E12" s="16">
        <v>0.10638297872340401</v>
      </c>
      <c r="F12" s="16">
        <v>4.4444444444444398E-2</v>
      </c>
      <c r="G12" s="16">
        <v>7.1428571428571397E-2</v>
      </c>
      <c r="H12" s="16"/>
      <c r="I12" s="16">
        <v>8.6956521739130405E-2</v>
      </c>
      <c r="J12" s="16">
        <v>7.1428571428571397E-2</v>
      </c>
      <c r="K12" s="16"/>
      <c r="L12" s="16">
        <v>7.3529411764705899E-2</v>
      </c>
      <c r="M12" s="16">
        <v>8.59375E-2</v>
      </c>
      <c r="N12" s="16"/>
      <c r="O12" s="16">
        <v>8.9041095890410996E-2</v>
      </c>
      <c r="P12" s="16">
        <v>6.7796610169491497E-2</v>
      </c>
    </row>
    <row r="13" spans="2:16" x14ac:dyDescent="0.35">
      <c r="B13" s="17" t="s">
        <v>96</v>
      </c>
      <c r="C13" s="16">
        <v>0.13257575757575801</v>
      </c>
      <c r="D13" s="16">
        <v>0.15217391304347799</v>
      </c>
      <c r="E13" s="16">
        <v>0.12765957446808501</v>
      </c>
      <c r="F13" s="16">
        <v>0.133333333333333</v>
      </c>
      <c r="G13" s="16">
        <v>0.126984126984127</v>
      </c>
      <c r="H13" s="16"/>
      <c r="I13" s="16">
        <v>0.13768115942028999</v>
      </c>
      <c r="J13" s="16">
        <v>0.126984126984127</v>
      </c>
      <c r="K13" s="16"/>
      <c r="L13" s="16">
        <v>0.14705882352941199</v>
      </c>
      <c r="M13" s="16">
        <v>0.1171875</v>
      </c>
      <c r="N13" s="16"/>
      <c r="O13" s="16">
        <v>0.102739726027397</v>
      </c>
      <c r="P13" s="16">
        <v>0.169491525423729</v>
      </c>
    </row>
    <row r="14" spans="2:16" x14ac:dyDescent="0.35">
      <c r="B14" s="17" t="s">
        <v>97</v>
      </c>
      <c r="C14" s="16">
        <v>0.185606060606061</v>
      </c>
      <c r="D14" s="16">
        <v>0.15217391304347799</v>
      </c>
      <c r="E14" s="16">
        <v>0.12765957446808501</v>
      </c>
      <c r="F14" s="16">
        <v>0.22222222222222199</v>
      </c>
      <c r="G14" s="16">
        <v>0.206349206349206</v>
      </c>
      <c r="H14" s="16"/>
      <c r="I14" s="16">
        <v>0.16666666666666699</v>
      </c>
      <c r="J14" s="16">
        <v>0.206349206349206</v>
      </c>
      <c r="K14" s="16"/>
      <c r="L14" s="16">
        <v>0.183823529411765</v>
      </c>
      <c r="M14" s="16">
        <v>0.1875</v>
      </c>
      <c r="N14" s="16"/>
      <c r="O14" s="16">
        <v>0.17123287671232901</v>
      </c>
      <c r="P14" s="16">
        <v>0.20338983050847501</v>
      </c>
    </row>
    <row r="15" spans="2:16" x14ac:dyDescent="0.35">
      <c r="B15" s="17" t="s">
        <v>98</v>
      </c>
      <c r="C15" s="16">
        <v>0.22348484848484801</v>
      </c>
      <c r="D15" s="16">
        <v>0.282608695652174</v>
      </c>
      <c r="E15" s="16">
        <v>0.27659574468085102</v>
      </c>
      <c r="F15" s="16">
        <v>0.24444444444444399</v>
      </c>
      <c r="G15" s="16">
        <v>0.17460317460317501</v>
      </c>
      <c r="H15" s="16"/>
      <c r="I15" s="16">
        <v>0.26811594202898598</v>
      </c>
      <c r="J15" s="16">
        <v>0.17460317460317501</v>
      </c>
      <c r="K15" s="16"/>
      <c r="L15" s="16">
        <v>0.191176470588235</v>
      </c>
      <c r="M15" s="16">
        <v>0.2578125</v>
      </c>
      <c r="N15" s="16"/>
      <c r="O15" s="16">
        <v>0.23972602739726001</v>
      </c>
      <c r="P15" s="16">
        <v>0.20338983050847501</v>
      </c>
    </row>
    <row r="16" spans="2:16" x14ac:dyDescent="0.35">
      <c r="B16" s="17" t="s">
        <v>99</v>
      </c>
      <c r="C16" s="16">
        <v>0.11363636363636399</v>
      </c>
      <c r="D16" s="16">
        <v>2.1739130434782601E-2</v>
      </c>
      <c r="E16" s="16">
        <v>8.5106382978723402E-2</v>
      </c>
      <c r="F16" s="16">
        <v>8.8888888888888906E-2</v>
      </c>
      <c r="G16" s="16">
        <v>0.16666666666666699</v>
      </c>
      <c r="H16" s="16"/>
      <c r="I16" s="16">
        <v>6.5217391304347797E-2</v>
      </c>
      <c r="J16" s="16">
        <v>0.16666666666666699</v>
      </c>
      <c r="K16" s="16"/>
      <c r="L16" s="16">
        <v>0.13235294117647101</v>
      </c>
      <c r="M16" s="16">
        <v>9.375E-2</v>
      </c>
      <c r="N16" s="16"/>
      <c r="O16" s="16">
        <v>0.123287671232877</v>
      </c>
      <c r="P16" s="16">
        <v>0.101694915254237</v>
      </c>
    </row>
    <row r="17" spans="2:16" x14ac:dyDescent="0.35">
      <c r="B17" s="17" t="s">
        <v>100</v>
      </c>
      <c r="C17" s="16">
        <v>0.17803030303030301</v>
      </c>
      <c r="D17" s="16">
        <v>8.6956521739130405E-2</v>
      </c>
      <c r="E17" s="16">
        <v>0.23404255319148901</v>
      </c>
      <c r="F17" s="16">
        <v>0.133333333333333</v>
      </c>
      <c r="G17" s="16">
        <v>0.206349206349206</v>
      </c>
      <c r="H17" s="16"/>
      <c r="I17" s="16">
        <v>0.15217391304347799</v>
      </c>
      <c r="J17" s="16">
        <v>0.206349206349206</v>
      </c>
      <c r="K17" s="16"/>
      <c r="L17" s="16">
        <v>0.19852941176470601</v>
      </c>
      <c r="M17" s="16">
        <v>0.15625</v>
      </c>
      <c r="N17" s="16"/>
      <c r="O17" s="16">
        <v>0.17808219178082199</v>
      </c>
      <c r="P17" s="16">
        <v>0.177966101694915</v>
      </c>
    </row>
    <row r="18" spans="2:16" x14ac:dyDescent="0.35">
      <c r="B18" s="17" t="s">
        <v>77</v>
      </c>
      <c r="C18" s="18">
        <v>3.03030303030303E-2</v>
      </c>
      <c r="D18" s="18">
        <v>6.5217391304347797E-2</v>
      </c>
      <c r="E18" s="18">
        <v>0</v>
      </c>
      <c r="F18" s="18">
        <v>6.6666666666666693E-2</v>
      </c>
      <c r="G18" s="18">
        <v>1.58730158730159E-2</v>
      </c>
      <c r="H18" s="18"/>
      <c r="I18" s="18">
        <v>4.3478260869565202E-2</v>
      </c>
      <c r="J18" s="18">
        <v>1.58730158730159E-2</v>
      </c>
      <c r="K18" s="18"/>
      <c r="L18" s="18">
        <v>2.2058823529411801E-2</v>
      </c>
      <c r="M18" s="18">
        <v>3.90625E-2</v>
      </c>
      <c r="N18" s="18"/>
      <c r="O18" s="18">
        <v>4.1095890410958902E-2</v>
      </c>
      <c r="P18" s="18">
        <v>1.6949152542372899E-2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112</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91</v>
      </c>
      <c r="C8" s="16">
        <v>1.8939393939393898E-2</v>
      </c>
      <c r="D8" s="16">
        <v>2.1739130434782601E-2</v>
      </c>
      <c r="E8" s="16">
        <v>4.2553191489361701E-2</v>
      </c>
      <c r="F8" s="16">
        <v>2.2222222222222199E-2</v>
      </c>
      <c r="G8" s="16">
        <v>7.9365079365079395E-3</v>
      </c>
      <c r="H8" s="16"/>
      <c r="I8" s="16">
        <v>2.8985507246376802E-2</v>
      </c>
      <c r="J8" s="16">
        <v>7.9365079365079395E-3</v>
      </c>
      <c r="K8" s="16"/>
      <c r="L8" s="16">
        <v>2.2058823529411801E-2</v>
      </c>
      <c r="M8" s="16">
        <v>1.5625E-2</v>
      </c>
      <c r="N8" s="16"/>
      <c r="O8" s="16">
        <v>1.3698630136986301E-2</v>
      </c>
      <c r="P8" s="16">
        <v>2.5423728813559299E-2</v>
      </c>
    </row>
    <row r="9" spans="2:16" x14ac:dyDescent="0.35">
      <c r="B9" s="17" t="s">
        <v>92</v>
      </c>
      <c r="C9" s="16">
        <v>7.5757575757575803E-3</v>
      </c>
      <c r="D9" s="16">
        <v>0</v>
      </c>
      <c r="E9" s="16">
        <v>2.1276595744680899E-2</v>
      </c>
      <c r="F9" s="16">
        <v>0</v>
      </c>
      <c r="G9" s="16">
        <v>7.9365079365079395E-3</v>
      </c>
      <c r="H9" s="16"/>
      <c r="I9" s="16">
        <v>7.2463768115942004E-3</v>
      </c>
      <c r="J9" s="16">
        <v>7.9365079365079395E-3</v>
      </c>
      <c r="K9" s="16"/>
      <c r="L9" s="16">
        <v>7.3529411764705899E-3</v>
      </c>
      <c r="M9" s="16">
        <v>7.8125E-3</v>
      </c>
      <c r="N9" s="16"/>
      <c r="O9" s="16">
        <v>6.8493150684931503E-3</v>
      </c>
      <c r="P9" s="16">
        <v>8.4745762711864406E-3</v>
      </c>
    </row>
    <row r="10" spans="2:16" x14ac:dyDescent="0.35">
      <c r="B10" s="17" t="s">
        <v>93</v>
      </c>
      <c r="C10" s="16">
        <v>1.8939393939393898E-2</v>
      </c>
      <c r="D10" s="16">
        <v>2.1739130434782601E-2</v>
      </c>
      <c r="E10" s="16">
        <v>4.2553191489361701E-2</v>
      </c>
      <c r="F10" s="16">
        <v>2.2222222222222199E-2</v>
      </c>
      <c r="G10" s="16">
        <v>7.9365079365079395E-3</v>
      </c>
      <c r="H10" s="16"/>
      <c r="I10" s="16">
        <v>2.8985507246376802E-2</v>
      </c>
      <c r="J10" s="16">
        <v>7.9365079365079395E-3</v>
      </c>
      <c r="K10" s="16"/>
      <c r="L10" s="16">
        <v>1.4705882352941201E-2</v>
      </c>
      <c r="M10" s="16">
        <v>2.34375E-2</v>
      </c>
      <c r="N10" s="16"/>
      <c r="O10" s="16">
        <v>2.0547945205479499E-2</v>
      </c>
      <c r="P10" s="16">
        <v>1.6949152542372899E-2</v>
      </c>
    </row>
    <row r="11" spans="2:16" x14ac:dyDescent="0.35">
      <c r="B11" s="17" t="s">
        <v>94</v>
      </c>
      <c r="C11" s="16">
        <v>3.7878787878787901E-2</v>
      </c>
      <c r="D11" s="16">
        <v>6.5217391304347797E-2</v>
      </c>
      <c r="E11" s="16">
        <v>4.2553191489361701E-2</v>
      </c>
      <c r="F11" s="16">
        <v>4.4444444444444398E-2</v>
      </c>
      <c r="G11" s="16">
        <v>2.3809523809523801E-2</v>
      </c>
      <c r="H11" s="16"/>
      <c r="I11" s="16">
        <v>5.0724637681159403E-2</v>
      </c>
      <c r="J11" s="16">
        <v>2.3809523809523801E-2</v>
      </c>
      <c r="K11" s="16"/>
      <c r="L11" s="16">
        <v>3.6764705882352901E-2</v>
      </c>
      <c r="M11" s="16">
        <v>3.90625E-2</v>
      </c>
      <c r="N11" s="16"/>
      <c r="O11" s="16">
        <v>4.7945205479452101E-2</v>
      </c>
      <c r="P11" s="16">
        <v>2.5423728813559299E-2</v>
      </c>
    </row>
    <row r="12" spans="2:16" x14ac:dyDescent="0.35">
      <c r="B12" s="17" t="s">
        <v>95</v>
      </c>
      <c r="C12" s="16">
        <v>5.3030303030302997E-2</v>
      </c>
      <c r="D12" s="16">
        <v>8.6956521739130405E-2</v>
      </c>
      <c r="E12" s="16">
        <v>0.10638297872340401</v>
      </c>
      <c r="F12" s="16">
        <v>0</v>
      </c>
      <c r="G12" s="16">
        <v>3.9682539682539701E-2</v>
      </c>
      <c r="H12" s="16"/>
      <c r="I12" s="16">
        <v>6.5217391304347797E-2</v>
      </c>
      <c r="J12" s="16">
        <v>3.9682539682539701E-2</v>
      </c>
      <c r="K12" s="16"/>
      <c r="L12" s="16">
        <v>7.3529411764705899E-2</v>
      </c>
      <c r="M12" s="16">
        <v>3.125E-2</v>
      </c>
      <c r="N12" s="16"/>
      <c r="O12" s="16">
        <v>4.7945205479452101E-2</v>
      </c>
      <c r="P12" s="16">
        <v>5.93220338983051E-2</v>
      </c>
    </row>
    <row r="13" spans="2:16" x14ac:dyDescent="0.35">
      <c r="B13" s="17" t="s">
        <v>96</v>
      </c>
      <c r="C13" s="16">
        <v>0.10606060606060599</v>
      </c>
      <c r="D13" s="16">
        <v>0.173913043478261</v>
      </c>
      <c r="E13" s="16">
        <v>0.10638297872340401</v>
      </c>
      <c r="F13" s="16">
        <v>4.4444444444444398E-2</v>
      </c>
      <c r="G13" s="16">
        <v>0.103174603174603</v>
      </c>
      <c r="H13" s="16"/>
      <c r="I13" s="16">
        <v>0.108695652173913</v>
      </c>
      <c r="J13" s="16">
        <v>0.103174603174603</v>
      </c>
      <c r="K13" s="16"/>
      <c r="L13" s="16">
        <v>9.5588235294117599E-2</v>
      </c>
      <c r="M13" s="16">
        <v>0.1171875</v>
      </c>
      <c r="N13" s="16"/>
      <c r="O13" s="16">
        <v>7.5342465753424695E-2</v>
      </c>
      <c r="P13" s="16">
        <v>0.144067796610169</v>
      </c>
    </row>
    <row r="14" spans="2:16" x14ac:dyDescent="0.35">
      <c r="B14" s="17" t="s">
        <v>97</v>
      </c>
      <c r="C14" s="16">
        <v>0.13257575757575801</v>
      </c>
      <c r="D14" s="16">
        <v>0.173913043478261</v>
      </c>
      <c r="E14" s="16">
        <v>0.12765957446808501</v>
      </c>
      <c r="F14" s="16">
        <v>0.133333333333333</v>
      </c>
      <c r="G14" s="16">
        <v>0.119047619047619</v>
      </c>
      <c r="H14" s="16"/>
      <c r="I14" s="16">
        <v>0.14492753623188401</v>
      </c>
      <c r="J14" s="16">
        <v>0.119047619047619</v>
      </c>
      <c r="K14" s="16"/>
      <c r="L14" s="16">
        <v>0.110294117647059</v>
      </c>
      <c r="M14" s="16">
        <v>0.15625</v>
      </c>
      <c r="N14" s="16"/>
      <c r="O14" s="16">
        <v>0.13698630136986301</v>
      </c>
      <c r="P14" s="16">
        <v>0.12711864406779699</v>
      </c>
    </row>
    <row r="15" spans="2:16" x14ac:dyDescent="0.35">
      <c r="B15" s="17" t="s">
        <v>98</v>
      </c>
      <c r="C15" s="16">
        <v>0.26515151515151503</v>
      </c>
      <c r="D15" s="16">
        <v>0.217391304347826</v>
      </c>
      <c r="E15" s="16">
        <v>0.21276595744680901</v>
      </c>
      <c r="F15" s="16">
        <v>0.24444444444444399</v>
      </c>
      <c r="G15" s="16">
        <v>0.30952380952380998</v>
      </c>
      <c r="H15" s="16"/>
      <c r="I15" s="16">
        <v>0.22463768115942001</v>
      </c>
      <c r="J15" s="16">
        <v>0.30952380952380998</v>
      </c>
      <c r="K15" s="16"/>
      <c r="L15" s="16">
        <v>0.29411764705882398</v>
      </c>
      <c r="M15" s="16">
        <v>0.234375</v>
      </c>
      <c r="N15" s="16"/>
      <c r="O15" s="16">
        <v>0.24657534246575299</v>
      </c>
      <c r="P15" s="16">
        <v>0.28813559322033899</v>
      </c>
    </row>
    <row r="16" spans="2:16" x14ac:dyDescent="0.35">
      <c r="B16" s="17" t="s">
        <v>99</v>
      </c>
      <c r="C16" s="16">
        <v>0.15909090909090901</v>
      </c>
      <c r="D16" s="16">
        <v>8.6956521739130405E-2</v>
      </c>
      <c r="E16" s="16">
        <v>8.5106382978723402E-2</v>
      </c>
      <c r="F16" s="16">
        <v>0.28888888888888897</v>
      </c>
      <c r="G16" s="16">
        <v>0.16666666666666699</v>
      </c>
      <c r="H16" s="16"/>
      <c r="I16" s="16">
        <v>0.15217391304347799</v>
      </c>
      <c r="J16" s="16">
        <v>0.16666666666666699</v>
      </c>
      <c r="K16" s="16"/>
      <c r="L16" s="16">
        <v>0.13235294117647101</v>
      </c>
      <c r="M16" s="16">
        <v>0.1875</v>
      </c>
      <c r="N16" s="16"/>
      <c r="O16" s="16">
        <v>0.184931506849315</v>
      </c>
      <c r="P16" s="16">
        <v>0.12711864406779699</v>
      </c>
    </row>
    <row r="17" spans="2:16" x14ac:dyDescent="0.35">
      <c r="B17" s="17" t="s">
        <v>100</v>
      </c>
      <c r="C17" s="16">
        <v>0.19696969696969699</v>
      </c>
      <c r="D17" s="16">
        <v>0.15217391304347799</v>
      </c>
      <c r="E17" s="16">
        <v>0.21276595744680901</v>
      </c>
      <c r="F17" s="16">
        <v>0.17777777777777801</v>
      </c>
      <c r="G17" s="16">
        <v>0.214285714285714</v>
      </c>
      <c r="H17" s="16"/>
      <c r="I17" s="16">
        <v>0.18115942028985499</v>
      </c>
      <c r="J17" s="16">
        <v>0.214285714285714</v>
      </c>
      <c r="K17" s="16"/>
      <c r="L17" s="16">
        <v>0.213235294117647</v>
      </c>
      <c r="M17" s="16">
        <v>0.1796875</v>
      </c>
      <c r="N17" s="16"/>
      <c r="O17" s="16">
        <v>0.21232876712328799</v>
      </c>
      <c r="P17" s="16">
        <v>0.177966101694915</v>
      </c>
    </row>
    <row r="18" spans="2:16" x14ac:dyDescent="0.35">
      <c r="B18" s="17" t="s">
        <v>77</v>
      </c>
      <c r="C18" s="18">
        <v>3.7878787878787902E-3</v>
      </c>
      <c r="D18" s="18">
        <v>0</v>
      </c>
      <c r="E18" s="18">
        <v>0</v>
      </c>
      <c r="F18" s="18">
        <v>2.2222222222222199E-2</v>
      </c>
      <c r="G18" s="18">
        <v>0</v>
      </c>
      <c r="H18" s="18"/>
      <c r="I18" s="18">
        <v>7.2463768115942004E-3</v>
      </c>
      <c r="J18" s="18">
        <v>0</v>
      </c>
      <c r="K18" s="18"/>
      <c r="L18" s="18">
        <v>0</v>
      </c>
      <c r="M18" s="18">
        <v>7.8125E-3</v>
      </c>
      <c r="N18" s="18"/>
      <c r="O18" s="18">
        <v>6.8493150684931503E-3</v>
      </c>
      <c r="P18" s="18">
        <v>0</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118</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113</v>
      </c>
      <c r="C8" s="16">
        <v>2.27272727272727E-2</v>
      </c>
      <c r="D8" s="16">
        <v>2.1739130434782601E-2</v>
      </c>
      <c r="E8" s="16">
        <v>6.3829787234042507E-2</v>
      </c>
      <c r="F8" s="16">
        <v>2.2222222222222199E-2</v>
      </c>
      <c r="G8" s="16">
        <v>7.9365079365079395E-3</v>
      </c>
      <c r="H8" s="16"/>
      <c r="I8" s="16">
        <v>3.6231884057971002E-2</v>
      </c>
      <c r="J8" s="16">
        <v>7.9365079365079395E-3</v>
      </c>
      <c r="K8" s="16"/>
      <c r="L8" s="16">
        <v>7.3529411764705899E-3</v>
      </c>
      <c r="M8" s="16">
        <v>3.90625E-2</v>
      </c>
      <c r="N8" s="16"/>
      <c r="O8" s="16">
        <v>1.3698630136986301E-2</v>
      </c>
      <c r="P8" s="16">
        <v>3.3898305084745797E-2</v>
      </c>
    </row>
    <row r="9" spans="2:16" x14ac:dyDescent="0.35">
      <c r="B9" s="17" t="s">
        <v>114</v>
      </c>
      <c r="C9" s="16">
        <v>0.15151515151515199</v>
      </c>
      <c r="D9" s="16">
        <v>0.173913043478261</v>
      </c>
      <c r="E9" s="16">
        <v>0.27659574468085102</v>
      </c>
      <c r="F9" s="16">
        <v>0.133333333333333</v>
      </c>
      <c r="G9" s="16">
        <v>0.103174603174603</v>
      </c>
      <c r="H9" s="16"/>
      <c r="I9" s="16">
        <v>0.19565217391304299</v>
      </c>
      <c r="J9" s="16">
        <v>0.103174603174603</v>
      </c>
      <c r="K9" s="16"/>
      <c r="L9" s="16">
        <v>0.13235294117647101</v>
      </c>
      <c r="M9" s="16">
        <v>0.171875</v>
      </c>
      <c r="N9" s="16"/>
      <c r="O9" s="16">
        <v>0.14383561643835599</v>
      </c>
      <c r="P9" s="16">
        <v>0.161016949152542</v>
      </c>
    </row>
    <row r="10" spans="2:16" ht="29" x14ac:dyDescent="0.35">
      <c r="B10" s="17" t="s">
        <v>115</v>
      </c>
      <c r="C10" s="16">
        <v>0.26515151515151503</v>
      </c>
      <c r="D10" s="16">
        <v>0.39130434782608697</v>
      </c>
      <c r="E10" s="16">
        <v>0.25531914893617003</v>
      </c>
      <c r="F10" s="16">
        <v>0.17777777777777801</v>
      </c>
      <c r="G10" s="16">
        <v>0.25396825396825401</v>
      </c>
      <c r="H10" s="16"/>
      <c r="I10" s="16">
        <v>0.27536231884057999</v>
      </c>
      <c r="J10" s="16">
        <v>0.25396825396825401</v>
      </c>
      <c r="K10" s="16"/>
      <c r="L10" s="16">
        <v>0.25</v>
      </c>
      <c r="M10" s="16">
        <v>0.28125</v>
      </c>
      <c r="N10" s="16"/>
      <c r="O10" s="16">
        <v>0.27397260273972601</v>
      </c>
      <c r="P10" s="16">
        <v>0.25423728813559299</v>
      </c>
    </row>
    <row r="11" spans="2:16" x14ac:dyDescent="0.35">
      <c r="B11" s="17" t="s">
        <v>116</v>
      </c>
      <c r="C11" s="16">
        <v>0.35227272727272702</v>
      </c>
      <c r="D11" s="16">
        <v>0.217391304347826</v>
      </c>
      <c r="E11" s="16">
        <v>0.29787234042553201</v>
      </c>
      <c r="F11" s="16">
        <v>0.48888888888888898</v>
      </c>
      <c r="G11" s="16">
        <v>0.37301587301587302</v>
      </c>
      <c r="H11" s="16"/>
      <c r="I11" s="16">
        <v>0.33333333333333298</v>
      </c>
      <c r="J11" s="16">
        <v>0.37301587301587302</v>
      </c>
      <c r="K11" s="16"/>
      <c r="L11" s="16">
        <v>0.38970588235294101</v>
      </c>
      <c r="M11" s="16">
        <v>0.3125</v>
      </c>
      <c r="N11" s="16"/>
      <c r="O11" s="16">
        <v>0.36301369863013699</v>
      </c>
      <c r="P11" s="16">
        <v>0.338983050847458</v>
      </c>
    </row>
    <row r="12" spans="2:16" x14ac:dyDescent="0.35">
      <c r="B12" s="17" t="s">
        <v>117</v>
      </c>
      <c r="C12" s="16">
        <v>0.185606060606061</v>
      </c>
      <c r="D12" s="16">
        <v>8.6956521739130405E-2</v>
      </c>
      <c r="E12" s="16">
        <v>0.10638297872340401</v>
      </c>
      <c r="F12" s="16">
        <v>0.155555555555556</v>
      </c>
      <c r="G12" s="16">
        <v>0.26190476190476197</v>
      </c>
      <c r="H12" s="16"/>
      <c r="I12" s="16">
        <v>0.115942028985507</v>
      </c>
      <c r="J12" s="16">
        <v>0.26190476190476197</v>
      </c>
      <c r="K12" s="16"/>
      <c r="L12" s="16">
        <v>0.191176470588235</v>
      </c>
      <c r="M12" s="16">
        <v>0.1796875</v>
      </c>
      <c r="N12" s="16"/>
      <c r="O12" s="16">
        <v>0.19178082191780799</v>
      </c>
      <c r="P12" s="16">
        <v>0.177966101694915</v>
      </c>
    </row>
    <row r="13" spans="2:16" x14ac:dyDescent="0.35">
      <c r="B13" s="17" t="s">
        <v>77</v>
      </c>
      <c r="C13" s="18">
        <v>2.27272727272727E-2</v>
      </c>
      <c r="D13" s="18">
        <v>0.108695652173913</v>
      </c>
      <c r="E13" s="18">
        <v>0</v>
      </c>
      <c r="F13" s="18">
        <v>2.2222222222222199E-2</v>
      </c>
      <c r="G13" s="18">
        <v>0</v>
      </c>
      <c r="H13" s="18"/>
      <c r="I13" s="18">
        <v>4.3478260869565202E-2</v>
      </c>
      <c r="J13" s="18">
        <v>0</v>
      </c>
      <c r="K13" s="18"/>
      <c r="L13" s="18">
        <v>2.9411764705882401E-2</v>
      </c>
      <c r="M13" s="18">
        <v>1.5625E-2</v>
      </c>
      <c r="N13" s="18"/>
      <c r="O13" s="18">
        <v>1.3698630136986301E-2</v>
      </c>
      <c r="P13" s="18">
        <v>3.3898305084745797E-2</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P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135</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119</v>
      </c>
      <c r="C8" s="16">
        <v>0.5</v>
      </c>
      <c r="D8" s="16">
        <v>0.282608695652174</v>
      </c>
      <c r="E8" s="16">
        <v>0.48936170212766</v>
      </c>
      <c r="F8" s="16">
        <v>0.53333333333333299</v>
      </c>
      <c r="G8" s="16">
        <v>0.57142857142857095</v>
      </c>
      <c r="H8" s="16"/>
      <c r="I8" s="16">
        <v>0.434782608695652</v>
      </c>
      <c r="J8" s="16">
        <v>0.57142857142857095</v>
      </c>
      <c r="K8" s="16"/>
      <c r="L8" s="16">
        <v>0.52205882352941202</v>
      </c>
      <c r="M8" s="16">
        <v>0.4765625</v>
      </c>
      <c r="N8" s="16"/>
      <c r="O8" s="16">
        <v>0.52054794520547898</v>
      </c>
      <c r="P8" s="16">
        <v>0.47457627118644102</v>
      </c>
    </row>
    <row r="9" spans="2:16" ht="29" x14ac:dyDescent="0.35">
      <c r="B9" s="17" t="s">
        <v>120</v>
      </c>
      <c r="C9" s="16">
        <v>0.48484848484848497</v>
      </c>
      <c r="D9" s="16">
        <v>0.30434782608695699</v>
      </c>
      <c r="E9" s="16">
        <v>0.44680851063829802</v>
      </c>
      <c r="F9" s="16">
        <v>0.48888888888888898</v>
      </c>
      <c r="G9" s="16">
        <v>0.56349206349206304</v>
      </c>
      <c r="H9" s="16"/>
      <c r="I9" s="16">
        <v>0.41304347826087001</v>
      </c>
      <c r="J9" s="16">
        <v>0.56349206349206304</v>
      </c>
      <c r="K9" s="16"/>
      <c r="L9" s="16">
        <v>0.47058823529411797</v>
      </c>
      <c r="M9" s="16">
        <v>0.5</v>
      </c>
      <c r="N9" s="16"/>
      <c r="O9" s="16">
        <v>0.5</v>
      </c>
      <c r="P9" s="16">
        <v>0.46610169491525399</v>
      </c>
    </row>
    <row r="10" spans="2:16" ht="29" x14ac:dyDescent="0.35">
      <c r="B10" s="17" t="s">
        <v>121</v>
      </c>
      <c r="C10" s="16">
        <v>0.44696969696969702</v>
      </c>
      <c r="D10" s="16">
        <v>0.282608695652174</v>
      </c>
      <c r="E10" s="16">
        <v>0.46808510638297901</v>
      </c>
      <c r="F10" s="16">
        <v>0.48888888888888898</v>
      </c>
      <c r="G10" s="16">
        <v>0.48412698412698402</v>
      </c>
      <c r="H10" s="16"/>
      <c r="I10" s="16">
        <v>0.41304347826087001</v>
      </c>
      <c r="J10" s="16">
        <v>0.48412698412698402</v>
      </c>
      <c r="K10" s="16"/>
      <c r="L10" s="16">
        <v>0.441176470588235</v>
      </c>
      <c r="M10" s="16">
        <v>0.453125</v>
      </c>
      <c r="N10" s="16"/>
      <c r="O10" s="16">
        <v>0.43835616438356201</v>
      </c>
      <c r="P10" s="16">
        <v>0.45762711864406802</v>
      </c>
    </row>
    <row r="11" spans="2:16" x14ac:dyDescent="0.35">
      <c r="B11" s="17" t="s">
        <v>122</v>
      </c>
      <c r="C11" s="16">
        <v>0.435606060606061</v>
      </c>
      <c r="D11" s="16">
        <v>0.217391304347826</v>
      </c>
      <c r="E11" s="16">
        <v>0.40425531914893598</v>
      </c>
      <c r="F11" s="16">
        <v>0.6</v>
      </c>
      <c r="G11" s="16">
        <v>0.46825396825396798</v>
      </c>
      <c r="H11" s="16"/>
      <c r="I11" s="16">
        <v>0.405797101449275</v>
      </c>
      <c r="J11" s="16">
        <v>0.46825396825396798</v>
      </c>
      <c r="K11" s="16"/>
      <c r="L11" s="16">
        <v>0.39705882352941202</v>
      </c>
      <c r="M11" s="16">
        <v>0.4765625</v>
      </c>
      <c r="N11" s="16"/>
      <c r="O11" s="16">
        <v>0.44520547945205502</v>
      </c>
      <c r="P11" s="16">
        <v>0.42372881355932202</v>
      </c>
    </row>
    <row r="12" spans="2:16" ht="29" x14ac:dyDescent="0.35">
      <c r="B12" s="17" t="s">
        <v>123</v>
      </c>
      <c r="C12" s="16">
        <v>0.435606060606061</v>
      </c>
      <c r="D12" s="16">
        <v>0.13043478260869601</v>
      </c>
      <c r="E12" s="16">
        <v>0.36170212765957399</v>
      </c>
      <c r="F12" s="16">
        <v>0.48888888888888898</v>
      </c>
      <c r="G12" s="16">
        <v>0.55555555555555602</v>
      </c>
      <c r="H12" s="16"/>
      <c r="I12" s="16">
        <v>0.32608695652173902</v>
      </c>
      <c r="J12" s="16">
        <v>0.55555555555555602</v>
      </c>
      <c r="K12" s="16"/>
      <c r="L12" s="16">
        <v>0.38970588235294101</v>
      </c>
      <c r="M12" s="16">
        <v>0.484375</v>
      </c>
      <c r="N12" s="16"/>
      <c r="O12" s="16">
        <v>0.431506849315068</v>
      </c>
      <c r="P12" s="16">
        <v>0.44067796610169502</v>
      </c>
    </row>
    <row r="13" spans="2:16" x14ac:dyDescent="0.35">
      <c r="B13" s="17" t="s">
        <v>124</v>
      </c>
      <c r="C13" s="16">
        <v>0.42424242424242398</v>
      </c>
      <c r="D13" s="16">
        <v>0.23913043478260901</v>
      </c>
      <c r="E13" s="16">
        <v>0.340425531914894</v>
      </c>
      <c r="F13" s="16">
        <v>0.53333333333333299</v>
      </c>
      <c r="G13" s="16">
        <v>0.48412698412698402</v>
      </c>
      <c r="H13" s="16"/>
      <c r="I13" s="16">
        <v>0.36956521739130399</v>
      </c>
      <c r="J13" s="16">
        <v>0.48412698412698402</v>
      </c>
      <c r="K13" s="16"/>
      <c r="L13" s="16">
        <v>0.40441176470588203</v>
      </c>
      <c r="M13" s="16">
        <v>0.4453125</v>
      </c>
      <c r="N13" s="16"/>
      <c r="O13" s="16">
        <v>0.45205479452054798</v>
      </c>
      <c r="P13" s="16">
        <v>0.38983050847457601</v>
      </c>
    </row>
    <row r="14" spans="2:16" ht="29" x14ac:dyDescent="0.35">
      <c r="B14" s="17" t="s">
        <v>125</v>
      </c>
      <c r="C14" s="16">
        <v>0.38257575757575801</v>
      </c>
      <c r="D14" s="16">
        <v>0.108695652173913</v>
      </c>
      <c r="E14" s="16">
        <v>0.38297872340425498</v>
      </c>
      <c r="F14" s="16">
        <v>0.48888888888888898</v>
      </c>
      <c r="G14" s="16">
        <v>0.44444444444444398</v>
      </c>
      <c r="H14" s="16"/>
      <c r="I14" s="16">
        <v>0.32608695652173902</v>
      </c>
      <c r="J14" s="16">
        <v>0.44444444444444398</v>
      </c>
      <c r="K14" s="16"/>
      <c r="L14" s="16">
        <v>0.433823529411765</v>
      </c>
      <c r="M14" s="16">
        <v>0.328125</v>
      </c>
      <c r="N14" s="16"/>
      <c r="O14" s="16">
        <v>0.39041095890410998</v>
      </c>
      <c r="P14" s="16">
        <v>0.37288135593220301</v>
      </c>
    </row>
    <row r="15" spans="2:16" ht="29" x14ac:dyDescent="0.35">
      <c r="B15" s="17" t="s">
        <v>126</v>
      </c>
      <c r="C15" s="16">
        <v>0.38257575757575801</v>
      </c>
      <c r="D15" s="16">
        <v>0.19565217391304299</v>
      </c>
      <c r="E15" s="16">
        <v>0.319148936170213</v>
      </c>
      <c r="F15" s="16">
        <v>0.51111111111111096</v>
      </c>
      <c r="G15" s="16">
        <v>0.42857142857142899</v>
      </c>
      <c r="H15" s="16"/>
      <c r="I15" s="16">
        <v>0.34057971014492799</v>
      </c>
      <c r="J15" s="16">
        <v>0.42857142857142899</v>
      </c>
      <c r="K15" s="16"/>
      <c r="L15" s="16">
        <v>0.40441176470588203</v>
      </c>
      <c r="M15" s="16">
        <v>0.359375</v>
      </c>
      <c r="N15" s="16"/>
      <c r="O15" s="16">
        <v>0.37671232876712302</v>
      </c>
      <c r="P15" s="16">
        <v>0.38983050847457601</v>
      </c>
    </row>
    <row r="16" spans="2:16" x14ac:dyDescent="0.35">
      <c r="B16" s="17" t="s">
        <v>127</v>
      </c>
      <c r="C16" s="16">
        <v>0.36742424242424199</v>
      </c>
      <c r="D16" s="16">
        <v>8.6956521739130405E-2</v>
      </c>
      <c r="E16" s="16">
        <v>0.319148936170213</v>
      </c>
      <c r="F16" s="16">
        <v>0.48888888888888898</v>
      </c>
      <c r="G16" s="16">
        <v>0.44444444444444398</v>
      </c>
      <c r="H16" s="16"/>
      <c r="I16" s="16">
        <v>0.29710144927536197</v>
      </c>
      <c r="J16" s="16">
        <v>0.44444444444444398</v>
      </c>
      <c r="K16" s="16"/>
      <c r="L16" s="16">
        <v>0.38970588235294101</v>
      </c>
      <c r="M16" s="16">
        <v>0.34375</v>
      </c>
      <c r="N16" s="16"/>
      <c r="O16" s="16">
        <v>0.301369863013699</v>
      </c>
      <c r="P16" s="16">
        <v>0.44915254237288099</v>
      </c>
    </row>
    <row r="17" spans="2:16" ht="29" x14ac:dyDescent="0.35">
      <c r="B17" s="17" t="s">
        <v>128</v>
      </c>
      <c r="C17" s="16">
        <v>0.34848484848484901</v>
      </c>
      <c r="D17" s="16">
        <v>0.13043478260869601</v>
      </c>
      <c r="E17" s="16">
        <v>0.36170212765957399</v>
      </c>
      <c r="F17" s="16">
        <v>0.422222222222222</v>
      </c>
      <c r="G17" s="16">
        <v>0.39682539682539703</v>
      </c>
      <c r="H17" s="16"/>
      <c r="I17" s="16">
        <v>0.30434782608695699</v>
      </c>
      <c r="J17" s="16">
        <v>0.39682539682539703</v>
      </c>
      <c r="K17" s="16"/>
      <c r="L17" s="16">
        <v>0.35294117647058798</v>
      </c>
      <c r="M17" s="16">
        <v>0.34375</v>
      </c>
      <c r="N17" s="16"/>
      <c r="O17" s="16">
        <v>0.34931506849315103</v>
      </c>
      <c r="P17" s="16">
        <v>0.34745762711864397</v>
      </c>
    </row>
    <row r="18" spans="2:16" x14ac:dyDescent="0.35">
      <c r="B18" s="17" t="s">
        <v>129</v>
      </c>
      <c r="C18" s="16">
        <v>0.33333333333333298</v>
      </c>
      <c r="D18" s="16">
        <v>0.108695652173913</v>
      </c>
      <c r="E18" s="16">
        <v>0.42553191489361702</v>
      </c>
      <c r="F18" s="16">
        <v>0.37777777777777799</v>
      </c>
      <c r="G18" s="16">
        <v>0.365079365079365</v>
      </c>
      <c r="H18" s="16"/>
      <c r="I18" s="16">
        <v>0.30434782608695699</v>
      </c>
      <c r="J18" s="16">
        <v>0.365079365079365</v>
      </c>
      <c r="K18" s="16"/>
      <c r="L18" s="16">
        <v>0.34558823529411797</v>
      </c>
      <c r="M18" s="16">
        <v>0.3203125</v>
      </c>
      <c r="N18" s="16"/>
      <c r="O18" s="16">
        <v>0.29452054794520499</v>
      </c>
      <c r="P18" s="16">
        <v>0.38135593220338998</v>
      </c>
    </row>
    <row r="19" spans="2:16" ht="29" x14ac:dyDescent="0.35">
      <c r="B19" s="17" t="s">
        <v>130</v>
      </c>
      <c r="C19" s="16">
        <v>0.23863636363636401</v>
      </c>
      <c r="D19" s="16">
        <v>0.13043478260869601</v>
      </c>
      <c r="E19" s="16">
        <v>0.19148936170212799</v>
      </c>
      <c r="F19" s="16">
        <v>0.35555555555555601</v>
      </c>
      <c r="G19" s="16">
        <v>0.25396825396825401</v>
      </c>
      <c r="H19" s="16"/>
      <c r="I19" s="16">
        <v>0.22463768115942001</v>
      </c>
      <c r="J19" s="16">
        <v>0.25396825396825401</v>
      </c>
      <c r="K19" s="16"/>
      <c r="L19" s="16">
        <v>0.22794117647058801</v>
      </c>
      <c r="M19" s="16">
        <v>0.25</v>
      </c>
      <c r="N19" s="16"/>
      <c r="O19" s="16">
        <v>0.21232876712328799</v>
      </c>
      <c r="P19" s="16">
        <v>0.27118644067796599</v>
      </c>
    </row>
    <row r="20" spans="2:16" ht="29" x14ac:dyDescent="0.35">
      <c r="B20" s="17" t="s">
        <v>131</v>
      </c>
      <c r="C20" s="16">
        <v>0.16666666666666699</v>
      </c>
      <c r="D20" s="16">
        <v>8.6956521739130405E-2</v>
      </c>
      <c r="E20" s="16">
        <v>0.12765957446808501</v>
      </c>
      <c r="F20" s="16">
        <v>0.28888888888888897</v>
      </c>
      <c r="G20" s="16">
        <v>0.16666666666666699</v>
      </c>
      <c r="H20" s="16"/>
      <c r="I20" s="16">
        <v>0.16666666666666699</v>
      </c>
      <c r="J20" s="16">
        <v>0.16666666666666699</v>
      </c>
      <c r="K20" s="16"/>
      <c r="L20" s="16">
        <v>0.17647058823529399</v>
      </c>
      <c r="M20" s="16">
        <v>0.15625</v>
      </c>
      <c r="N20" s="16"/>
      <c r="O20" s="16">
        <v>0.17808219178082199</v>
      </c>
      <c r="P20" s="16">
        <v>0.152542372881356</v>
      </c>
    </row>
    <row r="21" spans="2:16" ht="29" x14ac:dyDescent="0.35">
      <c r="B21" s="17" t="s">
        <v>132</v>
      </c>
      <c r="C21" s="16">
        <v>0.102272727272727</v>
      </c>
      <c r="D21" s="16">
        <v>0</v>
      </c>
      <c r="E21" s="16">
        <v>0.10638297872340401</v>
      </c>
      <c r="F21" s="16">
        <v>6.6666666666666693E-2</v>
      </c>
      <c r="G21" s="16">
        <v>0.15079365079365101</v>
      </c>
      <c r="H21" s="16"/>
      <c r="I21" s="16">
        <v>5.7971014492753603E-2</v>
      </c>
      <c r="J21" s="16">
        <v>0.15079365079365101</v>
      </c>
      <c r="K21" s="16"/>
      <c r="L21" s="16">
        <v>5.1470588235294101E-2</v>
      </c>
      <c r="M21" s="16">
        <v>0.15625</v>
      </c>
      <c r="N21" s="16"/>
      <c r="O21" s="16">
        <v>0.116438356164384</v>
      </c>
      <c r="P21" s="16">
        <v>8.4745762711864403E-2</v>
      </c>
    </row>
    <row r="22" spans="2:16" x14ac:dyDescent="0.35">
      <c r="B22" s="17" t="s">
        <v>77</v>
      </c>
      <c r="C22" s="16">
        <v>7.5757575757575803E-3</v>
      </c>
      <c r="D22" s="16">
        <v>2.1739130434782601E-2</v>
      </c>
      <c r="E22" s="16">
        <v>0</v>
      </c>
      <c r="F22" s="16">
        <v>2.2222222222222199E-2</v>
      </c>
      <c r="G22" s="16">
        <v>0</v>
      </c>
      <c r="H22" s="16"/>
      <c r="I22" s="16">
        <v>1.4492753623188401E-2</v>
      </c>
      <c r="J22" s="16">
        <v>0</v>
      </c>
      <c r="K22" s="16"/>
      <c r="L22" s="16">
        <v>7.3529411764705899E-3</v>
      </c>
      <c r="M22" s="16">
        <v>7.8125E-3</v>
      </c>
      <c r="N22" s="16"/>
      <c r="O22" s="16">
        <v>6.8493150684931503E-3</v>
      </c>
      <c r="P22" s="16">
        <v>8.4745762711864406E-3</v>
      </c>
    </row>
    <row r="23" spans="2:16" x14ac:dyDescent="0.35">
      <c r="B23" s="17" t="s">
        <v>133</v>
      </c>
      <c r="C23" s="16">
        <v>1.5151515151515201E-2</v>
      </c>
      <c r="D23" s="16">
        <v>2.1739130434782601E-2</v>
      </c>
      <c r="E23" s="16">
        <v>0</v>
      </c>
      <c r="F23" s="16">
        <v>4.4444444444444398E-2</v>
      </c>
      <c r="G23" s="16">
        <v>7.9365079365079395E-3</v>
      </c>
      <c r="H23" s="16"/>
      <c r="I23" s="16">
        <v>2.1739130434782601E-2</v>
      </c>
      <c r="J23" s="16">
        <v>7.9365079365079395E-3</v>
      </c>
      <c r="K23" s="16"/>
      <c r="L23" s="16">
        <v>7.3529411764705899E-3</v>
      </c>
      <c r="M23" s="16">
        <v>2.34375E-2</v>
      </c>
      <c r="N23" s="16"/>
      <c r="O23" s="16">
        <v>6.8493150684931503E-3</v>
      </c>
      <c r="P23" s="16">
        <v>2.5423728813559299E-2</v>
      </c>
    </row>
    <row r="24" spans="2:16" x14ac:dyDescent="0.35">
      <c r="B24" s="17" t="s">
        <v>134</v>
      </c>
      <c r="C24" s="18">
        <v>3.4090909090909102E-2</v>
      </c>
      <c r="D24" s="18">
        <v>0.173913043478261</v>
      </c>
      <c r="E24" s="18">
        <v>2.1276595744680899E-2</v>
      </c>
      <c r="F24" s="18">
        <v>0</v>
      </c>
      <c r="G24" s="18">
        <v>0</v>
      </c>
      <c r="H24" s="18"/>
      <c r="I24" s="18">
        <v>6.5217391304347797E-2</v>
      </c>
      <c r="J24" s="18">
        <v>0</v>
      </c>
      <c r="K24" s="18"/>
      <c r="L24" s="18">
        <v>5.1470588235294101E-2</v>
      </c>
      <c r="M24" s="18">
        <v>1.5625E-2</v>
      </c>
      <c r="N24" s="18"/>
      <c r="O24" s="18">
        <v>2.7397260273972601E-2</v>
      </c>
      <c r="P24" s="18">
        <v>4.2372881355932202E-2</v>
      </c>
    </row>
    <row r="25" spans="2:16" x14ac:dyDescent="0.35">
      <c r="B25" s="15"/>
    </row>
    <row r="26" spans="2:16" x14ac:dyDescent="0.35">
      <c r="B26" t="s">
        <v>36</v>
      </c>
    </row>
    <row r="27" spans="2:16" x14ac:dyDescent="0.35">
      <c r="B27" t="s">
        <v>37</v>
      </c>
    </row>
    <row r="29" spans="2:16" x14ac:dyDescent="0.35">
      <c r="B29"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P3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146</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136</v>
      </c>
      <c r="C8" s="16">
        <v>0.51893939393939403</v>
      </c>
      <c r="D8" s="16">
        <v>0.39130434782608697</v>
      </c>
      <c r="E8" s="16">
        <v>0.53191489361702105</v>
      </c>
      <c r="F8" s="16">
        <v>0.6</v>
      </c>
      <c r="G8" s="16">
        <v>0.53174603174603197</v>
      </c>
      <c r="H8" s="16"/>
      <c r="I8" s="16">
        <v>0.50724637681159401</v>
      </c>
      <c r="J8" s="16">
        <v>0.53174603174603197</v>
      </c>
      <c r="K8" s="16"/>
      <c r="L8" s="16">
        <v>0.49264705882352899</v>
      </c>
      <c r="M8" s="16">
        <v>0.546875</v>
      </c>
      <c r="N8" s="16"/>
      <c r="O8" s="16">
        <v>0.48630136986301398</v>
      </c>
      <c r="P8" s="16">
        <v>0.55932203389830504</v>
      </c>
    </row>
    <row r="9" spans="2:16" ht="29" x14ac:dyDescent="0.35">
      <c r="B9" s="17" t="s">
        <v>131</v>
      </c>
      <c r="C9" s="16">
        <v>0.42424242424242398</v>
      </c>
      <c r="D9" s="16">
        <v>0.36956521739130399</v>
      </c>
      <c r="E9" s="16">
        <v>0.40425531914893598</v>
      </c>
      <c r="F9" s="16">
        <v>0.33333333333333298</v>
      </c>
      <c r="G9" s="16">
        <v>0.48412698412698402</v>
      </c>
      <c r="H9" s="16"/>
      <c r="I9" s="16">
        <v>0.36956521739130399</v>
      </c>
      <c r="J9" s="16">
        <v>0.48412698412698402</v>
      </c>
      <c r="K9" s="16"/>
      <c r="L9" s="16">
        <v>0.39705882352941202</v>
      </c>
      <c r="M9" s="16">
        <v>0.453125</v>
      </c>
      <c r="N9" s="16"/>
      <c r="O9" s="16">
        <v>0.40410958904109601</v>
      </c>
      <c r="P9" s="16">
        <v>0.44915254237288099</v>
      </c>
    </row>
    <row r="10" spans="2:16" ht="29" x14ac:dyDescent="0.35">
      <c r="B10" s="17" t="s">
        <v>137</v>
      </c>
      <c r="C10" s="16">
        <v>0.314393939393939</v>
      </c>
      <c r="D10" s="16">
        <v>0.282608695652174</v>
      </c>
      <c r="E10" s="16">
        <v>0.36170212765957399</v>
      </c>
      <c r="F10" s="16">
        <v>0.31111111111111101</v>
      </c>
      <c r="G10" s="16">
        <v>0.30952380952380998</v>
      </c>
      <c r="H10" s="16"/>
      <c r="I10" s="16">
        <v>0.31884057971014501</v>
      </c>
      <c r="J10" s="16">
        <v>0.30952380952380998</v>
      </c>
      <c r="K10" s="16"/>
      <c r="L10" s="16">
        <v>0.33823529411764702</v>
      </c>
      <c r="M10" s="16">
        <v>0.2890625</v>
      </c>
      <c r="N10" s="16"/>
      <c r="O10" s="16">
        <v>0.28767123287671198</v>
      </c>
      <c r="P10" s="16">
        <v>0.34745762711864397</v>
      </c>
    </row>
    <row r="11" spans="2:16" ht="29" x14ac:dyDescent="0.35">
      <c r="B11" s="17" t="s">
        <v>130</v>
      </c>
      <c r="C11" s="16">
        <v>0.27272727272727298</v>
      </c>
      <c r="D11" s="16">
        <v>0.217391304347826</v>
      </c>
      <c r="E11" s="16">
        <v>0.38297872340425498</v>
      </c>
      <c r="F11" s="16">
        <v>0.24444444444444399</v>
      </c>
      <c r="G11" s="16">
        <v>0.26190476190476197</v>
      </c>
      <c r="H11" s="16"/>
      <c r="I11" s="16">
        <v>0.282608695652174</v>
      </c>
      <c r="J11" s="16">
        <v>0.26190476190476197</v>
      </c>
      <c r="K11" s="16"/>
      <c r="L11" s="16">
        <v>0.27205882352941202</v>
      </c>
      <c r="M11" s="16">
        <v>0.2734375</v>
      </c>
      <c r="N11" s="16"/>
      <c r="O11" s="16">
        <v>0.23972602739726001</v>
      </c>
      <c r="P11" s="16">
        <v>0.31355932203389802</v>
      </c>
    </row>
    <row r="12" spans="2:16" ht="29" x14ac:dyDescent="0.35">
      <c r="B12" s="17" t="s">
        <v>132</v>
      </c>
      <c r="C12" s="16">
        <v>0.25378787878787901</v>
      </c>
      <c r="D12" s="16">
        <v>0.36956521739130399</v>
      </c>
      <c r="E12" s="16">
        <v>0.25531914893617003</v>
      </c>
      <c r="F12" s="16">
        <v>0.155555555555556</v>
      </c>
      <c r="G12" s="16">
        <v>0.24603174603174599</v>
      </c>
      <c r="H12" s="16"/>
      <c r="I12" s="16">
        <v>0.26086956521739102</v>
      </c>
      <c r="J12" s="16">
        <v>0.24603174603174599</v>
      </c>
      <c r="K12" s="16"/>
      <c r="L12" s="16">
        <v>0.25</v>
      </c>
      <c r="M12" s="16">
        <v>0.2578125</v>
      </c>
      <c r="N12" s="16"/>
      <c r="O12" s="16">
        <v>0.24657534246575299</v>
      </c>
      <c r="P12" s="16">
        <v>0.26271186440678002</v>
      </c>
    </row>
    <row r="13" spans="2:16" ht="29" x14ac:dyDescent="0.35">
      <c r="B13" s="17" t="s">
        <v>138</v>
      </c>
      <c r="C13" s="16">
        <v>0.21969696969697</v>
      </c>
      <c r="D13" s="16">
        <v>0.108695652173913</v>
      </c>
      <c r="E13" s="16">
        <v>0.14893617021276601</v>
      </c>
      <c r="F13" s="16">
        <v>0.28888888888888897</v>
      </c>
      <c r="G13" s="16">
        <v>0.26190476190476197</v>
      </c>
      <c r="H13" s="16"/>
      <c r="I13" s="16">
        <v>0.18115942028985499</v>
      </c>
      <c r="J13" s="16">
        <v>0.26190476190476197</v>
      </c>
      <c r="K13" s="16"/>
      <c r="L13" s="16">
        <v>0.20588235294117599</v>
      </c>
      <c r="M13" s="16">
        <v>0.234375</v>
      </c>
      <c r="N13" s="16"/>
      <c r="O13" s="16">
        <v>0.22602739726027399</v>
      </c>
      <c r="P13" s="16">
        <v>0.21186440677966101</v>
      </c>
    </row>
    <row r="14" spans="2:16" x14ac:dyDescent="0.35">
      <c r="B14" s="17" t="s">
        <v>139</v>
      </c>
      <c r="C14" s="16">
        <v>0.16666666666666699</v>
      </c>
      <c r="D14" s="16">
        <v>8.6956521739130405E-2</v>
      </c>
      <c r="E14" s="16">
        <v>0.27659574468085102</v>
      </c>
      <c r="F14" s="16">
        <v>0.155555555555556</v>
      </c>
      <c r="G14" s="16">
        <v>0.158730158730159</v>
      </c>
      <c r="H14" s="16"/>
      <c r="I14" s="16">
        <v>0.173913043478261</v>
      </c>
      <c r="J14" s="16">
        <v>0.158730158730159</v>
      </c>
      <c r="K14" s="16"/>
      <c r="L14" s="16">
        <v>0.161764705882353</v>
      </c>
      <c r="M14" s="16">
        <v>0.171875</v>
      </c>
      <c r="N14" s="16"/>
      <c r="O14" s="16">
        <v>0.15753424657534201</v>
      </c>
      <c r="P14" s="16">
        <v>0.177966101694915</v>
      </c>
    </row>
    <row r="15" spans="2:16" ht="29" x14ac:dyDescent="0.35">
      <c r="B15" s="17" t="s">
        <v>140</v>
      </c>
      <c r="C15" s="16">
        <v>0.15151515151515199</v>
      </c>
      <c r="D15" s="16">
        <v>0.19565217391304299</v>
      </c>
      <c r="E15" s="16">
        <v>0.170212765957447</v>
      </c>
      <c r="F15" s="16">
        <v>0.133333333333333</v>
      </c>
      <c r="G15" s="16">
        <v>0.134920634920635</v>
      </c>
      <c r="H15" s="16"/>
      <c r="I15" s="16">
        <v>0.16666666666666699</v>
      </c>
      <c r="J15" s="16">
        <v>0.134920634920635</v>
      </c>
      <c r="K15" s="16"/>
      <c r="L15" s="16">
        <v>0.154411764705882</v>
      </c>
      <c r="M15" s="16">
        <v>0.1484375</v>
      </c>
      <c r="N15" s="16"/>
      <c r="O15" s="16">
        <v>0.17123287671232901</v>
      </c>
      <c r="P15" s="16">
        <v>0.12711864406779699</v>
      </c>
    </row>
    <row r="16" spans="2:16" ht="29" x14ac:dyDescent="0.35">
      <c r="B16" s="17" t="s">
        <v>141</v>
      </c>
      <c r="C16" s="16">
        <v>0.140151515151515</v>
      </c>
      <c r="D16" s="16">
        <v>0.173913043478261</v>
      </c>
      <c r="E16" s="16">
        <v>0.170212765957447</v>
      </c>
      <c r="F16" s="16">
        <v>0.133333333333333</v>
      </c>
      <c r="G16" s="16">
        <v>0.119047619047619</v>
      </c>
      <c r="H16" s="16"/>
      <c r="I16" s="16">
        <v>0.15942028985507201</v>
      </c>
      <c r="J16" s="16">
        <v>0.119047619047619</v>
      </c>
      <c r="K16" s="16"/>
      <c r="L16" s="16">
        <v>0.110294117647059</v>
      </c>
      <c r="M16" s="16">
        <v>0.171875</v>
      </c>
      <c r="N16" s="16"/>
      <c r="O16" s="16">
        <v>0.13698630136986301</v>
      </c>
      <c r="P16" s="16">
        <v>0.144067796610169</v>
      </c>
    </row>
    <row r="17" spans="2:16" x14ac:dyDescent="0.35">
      <c r="B17" s="17" t="s">
        <v>142</v>
      </c>
      <c r="C17" s="16">
        <v>0.140151515151515</v>
      </c>
      <c r="D17" s="16">
        <v>0.173913043478261</v>
      </c>
      <c r="E17" s="16">
        <v>0.14893617021276601</v>
      </c>
      <c r="F17" s="16">
        <v>6.6666666666666693E-2</v>
      </c>
      <c r="G17" s="16">
        <v>0.15079365079365101</v>
      </c>
      <c r="H17" s="16"/>
      <c r="I17" s="16">
        <v>0.13043478260869601</v>
      </c>
      <c r="J17" s="16">
        <v>0.15079365079365101</v>
      </c>
      <c r="K17" s="16"/>
      <c r="L17" s="16">
        <v>0.14705882352941199</v>
      </c>
      <c r="M17" s="16">
        <v>0.1328125</v>
      </c>
      <c r="N17" s="16"/>
      <c r="O17" s="16">
        <v>0.102739726027397</v>
      </c>
      <c r="P17" s="16">
        <v>0.186440677966102</v>
      </c>
    </row>
    <row r="18" spans="2:16" x14ac:dyDescent="0.35">
      <c r="B18" s="17" t="s">
        <v>127</v>
      </c>
      <c r="C18" s="16">
        <v>0.12878787878787901</v>
      </c>
      <c r="D18" s="16">
        <v>6.5217391304347797E-2</v>
      </c>
      <c r="E18" s="16">
        <v>0.14893617021276601</v>
      </c>
      <c r="F18" s="16">
        <v>0.11111111111111099</v>
      </c>
      <c r="G18" s="16">
        <v>0.15079365079365101</v>
      </c>
      <c r="H18" s="16"/>
      <c r="I18" s="16">
        <v>0.108695652173913</v>
      </c>
      <c r="J18" s="16">
        <v>0.15079365079365101</v>
      </c>
      <c r="K18" s="16"/>
      <c r="L18" s="16">
        <v>0.110294117647059</v>
      </c>
      <c r="M18" s="16">
        <v>0.1484375</v>
      </c>
      <c r="N18" s="16"/>
      <c r="O18" s="16">
        <v>0.13013698630136999</v>
      </c>
      <c r="P18" s="16">
        <v>0.12711864406779699</v>
      </c>
    </row>
    <row r="19" spans="2:16" x14ac:dyDescent="0.35">
      <c r="B19" s="17" t="s">
        <v>129</v>
      </c>
      <c r="C19" s="16">
        <v>0.11363636363636399</v>
      </c>
      <c r="D19" s="16">
        <v>8.6956521739130405E-2</v>
      </c>
      <c r="E19" s="16">
        <v>0.10638297872340401</v>
      </c>
      <c r="F19" s="16">
        <v>8.8888888888888906E-2</v>
      </c>
      <c r="G19" s="16">
        <v>0.134920634920635</v>
      </c>
      <c r="H19" s="16"/>
      <c r="I19" s="16">
        <v>9.4202898550724598E-2</v>
      </c>
      <c r="J19" s="16">
        <v>0.134920634920635</v>
      </c>
      <c r="K19" s="16"/>
      <c r="L19" s="16">
        <v>0.13970588235294101</v>
      </c>
      <c r="M19" s="16">
        <v>8.59375E-2</v>
      </c>
      <c r="N19" s="16"/>
      <c r="O19" s="16">
        <v>0.10958904109589</v>
      </c>
      <c r="P19" s="16">
        <v>0.11864406779661001</v>
      </c>
    </row>
    <row r="20" spans="2:16" ht="29" x14ac:dyDescent="0.35">
      <c r="B20" s="17" t="s">
        <v>143</v>
      </c>
      <c r="C20" s="16">
        <v>0.10606060606060599</v>
      </c>
      <c r="D20" s="16">
        <v>0.15217391304347799</v>
      </c>
      <c r="E20" s="16">
        <v>8.5106382978723402E-2</v>
      </c>
      <c r="F20" s="16">
        <v>0.133333333333333</v>
      </c>
      <c r="G20" s="16">
        <v>8.7301587301587297E-2</v>
      </c>
      <c r="H20" s="16"/>
      <c r="I20" s="16">
        <v>0.123188405797101</v>
      </c>
      <c r="J20" s="16">
        <v>8.7301587301587297E-2</v>
      </c>
      <c r="K20" s="16"/>
      <c r="L20" s="16">
        <v>8.0882352941176502E-2</v>
      </c>
      <c r="M20" s="16">
        <v>0.1328125</v>
      </c>
      <c r="N20" s="16"/>
      <c r="O20" s="16">
        <v>0.116438356164384</v>
      </c>
      <c r="P20" s="16">
        <v>9.3220338983050793E-2</v>
      </c>
    </row>
    <row r="21" spans="2:16" ht="29" x14ac:dyDescent="0.35">
      <c r="B21" s="17" t="s">
        <v>144</v>
      </c>
      <c r="C21" s="16">
        <v>9.4696969696969696E-2</v>
      </c>
      <c r="D21" s="16">
        <v>8.6956521739130405E-2</v>
      </c>
      <c r="E21" s="16">
        <v>0.12765957446808501</v>
      </c>
      <c r="F21" s="16">
        <v>0.155555555555556</v>
      </c>
      <c r="G21" s="16">
        <v>6.3492063492063502E-2</v>
      </c>
      <c r="H21" s="16"/>
      <c r="I21" s="16">
        <v>0.123188405797101</v>
      </c>
      <c r="J21" s="16">
        <v>6.3492063492063502E-2</v>
      </c>
      <c r="K21" s="16"/>
      <c r="L21" s="16">
        <v>0.10294117647058799</v>
      </c>
      <c r="M21" s="16">
        <v>8.59375E-2</v>
      </c>
      <c r="N21" s="16"/>
      <c r="O21" s="16">
        <v>8.2191780821917804E-2</v>
      </c>
      <c r="P21" s="16">
        <v>0.110169491525424</v>
      </c>
    </row>
    <row r="22" spans="2:16" ht="29" x14ac:dyDescent="0.35">
      <c r="B22" s="17" t="s">
        <v>145</v>
      </c>
      <c r="C22" s="16">
        <v>8.7121212121212099E-2</v>
      </c>
      <c r="D22" s="16">
        <v>2.1739130434782601E-2</v>
      </c>
      <c r="E22" s="16">
        <v>0.19148936170212799</v>
      </c>
      <c r="F22" s="16">
        <v>8.8888888888888906E-2</v>
      </c>
      <c r="G22" s="16">
        <v>7.1428571428571397E-2</v>
      </c>
      <c r="H22" s="16"/>
      <c r="I22" s="16">
        <v>0.101449275362319</v>
      </c>
      <c r="J22" s="16">
        <v>7.1428571428571397E-2</v>
      </c>
      <c r="K22" s="16"/>
      <c r="L22" s="16">
        <v>6.6176470588235295E-2</v>
      </c>
      <c r="M22" s="16">
        <v>0.109375</v>
      </c>
      <c r="N22" s="16"/>
      <c r="O22" s="16">
        <v>8.2191780821917804E-2</v>
      </c>
      <c r="P22" s="16">
        <v>9.3220338983050793E-2</v>
      </c>
    </row>
    <row r="23" spans="2:16" x14ac:dyDescent="0.35">
      <c r="B23" s="17" t="s">
        <v>77</v>
      </c>
      <c r="C23" s="16">
        <v>1.5151515151515201E-2</v>
      </c>
      <c r="D23" s="16">
        <v>4.3478260869565202E-2</v>
      </c>
      <c r="E23" s="16">
        <v>0</v>
      </c>
      <c r="F23" s="16">
        <v>2.2222222222222199E-2</v>
      </c>
      <c r="G23" s="16">
        <v>7.9365079365079395E-3</v>
      </c>
      <c r="H23" s="16"/>
      <c r="I23" s="16">
        <v>2.1739130434782601E-2</v>
      </c>
      <c r="J23" s="16">
        <v>7.9365079365079395E-3</v>
      </c>
      <c r="K23" s="16"/>
      <c r="L23" s="16">
        <v>1.4705882352941201E-2</v>
      </c>
      <c r="M23" s="16">
        <v>1.5625E-2</v>
      </c>
      <c r="N23" s="16"/>
      <c r="O23" s="16">
        <v>1.3698630136986301E-2</v>
      </c>
      <c r="P23" s="16">
        <v>1.6949152542372899E-2</v>
      </c>
    </row>
    <row r="24" spans="2:16" x14ac:dyDescent="0.35">
      <c r="B24" s="17" t="s">
        <v>133</v>
      </c>
      <c r="C24" s="16">
        <v>1.13636363636364E-2</v>
      </c>
      <c r="D24" s="16">
        <v>2.1739130434782601E-2</v>
      </c>
      <c r="E24" s="16">
        <v>0</v>
      </c>
      <c r="F24" s="16">
        <v>2.2222222222222199E-2</v>
      </c>
      <c r="G24" s="16">
        <v>7.9365079365079395E-3</v>
      </c>
      <c r="H24" s="16"/>
      <c r="I24" s="16">
        <v>1.4492753623188401E-2</v>
      </c>
      <c r="J24" s="16">
        <v>7.9365079365079395E-3</v>
      </c>
      <c r="K24" s="16"/>
      <c r="L24" s="16">
        <v>0</v>
      </c>
      <c r="M24" s="16">
        <v>2.34375E-2</v>
      </c>
      <c r="N24" s="16"/>
      <c r="O24" s="16">
        <v>6.8493150684931503E-3</v>
      </c>
      <c r="P24" s="16">
        <v>1.6949152542372899E-2</v>
      </c>
    </row>
    <row r="25" spans="2:16" x14ac:dyDescent="0.35">
      <c r="B25" s="17" t="s">
        <v>134</v>
      </c>
      <c r="C25" s="18">
        <v>4.1666666666666699E-2</v>
      </c>
      <c r="D25" s="18">
        <v>2.1739130434782601E-2</v>
      </c>
      <c r="E25" s="18">
        <v>0</v>
      </c>
      <c r="F25" s="18">
        <v>2.2222222222222199E-2</v>
      </c>
      <c r="G25" s="18">
        <v>7.1428571428571397E-2</v>
      </c>
      <c r="H25" s="18"/>
      <c r="I25" s="18">
        <v>1.4492753623188401E-2</v>
      </c>
      <c r="J25" s="18">
        <v>7.1428571428571397E-2</v>
      </c>
      <c r="K25" s="18"/>
      <c r="L25" s="18">
        <v>5.1470588235294101E-2</v>
      </c>
      <c r="M25" s="18">
        <v>3.125E-2</v>
      </c>
      <c r="N25" s="18"/>
      <c r="O25" s="18">
        <v>5.4794520547945202E-2</v>
      </c>
      <c r="P25" s="18">
        <v>2.5423728813559299E-2</v>
      </c>
    </row>
    <row r="26" spans="2:16" x14ac:dyDescent="0.35">
      <c r="B26" s="15"/>
    </row>
    <row r="27" spans="2:16" x14ac:dyDescent="0.35">
      <c r="B27" t="s">
        <v>36</v>
      </c>
    </row>
    <row r="28" spans="2:16" x14ac:dyDescent="0.35">
      <c r="B28" t="s">
        <v>37</v>
      </c>
    </row>
    <row r="30" spans="2:16" x14ac:dyDescent="0.35">
      <c r="B30"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158</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147</v>
      </c>
      <c r="C8" s="16">
        <v>0.45454545454545497</v>
      </c>
      <c r="D8" s="16">
        <v>0.45652173913043498</v>
      </c>
      <c r="E8" s="16">
        <v>0.38297872340425498</v>
      </c>
      <c r="F8" s="16">
        <v>0.48888888888888898</v>
      </c>
      <c r="G8" s="16">
        <v>0.46825396825396798</v>
      </c>
      <c r="H8" s="16"/>
      <c r="I8" s="16">
        <v>0.44202898550724601</v>
      </c>
      <c r="J8" s="16">
        <v>0.46825396825396798</v>
      </c>
      <c r="K8" s="16"/>
      <c r="L8" s="16">
        <v>0.46323529411764702</v>
      </c>
      <c r="M8" s="16">
        <v>0.4453125</v>
      </c>
      <c r="N8" s="16"/>
      <c r="O8" s="16">
        <v>0.45205479452054798</v>
      </c>
      <c r="P8" s="16">
        <v>0.45762711864406802</v>
      </c>
    </row>
    <row r="9" spans="2:16" ht="43.5" x14ac:dyDescent="0.35">
      <c r="B9" s="17" t="s">
        <v>148</v>
      </c>
      <c r="C9" s="16">
        <v>0.40151515151515099</v>
      </c>
      <c r="D9" s="16">
        <v>0.282608695652174</v>
      </c>
      <c r="E9" s="16">
        <v>0.340425531914894</v>
      </c>
      <c r="F9" s="16">
        <v>0.48888888888888898</v>
      </c>
      <c r="G9" s="16">
        <v>0.43650793650793701</v>
      </c>
      <c r="H9" s="16"/>
      <c r="I9" s="16">
        <v>0.36956521739130399</v>
      </c>
      <c r="J9" s="16">
        <v>0.43650793650793701</v>
      </c>
      <c r="K9" s="16"/>
      <c r="L9" s="16">
        <v>0.39705882352941202</v>
      </c>
      <c r="M9" s="16">
        <v>0.40625</v>
      </c>
      <c r="N9" s="16"/>
      <c r="O9" s="16">
        <v>0.40410958904109601</v>
      </c>
      <c r="P9" s="16">
        <v>0.39830508474576298</v>
      </c>
    </row>
    <row r="10" spans="2:16" ht="43.5" x14ac:dyDescent="0.35">
      <c r="B10" s="17" t="s">
        <v>149</v>
      </c>
      <c r="C10" s="16">
        <v>0.38636363636363602</v>
      </c>
      <c r="D10" s="16">
        <v>0.36956521739130399</v>
      </c>
      <c r="E10" s="16">
        <v>0.38297872340425498</v>
      </c>
      <c r="F10" s="16">
        <v>0.31111111111111101</v>
      </c>
      <c r="G10" s="16">
        <v>0.42063492063492097</v>
      </c>
      <c r="H10" s="16"/>
      <c r="I10" s="16">
        <v>0.35507246376811602</v>
      </c>
      <c r="J10" s="16">
        <v>0.42063492063492097</v>
      </c>
      <c r="K10" s="16"/>
      <c r="L10" s="16">
        <v>0.36764705882352899</v>
      </c>
      <c r="M10" s="16">
        <v>0.40625</v>
      </c>
      <c r="N10" s="16"/>
      <c r="O10" s="16">
        <v>0.43835616438356201</v>
      </c>
      <c r="P10" s="16">
        <v>0.322033898305085</v>
      </c>
    </row>
    <row r="11" spans="2:16" ht="29" x14ac:dyDescent="0.35">
      <c r="B11" s="17" t="s">
        <v>150</v>
      </c>
      <c r="C11" s="16">
        <v>0.28787878787878801</v>
      </c>
      <c r="D11" s="16">
        <v>0.217391304347826</v>
      </c>
      <c r="E11" s="16">
        <v>0.27659574468085102</v>
      </c>
      <c r="F11" s="16">
        <v>0.4</v>
      </c>
      <c r="G11" s="16">
        <v>0.27777777777777801</v>
      </c>
      <c r="H11" s="16"/>
      <c r="I11" s="16">
        <v>0.29710144927536197</v>
      </c>
      <c r="J11" s="16">
        <v>0.27777777777777801</v>
      </c>
      <c r="K11" s="16"/>
      <c r="L11" s="16">
        <v>0.29411764705882398</v>
      </c>
      <c r="M11" s="16">
        <v>0.28125</v>
      </c>
      <c r="N11" s="16"/>
      <c r="O11" s="16">
        <v>0.32876712328767099</v>
      </c>
      <c r="P11" s="16">
        <v>0.23728813559322001</v>
      </c>
    </row>
    <row r="12" spans="2:16" ht="29" x14ac:dyDescent="0.35">
      <c r="B12" s="17" t="s">
        <v>151</v>
      </c>
      <c r="C12" s="16">
        <v>0.26136363636363602</v>
      </c>
      <c r="D12" s="16">
        <v>0.36956521739130399</v>
      </c>
      <c r="E12" s="16">
        <v>0.170212765957447</v>
      </c>
      <c r="F12" s="16">
        <v>0.2</v>
      </c>
      <c r="G12" s="16">
        <v>0.27777777777777801</v>
      </c>
      <c r="H12" s="16"/>
      <c r="I12" s="16">
        <v>0.24637681159420299</v>
      </c>
      <c r="J12" s="16">
        <v>0.27777777777777801</v>
      </c>
      <c r="K12" s="16"/>
      <c r="L12" s="16">
        <v>0.26470588235294101</v>
      </c>
      <c r="M12" s="16">
        <v>0.2578125</v>
      </c>
      <c r="N12" s="16"/>
      <c r="O12" s="16">
        <v>0.27397260273972601</v>
      </c>
      <c r="P12" s="16">
        <v>0.24576271186440701</v>
      </c>
    </row>
    <row r="13" spans="2:16" x14ac:dyDescent="0.35">
      <c r="B13" s="17" t="s">
        <v>152</v>
      </c>
      <c r="C13" s="16">
        <v>0.24242424242424199</v>
      </c>
      <c r="D13" s="16">
        <v>0.108695652173913</v>
      </c>
      <c r="E13" s="16">
        <v>0.19148936170212799</v>
      </c>
      <c r="F13" s="16">
        <v>0.22222222222222199</v>
      </c>
      <c r="G13" s="16">
        <v>0.317460317460317</v>
      </c>
      <c r="H13" s="16"/>
      <c r="I13" s="16">
        <v>0.173913043478261</v>
      </c>
      <c r="J13" s="16">
        <v>0.317460317460317</v>
      </c>
      <c r="K13" s="16"/>
      <c r="L13" s="16">
        <v>0.19852941176470601</v>
      </c>
      <c r="M13" s="16">
        <v>0.2890625</v>
      </c>
      <c r="N13" s="16"/>
      <c r="O13" s="16">
        <v>0.21232876712328799</v>
      </c>
      <c r="P13" s="16">
        <v>0.27966101694915302</v>
      </c>
    </row>
    <row r="14" spans="2:16" x14ac:dyDescent="0.35">
      <c r="B14" s="17" t="s">
        <v>153</v>
      </c>
      <c r="C14" s="16">
        <v>0.19318181818181801</v>
      </c>
      <c r="D14" s="16">
        <v>8.6956521739130405E-2</v>
      </c>
      <c r="E14" s="16">
        <v>0.27659574468085102</v>
      </c>
      <c r="F14" s="16">
        <v>0.17777777777777801</v>
      </c>
      <c r="G14" s="16">
        <v>0.206349206349206</v>
      </c>
      <c r="H14" s="16"/>
      <c r="I14" s="16">
        <v>0.18115942028985499</v>
      </c>
      <c r="J14" s="16">
        <v>0.206349206349206</v>
      </c>
      <c r="K14" s="16"/>
      <c r="L14" s="16">
        <v>0.22794117647058801</v>
      </c>
      <c r="M14" s="16">
        <v>0.15625</v>
      </c>
      <c r="N14" s="16"/>
      <c r="O14" s="16">
        <v>0.21232876712328799</v>
      </c>
      <c r="P14" s="16">
        <v>0.169491525423729</v>
      </c>
    </row>
    <row r="15" spans="2:16" ht="29" x14ac:dyDescent="0.35">
      <c r="B15" s="17" t="s">
        <v>154</v>
      </c>
      <c r="C15" s="16">
        <v>0.185606060606061</v>
      </c>
      <c r="D15" s="16">
        <v>0.282608695652174</v>
      </c>
      <c r="E15" s="16">
        <v>0.23404255319148901</v>
      </c>
      <c r="F15" s="16">
        <v>0.17777777777777801</v>
      </c>
      <c r="G15" s="16">
        <v>0.134920634920635</v>
      </c>
      <c r="H15" s="16"/>
      <c r="I15" s="16">
        <v>0.231884057971014</v>
      </c>
      <c r="J15" s="16">
        <v>0.134920634920635</v>
      </c>
      <c r="K15" s="16"/>
      <c r="L15" s="16">
        <v>0.19852941176470601</v>
      </c>
      <c r="M15" s="16">
        <v>0.171875</v>
      </c>
      <c r="N15" s="16"/>
      <c r="O15" s="16">
        <v>0.13013698630136999</v>
      </c>
      <c r="P15" s="16">
        <v>0.25423728813559299</v>
      </c>
    </row>
    <row r="16" spans="2:16" x14ac:dyDescent="0.35">
      <c r="B16" s="17" t="s">
        <v>155</v>
      </c>
      <c r="C16" s="16">
        <v>0.18181818181818199</v>
      </c>
      <c r="D16" s="16">
        <v>0.13043478260869601</v>
      </c>
      <c r="E16" s="16">
        <v>0.23404255319148901</v>
      </c>
      <c r="F16" s="16">
        <v>0.155555555555556</v>
      </c>
      <c r="G16" s="16">
        <v>0.19047619047618999</v>
      </c>
      <c r="H16" s="16"/>
      <c r="I16" s="16">
        <v>0.173913043478261</v>
      </c>
      <c r="J16" s="16">
        <v>0.19047619047618999</v>
      </c>
      <c r="K16" s="16"/>
      <c r="L16" s="16">
        <v>0.213235294117647</v>
      </c>
      <c r="M16" s="16">
        <v>0.1484375</v>
      </c>
      <c r="N16" s="16"/>
      <c r="O16" s="16">
        <v>0.13013698630136999</v>
      </c>
      <c r="P16" s="16">
        <v>0.24576271186440701</v>
      </c>
    </row>
    <row r="17" spans="2:16" ht="43.5" x14ac:dyDescent="0.35">
      <c r="B17" s="17" t="s">
        <v>156</v>
      </c>
      <c r="C17" s="16">
        <v>0.109848484848485</v>
      </c>
      <c r="D17" s="16">
        <v>0.13043478260869601</v>
      </c>
      <c r="E17" s="16">
        <v>0.170212765957447</v>
      </c>
      <c r="F17" s="16">
        <v>4.4444444444444398E-2</v>
      </c>
      <c r="G17" s="16">
        <v>0.103174603174603</v>
      </c>
      <c r="H17" s="16"/>
      <c r="I17" s="16">
        <v>0.115942028985507</v>
      </c>
      <c r="J17" s="16">
        <v>0.103174603174603</v>
      </c>
      <c r="K17" s="16"/>
      <c r="L17" s="16">
        <v>9.5588235294117599E-2</v>
      </c>
      <c r="M17" s="16">
        <v>0.125</v>
      </c>
      <c r="N17" s="16"/>
      <c r="O17" s="16">
        <v>7.5342465753424695E-2</v>
      </c>
      <c r="P17" s="16">
        <v>0.152542372881356</v>
      </c>
    </row>
    <row r="18" spans="2:16" x14ac:dyDescent="0.35">
      <c r="B18" s="17" t="s">
        <v>157</v>
      </c>
      <c r="C18" s="16">
        <v>9.0909090909090898E-2</v>
      </c>
      <c r="D18" s="16">
        <v>2.1739130434782601E-2</v>
      </c>
      <c r="E18" s="16">
        <v>0.10638297872340401</v>
      </c>
      <c r="F18" s="16">
        <v>0.11111111111111099</v>
      </c>
      <c r="G18" s="16">
        <v>0.103174603174603</v>
      </c>
      <c r="H18" s="16"/>
      <c r="I18" s="16">
        <v>7.9710144927536197E-2</v>
      </c>
      <c r="J18" s="16">
        <v>0.103174603174603</v>
      </c>
      <c r="K18" s="16"/>
      <c r="L18" s="16">
        <v>8.0882352941176502E-2</v>
      </c>
      <c r="M18" s="16">
        <v>0.1015625</v>
      </c>
      <c r="N18" s="16"/>
      <c r="O18" s="16">
        <v>8.9041095890410996E-2</v>
      </c>
      <c r="P18" s="16">
        <v>9.3220338983050793E-2</v>
      </c>
    </row>
    <row r="19" spans="2:16" x14ac:dyDescent="0.35">
      <c r="B19" s="17" t="s">
        <v>77</v>
      </c>
      <c r="C19" s="16">
        <v>3.7878787878787902E-3</v>
      </c>
      <c r="D19" s="16">
        <v>0</v>
      </c>
      <c r="E19" s="16">
        <v>0</v>
      </c>
      <c r="F19" s="16">
        <v>2.2222222222222199E-2</v>
      </c>
      <c r="G19" s="16">
        <v>0</v>
      </c>
      <c r="H19" s="16"/>
      <c r="I19" s="16">
        <v>7.2463768115942004E-3</v>
      </c>
      <c r="J19" s="16">
        <v>0</v>
      </c>
      <c r="K19" s="16"/>
      <c r="L19" s="16">
        <v>0</v>
      </c>
      <c r="M19" s="16">
        <v>7.8125E-3</v>
      </c>
      <c r="N19" s="16"/>
      <c r="O19" s="16">
        <v>6.8493150684931503E-3</v>
      </c>
      <c r="P19" s="16">
        <v>0</v>
      </c>
    </row>
    <row r="20" spans="2:16" x14ac:dyDescent="0.35">
      <c r="B20" s="17" t="s">
        <v>134</v>
      </c>
      <c r="C20" s="18">
        <v>3.7878787878787902E-3</v>
      </c>
      <c r="D20" s="18">
        <v>2.1739130434782601E-2</v>
      </c>
      <c r="E20" s="18">
        <v>0</v>
      </c>
      <c r="F20" s="18">
        <v>0</v>
      </c>
      <c r="G20" s="18">
        <v>0</v>
      </c>
      <c r="H20" s="18"/>
      <c r="I20" s="18">
        <v>7.2463768115942004E-3</v>
      </c>
      <c r="J20" s="18">
        <v>0</v>
      </c>
      <c r="K20" s="18"/>
      <c r="L20" s="18">
        <v>7.3529411764705899E-3</v>
      </c>
      <c r="M20" s="18">
        <v>0</v>
      </c>
      <c r="N20" s="18"/>
      <c r="O20" s="18">
        <v>0</v>
      </c>
      <c r="P20" s="18">
        <v>8.4745762711864406E-3</v>
      </c>
    </row>
    <row r="21" spans="2:16" x14ac:dyDescent="0.35">
      <c r="B21" s="15"/>
    </row>
    <row r="22" spans="2:16" x14ac:dyDescent="0.35">
      <c r="B22" t="s">
        <v>36</v>
      </c>
    </row>
    <row r="23" spans="2:16" x14ac:dyDescent="0.35">
      <c r="B23" t="s">
        <v>37</v>
      </c>
    </row>
    <row r="25" spans="2:16" x14ac:dyDescent="0.35">
      <c r="B2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166</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136</v>
      </c>
      <c r="C8" s="16">
        <v>0.47348484848484901</v>
      </c>
      <c r="D8" s="16">
        <v>0.5</v>
      </c>
      <c r="E8" s="16">
        <v>0.53191489361702105</v>
      </c>
      <c r="F8" s="16">
        <v>0.48888888888888898</v>
      </c>
      <c r="G8" s="16">
        <v>0.43650793650793701</v>
      </c>
      <c r="H8" s="16"/>
      <c r="I8" s="16">
        <v>0.50724637681159401</v>
      </c>
      <c r="J8" s="16">
        <v>0.43650793650793701</v>
      </c>
      <c r="K8" s="16"/>
      <c r="L8" s="16">
        <v>0.47794117647058798</v>
      </c>
      <c r="M8" s="16">
        <v>0.46875</v>
      </c>
      <c r="N8" s="16"/>
      <c r="O8" s="16">
        <v>0.47945205479452102</v>
      </c>
      <c r="P8" s="16">
        <v>0.46610169491525399</v>
      </c>
    </row>
    <row r="9" spans="2:16" ht="29" x14ac:dyDescent="0.35">
      <c r="B9" s="17" t="s">
        <v>131</v>
      </c>
      <c r="C9" s="16">
        <v>0.43181818181818199</v>
      </c>
      <c r="D9" s="16">
        <v>0.23913043478260901</v>
      </c>
      <c r="E9" s="16">
        <v>0.53191489361702105</v>
      </c>
      <c r="F9" s="16">
        <v>0.37777777777777799</v>
      </c>
      <c r="G9" s="16">
        <v>0.48412698412698402</v>
      </c>
      <c r="H9" s="16"/>
      <c r="I9" s="16">
        <v>0.38405797101449302</v>
      </c>
      <c r="J9" s="16">
        <v>0.48412698412698402</v>
      </c>
      <c r="K9" s="16"/>
      <c r="L9" s="16">
        <v>0.38970588235294101</v>
      </c>
      <c r="M9" s="16">
        <v>0.4765625</v>
      </c>
      <c r="N9" s="16"/>
      <c r="O9" s="16">
        <v>0.38356164383561597</v>
      </c>
      <c r="P9" s="16">
        <v>0.49152542372881403</v>
      </c>
    </row>
    <row r="10" spans="2:16" ht="29" x14ac:dyDescent="0.35">
      <c r="B10" s="17" t="s">
        <v>137</v>
      </c>
      <c r="C10" s="16">
        <v>0.32954545454545497</v>
      </c>
      <c r="D10" s="16">
        <v>0.32608695652173902</v>
      </c>
      <c r="E10" s="16">
        <v>0.319148936170213</v>
      </c>
      <c r="F10" s="16">
        <v>0.31111111111111101</v>
      </c>
      <c r="G10" s="16">
        <v>0.341269841269841</v>
      </c>
      <c r="H10" s="16"/>
      <c r="I10" s="16">
        <v>0.31884057971014501</v>
      </c>
      <c r="J10" s="16">
        <v>0.341269841269841</v>
      </c>
      <c r="K10" s="16"/>
      <c r="L10" s="16">
        <v>0.375</v>
      </c>
      <c r="M10" s="16">
        <v>0.28125</v>
      </c>
      <c r="N10" s="16"/>
      <c r="O10" s="16">
        <v>0.32876712328767099</v>
      </c>
      <c r="P10" s="16">
        <v>0.33050847457627103</v>
      </c>
    </row>
    <row r="11" spans="2:16" ht="29" x14ac:dyDescent="0.35">
      <c r="B11" s="17" t="s">
        <v>159</v>
      </c>
      <c r="C11" s="16">
        <v>0.23106060606060599</v>
      </c>
      <c r="D11" s="16">
        <v>0.173913043478261</v>
      </c>
      <c r="E11" s="16">
        <v>0.23404255319148901</v>
      </c>
      <c r="F11" s="16">
        <v>0.24444444444444399</v>
      </c>
      <c r="G11" s="16">
        <v>0.24603174603174599</v>
      </c>
      <c r="H11" s="16"/>
      <c r="I11" s="16">
        <v>0.217391304347826</v>
      </c>
      <c r="J11" s="16">
        <v>0.24603174603174599</v>
      </c>
      <c r="K11" s="16"/>
      <c r="L11" s="16">
        <v>0.213235294117647</v>
      </c>
      <c r="M11" s="16">
        <v>0.25</v>
      </c>
      <c r="N11" s="16"/>
      <c r="O11" s="16">
        <v>0.198630136986301</v>
      </c>
      <c r="P11" s="16">
        <v>0.27118644067796599</v>
      </c>
    </row>
    <row r="12" spans="2:16" x14ac:dyDescent="0.35">
      <c r="B12" s="17" t="s">
        <v>160</v>
      </c>
      <c r="C12" s="16">
        <v>0.21590909090909099</v>
      </c>
      <c r="D12" s="16">
        <v>0.13043478260869601</v>
      </c>
      <c r="E12" s="16">
        <v>0.170212765957447</v>
      </c>
      <c r="F12" s="16">
        <v>0.28888888888888897</v>
      </c>
      <c r="G12" s="16">
        <v>0.238095238095238</v>
      </c>
      <c r="H12" s="16"/>
      <c r="I12" s="16">
        <v>0.19565217391304299</v>
      </c>
      <c r="J12" s="16">
        <v>0.238095238095238</v>
      </c>
      <c r="K12" s="16"/>
      <c r="L12" s="16">
        <v>0.191176470588235</v>
      </c>
      <c r="M12" s="16">
        <v>0.2421875</v>
      </c>
      <c r="N12" s="16"/>
      <c r="O12" s="16">
        <v>0.19178082191780799</v>
      </c>
      <c r="P12" s="16">
        <v>0.24576271186440701</v>
      </c>
    </row>
    <row r="13" spans="2:16" ht="43.5" x14ac:dyDescent="0.35">
      <c r="B13" s="17" t="s">
        <v>161</v>
      </c>
      <c r="C13" s="16">
        <v>0.185606060606061</v>
      </c>
      <c r="D13" s="16">
        <v>8.6956521739130405E-2</v>
      </c>
      <c r="E13" s="16">
        <v>0.19148936170212799</v>
      </c>
      <c r="F13" s="16">
        <v>0.17777777777777801</v>
      </c>
      <c r="G13" s="16">
        <v>0.22222222222222199</v>
      </c>
      <c r="H13" s="16"/>
      <c r="I13" s="16">
        <v>0.15217391304347799</v>
      </c>
      <c r="J13" s="16">
        <v>0.22222222222222199</v>
      </c>
      <c r="K13" s="16"/>
      <c r="L13" s="16">
        <v>0.154411764705882</v>
      </c>
      <c r="M13" s="16">
        <v>0.21875</v>
      </c>
      <c r="N13" s="16"/>
      <c r="O13" s="16">
        <v>0.184931506849315</v>
      </c>
      <c r="P13" s="16">
        <v>0.186440677966102</v>
      </c>
    </row>
    <row r="14" spans="2:16" ht="29" x14ac:dyDescent="0.35">
      <c r="B14" s="17" t="s">
        <v>162</v>
      </c>
      <c r="C14" s="16">
        <v>0.17803030303030301</v>
      </c>
      <c r="D14" s="16">
        <v>0.23913043478260901</v>
      </c>
      <c r="E14" s="16">
        <v>8.5106382978723402E-2</v>
      </c>
      <c r="F14" s="16">
        <v>0.17777777777777801</v>
      </c>
      <c r="G14" s="16">
        <v>0.19047619047618999</v>
      </c>
      <c r="H14" s="16"/>
      <c r="I14" s="16">
        <v>0.16666666666666699</v>
      </c>
      <c r="J14" s="16">
        <v>0.19047619047618999</v>
      </c>
      <c r="K14" s="16"/>
      <c r="L14" s="16">
        <v>0.19852941176470601</v>
      </c>
      <c r="M14" s="16">
        <v>0.15625</v>
      </c>
      <c r="N14" s="16"/>
      <c r="O14" s="16">
        <v>0.198630136986301</v>
      </c>
      <c r="P14" s="16">
        <v>0.152542372881356</v>
      </c>
    </row>
    <row r="15" spans="2:16" ht="29" x14ac:dyDescent="0.35">
      <c r="B15" s="17" t="s">
        <v>163</v>
      </c>
      <c r="C15" s="16">
        <v>0.14393939393939401</v>
      </c>
      <c r="D15" s="16">
        <v>0.108695652173913</v>
      </c>
      <c r="E15" s="16">
        <v>0.12765957446808501</v>
      </c>
      <c r="F15" s="16">
        <v>0.155555555555556</v>
      </c>
      <c r="G15" s="16">
        <v>0.158730158730159</v>
      </c>
      <c r="H15" s="16"/>
      <c r="I15" s="16">
        <v>0.13043478260869601</v>
      </c>
      <c r="J15" s="16">
        <v>0.158730158730159</v>
      </c>
      <c r="K15" s="16"/>
      <c r="L15" s="16">
        <v>0.13235294117647101</v>
      </c>
      <c r="M15" s="16">
        <v>0.15625</v>
      </c>
      <c r="N15" s="16"/>
      <c r="O15" s="16">
        <v>0.15753424657534201</v>
      </c>
      <c r="P15" s="16">
        <v>0.12711864406779699</v>
      </c>
    </row>
    <row r="16" spans="2:16" ht="29" x14ac:dyDescent="0.35">
      <c r="B16" s="17" t="s">
        <v>164</v>
      </c>
      <c r="C16" s="16">
        <v>0.140151515151515</v>
      </c>
      <c r="D16" s="16">
        <v>2.1739130434782601E-2</v>
      </c>
      <c r="E16" s="16">
        <v>0.170212765957447</v>
      </c>
      <c r="F16" s="16">
        <v>0.17777777777777801</v>
      </c>
      <c r="G16" s="16">
        <v>0.158730158730159</v>
      </c>
      <c r="H16" s="16"/>
      <c r="I16" s="16">
        <v>0.123188405797101</v>
      </c>
      <c r="J16" s="16">
        <v>0.158730158730159</v>
      </c>
      <c r="K16" s="16"/>
      <c r="L16" s="16">
        <v>0.13970588235294101</v>
      </c>
      <c r="M16" s="16">
        <v>0.140625</v>
      </c>
      <c r="N16" s="16"/>
      <c r="O16" s="16">
        <v>0.164383561643836</v>
      </c>
      <c r="P16" s="16">
        <v>0.110169491525424</v>
      </c>
    </row>
    <row r="17" spans="2:16" ht="29" x14ac:dyDescent="0.35">
      <c r="B17" s="17" t="s">
        <v>165</v>
      </c>
      <c r="C17" s="16">
        <v>0.12121212121212099</v>
      </c>
      <c r="D17" s="16">
        <v>6.5217391304347797E-2</v>
      </c>
      <c r="E17" s="16">
        <v>0.10638297872340401</v>
      </c>
      <c r="F17" s="16">
        <v>0.133333333333333</v>
      </c>
      <c r="G17" s="16">
        <v>0.14285714285714299</v>
      </c>
      <c r="H17" s="16"/>
      <c r="I17" s="16">
        <v>0.101449275362319</v>
      </c>
      <c r="J17" s="16">
        <v>0.14285714285714299</v>
      </c>
      <c r="K17" s="16"/>
      <c r="L17" s="16">
        <v>0.13235294117647101</v>
      </c>
      <c r="M17" s="16">
        <v>0.109375</v>
      </c>
      <c r="N17" s="16"/>
      <c r="O17" s="16">
        <v>0.10958904109589</v>
      </c>
      <c r="P17" s="16">
        <v>0.13559322033898299</v>
      </c>
    </row>
    <row r="18" spans="2:16" x14ac:dyDescent="0.35">
      <c r="B18" s="17" t="s">
        <v>77</v>
      </c>
      <c r="C18" s="16">
        <v>1.13636363636364E-2</v>
      </c>
      <c r="D18" s="16">
        <v>4.3478260869565202E-2</v>
      </c>
      <c r="E18" s="16">
        <v>0</v>
      </c>
      <c r="F18" s="16">
        <v>2.2222222222222199E-2</v>
      </c>
      <c r="G18" s="16">
        <v>0</v>
      </c>
      <c r="H18" s="16"/>
      <c r="I18" s="16">
        <v>2.1739130434782601E-2</v>
      </c>
      <c r="J18" s="16">
        <v>0</v>
      </c>
      <c r="K18" s="16"/>
      <c r="L18" s="16">
        <v>1.4705882352941201E-2</v>
      </c>
      <c r="M18" s="16">
        <v>7.8125E-3</v>
      </c>
      <c r="N18" s="16"/>
      <c r="O18" s="16">
        <v>1.3698630136986301E-2</v>
      </c>
      <c r="P18" s="16">
        <v>8.4745762711864406E-3</v>
      </c>
    </row>
    <row r="19" spans="2:16" x14ac:dyDescent="0.35">
      <c r="B19" s="17" t="s">
        <v>78</v>
      </c>
      <c r="C19" s="16">
        <v>1.8939393939393898E-2</v>
      </c>
      <c r="D19" s="16">
        <v>6.5217391304347797E-2</v>
      </c>
      <c r="E19" s="16">
        <v>0</v>
      </c>
      <c r="F19" s="16">
        <v>2.2222222222222199E-2</v>
      </c>
      <c r="G19" s="16">
        <v>7.9365079365079395E-3</v>
      </c>
      <c r="H19" s="16"/>
      <c r="I19" s="16">
        <v>2.8985507246376802E-2</v>
      </c>
      <c r="J19" s="16">
        <v>7.9365079365079395E-3</v>
      </c>
      <c r="K19" s="16"/>
      <c r="L19" s="16">
        <v>1.4705882352941201E-2</v>
      </c>
      <c r="M19" s="16">
        <v>2.34375E-2</v>
      </c>
      <c r="N19" s="16"/>
      <c r="O19" s="16">
        <v>1.3698630136986301E-2</v>
      </c>
      <c r="P19" s="16">
        <v>2.5423728813559299E-2</v>
      </c>
    </row>
    <row r="20" spans="2:16" x14ac:dyDescent="0.35">
      <c r="B20" s="17" t="s">
        <v>134</v>
      </c>
      <c r="C20" s="18">
        <v>4.9242424242424199E-2</v>
      </c>
      <c r="D20" s="18">
        <v>8.6956521739130405E-2</v>
      </c>
      <c r="E20" s="18">
        <v>4.2553191489361701E-2</v>
      </c>
      <c r="F20" s="18">
        <v>0</v>
      </c>
      <c r="G20" s="18">
        <v>5.5555555555555601E-2</v>
      </c>
      <c r="H20" s="18"/>
      <c r="I20" s="18">
        <v>4.3478260869565202E-2</v>
      </c>
      <c r="J20" s="18">
        <v>5.5555555555555601E-2</v>
      </c>
      <c r="K20" s="18"/>
      <c r="L20" s="18">
        <v>6.6176470588235295E-2</v>
      </c>
      <c r="M20" s="18">
        <v>3.125E-2</v>
      </c>
      <c r="N20" s="18"/>
      <c r="O20" s="18">
        <v>5.4794520547945202E-2</v>
      </c>
      <c r="P20" s="18">
        <v>4.2372881355932202E-2</v>
      </c>
    </row>
    <row r="21" spans="2:16" x14ac:dyDescent="0.35">
      <c r="B21" s="15"/>
    </row>
    <row r="22" spans="2:16" x14ac:dyDescent="0.35">
      <c r="B22" t="s">
        <v>36</v>
      </c>
    </row>
    <row r="23" spans="2:16" x14ac:dyDescent="0.35">
      <c r="B23" t="s">
        <v>37</v>
      </c>
    </row>
    <row r="25" spans="2:16" x14ac:dyDescent="0.35">
      <c r="B2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P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170</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167</v>
      </c>
      <c r="C8" s="16">
        <v>2.6515151515151499E-2</v>
      </c>
      <c r="D8" s="16">
        <v>0</v>
      </c>
      <c r="E8" s="16">
        <v>4.2553191489361701E-2</v>
      </c>
      <c r="F8" s="16">
        <v>4.4444444444444398E-2</v>
      </c>
      <c r="G8" s="16">
        <v>2.3809523809523801E-2</v>
      </c>
      <c r="H8" s="16"/>
      <c r="I8" s="16">
        <v>2.8985507246376802E-2</v>
      </c>
      <c r="J8" s="16">
        <v>2.3809523809523801E-2</v>
      </c>
      <c r="K8" s="16"/>
      <c r="L8" s="16">
        <v>2.9411764705882401E-2</v>
      </c>
      <c r="M8" s="16">
        <v>2.34375E-2</v>
      </c>
      <c r="N8" s="16"/>
      <c r="O8" s="16">
        <v>4.1095890410958902E-2</v>
      </c>
      <c r="P8" s="16">
        <v>8.4745762711864406E-3</v>
      </c>
    </row>
    <row r="9" spans="2:16" x14ac:dyDescent="0.35">
      <c r="B9" s="17" t="s">
        <v>168</v>
      </c>
      <c r="C9" s="16">
        <v>7.5757575757575803E-3</v>
      </c>
      <c r="D9" s="16">
        <v>2.1739130434782601E-2</v>
      </c>
      <c r="E9" s="16">
        <v>0</v>
      </c>
      <c r="F9" s="16">
        <v>0</v>
      </c>
      <c r="G9" s="16">
        <v>7.9365079365079395E-3</v>
      </c>
      <c r="H9" s="16"/>
      <c r="I9" s="16">
        <v>7.2463768115942004E-3</v>
      </c>
      <c r="J9" s="16">
        <v>7.9365079365079395E-3</v>
      </c>
      <c r="K9" s="16"/>
      <c r="L9" s="16">
        <v>1.4705882352941201E-2</v>
      </c>
      <c r="M9" s="16">
        <v>0</v>
      </c>
      <c r="N9" s="16"/>
      <c r="O9" s="16">
        <v>6.8493150684931503E-3</v>
      </c>
      <c r="P9" s="16">
        <v>8.4745762711864406E-3</v>
      </c>
    </row>
    <row r="10" spans="2:16" x14ac:dyDescent="0.35">
      <c r="B10" s="17" t="s">
        <v>92</v>
      </c>
      <c r="C10" s="16">
        <v>2.27272727272727E-2</v>
      </c>
      <c r="D10" s="16">
        <v>0</v>
      </c>
      <c r="E10" s="16">
        <v>8.5106382978723402E-2</v>
      </c>
      <c r="F10" s="16">
        <v>2.2222222222222199E-2</v>
      </c>
      <c r="G10" s="16">
        <v>7.9365079365079395E-3</v>
      </c>
      <c r="H10" s="16"/>
      <c r="I10" s="16">
        <v>3.6231884057971002E-2</v>
      </c>
      <c r="J10" s="16">
        <v>7.9365079365079395E-3</v>
      </c>
      <c r="K10" s="16"/>
      <c r="L10" s="16">
        <v>7.3529411764705899E-3</v>
      </c>
      <c r="M10" s="16">
        <v>3.90625E-2</v>
      </c>
      <c r="N10" s="16"/>
      <c r="O10" s="16">
        <v>2.7397260273972601E-2</v>
      </c>
      <c r="P10" s="16">
        <v>1.6949152542372899E-2</v>
      </c>
    </row>
    <row r="11" spans="2:16" x14ac:dyDescent="0.35">
      <c r="B11" s="17" t="s">
        <v>93</v>
      </c>
      <c r="C11" s="16">
        <v>2.27272727272727E-2</v>
      </c>
      <c r="D11" s="16">
        <v>0</v>
      </c>
      <c r="E11" s="16">
        <v>8.5106382978723402E-2</v>
      </c>
      <c r="F11" s="16">
        <v>0</v>
      </c>
      <c r="G11" s="16">
        <v>1.58730158730159E-2</v>
      </c>
      <c r="H11" s="16"/>
      <c r="I11" s="16">
        <v>2.8985507246376802E-2</v>
      </c>
      <c r="J11" s="16">
        <v>1.58730158730159E-2</v>
      </c>
      <c r="K11" s="16"/>
      <c r="L11" s="16">
        <v>2.2058823529411801E-2</v>
      </c>
      <c r="M11" s="16">
        <v>2.34375E-2</v>
      </c>
      <c r="N11" s="16"/>
      <c r="O11" s="16">
        <v>1.3698630136986301E-2</v>
      </c>
      <c r="P11" s="16">
        <v>3.3898305084745797E-2</v>
      </c>
    </row>
    <row r="12" spans="2:16" x14ac:dyDescent="0.35">
      <c r="B12" s="17" t="s">
        <v>94</v>
      </c>
      <c r="C12" s="16">
        <v>4.9242424242424199E-2</v>
      </c>
      <c r="D12" s="16">
        <v>0.13043478260869601</v>
      </c>
      <c r="E12" s="16">
        <v>4.2553191489361701E-2</v>
      </c>
      <c r="F12" s="16">
        <v>8.8888888888888906E-2</v>
      </c>
      <c r="G12" s="16">
        <v>7.9365079365079395E-3</v>
      </c>
      <c r="H12" s="16"/>
      <c r="I12" s="16">
        <v>8.6956521739130405E-2</v>
      </c>
      <c r="J12" s="16">
        <v>7.9365079365079395E-3</v>
      </c>
      <c r="K12" s="16"/>
      <c r="L12" s="16">
        <v>5.8823529411764698E-2</v>
      </c>
      <c r="M12" s="16">
        <v>3.90625E-2</v>
      </c>
      <c r="N12" s="16"/>
      <c r="O12" s="16">
        <v>6.1643835616438401E-2</v>
      </c>
      <c r="P12" s="16">
        <v>3.3898305084745797E-2</v>
      </c>
    </row>
    <row r="13" spans="2:16" x14ac:dyDescent="0.35">
      <c r="B13" s="17" t="s">
        <v>95</v>
      </c>
      <c r="C13" s="16">
        <v>9.0909090909090898E-2</v>
      </c>
      <c r="D13" s="16">
        <v>0.173913043478261</v>
      </c>
      <c r="E13" s="16">
        <v>8.5106382978723402E-2</v>
      </c>
      <c r="F13" s="16">
        <v>4.4444444444444398E-2</v>
      </c>
      <c r="G13" s="16">
        <v>7.9365079365079402E-2</v>
      </c>
      <c r="H13" s="16"/>
      <c r="I13" s="16">
        <v>0.101449275362319</v>
      </c>
      <c r="J13" s="16">
        <v>7.9365079365079402E-2</v>
      </c>
      <c r="K13" s="16"/>
      <c r="L13" s="16">
        <v>5.8823529411764698E-2</v>
      </c>
      <c r="M13" s="16">
        <v>0.125</v>
      </c>
      <c r="N13" s="16"/>
      <c r="O13" s="16">
        <v>6.1643835616438401E-2</v>
      </c>
      <c r="P13" s="16">
        <v>0.12711864406779699</v>
      </c>
    </row>
    <row r="14" spans="2:16" x14ac:dyDescent="0.35">
      <c r="B14" s="17" t="s">
        <v>96</v>
      </c>
      <c r="C14" s="16">
        <v>0.109848484848485</v>
      </c>
      <c r="D14" s="16">
        <v>0.23913043478260901</v>
      </c>
      <c r="E14" s="16">
        <v>8.5106382978723402E-2</v>
      </c>
      <c r="F14" s="16">
        <v>8.8888888888888906E-2</v>
      </c>
      <c r="G14" s="16">
        <v>7.9365079365079402E-2</v>
      </c>
      <c r="H14" s="16"/>
      <c r="I14" s="16">
        <v>0.13768115942028999</v>
      </c>
      <c r="J14" s="16">
        <v>7.9365079365079402E-2</v>
      </c>
      <c r="K14" s="16"/>
      <c r="L14" s="16">
        <v>0.14705882352941199</v>
      </c>
      <c r="M14" s="16">
        <v>7.03125E-2</v>
      </c>
      <c r="N14" s="16"/>
      <c r="O14" s="16">
        <v>8.2191780821917804E-2</v>
      </c>
      <c r="P14" s="16">
        <v>0.144067796610169</v>
      </c>
    </row>
    <row r="15" spans="2:16" x14ac:dyDescent="0.35">
      <c r="B15" s="17" t="s">
        <v>97</v>
      </c>
      <c r="C15" s="16">
        <v>0.14393939393939401</v>
      </c>
      <c r="D15" s="16">
        <v>0.19565217391304299</v>
      </c>
      <c r="E15" s="16">
        <v>0.10638297872340401</v>
      </c>
      <c r="F15" s="16">
        <v>0.11111111111111099</v>
      </c>
      <c r="G15" s="16">
        <v>0.15079365079365101</v>
      </c>
      <c r="H15" s="16"/>
      <c r="I15" s="16">
        <v>0.13768115942028999</v>
      </c>
      <c r="J15" s="16">
        <v>0.15079365079365101</v>
      </c>
      <c r="K15" s="16"/>
      <c r="L15" s="16">
        <v>0.110294117647059</v>
      </c>
      <c r="M15" s="16">
        <v>0.1796875</v>
      </c>
      <c r="N15" s="16"/>
      <c r="O15" s="16">
        <v>0.14383561643835599</v>
      </c>
      <c r="P15" s="16">
        <v>0.144067796610169</v>
      </c>
    </row>
    <row r="16" spans="2:16" x14ac:dyDescent="0.35">
      <c r="B16" s="17" t="s">
        <v>98</v>
      </c>
      <c r="C16" s="16">
        <v>0.16287878787878801</v>
      </c>
      <c r="D16" s="16">
        <v>0.108695652173913</v>
      </c>
      <c r="E16" s="16">
        <v>0.19148936170212799</v>
      </c>
      <c r="F16" s="16">
        <v>0.155555555555556</v>
      </c>
      <c r="G16" s="16">
        <v>0.17460317460317501</v>
      </c>
      <c r="H16" s="16"/>
      <c r="I16" s="16">
        <v>0.15217391304347799</v>
      </c>
      <c r="J16" s="16">
        <v>0.17460317460317501</v>
      </c>
      <c r="K16" s="16"/>
      <c r="L16" s="16">
        <v>0.13235294117647101</v>
      </c>
      <c r="M16" s="16">
        <v>0.1953125</v>
      </c>
      <c r="N16" s="16"/>
      <c r="O16" s="16">
        <v>0.21232876712328799</v>
      </c>
      <c r="P16" s="16">
        <v>0.101694915254237</v>
      </c>
    </row>
    <row r="17" spans="2:16" x14ac:dyDescent="0.35">
      <c r="B17" s="17" t="s">
        <v>99</v>
      </c>
      <c r="C17" s="16">
        <v>0.12878787878787901</v>
      </c>
      <c r="D17" s="16">
        <v>6.5217391304347797E-2</v>
      </c>
      <c r="E17" s="16">
        <v>0.10638297872340401</v>
      </c>
      <c r="F17" s="16">
        <v>0.155555555555556</v>
      </c>
      <c r="G17" s="16">
        <v>0.15079365079365101</v>
      </c>
      <c r="H17" s="16"/>
      <c r="I17" s="16">
        <v>0.108695652173913</v>
      </c>
      <c r="J17" s="16">
        <v>0.15079365079365101</v>
      </c>
      <c r="K17" s="16"/>
      <c r="L17" s="16">
        <v>0.183823529411765</v>
      </c>
      <c r="M17" s="16">
        <v>7.03125E-2</v>
      </c>
      <c r="N17" s="16"/>
      <c r="O17" s="16">
        <v>0.13013698630136999</v>
      </c>
      <c r="P17" s="16">
        <v>0.12711864406779699</v>
      </c>
    </row>
    <row r="18" spans="2:16" x14ac:dyDescent="0.35">
      <c r="B18" s="17" t="s">
        <v>169</v>
      </c>
      <c r="C18" s="16">
        <v>0.22348484848484801</v>
      </c>
      <c r="D18" s="16">
        <v>2.1739130434782601E-2</v>
      </c>
      <c r="E18" s="16">
        <v>0.170212765957447</v>
      </c>
      <c r="F18" s="16">
        <v>0.266666666666667</v>
      </c>
      <c r="G18" s="16">
        <v>0.30158730158730201</v>
      </c>
      <c r="H18" s="16"/>
      <c r="I18" s="16">
        <v>0.15217391304347799</v>
      </c>
      <c r="J18" s="16">
        <v>0.30158730158730201</v>
      </c>
      <c r="K18" s="16"/>
      <c r="L18" s="16">
        <v>0.220588235294118</v>
      </c>
      <c r="M18" s="16">
        <v>0.2265625</v>
      </c>
      <c r="N18" s="16"/>
      <c r="O18" s="16">
        <v>0.21232876712328799</v>
      </c>
      <c r="P18" s="16">
        <v>0.23728813559322001</v>
      </c>
    </row>
    <row r="19" spans="2:16" x14ac:dyDescent="0.35">
      <c r="B19" s="17" t="s">
        <v>77</v>
      </c>
      <c r="C19" s="18">
        <v>1.13636363636364E-2</v>
      </c>
      <c r="D19" s="18">
        <v>4.3478260869565202E-2</v>
      </c>
      <c r="E19" s="18">
        <v>0</v>
      </c>
      <c r="F19" s="18">
        <v>2.2222222222222199E-2</v>
      </c>
      <c r="G19" s="18">
        <v>0</v>
      </c>
      <c r="H19" s="18"/>
      <c r="I19" s="18">
        <v>2.1739130434782601E-2</v>
      </c>
      <c r="J19" s="18">
        <v>0</v>
      </c>
      <c r="K19" s="18"/>
      <c r="L19" s="18">
        <v>1.4705882352941201E-2</v>
      </c>
      <c r="M19" s="18">
        <v>7.8125E-3</v>
      </c>
      <c r="N19" s="18"/>
      <c r="O19" s="18">
        <v>6.8493150684931503E-3</v>
      </c>
      <c r="P19" s="18">
        <v>1.6949152542372899E-2</v>
      </c>
    </row>
    <row r="20" spans="2:16" x14ac:dyDescent="0.35">
      <c r="B20" s="15"/>
    </row>
    <row r="21" spans="2:16" x14ac:dyDescent="0.35">
      <c r="B21" t="s">
        <v>36</v>
      </c>
    </row>
    <row r="22" spans="2:16" x14ac:dyDescent="0.35">
      <c r="B22" t="s">
        <v>37</v>
      </c>
    </row>
    <row r="24" spans="2:16" x14ac:dyDescent="0.35">
      <c r="B24"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176</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171</v>
      </c>
      <c r="C8" s="16">
        <v>0.28787878787878801</v>
      </c>
      <c r="D8" s="16">
        <v>4.3478260869565202E-2</v>
      </c>
      <c r="E8" s="16">
        <v>0.19148936170212799</v>
      </c>
      <c r="F8" s="16">
        <v>0.33333333333333298</v>
      </c>
      <c r="G8" s="16">
        <v>0.39682539682539703</v>
      </c>
      <c r="H8" s="16"/>
      <c r="I8" s="16">
        <v>0.188405797101449</v>
      </c>
      <c r="J8" s="16">
        <v>0.39682539682539703</v>
      </c>
      <c r="K8" s="16"/>
      <c r="L8" s="16">
        <v>0.27205882352941202</v>
      </c>
      <c r="M8" s="16">
        <v>0.3046875</v>
      </c>
      <c r="N8" s="16"/>
      <c r="O8" s="16">
        <v>0.335616438356164</v>
      </c>
      <c r="P8" s="16">
        <v>0.22881355932203401</v>
      </c>
    </row>
    <row r="9" spans="2:16" x14ac:dyDescent="0.35">
      <c r="B9" s="17" t="s">
        <v>172</v>
      </c>
      <c r="C9" s="16">
        <v>0.37121212121212099</v>
      </c>
      <c r="D9" s="16">
        <v>0.282608695652174</v>
      </c>
      <c r="E9" s="16">
        <v>0.36170212765957399</v>
      </c>
      <c r="F9" s="16">
        <v>0.4</v>
      </c>
      <c r="G9" s="16">
        <v>0.39682539682539703</v>
      </c>
      <c r="H9" s="16"/>
      <c r="I9" s="16">
        <v>0.34782608695652201</v>
      </c>
      <c r="J9" s="16">
        <v>0.39682539682539703</v>
      </c>
      <c r="K9" s="16"/>
      <c r="L9" s="16">
        <v>0.38235294117647101</v>
      </c>
      <c r="M9" s="16">
        <v>0.359375</v>
      </c>
      <c r="N9" s="16"/>
      <c r="O9" s="16">
        <v>0.35616438356164398</v>
      </c>
      <c r="P9" s="16">
        <v>0.38983050847457601</v>
      </c>
    </row>
    <row r="10" spans="2:16" x14ac:dyDescent="0.35">
      <c r="B10" s="17" t="s">
        <v>173</v>
      </c>
      <c r="C10" s="16">
        <v>0.170454545454545</v>
      </c>
      <c r="D10" s="16">
        <v>0.32608695652173902</v>
      </c>
      <c r="E10" s="16">
        <v>0.21276595744680901</v>
      </c>
      <c r="F10" s="16">
        <v>8.8888888888888906E-2</v>
      </c>
      <c r="G10" s="16">
        <v>0.126984126984127</v>
      </c>
      <c r="H10" s="16"/>
      <c r="I10" s="16">
        <v>0.21014492753623201</v>
      </c>
      <c r="J10" s="16">
        <v>0.126984126984127</v>
      </c>
      <c r="K10" s="16"/>
      <c r="L10" s="16">
        <v>0.16911764705882401</v>
      </c>
      <c r="M10" s="16">
        <v>0.171875</v>
      </c>
      <c r="N10" s="16"/>
      <c r="O10" s="16">
        <v>0.14383561643835599</v>
      </c>
      <c r="P10" s="16">
        <v>0.20338983050847501</v>
      </c>
    </row>
    <row r="11" spans="2:16" x14ac:dyDescent="0.35">
      <c r="B11" s="17" t="s">
        <v>174</v>
      </c>
      <c r="C11" s="16">
        <v>0.102272727272727</v>
      </c>
      <c r="D11" s="16">
        <v>0.23913043478260901</v>
      </c>
      <c r="E11" s="16">
        <v>0.10638297872340401</v>
      </c>
      <c r="F11" s="16">
        <v>8.8888888888888906E-2</v>
      </c>
      <c r="G11" s="16">
        <v>5.5555555555555601E-2</v>
      </c>
      <c r="H11" s="16"/>
      <c r="I11" s="16">
        <v>0.14492753623188401</v>
      </c>
      <c r="J11" s="16">
        <v>5.5555555555555601E-2</v>
      </c>
      <c r="K11" s="16"/>
      <c r="L11" s="16">
        <v>8.8235294117647106E-2</v>
      </c>
      <c r="M11" s="16">
        <v>0.1171875</v>
      </c>
      <c r="N11" s="16"/>
      <c r="O11" s="16">
        <v>9.5890410958904104E-2</v>
      </c>
      <c r="P11" s="16">
        <v>0.110169491525424</v>
      </c>
    </row>
    <row r="12" spans="2:16" x14ac:dyDescent="0.35">
      <c r="B12" s="17" t="s">
        <v>175</v>
      </c>
      <c r="C12" s="16">
        <v>5.6818181818181802E-2</v>
      </c>
      <c r="D12" s="16">
        <v>6.5217391304347797E-2</v>
      </c>
      <c r="E12" s="16">
        <v>0.12765957446808501</v>
      </c>
      <c r="F12" s="16">
        <v>6.6666666666666693E-2</v>
      </c>
      <c r="G12" s="16">
        <v>2.3809523809523801E-2</v>
      </c>
      <c r="H12" s="16"/>
      <c r="I12" s="16">
        <v>8.6956521739130405E-2</v>
      </c>
      <c r="J12" s="16">
        <v>2.3809523809523801E-2</v>
      </c>
      <c r="K12" s="16"/>
      <c r="L12" s="16">
        <v>7.3529411764705899E-2</v>
      </c>
      <c r="M12" s="16">
        <v>3.90625E-2</v>
      </c>
      <c r="N12" s="16"/>
      <c r="O12" s="16">
        <v>6.1643835616438401E-2</v>
      </c>
      <c r="P12" s="16">
        <v>5.0847457627118599E-2</v>
      </c>
    </row>
    <row r="13" spans="2:16" x14ac:dyDescent="0.35">
      <c r="B13" s="17" t="s">
        <v>77</v>
      </c>
      <c r="C13" s="18">
        <v>1.13636363636364E-2</v>
      </c>
      <c r="D13" s="18">
        <v>4.3478260869565202E-2</v>
      </c>
      <c r="E13" s="18">
        <v>0</v>
      </c>
      <c r="F13" s="18">
        <v>2.2222222222222199E-2</v>
      </c>
      <c r="G13" s="18">
        <v>0</v>
      </c>
      <c r="H13" s="18"/>
      <c r="I13" s="18">
        <v>2.1739130434782601E-2</v>
      </c>
      <c r="J13" s="18">
        <v>0</v>
      </c>
      <c r="K13" s="18"/>
      <c r="L13" s="18">
        <v>1.4705882352941201E-2</v>
      </c>
      <c r="M13" s="18">
        <v>7.8125E-3</v>
      </c>
      <c r="N13" s="18"/>
      <c r="O13" s="18">
        <v>6.8493150684931503E-3</v>
      </c>
      <c r="P13" s="18">
        <v>1.6949152542372899E-2</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P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177</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167</v>
      </c>
      <c r="C8" s="16">
        <v>5.6818181818181802E-2</v>
      </c>
      <c r="D8" s="16">
        <v>8.6956521739130405E-2</v>
      </c>
      <c r="E8" s="16">
        <v>0.10638297872340401</v>
      </c>
      <c r="F8" s="16">
        <v>2.2222222222222199E-2</v>
      </c>
      <c r="G8" s="16">
        <v>3.9682539682539701E-2</v>
      </c>
      <c r="H8" s="16"/>
      <c r="I8" s="16">
        <v>7.2463768115942004E-2</v>
      </c>
      <c r="J8" s="16">
        <v>3.9682539682539701E-2</v>
      </c>
      <c r="K8" s="16"/>
      <c r="L8" s="16">
        <v>7.3529411764705899E-2</v>
      </c>
      <c r="M8" s="16">
        <v>3.90625E-2</v>
      </c>
      <c r="N8" s="16"/>
      <c r="O8" s="16">
        <v>5.4794520547945202E-2</v>
      </c>
      <c r="P8" s="16">
        <v>5.93220338983051E-2</v>
      </c>
    </row>
    <row r="9" spans="2:16" x14ac:dyDescent="0.35">
      <c r="B9" s="17" t="s">
        <v>168</v>
      </c>
      <c r="C9" s="16">
        <v>1.13636363636364E-2</v>
      </c>
      <c r="D9" s="16">
        <v>4.3478260869565202E-2</v>
      </c>
      <c r="E9" s="16">
        <v>0</v>
      </c>
      <c r="F9" s="16">
        <v>0</v>
      </c>
      <c r="G9" s="16">
        <v>7.9365079365079395E-3</v>
      </c>
      <c r="H9" s="16"/>
      <c r="I9" s="16">
        <v>1.4492753623188401E-2</v>
      </c>
      <c r="J9" s="16">
        <v>7.9365079365079395E-3</v>
      </c>
      <c r="K9" s="16"/>
      <c r="L9" s="16">
        <v>1.4705882352941201E-2</v>
      </c>
      <c r="M9" s="16">
        <v>7.8125E-3</v>
      </c>
      <c r="N9" s="16"/>
      <c r="O9" s="16">
        <v>6.8493150684931503E-3</v>
      </c>
      <c r="P9" s="16">
        <v>1.6949152542372899E-2</v>
      </c>
    </row>
    <row r="10" spans="2:16" x14ac:dyDescent="0.35">
      <c r="B10" s="17" t="s">
        <v>92</v>
      </c>
      <c r="C10" s="16">
        <v>4.9242424242424199E-2</v>
      </c>
      <c r="D10" s="16">
        <v>0.13043478260869601</v>
      </c>
      <c r="E10" s="16">
        <v>0.10638297872340401</v>
      </c>
      <c r="F10" s="16">
        <v>0</v>
      </c>
      <c r="G10" s="16">
        <v>1.58730158730159E-2</v>
      </c>
      <c r="H10" s="16"/>
      <c r="I10" s="16">
        <v>7.9710144927536197E-2</v>
      </c>
      <c r="J10" s="16">
        <v>1.58730158730159E-2</v>
      </c>
      <c r="K10" s="16"/>
      <c r="L10" s="16">
        <v>2.9411764705882401E-2</v>
      </c>
      <c r="M10" s="16">
        <v>7.03125E-2</v>
      </c>
      <c r="N10" s="16"/>
      <c r="O10" s="16">
        <v>4.7945205479452101E-2</v>
      </c>
      <c r="P10" s="16">
        <v>5.0847457627118599E-2</v>
      </c>
    </row>
    <row r="11" spans="2:16" x14ac:dyDescent="0.35">
      <c r="B11" s="17" t="s">
        <v>93</v>
      </c>
      <c r="C11" s="16">
        <v>6.4393939393939406E-2</v>
      </c>
      <c r="D11" s="16">
        <v>8.6956521739130405E-2</v>
      </c>
      <c r="E11" s="16">
        <v>4.2553191489361701E-2</v>
      </c>
      <c r="F11" s="16">
        <v>8.8888888888888906E-2</v>
      </c>
      <c r="G11" s="16">
        <v>5.5555555555555601E-2</v>
      </c>
      <c r="H11" s="16"/>
      <c r="I11" s="16">
        <v>7.2463768115942004E-2</v>
      </c>
      <c r="J11" s="16">
        <v>5.5555555555555601E-2</v>
      </c>
      <c r="K11" s="16"/>
      <c r="L11" s="16">
        <v>4.4117647058823498E-2</v>
      </c>
      <c r="M11" s="16">
        <v>8.59375E-2</v>
      </c>
      <c r="N11" s="16"/>
      <c r="O11" s="16">
        <v>4.7945205479452101E-2</v>
      </c>
      <c r="P11" s="16">
        <v>8.4745762711864403E-2</v>
      </c>
    </row>
    <row r="12" spans="2:16" x14ac:dyDescent="0.35">
      <c r="B12" s="17" t="s">
        <v>94</v>
      </c>
      <c r="C12" s="16">
        <v>5.3030303030302997E-2</v>
      </c>
      <c r="D12" s="16">
        <v>0.13043478260869601</v>
      </c>
      <c r="E12" s="16">
        <v>0.10638297872340401</v>
      </c>
      <c r="F12" s="16">
        <v>6.6666666666666693E-2</v>
      </c>
      <c r="G12" s="16">
        <v>0</v>
      </c>
      <c r="H12" s="16"/>
      <c r="I12" s="16">
        <v>0.101449275362319</v>
      </c>
      <c r="J12" s="16">
        <v>0</v>
      </c>
      <c r="K12" s="16"/>
      <c r="L12" s="16">
        <v>7.3529411764705899E-2</v>
      </c>
      <c r="M12" s="16">
        <v>3.125E-2</v>
      </c>
      <c r="N12" s="16"/>
      <c r="O12" s="16">
        <v>6.1643835616438401E-2</v>
      </c>
      <c r="P12" s="16">
        <v>4.2372881355932202E-2</v>
      </c>
    </row>
    <row r="13" spans="2:16" x14ac:dyDescent="0.35">
      <c r="B13" s="17" t="s">
        <v>95</v>
      </c>
      <c r="C13" s="16">
        <v>5.6818181818181802E-2</v>
      </c>
      <c r="D13" s="16">
        <v>0.13043478260869601</v>
      </c>
      <c r="E13" s="16">
        <v>4.2553191489361701E-2</v>
      </c>
      <c r="F13" s="16">
        <v>2.2222222222222199E-2</v>
      </c>
      <c r="G13" s="16">
        <v>4.7619047619047603E-2</v>
      </c>
      <c r="H13" s="16"/>
      <c r="I13" s="16">
        <v>6.5217391304347797E-2</v>
      </c>
      <c r="J13" s="16">
        <v>4.7619047619047603E-2</v>
      </c>
      <c r="K13" s="16"/>
      <c r="L13" s="16">
        <v>5.1470588235294101E-2</v>
      </c>
      <c r="M13" s="16">
        <v>6.25E-2</v>
      </c>
      <c r="N13" s="16"/>
      <c r="O13" s="16">
        <v>6.1643835616438401E-2</v>
      </c>
      <c r="P13" s="16">
        <v>5.0847457627118599E-2</v>
      </c>
    </row>
    <row r="14" spans="2:16" x14ac:dyDescent="0.35">
      <c r="B14" s="17" t="s">
        <v>96</v>
      </c>
      <c r="C14" s="16">
        <v>0.140151515151515</v>
      </c>
      <c r="D14" s="16">
        <v>0.15217391304347799</v>
      </c>
      <c r="E14" s="16">
        <v>0.14893617021276601</v>
      </c>
      <c r="F14" s="16">
        <v>0.133333333333333</v>
      </c>
      <c r="G14" s="16">
        <v>0.134920634920635</v>
      </c>
      <c r="H14" s="16"/>
      <c r="I14" s="16">
        <v>0.14492753623188401</v>
      </c>
      <c r="J14" s="16">
        <v>0.134920634920635</v>
      </c>
      <c r="K14" s="16"/>
      <c r="L14" s="16">
        <v>0.14705882352941199</v>
      </c>
      <c r="M14" s="16">
        <v>0.1328125</v>
      </c>
      <c r="N14" s="16"/>
      <c r="O14" s="16">
        <v>0.10958904109589</v>
      </c>
      <c r="P14" s="16">
        <v>0.177966101694915</v>
      </c>
    </row>
    <row r="15" spans="2:16" x14ac:dyDescent="0.35">
      <c r="B15" s="17" t="s">
        <v>97</v>
      </c>
      <c r="C15" s="16">
        <v>0.13636363636363599</v>
      </c>
      <c r="D15" s="16">
        <v>6.5217391304347797E-2</v>
      </c>
      <c r="E15" s="16">
        <v>0.12765957446808501</v>
      </c>
      <c r="F15" s="16">
        <v>0.17777777777777801</v>
      </c>
      <c r="G15" s="16">
        <v>0.15079365079365101</v>
      </c>
      <c r="H15" s="16"/>
      <c r="I15" s="16">
        <v>0.123188405797101</v>
      </c>
      <c r="J15" s="16">
        <v>0.15079365079365101</v>
      </c>
      <c r="K15" s="16"/>
      <c r="L15" s="16">
        <v>0.14705882352941199</v>
      </c>
      <c r="M15" s="16">
        <v>0.125</v>
      </c>
      <c r="N15" s="16"/>
      <c r="O15" s="16">
        <v>0.164383561643836</v>
      </c>
      <c r="P15" s="16">
        <v>0.101694915254237</v>
      </c>
    </row>
    <row r="16" spans="2:16" x14ac:dyDescent="0.35">
      <c r="B16" s="17" t="s">
        <v>98</v>
      </c>
      <c r="C16" s="16">
        <v>0.17803030303030301</v>
      </c>
      <c r="D16" s="16">
        <v>0.15217391304347799</v>
      </c>
      <c r="E16" s="16">
        <v>0.14893617021276601</v>
      </c>
      <c r="F16" s="16">
        <v>0.17777777777777801</v>
      </c>
      <c r="G16" s="16">
        <v>0.19841269841269801</v>
      </c>
      <c r="H16" s="16"/>
      <c r="I16" s="16">
        <v>0.15942028985507201</v>
      </c>
      <c r="J16" s="16">
        <v>0.19841269841269801</v>
      </c>
      <c r="K16" s="16"/>
      <c r="L16" s="16">
        <v>0.13970588235294101</v>
      </c>
      <c r="M16" s="16">
        <v>0.21875</v>
      </c>
      <c r="N16" s="16"/>
      <c r="O16" s="16">
        <v>0.21232876712328799</v>
      </c>
      <c r="P16" s="16">
        <v>0.13559322033898299</v>
      </c>
    </row>
    <row r="17" spans="2:16" x14ac:dyDescent="0.35">
      <c r="B17" s="17" t="s">
        <v>99</v>
      </c>
      <c r="C17" s="16">
        <v>7.1969696969697003E-2</v>
      </c>
      <c r="D17" s="16">
        <v>2.1739130434782601E-2</v>
      </c>
      <c r="E17" s="16">
        <v>8.5106382978723402E-2</v>
      </c>
      <c r="F17" s="16">
        <v>6.6666666666666693E-2</v>
      </c>
      <c r="G17" s="16">
        <v>8.7301587301587297E-2</v>
      </c>
      <c r="H17" s="16"/>
      <c r="I17" s="16">
        <v>5.7971014492753603E-2</v>
      </c>
      <c r="J17" s="16">
        <v>8.7301587301587297E-2</v>
      </c>
      <c r="K17" s="16"/>
      <c r="L17" s="16">
        <v>0.110294117647059</v>
      </c>
      <c r="M17" s="16">
        <v>3.125E-2</v>
      </c>
      <c r="N17" s="16"/>
      <c r="O17" s="16">
        <v>4.1095890410958902E-2</v>
      </c>
      <c r="P17" s="16">
        <v>0.110169491525424</v>
      </c>
    </row>
    <row r="18" spans="2:16" x14ac:dyDescent="0.35">
      <c r="B18" s="17" t="s">
        <v>169</v>
      </c>
      <c r="C18" s="16">
        <v>0.17803030303030301</v>
      </c>
      <c r="D18" s="16">
        <v>0</v>
      </c>
      <c r="E18" s="16">
        <v>8.5106382978723402E-2</v>
      </c>
      <c r="F18" s="16">
        <v>0.22222222222222199</v>
      </c>
      <c r="G18" s="16">
        <v>0.26190476190476197</v>
      </c>
      <c r="H18" s="16"/>
      <c r="I18" s="16">
        <v>0.101449275362319</v>
      </c>
      <c r="J18" s="16">
        <v>0.26190476190476197</v>
      </c>
      <c r="K18" s="16"/>
      <c r="L18" s="16">
        <v>0.16911764705882401</v>
      </c>
      <c r="M18" s="16">
        <v>0.1875</v>
      </c>
      <c r="N18" s="16"/>
      <c r="O18" s="16">
        <v>0.184931506849315</v>
      </c>
      <c r="P18" s="16">
        <v>0.169491525423729</v>
      </c>
    </row>
    <row r="19" spans="2:16" x14ac:dyDescent="0.35">
      <c r="B19" s="17" t="s">
        <v>77</v>
      </c>
      <c r="C19" s="18">
        <v>3.7878787878787902E-3</v>
      </c>
      <c r="D19" s="18">
        <v>0</v>
      </c>
      <c r="E19" s="18">
        <v>0</v>
      </c>
      <c r="F19" s="18">
        <v>2.2222222222222199E-2</v>
      </c>
      <c r="G19" s="18">
        <v>0</v>
      </c>
      <c r="H19" s="18"/>
      <c r="I19" s="18">
        <v>7.2463768115942004E-3</v>
      </c>
      <c r="J19" s="18">
        <v>0</v>
      </c>
      <c r="K19" s="18"/>
      <c r="L19" s="18">
        <v>0</v>
      </c>
      <c r="M19" s="18">
        <v>7.8125E-3</v>
      </c>
      <c r="N19" s="18"/>
      <c r="O19" s="18">
        <v>6.8493150684931503E-3</v>
      </c>
      <c r="P19" s="18">
        <v>0</v>
      </c>
    </row>
    <row r="20" spans="2:16" x14ac:dyDescent="0.35">
      <c r="B20" s="15"/>
    </row>
    <row r="21" spans="2:16" x14ac:dyDescent="0.35">
      <c r="B21" t="s">
        <v>36</v>
      </c>
    </row>
    <row r="22" spans="2:16" x14ac:dyDescent="0.35">
      <c r="B22" t="s">
        <v>37</v>
      </c>
    </row>
    <row r="24" spans="2:16" x14ac:dyDescent="0.35">
      <c r="B24"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178</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171</v>
      </c>
      <c r="C8" s="16">
        <v>0.22727272727272699</v>
      </c>
      <c r="D8" s="16">
        <v>0</v>
      </c>
      <c r="E8" s="16">
        <v>0.10638297872340401</v>
      </c>
      <c r="F8" s="16">
        <v>0.31111111111111101</v>
      </c>
      <c r="G8" s="16">
        <v>0.32539682539682502</v>
      </c>
      <c r="H8" s="16"/>
      <c r="I8" s="16">
        <v>0.13768115942028999</v>
      </c>
      <c r="J8" s="16">
        <v>0.32539682539682502</v>
      </c>
      <c r="K8" s="16"/>
      <c r="L8" s="16">
        <v>0.25</v>
      </c>
      <c r="M8" s="16">
        <v>0.203125</v>
      </c>
      <c r="N8" s="16"/>
      <c r="O8" s="16">
        <v>0.25342465753424698</v>
      </c>
      <c r="P8" s="16">
        <v>0.194915254237288</v>
      </c>
    </row>
    <row r="9" spans="2:16" x14ac:dyDescent="0.35">
      <c r="B9" s="17" t="s">
        <v>172</v>
      </c>
      <c r="C9" s="16">
        <v>0.32575757575757602</v>
      </c>
      <c r="D9" s="16">
        <v>0.23913043478260901</v>
      </c>
      <c r="E9" s="16">
        <v>0.170212765957447</v>
      </c>
      <c r="F9" s="16">
        <v>0.28888888888888897</v>
      </c>
      <c r="G9" s="16">
        <v>0.42857142857142899</v>
      </c>
      <c r="H9" s="16"/>
      <c r="I9" s="16">
        <v>0.231884057971014</v>
      </c>
      <c r="J9" s="16">
        <v>0.42857142857142899</v>
      </c>
      <c r="K9" s="16"/>
      <c r="L9" s="16">
        <v>0.29411764705882398</v>
      </c>
      <c r="M9" s="16">
        <v>0.359375</v>
      </c>
      <c r="N9" s="16"/>
      <c r="O9" s="16">
        <v>0.31506849315068503</v>
      </c>
      <c r="P9" s="16">
        <v>0.338983050847458</v>
      </c>
    </row>
    <row r="10" spans="2:16" x14ac:dyDescent="0.35">
      <c r="B10" s="17" t="s">
        <v>173</v>
      </c>
      <c r="C10" s="16">
        <v>0.204545454545455</v>
      </c>
      <c r="D10" s="16">
        <v>0.26086956521739102</v>
      </c>
      <c r="E10" s="16">
        <v>0.40425531914893598</v>
      </c>
      <c r="F10" s="16">
        <v>0.155555555555556</v>
      </c>
      <c r="G10" s="16">
        <v>0.126984126984127</v>
      </c>
      <c r="H10" s="16"/>
      <c r="I10" s="16">
        <v>0.27536231884057999</v>
      </c>
      <c r="J10" s="16">
        <v>0.126984126984127</v>
      </c>
      <c r="K10" s="16"/>
      <c r="L10" s="16">
        <v>0.20588235294117599</v>
      </c>
      <c r="M10" s="16">
        <v>0.203125</v>
      </c>
      <c r="N10" s="16"/>
      <c r="O10" s="16">
        <v>0.21232876712328799</v>
      </c>
      <c r="P10" s="16">
        <v>0.194915254237288</v>
      </c>
    </row>
    <row r="11" spans="2:16" x14ac:dyDescent="0.35">
      <c r="B11" s="17" t="s">
        <v>174</v>
      </c>
      <c r="C11" s="16">
        <v>0.16666666666666699</v>
      </c>
      <c r="D11" s="16">
        <v>0.41304347826087001</v>
      </c>
      <c r="E11" s="16">
        <v>0.19148936170212799</v>
      </c>
      <c r="F11" s="16">
        <v>0.155555555555556</v>
      </c>
      <c r="G11" s="16">
        <v>7.1428571428571397E-2</v>
      </c>
      <c r="H11" s="16"/>
      <c r="I11" s="16">
        <v>0.25362318840579701</v>
      </c>
      <c r="J11" s="16">
        <v>7.1428571428571397E-2</v>
      </c>
      <c r="K11" s="16"/>
      <c r="L11" s="16">
        <v>0.16911764705882401</v>
      </c>
      <c r="M11" s="16">
        <v>0.1640625</v>
      </c>
      <c r="N11" s="16"/>
      <c r="O11" s="16">
        <v>0.14383561643835599</v>
      </c>
      <c r="P11" s="16">
        <v>0.194915254237288</v>
      </c>
    </row>
    <row r="12" spans="2:16" x14ac:dyDescent="0.35">
      <c r="B12" s="17" t="s">
        <v>175</v>
      </c>
      <c r="C12" s="16">
        <v>5.6818181818181802E-2</v>
      </c>
      <c r="D12" s="16">
        <v>8.6956521739130405E-2</v>
      </c>
      <c r="E12" s="16">
        <v>8.5106382978723402E-2</v>
      </c>
      <c r="F12" s="16">
        <v>6.6666666666666693E-2</v>
      </c>
      <c r="G12" s="16">
        <v>3.1746031746031703E-2</v>
      </c>
      <c r="H12" s="16"/>
      <c r="I12" s="16">
        <v>7.9710144927536197E-2</v>
      </c>
      <c r="J12" s="16">
        <v>3.1746031746031703E-2</v>
      </c>
      <c r="K12" s="16"/>
      <c r="L12" s="16">
        <v>6.6176470588235295E-2</v>
      </c>
      <c r="M12" s="16">
        <v>4.6875E-2</v>
      </c>
      <c r="N12" s="16"/>
      <c r="O12" s="16">
        <v>4.7945205479452101E-2</v>
      </c>
      <c r="P12" s="16">
        <v>6.7796610169491497E-2</v>
      </c>
    </row>
    <row r="13" spans="2:16" x14ac:dyDescent="0.35">
      <c r="B13" s="17" t="s">
        <v>77</v>
      </c>
      <c r="C13" s="18">
        <v>1.8939393939393898E-2</v>
      </c>
      <c r="D13" s="18">
        <v>0</v>
      </c>
      <c r="E13" s="18">
        <v>4.2553191489361701E-2</v>
      </c>
      <c r="F13" s="18">
        <v>2.2222222222222199E-2</v>
      </c>
      <c r="G13" s="18">
        <v>1.58730158730159E-2</v>
      </c>
      <c r="H13" s="18"/>
      <c r="I13" s="18">
        <v>2.1739130434782601E-2</v>
      </c>
      <c r="J13" s="18">
        <v>1.58730158730159E-2</v>
      </c>
      <c r="K13" s="18"/>
      <c r="L13" s="18">
        <v>1.4705882352941201E-2</v>
      </c>
      <c r="M13" s="18">
        <v>2.34375E-2</v>
      </c>
      <c r="N13" s="18"/>
      <c r="O13" s="18">
        <v>2.7397260273972601E-2</v>
      </c>
      <c r="P13" s="18">
        <v>8.4745762711864406E-3</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185</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179</v>
      </c>
      <c r="C8" s="16">
        <v>0.46590909090909099</v>
      </c>
      <c r="D8" s="16">
        <v>0.19565217391304299</v>
      </c>
      <c r="E8" s="16">
        <v>0.36170212765957399</v>
      </c>
      <c r="F8" s="16">
        <v>0.48888888888888898</v>
      </c>
      <c r="G8" s="16">
        <v>0.59523809523809501</v>
      </c>
      <c r="H8" s="16"/>
      <c r="I8" s="16">
        <v>0.34782608695652201</v>
      </c>
      <c r="J8" s="16">
        <v>0.59523809523809501</v>
      </c>
      <c r="K8" s="16"/>
      <c r="L8" s="16">
        <v>0.47794117647058798</v>
      </c>
      <c r="M8" s="16">
        <v>0.453125</v>
      </c>
      <c r="N8" s="16"/>
      <c r="O8" s="16">
        <v>0.48630136986301398</v>
      </c>
      <c r="P8" s="16">
        <v>0.44067796610169502</v>
      </c>
    </row>
    <row r="9" spans="2:16" x14ac:dyDescent="0.35">
      <c r="B9" s="17" t="s">
        <v>180</v>
      </c>
      <c r="C9" s="16">
        <v>0.39772727272727298</v>
      </c>
      <c r="D9" s="16">
        <v>0.39130434782608697</v>
      </c>
      <c r="E9" s="16">
        <v>0.42553191489361702</v>
      </c>
      <c r="F9" s="16">
        <v>0.422222222222222</v>
      </c>
      <c r="G9" s="16">
        <v>0.38095238095238099</v>
      </c>
      <c r="H9" s="16"/>
      <c r="I9" s="16">
        <v>0.41304347826087001</v>
      </c>
      <c r="J9" s="16">
        <v>0.38095238095238099</v>
      </c>
      <c r="K9" s="16"/>
      <c r="L9" s="16">
        <v>0.38235294117647101</v>
      </c>
      <c r="M9" s="16">
        <v>0.4140625</v>
      </c>
      <c r="N9" s="16"/>
      <c r="O9" s="16">
        <v>0.36986301369863001</v>
      </c>
      <c r="P9" s="16">
        <v>0.43220338983050799</v>
      </c>
    </row>
    <row r="10" spans="2:16" x14ac:dyDescent="0.35">
      <c r="B10" s="17" t="s">
        <v>181</v>
      </c>
      <c r="C10" s="16">
        <v>9.4696969696969696E-2</v>
      </c>
      <c r="D10" s="16">
        <v>0.282608695652174</v>
      </c>
      <c r="E10" s="16">
        <v>0.14893617021276601</v>
      </c>
      <c r="F10" s="16">
        <v>4.4444444444444398E-2</v>
      </c>
      <c r="G10" s="16">
        <v>2.3809523809523801E-2</v>
      </c>
      <c r="H10" s="16"/>
      <c r="I10" s="16">
        <v>0.15942028985507201</v>
      </c>
      <c r="J10" s="16">
        <v>2.3809523809523801E-2</v>
      </c>
      <c r="K10" s="16"/>
      <c r="L10" s="16">
        <v>9.5588235294117599E-2</v>
      </c>
      <c r="M10" s="16">
        <v>9.375E-2</v>
      </c>
      <c r="N10" s="16"/>
      <c r="O10" s="16">
        <v>0.102739726027397</v>
      </c>
      <c r="P10" s="16">
        <v>8.4745762711864403E-2</v>
      </c>
    </row>
    <row r="11" spans="2:16" x14ac:dyDescent="0.35">
      <c r="B11" s="17" t="s">
        <v>182</v>
      </c>
      <c r="C11" s="16">
        <v>3.4090909090909102E-2</v>
      </c>
      <c r="D11" s="16">
        <v>0.13043478260869601</v>
      </c>
      <c r="E11" s="16">
        <v>4.2553191489361701E-2</v>
      </c>
      <c r="F11" s="16">
        <v>2.2222222222222199E-2</v>
      </c>
      <c r="G11" s="16">
        <v>0</v>
      </c>
      <c r="H11" s="16"/>
      <c r="I11" s="16">
        <v>6.5217391304347797E-2</v>
      </c>
      <c r="J11" s="16">
        <v>0</v>
      </c>
      <c r="K11" s="16"/>
      <c r="L11" s="16">
        <v>3.6764705882352901E-2</v>
      </c>
      <c r="M11" s="16">
        <v>3.125E-2</v>
      </c>
      <c r="N11" s="16"/>
      <c r="O11" s="16">
        <v>2.7397260273972601E-2</v>
      </c>
      <c r="P11" s="16">
        <v>4.2372881355932202E-2</v>
      </c>
    </row>
    <row r="12" spans="2:16" x14ac:dyDescent="0.35">
      <c r="B12" s="17" t="s">
        <v>77</v>
      </c>
      <c r="C12" s="20">
        <v>7.5757575757575803E-3</v>
      </c>
      <c r="D12" s="20">
        <v>0</v>
      </c>
      <c r="E12" s="20">
        <v>2.1276595744680899E-2</v>
      </c>
      <c r="F12" s="20">
        <v>2.2222222222222199E-2</v>
      </c>
      <c r="G12" s="20">
        <v>0</v>
      </c>
      <c r="H12" s="20"/>
      <c r="I12" s="20">
        <v>1.4492753623188401E-2</v>
      </c>
      <c r="J12" s="20">
        <v>0</v>
      </c>
      <c r="K12" s="20"/>
      <c r="L12" s="20">
        <v>7.3529411764705899E-3</v>
      </c>
      <c r="M12" s="20">
        <v>7.8125E-3</v>
      </c>
      <c r="N12" s="20"/>
      <c r="O12" s="20">
        <v>1.3698630136986301E-2</v>
      </c>
      <c r="P12" s="20">
        <v>0</v>
      </c>
    </row>
    <row r="13" spans="2:16" x14ac:dyDescent="0.35">
      <c r="B13" s="17" t="s">
        <v>183</v>
      </c>
      <c r="C13" s="20">
        <v>0.86363636363636398</v>
      </c>
      <c r="D13" s="20">
        <v>0.58695652173913004</v>
      </c>
      <c r="E13" s="20">
        <v>0.78723404255319196</v>
      </c>
      <c r="F13" s="20">
        <v>0.91111111111111098</v>
      </c>
      <c r="G13" s="20">
        <v>0.97619047619047605</v>
      </c>
      <c r="H13" s="20"/>
      <c r="I13" s="20">
        <v>0.76086956521739102</v>
      </c>
      <c r="J13" s="20">
        <v>0.97619047619047605</v>
      </c>
      <c r="K13" s="20"/>
      <c r="L13" s="20">
        <v>0.86029411764705899</v>
      </c>
      <c r="M13" s="20">
        <v>0.8671875</v>
      </c>
      <c r="N13" s="20"/>
      <c r="O13" s="20">
        <v>0.85616438356164404</v>
      </c>
      <c r="P13" s="20">
        <v>0.87288135593220295</v>
      </c>
    </row>
    <row r="14" spans="2:16" x14ac:dyDescent="0.35">
      <c r="B14" s="17" t="s">
        <v>184</v>
      </c>
      <c r="C14" s="21">
        <v>-0.85606060606060597</v>
      </c>
      <c r="D14" s="21">
        <v>-0.58695652173913004</v>
      </c>
      <c r="E14" s="21">
        <v>-0.76595744680851097</v>
      </c>
      <c r="F14" s="21">
        <v>-0.88888888888888895</v>
      </c>
      <c r="G14" s="21">
        <v>-0.97619047619047605</v>
      </c>
      <c r="H14" s="21"/>
      <c r="I14" s="21">
        <v>-0.74637681159420299</v>
      </c>
      <c r="J14" s="21">
        <v>-0.97619047619047605</v>
      </c>
      <c r="K14" s="21"/>
      <c r="L14" s="21">
        <v>-0.85294117647058798</v>
      </c>
      <c r="M14" s="21">
        <v>-0.859375</v>
      </c>
      <c r="N14" s="21"/>
      <c r="O14" s="21">
        <v>-0.84246575342465801</v>
      </c>
      <c r="P14" s="21">
        <v>-0.87288135593220295</v>
      </c>
    </row>
    <row r="15" spans="2:16" x14ac:dyDescent="0.35">
      <c r="B15" s="15"/>
    </row>
    <row r="16" spans="2:16" x14ac:dyDescent="0.35">
      <c r="B16" t="s">
        <v>36</v>
      </c>
    </row>
    <row r="17" spans="2:2" x14ac:dyDescent="0.35">
      <c r="B17" t="s">
        <v>37</v>
      </c>
    </row>
    <row r="19" spans="2:2" x14ac:dyDescent="0.35">
      <c r="B19"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195</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186</v>
      </c>
      <c r="C8" s="16">
        <v>0.62121212121212099</v>
      </c>
      <c r="D8" s="16">
        <v>0.54347826086956497</v>
      </c>
      <c r="E8" s="16">
        <v>0.57446808510638303</v>
      </c>
      <c r="F8" s="16">
        <v>0.62222222222222201</v>
      </c>
      <c r="G8" s="16">
        <v>0.66666666666666696</v>
      </c>
      <c r="H8" s="16"/>
      <c r="I8" s="16">
        <v>0.57971014492753603</v>
      </c>
      <c r="J8" s="16">
        <v>0.66666666666666696</v>
      </c>
      <c r="K8" s="16"/>
      <c r="L8" s="16">
        <v>0.61029411764705899</v>
      </c>
      <c r="M8" s="16">
        <v>0.6328125</v>
      </c>
      <c r="N8" s="16"/>
      <c r="O8" s="16">
        <v>0.62328767123287698</v>
      </c>
      <c r="P8" s="16">
        <v>0.61864406779660996</v>
      </c>
    </row>
    <row r="9" spans="2:16" ht="29" x14ac:dyDescent="0.35">
      <c r="B9" s="17" t="s">
        <v>187</v>
      </c>
      <c r="C9" s="16">
        <v>0.42803030303030298</v>
      </c>
      <c r="D9" s="16">
        <v>0.282608695652174</v>
      </c>
      <c r="E9" s="16">
        <v>0.29787234042553201</v>
      </c>
      <c r="F9" s="16">
        <v>0.46666666666666701</v>
      </c>
      <c r="G9" s="16">
        <v>0.51587301587301604</v>
      </c>
      <c r="H9" s="16"/>
      <c r="I9" s="16">
        <v>0.34782608695652201</v>
      </c>
      <c r="J9" s="16">
        <v>0.51587301587301604</v>
      </c>
      <c r="K9" s="16"/>
      <c r="L9" s="16">
        <v>0.46323529411764702</v>
      </c>
      <c r="M9" s="16">
        <v>0.390625</v>
      </c>
      <c r="N9" s="16"/>
      <c r="O9" s="16">
        <v>0.41095890410958902</v>
      </c>
      <c r="P9" s="16">
        <v>0.44915254237288099</v>
      </c>
    </row>
    <row r="10" spans="2:16" x14ac:dyDescent="0.35">
      <c r="B10" s="17" t="s">
        <v>188</v>
      </c>
      <c r="C10" s="16">
        <v>0.31818181818181801</v>
      </c>
      <c r="D10" s="16">
        <v>0.173913043478261</v>
      </c>
      <c r="E10" s="16">
        <v>0.319148936170213</v>
      </c>
      <c r="F10" s="16">
        <v>0.133333333333333</v>
      </c>
      <c r="G10" s="16">
        <v>0.43650793650793701</v>
      </c>
      <c r="H10" s="16"/>
      <c r="I10" s="16">
        <v>0.21014492753623201</v>
      </c>
      <c r="J10" s="16">
        <v>0.43650793650793701</v>
      </c>
      <c r="K10" s="16"/>
      <c r="L10" s="16">
        <v>0.316176470588235</v>
      </c>
      <c r="M10" s="16">
        <v>0.3203125</v>
      </c>
      <c r="N10" s="16"/>
      <c r="O10" s="16">
        <v>0.27397260273972601</v>
      </c>
      <c r="P10" s="16">
        <v>0.37288135593220301</v>
      </c>
    </row>
    <row r="11" spans="2:16" ht="43.5" x14ac:dyDescent="0.35">
      <c r="B11" s="17" t="s">
        <v>189</v>
      </c>
      <c r="C11" s="16">
        <v>0.26893939393939398</v>
      </c>
      <c r="D11" s="16">
        <v>0.15217391304347799</v>
      </c>
      <c r="E11" s="16">
        <v>0.319148936170213</v>
      </c>
      <c r="F11" s="16">
        <v>0.44444444444444398</v>
      </c>
      <c r="G11" s="16">
        <v>0.23015873015873001</v>
      </c>
      <c r="H11" s="16"/>
      <c r="I11" s="16">
        <v>0.30434782608695699</v>
      </c>
      <c r="J11" s="16">
        <v>0.23015873015873001</v>
      </c>
      <c r="K11" s="16"/>
      <c r="L11" s="16">
        <v>0.24264705882352899</v>
      </c>
      <c r="M11" s="16">
        <v>0.296875</v>
      </c>
      <c r="N11" s="16"/>
      <c r="O11" s="16">
        <v>0.29452054794520499</v>
      </c>
      <c r="P11" s="16">
        <v>0.23728813559322001</v>
      </c>
    </row>
    <row r="12" spans="2:16" ht="29" x14ac:dyDescent="0.35">
      <c r="B12" s="17" t="s">
        <v>190</v>
      </c>
      <c r="C12" s="16">
        <v>0.25</v>
      </c>
      <c r="D12" s="16">
        <v>0.282608695652174</v>
      </c>
      <c r="E12" s="16">
        <v>0.21276595744680901</v>
      </c>
      <c r="F12" s="16">
        <v>0.133333333333333</v>
      </c>
      <c r="G12" s="16">
        <v>0.293650793650794</v>
      </c>
      <c r="H12" s="16"/>
      <c r="I12" s="16">
        <v>0.21014492753623201</v>
      </c>
      <c r="J12" s="16">
        <v>0.293650793650794</v>
      </c>
      <c r="K12" s="16"/>
      <c r="L12" s="16">
        <v>0.23529411764705899</v>
      </c>
      <c r="M12" s="16">
        <v>0.265625</v>
      </c>
      <c r="N12" s="16"/>
      <c r="O12" s="16">
        <v>0.232876712328767</v>
      </c>
      <c r="P12" s="16">
        <v>0.27118644067796599</v>
      </c>
    </row>
    <row r="13" spans="2:16" x14ac:dyDescent="0.35">
      <c r="B13" s="17" t="s">
        <v>191</v>
      </c>
      <c r="C13" s="16">
        <v>0.23863636363636401</v>
      </c>
      <c r="D13" s="16">
        <v>0.108695652173913</v>
      </c>
      <c r="E13" s="16">
        <v>0.29787234042553201</v>
      </c>
      <c r="F13" s="16">
        <v>0.33333333333333298</v>
      </c>
      <c r="G13" s="16">
        <v>0.23015873015873001</v>
      </c>
      <c r="H13" s="16"/>
      <c r="I13" s="16">
        <v>0.24637681159420299</v>
      </c>
      <c r="J13" s="16">
        <v>0.23015873015873001</v>
      </c>
      <c r="K13" s="16"/>
      <c r="L13" s="16">
        <v>0.19852941176470601</v>
      </c>
      <c r="M13" s="16">
        <v>0.28125</v>
      </c>
      <c r="N13" s="16"/>
      <c r="O13" s="16">
        <v>0.219178082191781</v>
      </c>
      <c r="P13" s="16">
        <v>0.26271186440678002</v>
      </c>
    </row>
    <row r="14" spans="2:16" ht="43.5" x14ac:dyDescent="0.35">
      <c r="B14" s="17" t="s">
        <v>192</v>
      </c>
      <c r="C14" s="16">
        <v>0.170454545454545</v>
      </c>
      <c r="D14" s="16">
        <v>6.5217391304347797E-2</v>
      </c>
      <c r="E14" s="16">
        <v>0.21276595744680901</v>
      </c>
      <c r="F14" s="16">
        <v>0.31111111111111101</v>
      </c>
      <c r="G14" s="16">
        <v>0.14285714285714299</v>
      </c>
      <c r="H14" s="16"/>
      <c r="I14" s="16">
        <v>0.19565217391304299</v>
      </c>
      <c r="J14" s="16">
        <v>0.14285714285714299</v>
      </c>
      <c r="K14" s="16"/>
      <c r="L14" s="16">
        <v>0.161764705882353</v>
      </c>
      <c r="M14" s="16">
        <v>0.1796875</v>
      </c>
      <c r="N14" s="16"/>
      <c r="O14" s="16">
        <v>0.17808219178082199</v>
      </c>
      <c r="P14" s="16">
        <v>0.161016949152542</v>
      </c>
    </row>
    <row r="15" spans="2:16" ht="29" x14ac:dyDescent="0.35">
      <c r="B15" s="17" t="s">
        <v>193</v>
      </c>
      <c r="C15" s="16">
        <v>0.13636363636363599</v>
      </c>
      <c r="D15" s="16">
        <v>2.1739130434782601E-2</v>
      </c>
      <c r="E15" s="16">
        <v>0.12765957446808501</v>
      </c>
      <c r="F15" s="16">
        <v>0.17777777777777801</v>
      </c>
      <c r="G15" s="16">
        <v>0.16666666666666699</v>
      </c>
      <c r="H15" s="16"/>
      <c r="I15" s="16">
        <v>0.108695652173913</v>
      </c>
      <c r="J15" s="16">
        <v>0.16666666666666699</v>
      </c>
      <c r="K15" s="16"/>
      <c r="L15" s="16">
        <v>0.154411764705882</v>
      </c>
      <c r="M15" s="16">
        <v>0.1171875</v>
      </c>
      <c r="N15" s="16"/>
      <c r="O15" s="16">
        <v>0.13013698630136999</v>
      </c>
      <c r="P15" s="16">
        <v>0.144067796610169</v>
      </c>
    </row>
    <row r="16" spans="2:16" ht="43.5" x14ac:dyDescent="0.35">
      <c r="B16" s="17" t="s">
        <v>194</v>
      </c>
      <c r="C16" s="16">
        <v>4.1666666666666699E-2</v>
      </c>
      <c r="D16" s="16">
        <v>0.15217391304347799</v>
      </c>
      <c r="E16" s="16">
        <v>2.1276595744680899E-2</v>
      </c>
      <c r="F16" s="16">
        <v>2.2222222222222199E-2</v>
      </c>
      <c r="G16" s="16">
        <v>1.58730158730159E-2</v>
      </c>
      <c r="H16" s="16"/>
      <c r="I16" s="16">
        <v>6.5217391304347797E-2</v>
      </c>
      <c r="J16" s="16">
        <v>1.58730158730159E-2</v>
      </c>
      <c r="K16" s="16"/>
      <c r="L16" s="16">
        <v>3.6764705882352901E-2</v>
      </c>
      <c r="M16" s="16">
        <v>4.6875E-2</v>
      </c>
      <c r="N16" s="16"/>
      <c r="O16" s="16">
        <v>3.42465753424658E-2</v>
      </c>
      <c r="P16" s="16">
        <v>5.0847457627118599E-2</v>
      </c>
    </row>
    <row r="17" spans="2:16" x14ac:dyDescent="0.35">
      <c r="B17" s="17" t="s">
        <v>77</v>
      </c>
      <c r="C17" s="16">
        <v>3.7878787878787902E-3</v>
      </c>
      <c r="D17" s="16">
        <v>0</v>
      </c>
      <c r="E17" s="16">
        <v>0</v>
      </c>
      <c r="F17" s="16">
        <v>2.2222222222222199E-2</v>
      </c>
      <c r="G17" s="16">
        <v>0</v>
      </c>
      <c r="H17" s="16"/>
      <c r="I17" s="16">
        <v>7.2463768115942004E-3</v>
      </c>
      <c r="J17" s="16">
        <v>0</v>
      </c>
      <c r="K17" s="16"/>
      <c r="L17" s="16">
        <v>0</v>
      </c>
      <c r="M17" s="16">
        <v>7.8125E-3</v>
      </c>
      <c r="N17" s="16"/>
      <c r="O17" s="16">
        <v>6.8493150684931503E-3</v>
      </c>
      <c r="P17" s="16">
        <v>0</v>
      </c>
    </row>
    <row r="18" spans="2:16" x14ac:dyDescent="0.35">
      <c r="B18" s="17" t="s">
        <v>78</v>
      </c>
      <c r="C18" s="18">
        <v>7.5757575757575803E-3</v>
      </c>
      <c r="D18" s="18">
        <v>2.1739130434782601E-2</v>
      </c>
      <c r="E18" s="18">
        <v>0</v>
      </c>
      <c r="F18" s="18">
        <v>0</v>
      </c>
      <c r="G18" s="18">
        <v>7.9365079365079395E-3</v>
      </c>
      <c r="H18" s="18"/>
      <c r="I18" s="18">
        <v>7.2463768115942004E-3</v>
      </c>
      <c r="J18" s="18">
        <v>7.9365079365079395E-3</v>
      </c>
      <c r="K18" s="18"/>
      <c r="L18" s="18">
        <v>7.3529411764705899E-3</v>
      </c>
      <c r="M18" s="18">
        <v>7.8125E-3</v>
      </c>
      <c r="N18" s="18"/>
      <c r="O18" s="18">
        <v>6.8493150684931503E-3</v>
      </c>
      <c r="P18" s="18">
        <v>8.4745762711864406E-3</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202</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196</v>
      </c>
      <c r="C8" s="16">
        <v>0.42424242424242398</v>
      </c>
      <c r="D8" s="16">
        <v>0.173913043478261</v>
      </c>
      <c r="E8" s="16">
        <v>0.29787234042553201</v>
      </c>
      <c r="F8" s="16">
        <v>0.53333333333333299</v>
      </c>
      <c r="G8" s="16">
        <v>0.52380952380952395</v>
      </c>
      <c r="H8" s="16"/>
      <c r="I8" s="16">
        <v>0.33333333333333298</v>
      </c>
      <c r="J8" s="16">
        <v>0.52380952380952395</v>
      </c>
      <c r="K8" s="16"/>
      <c r="L8" s="16">
        <v>0.433823529411765</v>
      </c>
      <c r="M8" s="16">
        <v>0.4140625</v>
      </c>
      <c r="N8" s="16"/>
      <c r="O8" s="16">
        <v>0.41095890410958902</v>
      </c>
      <c r="P8" s="16">
        <v>0.44067796610169502</v>
      </c>
    </row>
    <row r="9" spans="2:16" ht="29" x14ac:dyDescent="0.35">
      <c r="B9" s="17" t="s">
        <v>197</v>
      </c>
      <c r="C9" s="16">
        <v>0.375</v>
      </c>
      <c r="D9" s="16">
        <v>0.34782608695652201</v>
      </c>
      <c r="E9" s="16">
        <v>0.40425531914893598</v>
      </c>
      <c r="F9" s="16">
        <v>0.31111111111111101</v>
      </c>
      <c r="G9" s="16">
        <v>0.39682539682539703</v>
      </c>
      <c r="H9" s="16"/>
      <c r="I9" s="16">
        <v>0.35507246376811602</v>
      </c>
      <c r="J9" s="16">
        <v>0.39682539682539703</v>
      </c>
      <c r="K9" s="16"/>
      <c r="L9" s="16">
        <v>0.36029411764705899</v>
      </c>
      <c r="M9" s="16">
        <v>0.390625</v>
      </c>
      <c r="N9" s="16"/>
      <c r="O9" s="16">
        <v>0.38356164383561597</v>
      </c>
      <c r="P9" s="16">
        <v>0.36440677966101698</v>
      </c>
    </row>
    <row r="10" spans="2:16" x14ac:dyDescent="0.35">
      <c r="B10" s="17" t="s">
        <v>198</v>
      </c>
      <c r="C10" s="16">
        <v>9.8484848484848495E-2</v>
      </c>
      <c r="D10" s="16">
        <v>0.282608695652174</v>
      </c>
      <c r="E10" s="16">
        <v>0.19148936170212799</v>
      </c>
      <c r="F10" s="16">
        <v>2.2222222222222199E-2</v>
      </c>
      <c r="G10" s="16">
        <v>2.3809523809523801E-2</v>
      </c>
      <c r="H10" s="16"/>
      <c r="I10" s="16">
        <v>0.16666666666666699</v>
      </c>
      <c r="J10" s="16">
        <v>2.3809523809523801E-2</v>
      </c>
      <c r="K10" s="16"/>
      <c r="L10" s="16">
        <v>0.110294117647059</v>
      </c>
      <c r="M10" s="16">
        <v>8.59375E-2</v>
      </c>
      <c r="N10" s="16"/>
      <c r="O10" s="16">
        <v>0.123287671232877</v>
      </c>
      <c r="P10" s="16">
        <v>6.7796610169491497E-2</v>
      </c>
    </row>
    <row r="11" spans="2:16" x14ac:dyDescent="0.35">
      <c r="B11" s="17" t="s">
        <v>199</v>
      </c>
      <c r="C11" s="16">
        <v>6.0606060606060601E-2</v>
      </c>
      <c r="D11" s="16">
        <v>6.5217391304347797E-2</v>
      </c>
      <c r="E11" s="16">
        <v>8.5106382978723402E-2</v>
      </c>
      <c r="F11" s="16">
        <v>8.8888888888888906E-2</v>
      </c>
      <c r="G11" s="16">
        <v>3.9682539682539701E-2</v>
      </c>
      <c r="H11" s="16"/>
      <c r="I11" s="16">
        <v>7.9710144927536197E-2</v>
      </c>
      <c r="J11" s="16">
        <v>3.9682539682539701E-2</v>
      </c>
      <c r="K11" s="16"/>
      <c r="L11" s="16">
        <v>6.6176470588235295E-2</v>
      </c>
      <c r="M11" s="16">
        <v>5.46875E-2</v>
      </c>
      <c r="N11" s="16"/>
      <c r="O11" s="16">
        <v>5.4794520547945202E-2</v>
      </c>
      <c r="P11" s="16">
        <v>6.7796610169491497E-2</v>
      </c>
    </row>
    <row r="12" spans="2:16" ht="43.5" x14ac:dyDescent="0.35">
      <c r="B12" s="17" t="s">
        <v>200</v>
      </c>
      <c r="C12" s="16">
        <v>3.03030303030303E-2</v>
      </c>
      <c r="D12" s="16">
        <v>0.108695652173913</v>
      </c>
      <c r="E12" s="16">
        <v>2.1276595744680899E-2</v>
      </c>
      <c r="F12" s="16">
        <v>0</v>
      </c>
      <c r="G12" s="16">
        <v>1.58730158730159E-2</v>
      </c>
      <c r="H12" s="16"/>
      <c r="I12" s="16">
        <v>4.3478260869565202E-2</v>
      </c>
      <c r="J12" s="16">
        <v>1.58730158730159E-2</v>
      </c>
      <c r="K12" s="16"/>
      <c r="L12" s="16">
        <v>2.2058823529411801E-2</v>
      </c>
      <c r="M12" s="16">
        <v>3.90625E-2</v>
      </c>
      <c r="N12" s="16"/>
      <c r="O12" s="16">
        <v>6.8493150684931503E-3</v>
      </c>
      <c r="P12" s="16">
        <v>5.93220338983051E-2</v>
      </c>
    </row>
    <row r="13" spans="2:16" x14ac:dyDescent="0.35">
      <c r="B13" s="17" t="s">
        <v>201</v>
      </c>
      <c r="C13" s="18">
        <v>1.13636363636364E-2</v>
      </c>
      <c r="D13" s="18">
        <v>2.1739130434782601E-2</v>
      </c>
      <c r="E13" s="18">
        <v>0</v>
      </c>
      <c r="F13" s="18">
        <v>4.4444444444444398E-2</v>
      </c>
      <c r="G13" s="18">
        <v>0</v>
      </c>
      <c r="H13" s="18"/>
      <c r="I13" s="18">
        <v>2.1739130434782601E-2</v>
      </c>
      <c r="J13" s="18">
        <v>0</v>
      </c>
      <c r="K13" s="18"/>
      <c r="L13" s="18">
        <v>7.3529411764705899E-3</v>
      </c>
      <c r="M13" s="18">
        <v>1.5625E-2</v>
      </c>
      <c r="N13" s="18"/>
      <c r="O13" s="18">
        <v>2.0547945205479499E-2</v>
      </c>
      <c r="P13" s="18">
        <v>0</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P3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203</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38</v>
      </c>
      <c r="C8" s="16">
        <v>0.47348484848484901</v>
      </c>
      <c r="D8" s="16">
        <v>0.23913043478260901</v>
      </c>
      <c r="E8" s="16">
        <v>0.46808510638297901</v>
      </c>
      <c r="F8" s="16">
        <v>0.48888888888888898</v>
      </c>
      <c r="G8" s="16">
        <v>0.55555555555555602</v>
      </c>
      <c r="H8" s="16"/>
      <c r="I8" s="16">
        <v>0.39855072463768099</v>
      </c>
      <c r="J8" s="16">
        <v>0.55555555555555602</v>
      </c>
      <c r="K8" s="16"/>
      <c r="L8" s="16">
        <v>0.42647058823529399</v>
      </c>
      <c r="M8" s="16">
        <v>0.5234375</v>
      </c>
      <c r="N8" s="16"/>
      <c r="O8" s="16">
        <v>0.465753424657534</v>
      </c>
      <c r="P8" s="16">
        <v>0.483050847457627</v>
      </c>
    </row>
    <row r="9" spans="2:16" ht="43.5" x14ac:dyDescent="0.35">
      <c r="B9" s="17" t="s">
        <v>39</v>
      </c>
      <c r="C9" s="16">
        <v>0.34848484848484901</v>
      </c>
      <c r="D9" s="16">
        <v>0.26086956521739102</v>
      </c>
      <c r="E9" s="16">
        <v>0.38297872340425498</v>
      </c>
      <c r="F9" s="16">
        <v>0.35555555555555601</v>
      </c>
      <c r="G9" s="16">
        <v>0.365079365079365</v>
      </c>
      <c r="H9" s="16"/>
      <c r="I9" s="16">
        <v>0.33333333333333298</v>
      </c>
      <c r="J9" s="16">
        <v>0.365079365079365</v>
      </c>
      <c r="K9" s="16"/>
      <c r="L9" s="16">
        <v>0.33088235294117602</v>
      </c>
      <c r="M9" s="16">
        <v>0.3671875</v>
      </c>
      <c r="N9" s="16"/>
      <c r="O9" s="16">
        <v>0.34246575342465801</v>
      </c>
      <c r="P9" s="16">
        <v>0.355932203389831</v>
      </c>
    </row>
    <row r="10" spans="2:16" ht="29" x14ac:dyDescent="0.35">
      <c r="B10" s="17" t="s">
        <v>40</v>
      </c>
      <c r="C10" s="16">
        <v>0.25378787878787901</v>
      </c>
      <c r="D10" s="16">
        <v>0.108695652173913</v>
      </c>
      <c r="E10" s="16">
        <v>0.27659574468085102</v>
      </c>
      <c r="F10" s="16">
        <v>0.28888888888888897</v>
      </c>
      <c r="G10" s="16">
        <v>0.28571428571428598</v>
      </c>
      <c r="H10" s="16"/>
      <c r="I10" s="16">
        <v>0.22463768115942001</v>
      </c>
      <c r="J10" s="16">
        <v>0.28571428571428598</v>
      </c>
      <c r="K10" s="16"/>
      <c r="L10" s="16">
        <v>0.23529411764705899</v>
      </c>
      <c r="M10" s="16">
        <v>0.2734375</v>
      </c>
      <c r="N10" s="16"/>
      <c r="O10" s="16">
        <v>0.24657534246575299</v>
      </c>
      <c r="P10" s="16">
        <v>0.26271186440678002</v>
      </c>
    </row>
    <row r="11" spans="2:16" ht="29" x14ac:dyDescent="0.35">
      <c r="B11" s="17" t="s">
        <v>41</v>
      </c>
      <c r="C11" s="16">
        <v>0.20833333333333301</v>
      </c>
      <c r="D11" s="16">
        <v>0.15217391304347799</v>
      </c>
      <c r="E11" s="16">
        <v>0.10638297872340401</v>
      </c>
      <c r="F11" s="16">
        <v>0.17777777777777801</v>
      </c>
      <c r="G11" s="16">
        <v>0.27777777777777801</v>
      </c>
      <c r="H11" s="16"/>
      <c r="I11" s="16">
        <v>0.14492753623188401</v>
      </c>
      <c r="J11" s="16">
        <v>0.27777777777777801</v>
      </c>
      <c r="K11" s="16"/>
      <c r="L11" s="16">
        <v>0.17647058823529399</v>
      </c>
      <c r="M11" s="16">
        <v>0.2421875</v>
      </c>
      <c r="N11" s="16"/>
      <c r="O11" s="16">
        <v>0.19178082191780799</v>
      </c>
      <c r="P11" s="16">
        <v>0.22881355932203401</v>
      </c>
    </row>
    <row r="12" spans="2:16" ht="29" x14ac:dyDescent="0.35">
      <c r="B12" s="17" t="s">
        <v>42</v>
      </c>
      <c r="C12" s="16">
        <v>0.18181818181818199</v>
      </c>
      <c r="D12" s="16">
        <v>8.6956521739130405E-2</v>
      </c>
      <c r="E12" s="16">
        <v>0.21276595744680901</v>
      </c>
      <c r="F12" s="16">
        <v>0.17777777777777801</v>
      </c>
      <c r="G12" s="16">
        <v>0.206349206349206</v>
      </c>
      <c r="H12" s="16"/>
      <c r="I12" s="16">
        <v>0.15942028985507201</v>
      </c>
      <c r="J12" s="16">
        <v>0.206349206349206</v>
      </c>
      <c r="K12" s="16"/>
      <c r="L12" s="16">
        <v>0.11764705882352899</v>
      </c>
      <c r="M12" s="16">
        <v>0.25</v>
      </c>
      <c r="N12" s="16"/>
      <c r="O12" s="16">
        <v>0.184931506849315</v>
      </c>
      <c r="P12" s="16">
        <v>0.177966101694915</v>
      </c>
    </row>
    <row r="13" spans="2:16" ht="43.5" x14ac:dyDescent="0.35">
      <c r="B13" s="17" t="s">
        <v>43</v>
      </c>
      <c r="C13" s="16">
        <v>0.15151515151515199</v>
      </c>
      <c r="D13" s="16">
        <v>4.3478260869565202E-2</v>
      </c>
      <c r="E13" s="16">
        <v>0.23404255319148901</v>
      </c>
      <c r="F13" s="16">
        <v>0.133333333333333</v>
      </c>
      <c r="G13" s="16">
        <v>0.16666666666666699</v>
      </c>
      <c r="H13" s="16"/>
      <c r="I13" s="16">
        <v>0.13768115942028999</v>
      </c>
      <c r="J13" s="16">
        <v>0.16666666666666699</v>
      </c>
      <c r="K13" s="16"/>
      <c r="L13" s="16">
        <v>0.125</v>
      </c>
      <c r="M13" s="16">
        <v>0.1796875</v>
      </c>
      <c r="N13" s="16"/>
      <c r="O13" s="16">
        <v>0.13698630136986301</v>
      </c>
      <c r="P13" s="16">
        <v>0.169491525423729</v>
      </c>
    </row>
    <row r="14" spans="2:16" x14ac:dyDescent="0.35">
      <c r="B14" s="17" t="s">
        <v>44</v>
      </c>
      <c r="C14" s="16">
        <v>0.13636363636363599</v>
      </c>
      <c r="D14" s="16">
        <v>6.5217391304347797E-2</v>
      </c>
      <c r="E14" s="16">
        <v>0.10638297872340401</v>
      </c>
      <c r="F14" s="16">
        <v>6.6666666666666693E-2</v>
      </c>
      <c r="G14" s="16">
        <v>0.19841269841269801</v>
      </c>
      <c r="H14" s="16"/>
      <c r="I14" s="16">
        <v>7.9710144927536197E-2</v>
      </c>
      <c r="J14" s="16">
        <v>0.19841269841269801</v>
      </c>
      <c r="K14" s="16"/>
      <c r="L14" s="16">
        <v>0.154411764705882</v>
      </c>
      <c r="M14" s="16">
        <v>0.1171875</v>
      </c>
      <c r="N14" s="16"/>
      <c r="O14" s="16">
        <v>0.116438356164384</v>
      </c>
      <c r="P14" s="16">
        <v>0.161016949152542</v>
      </c>
    </row>
    <row r="15" spans="2:16" ht="29" x14ac:dyDescent="0.35">
      <c r="B15" s="17" t="s">
        <v>45</v>
      </c>
      <c r="C15" s="16">
        <v>0.11363636363636399</v>
      </c>
      <c r="D15" s="16">
        <v>0.108695652173913</v>
      </c>
      <c r="E15" s="16">
        <v>0.12765957446808501</v>
      </c>
      <c r="F15" s="16">
        <v>8.8888888888888906E-2</v>
      </c>
      <c r="G15" s="16">
        <v>0.119047619047619</v>
      </c>
      <c r="H15" s="16"/>
      <c r="I15" s="16">
        <v>0.108695652173913</v>
      </c>
      <c r="J15" s="16">
        <v>0.119047619047619</v>
      </c>
      <c r="K15" s="16"/>
      <c r="L15" s="16">
        <v>0.13235294117647101</v>
      </c>
      <c r="M15" s="16">
        <v>9.375E-2</v>
      </c>
      <c r="N15" s="16"/>
      <c r="O15" s="16">
        <v>0.123287671232877</v>
      </c>
      <c r="P15" s="16">
        <v>0.101694915254237</v>
      </c>
    </row>
    <row r="16" spans="2:16" ht="43.5" x14ac:dyDescent="0.35">
      <c r="B16" s="17" t="s">
        <v>49</v>
      </c>
      <c r="C16" s="16">
        <v>0.109848484848485</v>
      </c>
      <c r="D16" s="16">
        <v>4.3478260869565202E-2</v>
      </c>
      <c r="E16" s="16">
        <v>8.5106382978723402E-2</v>
      </c>
      <c r="F16" s="16">
        <v>0.133333333333333</v>
      </c>
      <c r="G16" s="16">
        <v>0.134920634920635</v>
      </c>
      <c r="H16" s="16"/>
      <c r="I16" s="16">
        <v>8.6956521739130405E-2</v>
      </c>
      <c r="J16" s="16">
        <v>0.134920634920635</v>
      </c>
      <c r="K16" s="16"/>
      <c r="L16" s="16">
        <v>0.11764705882352899</v>
      </c>
      <c r="M16" s="16">
        <v>0.1015625</v>
      </c>
      <c r="N16" s="16"/>
      <c r="O16" s="16">
        <v>0.102739726027397</v>
      </c>
      <c r="P16" s="16">
        <v>0.11864406779661001</v>
      </c>
    </row>
    <row r="17" spans="2:16" ht="29" x14ac:dyDescent="0.35">
      <c r="B17" s="17" t="s">
        <v>50</v>
      </c>
      <c r="C17" s="16">
        <v>0.109848484848485</v>
      </c>
      <c r="D17" s="16">
        <v>2.1739130434782601E-2</v>
      </c>
      <c r="E17" s="16">
        <v>4.2553191489361701E-2</v>
      </c>
      <c r="F17" s="16">
        <v>0.17777777777777801</v>
      </c>
      <c r="G17" s="16">
        <v>0.14285714285714299</v>
      </c>
      <c r="H17" s="16"/>
      <c r="I17" s="16">
        <v>7.9710144927536197E-2</v>
      </c>
      <c r="J17" s="16">
        <v>0.14285714285714299</v>
      </c>
      <c r="K17" s="16"/>
      <c r="L17" s="16">
        <v>8.8235294117647106E-2</v>
      </c>
      <c r="M17" s="16">
        <v>0.1328125</v>
      </c>
      <c r="N17" s="16"/>
      <c r="O17" s="16">
        <v>0.116438356164384</v>
      </c>
      <c r="P17" s="16">
        <v>0.101694915254237</v>
      </c>
    </row>
    <row r="18" spans="2:16" ht="43.5" x14ac:dyDescent="0.35">
      <c r="B18" s="17" t="s">
        <v>51</v>
      </c>
      <c r="C18" s="16">
        <v>0.10606060606060599</v>
      </c>
      <c r="D18" s="16">
        <v>4.3478260869565202E-2</v>
      </c>
      <c r="E18" s="16">
        <v>0.19148936170212799</v>
      </c>
      <c r="F18" s="16">
        <v>0.133333333333333</v>
      </c>
      <c r="G18" s="16">
        <v>8.7301587301587297E-2</v>
      </c>
      <c r="H18" s="16"/>
      <c r="I18" s="16">
        <v>0.123188405797101</v>
      </c>
      <c r="J18" s="16">
        <v>8.7301587301587297E-2</v>
      </c>
      <c r="K18" s="16"/>
      <c r="L18" s="16">
        <v>0.13970588235294101</v>
      </c>
      <c r="M18" s="16">
        <v>7.03125E-2</v>
      </c>
      <c r="N18" s="16"/>
      <c r="O18" s="16">
        <v>0.116438356164384</v>
      </c>
      <c r="P18" s="16">
        <v>9.3220338983050793E-2</v>
      </c>
    </row>
    <row r="19" spans="2:16" ht="29" x14ac:dyDescent="0.35">
      <c r="B19" s="17" t="s">
        <v>48</v>
      </c>
      <c r="C19" s="16">
        <v>9.4696969696969696E-2</v>
      </c>
      <c r="D19" s="16">
        <v>4.3478260869565202E-2</v>
      </c>
      <c r="E19" s="16">
        <v>0.12765957446808501</v>
      </c>
      <c r="F19" s="16">
        <v>0.11111111111111099</v>
      </c>
      <c r="G19" s="16">
        <v>9.5238095238095205E-2</v>
      </c>
      <c r="H19" s="16"/>
      <c r="I19" s="16">
        <v>9.4202898550724598E-2</v>
      </c>
      <c r="J19" s="16">
        <v>9.5238095238095205E-2</v>
      </c>
      <c r="K19" s="16"/>
      <c r="L19" s="16">
        <v>0.110294117647059</v>
      </c>
      <c r="M19" s="16">
        <v>7.8125E-2</v>
      </c>
      <c r="N19" s="16"/>
      <c r="O19" s="16">
        <v>8.2191780821917804E-2</v>
      </c>
      <c r="P19" s="16">
        <v>0.110169491525424</v>
      </c>
    </row>
    <row r="20" spans="2:16" ht="43.5" x14ac:dyDescent="0.35">
      <c r="B20" s="17" t="s">
        <v>46</v>
      </c>
      <c r="C20" s="16">
        <v>9.4696969696969696E-2</v>
      </c>
      <c r="D20" s="16">
        <v>2.1739130434782601E-2</v>
      </c>
      <c r="E20" s="16">
        <v>0.12765957446808501</v>
      </c>
      <c r="F20" s="16">
        <v>6.6666666666666693E-2</v>
      </c>
      <c r="G20" s="16">
        <v>0.119047619047619</v>
      </c>
      <c r="H20" s="16"/>
      <c r="I20" s="16">
        <v>7.2463768115942004E-2</v>
      </c>
      <c r="J20" s="16">
        <v>0.119047619047619</v>
      </c>
      <c r="K20" s="16"/>
      <c r="L20" s="16">
        <v>0.110294117647059</v>
      </c>
      <c r="M20" s="16">
        <v>7.8125E-2</v>
      </c>
      <c r="N20" s="16"/>
      <c r="O20" s="16">
        <v>6.1643835616438401E-2</v>
      </c>
      <c r="P20" s="16">
        <v>0.13559322033898299</v>
      </c>
    </row>
    <row r="21" spans="2:16" x14ac:dyDescent="0.35">
      <c r="B21" s="17" t="s">
        <v>47</v>
      </c>
      <c r="C21" s="16">
        <v>8.7121212121212099E-2</v>
      </c>
      <c r="D21" s="16">
        <v>2.1739130434782601E-2</v>
      </c>
      <c r="E21" s="16">
        <v>0.14893617021276601</v>
      </c>
      <c r="F21" s="16">
        <v>0.11111111111111099</v>
      </c>
      <c r="G21" s="16">
        <v>7.9365079365079402E-2</v>
      </c>
      <c r="H21" s="16"/>
      <c r="I21" s="16">
        <v>9.4202898550724598E-2</v>
      </c>
      <c r="J21" s="16">
        <v>7.9365079365079402E-2</v>
      </c>
      <c r="K21" s="16"/>
      <c r="L21" s="16">
        <v>0.10294117647058799</v>
      </c>
      <c r="M21" s="16">
        <v>7.03125E-2</v>
      </c>
      <c r="N21" s="16"/>
      <c r="O21" s="16">
        <v>9.5890410958904104E-2</v>
      </c>
      <c r="P21" s="16">
        <v>7.6271186440677999E-2</v>
      </c>
    </row>
    <row r="22" spans="2:16" ht="43.5" x14ac:dyDescent="0.35">
      <c r="B22" s="17" t="s">
        <v>52</v>
      </c>
      <c r="C22" s="16">
        <v>6.8181818181818205E-2</v>
      </c>
      <c r="D22" s="16">
        <v>0</v>
      </c>
      <c r="E22" s="16">
        <v>4.2553191489361701E-2</v>
      </c>
      <c r="F22" s="16">
        <v>8.8888888888888906E-2</v>
      </c>
      <c r="G22" s="16">
        <v>9.5238095238095205E-2</v>
      </c>
      <c r="H22" s="16"/>
      <c r="I22" s="16">
        <v>4.3478260869565202E-2</v>
      </c>
      <c r="J22" s="16">
        <v>9.5238095238095205E-2</v>
      </c>
      <c r="K22" s="16"/>
      <c r="L22" s="16">
        <v>0.110294117647059</v>
      </c>
      <c r="M22" s="16">
        <v>2.34375E-2</v>
      </c>
      <c r="N22" s="16"/>
      <c r="O22" s="16">
        <v>5.4794520547945202E-2</v>
      </c>
      <c r="P22" s="16">
        <v>8.4745762711864403E-2</v>
      </c>
    </row>
    <row r="23" spans="2:16" x14ac:dyDescent="0.35">
      <c r="B23" s="17" t="s">
        <v>55</v>
      </c>
      <c r="C23" s="16">
        <v>6.0606060606060601E-2</v>
      </c>
      <c r="D23" s="16">
        <v>0</v>
      </c>
      <c r="E23" s="16">
        <v>4.2553191489361701E-2</v>
      </c>
      <c r="F23" s="16">
        <v>8.8888888888888906E-2</v>
      </c>
      <c r="G23" s="16">
        <v>7.9365079365079402E-2</v>
      </c>
      <c r="H23" s="16"/>
      <c r="I23" s="16">
        <v>4.3478260869565202E-2</v>
      </c>
      <c r="J23" s="16">
        <v>7.9365079365079402E-2</v>
      </c>
      <c r="K23" s="16"/>
      <c r="L23" s="16">
        <v>0.10294117647058799</v>
      </c>
      <c r="M23" s="16">
        <v>1.5625E-2</v>
      </c>
      <c r="N23" s="16"/>
      <c r="O23" s="16">
        <v>4.7945205479452101E-2</v>
      </c>
      <c r="P23" s="16">
        <v>7.6271186440677999E-2</v>
      </c>
    </row>
    <row r="24" spans="2:16" ht="29" x14ac:dyDescent="0.35">
      <c r="B24" s="17" t="s">
        <v>53</v>
      </c>
      <c r="C24" s="16">
        <v>5.6818181818181802E-2</v>
      </c>
      <c r="D24" s="16">
        <v>0</v>
      </c>
      <c r="E24" s="16">
        <v>4.2553191489361701E-2</v>
      </c>
      <c r="F24" s="16">
        <v>8.8888888888888906E-2</v>
      </c>
      <c r="G24" s="16">
        <v>7.1428571428571397E-2</v>
      </c>
      <c r="H24" s="16"/>
      <c r="I24" s="16">
        <v>4.3478260869565202E-2</v>
      </c>
      <c r="J24" s="16">
        <v>7.1428571428571397E-2</v>
      </c>
      <c r="K24" s="16"/>
      <c r="L24" s="16">
        <v>7.3529411764705899E-2</v>
      </c>
      <c r="M24" s="16">
        <v>3.90625E-2</v>
      </c>
      <c r="N24" s="16"/>
      <c r="O24" s="16">
        <v>2.7397260273972601E-2</v>
      </c>
      <c r="P24" s="16">
        <v>9.3220338983050793E-2</v>
      </c>
    </row>
    <row r="25" spans="2:16" ht="29" x14ac:dyDescent="0.35">
      <c r="B25" s="17" t="s">
        <v>57</v>
      </c>
      <c r="C25" s="16">
        <v>3.7878787878787901E-2</v>
      </c>
      <c r="D25" s="16">
        <v>0</v>
      </c>
      <c r="E25" s="16">
        <v>2.1276595744680899E-2</v>
      </c>
      <c r="F25" s="16">
        <v>2.2222222222222199E-2</v>
      </c>
      <c r="G25" s="16">
        <v>6.3492063492063502E-2</v>
      </c>
      <c r="H25" s="16"/>
      <c r="I25" s="16">
        <v>1.4492753623188401E-2</v>
      </c>
      <c r="J25" s="16">
        <v>6.3492063492063502E-2</v>
      </c>
      <c r="K25" s="16"/>
      <c r="L25" s="16">
        <v>4.4117647058823498E-2</v>
      </c>
      <c r="M25" s="16">
        <v>3.125E-2</v>
      </c>
      <c r="N25" s="16"/>
      <c r="O25" s="16">
        <v>3.42465753424658E-2</v>
      </c>
      <c r="P25" s="16">
        <v>4.2372881355932202E-2</v>
      </c>
    </row>
    <row r="26" spans="2:16" ht="43.5" x14ac:dyDescent="0.35">
      <c r="B26" s="17" t="s">
        <v>200</v>
      </c>
      <c r="C26" s="16">
        <v>3.7878787878787901E-2</v>
      </c>
      <c r="D26" s="16">
        <v>0.173913043478261</v>
      </c>
      <c r="E26" s="16">
        <v>2.1276595744680899E-2</v>
      </c>
      <c r="F26" s="16">
        <v>0</v>
      </c>
      <c r="G26" s="16">
        <v>7.9365079365079395E-3</v>
      </c>
      <c r="H26" s="16"/>
      <c r="I26" s="16">
        <v>6.5217391304347797E-2</v>
      </c>
      <c r="J26" s="16">
        <v>7.9365079365079395E-3</v>
      </c>
      <c r="K26" s="16"/>
      <c r="L26" s="16">
        <v>4.4117647058823498E-2</v>
      </c>
      <c r="M26" s="16">
        <v>3.125E-2</v>
      </c>
      <c r="N26" s="16"/>
      <c r="O26" s="16">
        <v>2.7397260273972601E-2</v>
      </c>
      <c r="P26" s="16">
        <v>5.0847457627118599E-2</v>
      </c>
    </row>
    <row r="27" spans="2:16" x14ac:dyDescent="0.35">
      <c r="B27" s="17" t="s">
        <v>201</v>
      </c>
      <c r="C27" s="16">
        <v>3.4090909090909102E-2</v>
      </c>
      <c r="D27" s="16">
        <v>0.108695652173913</v>
      </c>
      <c r="E27" s="16">
        <v>2.1276595744680899E-2</v>
      </c>
      <c r="F27" s="16">
        <v>4.4444444444444398E-2</v>
      </c>
      <c r="G27" s="16">
        <v>7.9365079365079395E-3</v>
      </c>
      <c r="H27" s="16"/>
      <c r="I27" s="16">
        <v>5.7971014492753603E-2</v>
      </c>
      <c r="J27" s="16">
        <v>7.9365079365079395E-3</v>
      </c>
      <c r="K27" s="16"/>
      <c r="L27" s="16">
        <v>5.1470588235294101E-2</v>
      </c>
      <c r="M27" s="16">
        <v>1.5625E-2</v>
      </c>
      <c r="N27" s="16"/>
      <c r="O27" s="16">
        <v>4.1095890410958902E-2</v>
      </c>
      <c r="P27" s="16">
        <v>2.5423728813559299E-2</v>
      </c>
    </row>
    <row r="28" spans="2:16" ht="29" x14ac:dyDescent="0.35">
      <c r="B28" s="17" t="s">
        <v>58</v>
      </c>
      <c r="C28" s="16">
        <v>2.27272727272727E-2</v>
      </c>
      <c r="D28" s="16">
        <v>0</v>
      </c>
      <c r="E28" s="16">
        <v>4.2553191489361701E-2</v>
      </c>
      <c r="F28" s="16">
        <v>2.2222222222222199E-2</v>
      </c>
      <c r="G28" s="16">
        <v>2.3809523809523801E-2</v>
      </c>
      <c r="H28" s="16"/>
      <c r="I28" s="16">
        <v>2.1739130434782601E-2</v>
      </c>
      <c r="J28" s="16">
        <v>2.3809523809523801E-2</v>
      </c>
      <c r="K28" s="16"/>
      <c r="L28" s="16">
        <v>2.2058823529411801E-2</v>
      </c>
      <c r="M28" s="16">
        <v>2.34375E-2</v>
      </c>
      <c r="N28" s="16"/>
      <c r="O28" s="16">
        <v>1.3698630136986301E-2</v>
      </c>
      <c r="P28" s="16">
        <v>3.3898305084745797E-2</v>
      </c>
    </row>
    <row r="29" spans="2:16" ht="29" x14ac:dyDescent="0.35">
      <c r="B29" s="17" t="s">
        <v>54</v>
      </c>
      <c r="C29" s="16">
        <v>2.27272727272727E-2</v>
      </c>
      <c r="D29" s="16">
        <v>0</v>
      </c>
      <c r="E29" s="16">
        <v>4.2553191489361701E-2</v>
      </c>
      <c r="F29" s="16">
        <v>2.2222222222222199E-2</v>
      </c>
      <c r="G29" s="16">
        <v>2.3809523809523801E-2</v>
      </c>
      <c r="H29" s="16"/>
      <c r="I29" s="16">
        <v>2.1739130434782601E-2</v>
      </c>
      <c r="J29" s="16">
        <v>2.3809523809523801E-2</v>
      </c>
      <c r="K29" s="16"/>
      <c r="L29" s="16">
        <v>2.2058823529411801E-2</v>
      </c>
      <c r="M29" s="16">
        <v>2.34375E-2</v>
      </c>
      <c r="N29" s="16"/>
      <c r="O29" s="16">
        <v>2.0547945205479499E-2</v>
      </c>
      <c r="P29" s="16">
        <v>2.5423728813559299E-2</v>
      </c>
    </row>
    <row r="30" spans="2:16" ht="43.5" x14ac:dyDescent="0.35">
      <c r="B30" s="17" t="s">
        <v>59</v>
      </c>
      <c r="C30" s="16">
        <v>1.8939393939393898E-2</v>
      </c>
      <c r="D30" s="16">
        <v>0</v>
      </c>
      <c r="E30" s="16">
        <v>2.1276595744680899E-2</v>
      </c>
      <c r="F30" s="16">
        <v>0</v>
      </c>
      <c r="G30" s="16">
        <v>3.1746031746031703E-2</v>
      </c>
      <c r="H30" s="16"/>
      <c r="I30" s="16">
        <v>7.2463768115942004E-3</v>
      </c>
      <c r="J30" s="16">
        <v>3.1746031746031703E-2</v>
      </c>
      <c r="K30" s="16"/>
      <c r="L30" s="16">
        <v>1.4705882352941201E-2</v>
      </c>
      <c r="M30" s="16">
        <v>2.34375E-2</v>
      </c>
      <c r="N30" s="16"/>
      <c r="O30" s="16">
        <v>1.3698630136986301E-2</v>
      </c>
      <c r="P30" s="16">
        <v>2.5423728813559299E-2</v>
      </c>
    </row>
    <row r="31" spans="2:16" ht="29" x14ac:dyDescent="0.35">
      <c r="B31" s="17" t="s">
        <v>56</v>
      </c>
      <c r="C31" s="18">
        <v>1.5151515151515201E-2</v>
      </c>
      <c r="D31" s="18">
        <v>0</v>
      </c>
      <c r="E31" s="18">
        <v>4.2553191489361701E-2</v>
      </c>
      <c r="F31" s="18">
        <v>0</v>
      </c>
      <c r="G31" s="18">
        <v>1.58730158730159E-2</v>
      </c>
      <c r="H31" s="18"/>
      <c r="I31" s="18">
        <v>1.4492753623188401E-2</v>
      </c>
      <c r="J31" s="18">
        <v>1.58730158730159E-2</v>
      </c>
      <c r="K31" s="18"/>
      <c r="L31" s="18">
        <v>2.2058823529411801E-2</v>
      </c>
      <c r="M31" s="18">
        <v>7.8125E-3</v>
      </c>
      <c r="N31" s="18"/>
      <c r="O31" s="18">
        <v>2.0547945205479499E-2</v>
      </c>
      <c r="P31" s="18">
        <v>8.4745762711864406E-3</v>
      </c>
    </row>
    <row r="32" spans="2:16" x14ac:dyDescent="0.35">
      <c r="B32" s="15"/>
    </row>
    <row r="33" spans="2:2" x14ac:dyDescent="0.35">
      <c r="B33" t="s">
        <v>36</v>
      </c>
    </row>
    <row r="34" spans="2:2" x14ac:dyDescent="0.35">
      <c r="B34" t="s">
        <v>37</v>
      </c>
    </row>
    <row r="36" spans="2:2" x14ac:dyDescent="0.35">
      <c r="B36"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P3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221</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204</v>
      </c>
      <c r="C8" s="16">
        <v>0.62121212121212099</v>
      </c>
      <c r="D8" s="16">
        <v>0.34782608695652201</v>
      </c>
      <c r="E8" s="16">
        <v>0.48936170212766</v>
      </c>
      <c r="F8" s="16">
        <v>0.64444444444444404</v>
      </c>
      <c r="G8" s="16">
        <v>0.76190476190476197</v>
      </c>
      <c r="H8" s="16"/>
      <c r="I8" s="16">
        <v>0.49275362318840599</v>
      </c>
      <c r="J8" s="16">
        <v>0.76190476190476197</v>
      </c>
      <c r="K8" s="16"/>
      <c r="L8" s="16">
        <v>0.625</v>
      </c>
      <c r="M8" s="16">
        <v>0.6171875</v>
      </c>
      <c r="N8" s="16"/>
      <c r="O8" s="16">
        <v>0.58904109589041098</v>
      </c>
      <c r="P8" s="16">
        <v>0.66101694915254205</v>
      </c>
    </row>
    <row r="9" spans="2:16" x14ac:dyDescent="0.35">
      <c r="B9" s="17" t="s">
        <v>205</v>
      </c>
      <c r="C9" s="16">
        <v>0.40151515151515099</v>
      </c>
      <c r="D9" s="16">
        <v>0.23913043478260901</v>
      </c>
      <c r="E9" s="16">
        <v>0.36170212765957399</v>
      </c>
      <c r="F9" s="16">
        <v>0.44444444444444398</v>
      </c>
      <c r="G9" s="16">
        <v>0.46031746031746001</v>
      </c>
      <c r="H9" s="16"/>
      <c r="I9" s="16">
        <v>0.34782608695652201</v>
      </c>
      <c r="J9" s="16">
        <v>0.46031746031746001</v>
      </c>
      <c r="K9" s="16"/>
      <c r="L9" s="16">
        <v>0.40441176470588203</v>
      </c>
      <c r="M9" s="16">
        <v>0.3984375</v>
      </c>
      <c r="N9" s="16"/>
      <c r="O9" s="16">
        <v>0.36986301369863001</v>
      </c>
      <c r="P9" s="16">
        <v>0.44067796610169502</v>
      </c>
    </row>
    <row r="10" spans="2:16" x14ac:dyDescent="0.35">
      <c r="B10" s="17" t="s">
        <v>206</v>
      </c>
      <c r="C10" s="16">
        <v>0.35606060606060602</v>
      </c>
      <c r="D10" s="16">
        <v>0.23913043478260901</v>
      </c>
      <c r="E10" s="16">
        <v>0.340425531914894</v>
      </c>
      <c r="F10" s="16">
        <v>0.4</v>
      </c>
      <c r="G10" s="16">
        <v>0.38888888888888901</v>
      </c>
      <c r="H10" s="16"/>
      <c r="I10" s="16">
        <v>0.32608695652173902</v>
      </c>
      <c r="J10" s="16">
        <v>0.38888888888888901</v>
      </c>
      <c r="K10" s="16"/>
      <c r="L10" s="16">
        <v>0.36029411764705899</v>
      </c>
      <c r="M10" s="16">
        <v>0.3515625</v>
      </c>
      <c r="N10" s="16"/>
      <c r="O10" s="16">
        <v>0.35616438356164398</v>
      </c>
      <c r="P10" s="16">
        <v>0.355932203389831</v>
      </c>
    </row>
    <row r="11" spans="2:16" x14ac:dyDescent="0.35">
      <c r="B11" s="17" t="s">
        <v>207</v>
      </c>
      <c r="C11" s="16">
        <v>0.34090909090909099</v>
      </c>
      <c r="D11" s="16">
        <v>0.434782608695652</v>
      </c>
      <c r="E11" s="16">
        <v>0.21276595744680901</v>
      </c>
      <c r="F11" s="16">
        <v>0.24444444444444399</v>
      </c>
      <c r="G11" s="16">
        <v>0.38888888888888901</v>
      </c>
      <c r="H11" s="16"/>
      <c r="I11" s="16">
        <v>0.29710144927536197</v>
      </c>
      <c r="J11" s="16">
        <v>0.38888888888888901</v>
      </c>
      <c r="K11" s="16"/>
      <c r="L11" s="16">
        <v>0.36029411764705899</v>
      </c>
      <c r="M11" s="16">
        <v>0.3203125</v>
      </c>
      <c r="N11" s="16"/>
      <c r="O11" s="16">
        <v>0.30821917808219201</v>
      </c>
      <c r="P11" s="16">
        <v>0.38135593220338998</v>
      </c>
    </row>
    <row r="12" spans="2:16" x14ac:dyDescent="0.35">
      <c r="B12" s="17" t="s">
        <v>208</v>
      </c>
      <c r="C12" s="16">
        <v>0.30681818181818199</v>
      </c>
      <c r="D12" s="16">
        <v>0.34782608695652201</v>
      </c>
      <c r="E12" s="16">
        <v>0.29787234042553201</v>
      </c>
      <c r="F12" s="16">
        <v>0.266666666666667</v>
      </c>
      <c r="G12" s="16">
        <v>0.30952380952380998</v>
      </c>
      <c r="H12" s="16"/>
      <c r="I12" s="16">
        <v>0.30434782608695699</v>
      </c>
      <c r="J12" s="16">
        <v>0.30952380952380998</v>
      </c>
      <c r="K12" s="16"/>
      <c r="L12" s="16">
        <v>0.308823529411765</v>
      </c>
      <c r="M12" s="16">
        <v>0.3046875</v>
      </c>
      <c r="N12" s="16"/>
      <c r="O12" s="16">
        <v>0.31506849315068503</v>
      </c>
      <c r="P12" s="16">
        <v>0.29661016949152502</v>
      </c>
    </row>
    <row r="13" spans="2:16" x14ac:dyDescent="0.35">
      <c r="B13" s="17" t="s">
        <v>209</v>
      </c>
      <c r="C13" s="16">
        <v>0.26893939393939398</v>
      </c>
      <c r="D13" s="16">
        <v>0.15217391304347799</v>
      </c>
      <c r="E13" s="16">
        <v>0.170212765957447</v>
      </c>
      <c r="F13" s="16">
        <v>0.28888888888888897</v>
      </c>
      <c r="G13" s="16">
        <v>0.341269841269841</v>
      </c>
      <c r="H13" s="16"/>
      <c r="I13" s="16">
        <v>0.202898550724638</v>
      </c>
      <c r="J13" s="16">
        <v>0.341269841269841</v>
      </c>
      <c r="K13" s="16"/>
      <c r="L13" s="16">
        <v>0.27941176470588203</v>
      </c>
      <c r="M13" s="16">
        <v>0.2578125</v>
      </c>
      <c r="N13" s="16"/>
      <c r="O13" s="16">
        <v>0.24657534246575299</v>
      </c>
      <c r="P13" s="16">
        <v>0.29661016949152502</v>
      </c>
    </row>
    <row r="14" spans="2:16" x14ac:dyDescent="0.35">
      <c r="B14" s="17" t="s">
        <v>210</v>
      </c>
      <c r="C14" s="16">
        <v>0.22727272727272699</v>
      </c>
      <c r="D14" s="16">
        <v>8.6956521739130405E-2</v>
      </c>
      <c r="E14" s="16">
        <v>0.23404255319148901</v>
      </c>
      <c r="F14" s="16">
        <v>0.24444444444444399</v>
      </c>
      <c r="G14" s="16">
        <v>0.26984126984126999</v>
      </c>
      <c r="H14" s="16"/>
      <c r="I14" s="16">
        <v>0.188405797101449</v>
      </c>
      <c r="J14" s="16">
        <v>0.26984126984126999</v>
      </c>
      <c r="K14" s="16"/>
      <c r="L14" s="16">
        <v>0.19852941176470601</v>
      </c>
      <c r="M14" s="16">
        <v>0.2578125</v>
      </c>
      <c r="N14" s="16"/>
      <c r="O14" s="16">
        <v>0.184931506849315</v>
      </c>
      <c r="P14" s="16">
        <v>0.27966101694915302</v>
      </c>
    </row>
    <row r="15" spans="2:16" x14ac:dyDescent="0.35">
      <c r="B15" s="17" t="s">
        <v>211</v>
      </c>
      <c r="C15" s="16">
        <v>0.22727272727272699</v>
      </c>
      <c r="D15" s="16">
        <v>8.6956521739130405E-2</v>
      </c>
      <c r="E15" s="16">
        <v>0.27659574468085102</v>
      </c>
      <c r="F15" s="16">
        <v>0.155555555555556</v>
      </c>
      <c r="G15" s="16">
        <v>0.28571428571428598</v>
      </c>
      <c r="H15" s="16"/>
      <c r="I15" s="16">
        <v>0.173913043478261</v>
      </c>
      <c r="J15" s="16">
        <v>0.28571428571428598</v>
      </c>
      <c r="K15" s="16"/>
      <c r="L15" s="16">
        <v>0.213235294117647</v>
      </c>
      <c r="M15" s="16">
        <v>0.2421875</v>
      </c>
      <c r="N15" s="16"/>
      <c r="O15" s="16">
        <v>0.232876712328767</v>
      </c>
      <c r="P15" s="16">
        <v>0.22033898305084701</v>
      </c>
    </row>
    <row r="16" spans="2:16" x14ac:dyDescent="0.35">
      <c r="B16" s="17" t="s">
        <v>212</v>
      </c>
      <c r="C16" s="16">
        <v>0.21969696969697</v>
      </c>
      <c r="D16" s="16">
        <v>0.108695652173913</v>
      </c>
      <c r="E16" s="16">
        <v>0.14893617021276601</v>
      </c>
      <c r="F16" s="16">
        <v>0.22222222222222199</v>
      </c>
      <c r="G16" s="16">
        <v>0.28571428571428598</v>
      </c>
      <c r="H16" s="16"/>
      <c r="I16" s="16">
        <v>0.15942028985507201</v>
      </c>
      <c r="J16" s="16">
        <v>0.28571428571428598</v>
      </c>
      <c r="K16" s="16"/>
      <c r="L16" s="16">
        <v>0.22794117647058801</v>
      </c>
      <c r="M16" s="16">
        <v>0.2109375</v>
      </c>
      <c r="N16" s="16"/>
      <c r="O16" s="16">
        <v>0.17123287671232901</v>
      </c>
      <c r="P16" s="16">
        <v>0.27966101694915302</v>
      </c>
    </row>
    <row r="17" spans="2:16" x14ac:dyDescent="0.35">
      <c r="B17" s="17" t="s">
        <v>213</v>
      </c>
      <c r="C17" s="16">
        <v>0.21590909090909099</v>
      </c>
      <c r="D17" s="16">
        <v>0.13043478260869601</v>
      </c>
      <c r="E17" s="16">
        <v>0.19148936170212799</v>
      </c>
      <c r="F17" s="16">
        <v>0.22222222222222199</v>
      </c>
      <c r="G17" s="16">
        <v>0.25396825396825401</v>
      </c>
      <c r="H17" s="16"/>
      <c r="I17" s="16">
        <v>0.18115942028985499</v>
      </c>
      <c r="J17" s="16">
        <v>0.25396825396825401</v>
      </c>
      <c r="K17" s="16"/>
      <c r="L17" s="16">
        <v>0.220588235294118</v>
      </c>
      <c r="M17" s="16">
        <v>0.2109375</v>
      </c>
      <c r="N17" s="16"/>
      <c r="O17" s="16">
        <v>0.19178082191780799</v>
      </c>
      <c r="P17" s="16">
        <v>0.24576271186440701</v>
      </c>
    </row>
    <row r="18" spans="2:16" x14ac:dyDescent="0.35">
      <c r="B18" s="17" t="s">
        <v>214</v>
      </c>
      <c r="C18" s="16">
        <v>0.12878787878787901</v>
      </c>
      <c r="D18" s="16">
        <v>0.108695652173913</v>
      </c>
      <c r="E18" s="16">
        <v>0.12765957446808501</v>
      </c>
      <c r="F18" s="16">
        <v>6.6666666666666693E-2</v>
      </c>
      <c r="G18" s="16">
        <v>0.158730158730159</v>
      </c>
      <c r="H18" s="16"/>
      <c r="I18" s="16">
        <v>0.101449275362319</v>
      </c>
      <c r="J18" s="16">
        <v>0.158730158730159</v>
      </c>
      <c r="K18" s="16"/>
      <c r="L18" s="16">
        <v>0.110294117647059</v>
      </c>
      <c r="M18" s="16">
        <v>0.1484375</v>
      </c>
      <c r="N18" s="16"/>
      <c r="O18" s="16">
        <v>0.116438356164384</v>
      </c>
      <c r="P18" s="16">
        <v>0.144067796610169</v>
      </c>
    </row>
    <row r="19" spans="2:16" x14ac:dyDescent="0.35">
      <c r="B19" s="17" t="s">
        <v>215</v>
      </c>
      <c r="C19" s="16">
        <v>0.12878787878787901</v>
      </c>
      <c r="D19" s="16">
        <v>0.108695652173913</v>
      </c>
      <c r="E19" s="16">
        <v>0.14893617021276601</v>
      </c>
      <c r="F19" s="16">
        <v>0.133333333333333</v>
      </c>
      <c r="G19" s="16">
        <v>0.126984126984127</v>
      </c>
      <c r="H19" s="16"/>
      <c r="I19" s="16">
        <v>0.13043478260869601</v>
      </c>
      <c r="J19" s="16">
        <v>0.126984126984127</v>
      </c>
      <c r="K19" s="16"/>
      <c r="L19" s="16">
        <v>0.16911764705882401</v>
      </c>
      <c r="M19" s="16">
        <v>8.59375E-2</v>
      </c>
      <c r="N19" s="16"/>
      <c r="O19" s="16">
        <v>0.150684931506849</v>
      </c>
      <c r="P19" s="16">
        <v>0.101694915254237</v>
      </c>
    </row>
    <row r="20" spans="2:16" x14ac:dyDescent="0.35">
      <c r="B20" s="17" t="s">
        <v>216</v>
      </c>
      <c r="C20" s="16">
        <v>9.4696969696969696E-2</v>
      </c>
      <c r="D20" s="16">
        <v>2.1739130434782601E-2</v>
      </c>
      <c r="E20" s="16">
        <v>0.10638297872340401</v>
      </c>
      <c r="F20" s="16">
        <v>4.4444444444444398E-2</v>
      </c>
      <c r="G20" s="16">
        <v>0.134920634920635</v>
      </c>
      <c r="H20" s="16"/>
      <c r="I20" s="16">
        <v>5.7971014492753603E-2</v>
      </c>
      <c r="J20" s="16">
        <v>0.134920634920635</v>
      </c>
      <c r="K20" s="16"/>
      <c r="L20" s="16">
        <v>7.3529411764705899E-2</v>
      </c>
      <c r="M20" s="16">
        <v>0.1171875</v>
      </c>
      <c r="N20" s="16"/>
      <c r="O20" s="16">
        <v>8.9041095890410996E-2</v>
      </c>
      <c r="P20" s="16">
        <v>0.101694915254237</v>
      </c>
    </row>
    <row r="21" spans="2:16" x14ac:dyDescent="0.35">
      <c r="B21" s="17" t="s">
        <v>77</v>
      </c>
      <c r="C21" s="16">
        <v>4.1666666666666699E-2</v>
      </c>
      <c r="D21" s="16">
        <v>0.13043478260869601</v>
      </c>
      <c r="E21" s="16">
        <v>2.1276595744680899E-2</v>
      </c>
      <c r="F21" s="16">
        <v>8.8888888888888906E-2</v>
      </c>
      <c r="G21" s="16">
        <v>0</v>
      </c>
      <c r="H21" s="16"/>
      <c r="I21" s="16">
        <v>7.9710144927536197E-2</v>
      </c>
      <c r="J21" s="16">
        <v>0</v>
      </c>
      <c r="K21" s="16"/>
      <c r="L21" s="16">
        <v>4.4117647058823498E-2</v>
      </c>
      <c r="M21" s="16">
        <v>3.90625E-2</v>
      </c>
      <c r="N21" s="16"/>
      <c r="O21" s="16">
        <v>3.42465753424658E-2</v>
      </c>
      <c r="P21" s="16">
        <v>5.0847457627118599E-2</v>
      </c>
    </row>
    <row r="22" spans="2:16" x14ac:dyDescent="0.35">
      <c r="B22" s="17" t="s">
        <v>217</v>
      </c>
      <c r="C22" s="16">
        <v>3.4090909090909102E-2</v>
      </c>
      <c r="D22" s="16">
        <v>2.1739130434782601E-2</v>
      </c>
      <c r="E22" s="16">
        <v>2.1276595744680899E-2</v>
      </c>
      <c r="F22" s="16">
        <v>2.2222222222222199E-2</v>
      </c>
      <c r="G22" s="16">
        <v>4.7619047619047603E-2</v>
      </c>
      <c r="H22" s="16"/>
      <c r="I22" s="16">
        <v>2.1739130434782601E-2</v>
      </c>
      <c r="J22" s="16">
        <v>4.7619047619047603E-2</v>
      </c>
      <c r="K22" s="16"/>
      <c r="L22" s="16">
        <v>2.9411764705882401E-2</v>
      </c>
      <c r="M22" s="16">
        <v>3.90625E-2</v>
      </c>
      <c r="N22" s="16"/>
      <c r="O22" s="16">
        <v>4.1095890410958902E-2</v>
      </c>
      <c r="P22" s="16">
        <v>2.5423728813559299E-2</v>
      </c>
    </row>
    <row r="23" spans="2:16" x14ac:dyDescent="0.35">
      <c r="B23" s="17" t="s">
        <v>218</v>
      </c>
      <c r="C23" s="16">
        <v>3.4090909090909102E-2</v>
      </c>
      <c r="D23" s="16">
        <v>2.1739130434782601E-2</v>
      </c>
      <c r="E23" s="16">
        <v>6.3829787234042507E-2</v>
      </c>
      <c r="F23" s="16">
        <v>2.2222222222222199E-2</v>
      </c>
      <c r="G23" s="16">
        <v>3.1746031746031703E-2</v>
      </c>
      <c r="H23" s="16"/>
      <c r="I23" s="16">
        <v>3.6231884057971002E-2</v>
      </c>
      <c r="J23" s="16">
        <v>3.1746031746031703E-2</v>
      </c>
      <c r="K23" s="16"/>
      <c r="L23" s="16">
        <v>2.9411764705882401E-2</v>
      </c>
      <c r="M23" s="16">
        <v>3.90625E-2</v>
      </c>
      <c r="N23" s="16"/>
      <c r="O23" s="16">
        <v>2.7397260273972601E-2</v>
      </c>
      <c r="P23" s="16">
        <v>4.2372881355932202E-2</v>
      </c>
    </row>
    <row r="24" spans="2:16" x14ac:dyDescent="0.35">
      <c r="B24" s="17" t="s">
        <v>219</v>
      </c>
      <c r="C24" s="16">
        <v>2.6515151515151499E-2</v>
      </c>
      <c r="D24" s="16">
        <v>2.1739130434782601E-2</v>
      </c>
      <c r="E24" s="16">
        <v>4.2553191489361701E-2</v>
      </c>
      <c r="F24" s="16">
        <v>0</v>
      </c>
      <c r="G24" s="16">
        <v>3.1746031746031703E-2</v>
      </c>
      <c r="H24" s="16"/>
      <c r="I24" s="16">
        <v>2.1739130434782601E-2</v>
      </c>
      <c r="J24" s="16">
        <v>3.1746031746031703E-2</v>
      </c>
      <c r="K24" s="16"/>
      <c r="L24" s="16">
        <v>2.9411764705882401E-2</v>
      </c>
      <c r="M24" s="16">
        <v>2.34375E-2</v>
      </c>
      <c r="N24" s="16"/>
      <c r="O24" s="16">
        <v>4.1095890410958902E-2</v>
      </c>
      <c r="P24" s="16">
        <v>8.4745762711864406E-3</v>
      </c>
    </row>
    <row r="25" spans="2:16" ht="29" x14ac:dyDescent="0.35">
      <c r="B25" s="17" t="s">
        <v>220</v>
      </c>
      <c r="C25" s="16">
        <v>2.6515151515151499E-2</v>
      </c>
      <c r="D25" s="16">
        <v>8.6956521739130405E-2</v>
      </c>
      <c r="E25" s="16">
        <v>6.3829787234042507E-2</v>
      </c>
      <c r="F25" s="16">
        <v>0</v>
      </c>
      <c r="G25" s="16">
        <v>0</v>
      </c>
      <c r="H25" s="16"/>
      <c r="I25" s="16">
        <v>5.0724637681159403E-2</v>
      </c>
      <c r="J25" s="16">
        <v>0</v>
      </c>
      <c r="K25" s="16"/>
      <c r="L25" s="16">
        <v>3.6764705882352901E-2</v>
      </c>
      <c r="M25" s="16">
        <v>1.5625E-2</v>
      </c>
      <c r="N25" s="16"/>
      <c r="O25" s="16">
        <v>3.42465753424658E-2</v>
      </c>
      <c r="P25" s="16">
        <v>1.6949152542372899E-2</v>
      </c>
    </row>
    <row r="26" spans="2:16" x14ac:dyDescent="0.35">
      <c r="B26" s="17" t="s">
        <v>78</v>
      </c>
      <c r="C26" s="18">
        <v>7.5757575757575803E-3</v>
      </c>
      <c r="D26" s="18">
        <v>2.1739130434782601E-2</v>
      </c>
      <c r="E26" s="18">
        <v>0</v>
      </c>
      <c r="F26" s="18">
        <v>0</v>
      </c>
      <c r="G26" s="18">
        <v>7.9365079365079395E-3</v>
      </c>
      <c r="H26" s="18"/>
      <c r="I26" s="18">
        <v>7.2463768115942004E-3</v>
      </c>
      <c r="J26" s="18">
        <v>7.9365079365079395E-3</v>
      </c>
      <c r="K26" s="18"/>
      <c r="L26" s="18">
        <v>0</v>
      </c>
      <c r="M26" s="18">
        <v>1.5625E-2</v>
      </c>
      <c r="N26" s="18"/>
      <c r="O26" s="18">
        <v>6.8493150684931503E-3</v>
      </c>
      <c r="P26" s="18">
        <v>8.4745762711864406E-3</v>
      </c>
    </row>
    <row r="27" spans="2:16" x14ac:dyDescent="0.35">
      <c r="B27" s="15"/>
    </row>
    <row r="28" spans="2:16" x14ac:dyDescent="0.35">
      <c r="B28" t="s">
        <v>36</v>
      </c>
    </row>
    <row r="29" spans="2:16" x14ac:dyDescent="0.35">
      <c r="B29" t="s">
        <v>37</v>
      </c>
    </row>
    <row r="31" spans="2:16" x14ac:dyDescent="0.35">
      <c r="B3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233</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222</v>
      </c>
      <c r="C8" s="16">
        <v>0.49621212121212099</v>
      </c>
      <c r="D8" s="16">
        <v>0.217391304347826</v>
      </c>
      <c r="E8" s="16">
        <v>0.40425531914893598</v>
      </c>
      <c r="F8" s="16">
        <v>0.64444444444444404</v>
      </c>
      <c r="G8" s="16">
        <v>0.57936507936507897</v>
      </c>
      <c r="H8" s="16"/>
      <c r="I8" s="16">
        <v>0.42028985507246402</v>
      </c>
      <c r="J8" s="16">
        <v>0.57936507936507897</v>
      </c>
      <c r="K8" s="16"/>
      <c r="L8" s="16">
        <v>0.48529411764705899</v>
      </c>
      <c r="M8" s="16">
        <v>0.5078125</v>
      </c>
      <c r="N8" s="16"/>
      <c r="O8" s="16">
        <v>0.44520547945205502</v>
      </c>
      <c r="P8" s="16">
        <v>0.55932203389830504</v>
      </c>
    </row>
    <row r="9" spans="2:16" x14ac:dyDescent="0.35">
      <c r="B9" s="17" t="s">
        <v>223</v>
      </c>
      <c r="C9" s="16">
        <v>0.30303030303030298</v>
      </c>
      <c r="D9" s="16">
        <v>0.26086956521739102</v>
      </c>
      <c r="E9" s="16">
        <v>0.29787234042553201</v>
      </c>
      <c r="F9" s="16">
        <v>0.24444444444444399</v>
      </c>
      <c r="G9" s="16">
        <v>0.341269841269841</v>
      </c>
      <c r="H9" s="16"/>
      <c r="I9" s="16">
        <v>0.26811594202898598</v>
      </c>
      <c r="J9" s="16">
        <v>0.341269841269841</v>
      </c>
      <c r="K9" s="16"/>
      <c r="L9" s="16">
        <v>0.308823529411765</v>
      </c>
      <c r="M9" s="16">
        <v>0.296875</v>
      </c>
      <c r="N9" s="16"/>
      <c r="O9" s="16">
        <v>0.28767123287671198</v>
      </c>
      <c r="P9" s="16">
        <v>0.322033898305085</v>
      </c>
    </row>
    <row r="10" spans="2:16" x14ac:dyDescent="0.35">
      <c r="B10" s="17" t="s">
        <v>224</v>
      </c>
      <c r="C10" s="16">
        <v>0.26136363636363602</v>
      </c>
      <c r="D10" s="16">
        <v>0.19565217391304299</v>
      </c>
      <c r="E10" s="16">
        <v>0.40425531914893598</v>
      </c>
      <c r="F10" s="16">
        <v>0.28888888888888897</v>
      </c>
      <c r="G10" s="16">
        <v>0.22222222222222199</v>
      </c>
      <c r="H10" s="16"/>
      <c r="I10" s="16">
        <v>0.29710144927536197</v>
      </c>
      <c r="J10" s="16">
        <v>0.22222222222222199</v>
      </c>
      <c r="K10" s="16"/>
      <c r="L10" s="16">
        <v>0.25735294117647101</v>
      </c>
      <c r="M10" s="16">
        <v>0.265625</v>
      </c>
      <c r="N10" s="16"/>
      <c r="O10" s="16">
        <v>0.29452054794520499</v>
      </c>
      <c r="P10" s="16">
        <v>0.22033898305084701</v>
      </c>
    </row>
    <row r="11" spans="2:16" ht="29" x14ac:dyDescent="0.35">
      <c r="B11" s="17" t="s">
        <v>225</v>
      </c>
      <c r="C11" s="16">
        <v>0.25378787878787901</v>
      </c>
      <c r="D11" s="16">
        <v>0.217391304347826</v>
      </c>
      <c r="E11" s="16">
        <v>0.27659574468085102</v>
      </c>
      <c r="F11" s="16">
        <v>0.33333333333333298</v>
      </c>
      <c r="G11" s="16">
        <v>0.23015873015873001</v>
      </c>
      <c r="H11" s="16"/>
      <c r="I11" s="16">
        <v>0.27536231884057999</v>
      </c>
      <c r="J11" s="16">
        <v>0.23015873015873001</v>
      </c>
      <c r="K11" s="16"/>
      <c r="L11" s="16">
        <v>0.24264705882352899</v>
      </c>
      <c r="M11" s="16">
        <v>0.265625</v>
      </c>
      <c r="N11" s="16"/>
      <c r="O11" s="16">
        <v>0.25342465753424698</v>
      </c>
      <c r="P11" s="16">
        <v>0.25423728813559299</v>
      </c>
    </row>
    <row r="12" spans="2:16" ht="29" x14ac:dyDescent="0.35">
      <c r="B12" s="17" t="s">
        <v>226</v>
      </c>
      <c r="C12" s="16">
        <v>0.23863636363636401</v>
      </c>
      <c r="D12" s="16">
        <v>0.15217391304347799</v>
      </c>
      <c r="E12" s="16">
        <v>0.14893617021276601</v>
      </c>
      <c r="F12" s="16">
        <v>0.22222222222222199</v>
      </c>
      <c r="G12" s="16">
        <v>0.30952380952380998</v>
      </c>
      <c r="H12" s="16"/>
      <c r="I12" s="16">
        <v>0.173913043478261</v>
      </c>
      <c r="J12" s="16">
        <v>0.30952380952380998</v>
      </c>
      <c r="K12" s="16"/>
      <c r="L12" s="16">
        <v>0.24264705882352899</v>
      </c>
      <c r="M12" s="16">
        <v>0.234375</v>
      </c>
      <c r="N12" s="16"/>
      <c r="O12" s="16">
        <v>0.27397260273972601</v>
      </c>
      <c r="P12" s="16">
        <v>0.194915254237288</v>
      </c>
    </row>
    <row r="13" spans="2:16" ht="43.5" x14ac:dyDescent="0.35">
      <c r="B13" s="17" t="s">
        <v>227</v>
      </c>
      <c r="C13" s="16">
        <v>0.23106060606060599</v>
      </c>
      <c r="D13" s="16">
        <v>8.6956521739130405E-2</v>
      </c>
      <c r="E13" s="16">
        <v>0.19148936170212799</v>
      </c>
      <c r="F13" s="16">
        <v>0.266666666666667</v>
      </c>
      <c r="G13" s="16">
        <v>0.28571428571428598</v>
      </c>
      <c r="H13" s="16"/>
      <c r="I13" s="16">
        <v>0.18115942028985499</v>
      </c>
      <c r="J13" s="16">
        <v>0.28571428571428598</v>
      </c>
      <c r="K13" s="16"/>
      <c r="L13" s="16">
        <v>0.191176470588235</v>
      </c>
      <c r="M13" s="16">
        <v>0.2734375</v>
      </c>
      <c r="N13" s="16"/>
      <c r="O13" s="16">
        <v>0.219178082191781</v>
      </c>
      <c r="P13" s="16">
        <v>0.24576271186440701</v>
      </c>
    </row>
    <row r="14" spans="2:16" ht="29" x14ac:dyDescent="0.35">
      <c r="B14" s="17" t="s">
        <v>228</v>
      </c>
      <c r="C14" s="16">
        <v>0.21590909090909099</v>
      </c>
      <c r="D14" s="16">
        <v>6.5217391304347797E-2</v>
      </c>
      <c r="E14" s="16">
        <v>0.19148936170212799</v>
      </c>
      <c r="F14" s="16">
        <v>0.17777777777777801</v>
      </c>
      <c r="G14" s="16">
        <v>0.293650793650794</v>
      </c>
      <c r="H14" s="16"/>
      <c r="I14" s="16">
        <v>0.14492753623188401</v>
      </c>
      <c r="J14" s="16">
        <v>0.293650793650794</v>
      </c>
      <c r="K14" s="16"/>
      <c r="L14" s="16">
        <v>0.24264705882352899</v>
      </c>
      <c r="M14" s="16">
        <v>0.1875</v>
      </c>
      <c r="N14" s="16"/>
      <c r="O14" s="16">
        <v>0.20547945205479501</v>
      </c>
      <c r="P14" s="16">
        <v>0.22881355932203401</v>
      </c>
    </row>
    <row r="15" spans="2:16" x14ac:dyDescent="0.35">
      <c r="B15" s="17" t="s">
        <v>229</v>
      </c>
      <c r="C15" s="16">
        <v>0.21212121212121199</v>
      </c>
      <c r="D15" s="16">
        <v>0.19565217391304299</v>
      </c>
      <c r="E15" s="16">
        <v>0.27659574468085102</v>
      </c>
      <c r="F15" s="16">
        <v>0.17777777777777801</v>
      </c>
      <c r="G15" s="16">
        <v>0.206349206349206</v>
      </c>
      <c r="H15" s="16"/>
      <c r="I15" s="16">
        <v>0.217391304347826</v>
      </c>
      <c r="J15" s="16">
        <v>0.206349206349206</v>
      </c>
      <c r="K15" s="16"/>
      <c r="L15" s="16">
        <v>0.23529411764705899</v>
      </c>
      <c r="M15" s="16">
        <v>0.1875</v>
      </c>
      <c r="N15" s="16"/>
      <c r="O15" s="16">
        <v>0.20547945205479501</v>
      </c>
      <c r="P15" s="16">
        <v>0.22033898305084701</v>
      </c>
    </row>
    <row r="16" spans="2:16" ht="43.5" x14ac:dyDescent="0.35">
      <c r="B16" s="17" t="s">
        <v>230</v>
      </c>
      <c r="C16" s="16">
        <v>0.19318181818181801</v>
      </c>
      <c r="D16" s="16">
        <v>0.173913043478261</v>
      </c>
      <c r="E16" s="16">
        <v>0.27659574468085102</v>
      </c>
      <c r="F16" s="16">
        <v>0.133333333333333</v>
      </c>
      <c r="G16" s="16">
        <v>0.19047619047618999</v>
      </c>
      <c r="H16" s="16"/>
      <c r="I16" s="16">
        <v>0.19565217391304299</v>
      </c>
      <c r="J16" s="16">
        <v>0.19047619047618999</v>
      </c>
      <c r="K16" s="16"/>
      <c r="L16" s="16">
        <v>0.191176470588235</v>
      </c>
      <c r="M16" s="16">
        <v>0.1953125</v>
      </c>
      <c r="N16" s="16"/>
      <c r="O16" s="16">
        <v>0.184931506849315</v>
      </c>
      <c r="P16" s="16">
        <v>0.20338983050847501</v>
      </c>
    </row>
    <row r="17" spans="2:16" ht="29" x14ac:dyDescent="0.35">
      <c r="B17" s="17" t="s">
        <v>231</v>
      </c>
      <c r="C17" s="16">
        <v>0.15151515151515199</v>
      </c>
      <c r="D17" s="16">
        <v>4.3478260869565202E-2</v>
      </c>
      <c r="E17" s="16">
        <v>0.10638297872340401</v>
      </c>
      <c r="F17" s="16">
        <v>0.2</v>
      </c>
      <c r="G17" s="16">
        <v>0.19047619047618999</v>
      </c>
      <c r="H17" s="16"/>
      <c r="I17" s="16">
        <v>0.115942028985507</v>
      </c>
      <c r="J17" s="16">
        <v>0.19047619047618999</v>
      </c>
      <c r="K17" s="16"/>
      <c r="L17" s="16">
        <v>0.14705882352941199</v>
      </c>
      <c r="M17" s="16">
        <v>0.15625</v>
      </c>
      <c r="N17" s="16"/>
      <c r="O17" s="16">
        <v>0.150684931506849</v>
      </c>
      <c r="P17" s="16">
        <v>0.152542372881356</v>
      </c>
    </row>
    <row r="18" spans="2:16" ht="43.5" x14ac:dyDescent="0.35">
      <c r="B18" s="17" t="s">
        <v>232</v>
      </c>
      <c r="C18" s="16">
        <v>4.5454545454545497E-2</v>
      </c>
      <c r="D18" s="16">
        <v>0.217391304347826</v>
      </c>
      <c r="E18" s="16">
        <v>4.2553191489361701E-2</v>
      </c>
      <c r="F18" s="16">
        <v>0</v>
      </c>
      <c r="G18" s="16">
        <v>0</v>
      </c>
      <c r="H18" s="16"/>
      <c r="I18" s="16">
        <v>8.6956521739130405E-2</v>
      </c>
      <c r="J18" s="16">
        <v>0</v>
      </c>
      <c r="K18" s="16"/>
      <c r="L18" s="16">
        <v>4.4117647058823498E-2</v>
      </c>
      <c r="M18" s="16">
        <v>4.6875E-2</v>
      </c>
      <c r="N18" s="16"/>
      <c r="O18" s="16">
        <v>4.7945205479452101E-2</v>
      </c>
      <c r="P18" s="16">
        <v>4.2372881355932202E-2</v>
      </c>
    </row>
    <row r="19" spans="2:16" x14ac:dyDescent="0.35">
      <c r="B19" s="17" t="s">
        <v>77</v>
      </c>
      <c r="C19" s="16">
        <v>1.13636363636364E-2</v>
      </c>
      <c r="D19" s="16">
        <v>2.1739130434782601E-2</v>
      </c>
      <c r="E19" s="16">
        <v>0</v>
      </c>
      <c r="F19" s="16">
        <v>2.2222222222222199E-2</v>
      </c>
      <c r="G19" s="16">
        <v>7.9365079365079395E-3</v>
      </c>
      <c r="H19" s="16"/>
      <c r="I19" s="16">
        <v>1.4492753623188401E-2</v>
      </c>
      <c r="J19" s="16">
        <v>7.9365079365079395E-3</v>
      </c>
      <c r="K19" s="16"/>
      <c r="L19" s="16">
        <v>7.3529411764705899E-3</v>
      </c>
      <c r="M19" s="16">
        <v>1.5625E-2</v>
      </c>
      <c r="N19" s="16"/>
      <c r="O19" s="16">
        <v>6.8493150684931503E-3</v>
      </c>
      <c r="P19" s="16">
        <v>1.6949152542372899E-2</v>
      </c>
    </row>
    <row r="20" spans="2:16" x14ac:dyDescent="0.35">
      <c r="B20" s="17" t="s">
        <v>78</v>
      </c>
      <c r="C20" s="18">
        <v>3.7878787878787902E-3</v>
      </c>
      <c r="D20" s="18">
        <v>2.1739130434782601E-2</v>
      </c>
      <c r="E20" s="18">
        <v>0</v>
      </c>
      <c r="F20" s="18">
        <v>0</v>
      </c>
      <c r="G20" s="18">
        <v>0</v>
      </c>
      <c r="H20" s="18"/>
      <c r="I20" s="18">
        <v>7.2463768115942004E-3</v>
      </c>
      <c r="J20" s="18">
        <v>0</v>
      </c>
      <c r="K20" s="18"/>
      <c r="L20" s="18">
        <v>7.3529411764705899E-3</v>
      </c>
      <c r="M20" s="18">
        <v>0</v>
      </c>
      <c r="N20" s="18"/>
      <c r="O20" s="18">
        <v>6.8493150684931503E-3</v>
      </c>
      <c r="P20" s="18">
        <v>0</v>
      </c>
    </row>
    <row r="21" spans="2:16" x14ac:dyDescent="0.35">
      <c r="B21" s="15"/>
    </row>
    <row r="22" spans="2:16" x14ac:dyDescent="0.35">
      <c r="B22" t="s">
        <v>36</v>
      </c>
    </row>
    <row r="23" spans="2:16" x14ac:dyDescent="0.35">
      <c r="B23" t="s">
        <v>37</v>
      </c>
    </row>
    <row r="25" spans="2:16" x14ac:dyDescent="0.35">
      <c r="B2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239</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234</v>
      </c>
      <c r="C8" s="16">
        <v>0.32575757575757602</v>
      </c>
      <c r="D8" s="16">
        <v>6.5217391304347797E-2</v>
      </c>
      <c r="E8" s="16">
        <v>0.23404255319148901</v>
      </c>
      <c r="F8" s="16">
        <v>0.35555555555555601</v>
      </c>
      <c r="G8" s="16">
        <v>0.44444444444444398</v>
      </c>
      <c r="H8" s="16"/>
      <c r="I8" s="16">
        <v>0.217391304347826</v>
      </c>
      <c r="J8" s="16">
        <v>0.44444444444444398</v>
      </c>
      <c r="K8" s="16"/>
      <c r="L8" s="16">
        <v>0.32352941176470601</v>
      </c>
      <c r="M8" s="16">
        <v>0.328125</v>
      </c>
      <c r="N8" s="16"/>
      <c r="O8" s="16">
        <v>0.34931506849315103</v>
      </c>
      <c r="P8" s="16">
        <v>0.29661016949152502</v>
      </c>
    </row>
    <row r="9" spans="2:16" x14ac:dyDescent="0.35">
      <c r="B9" s="17" t="s">
        <v>235</v>
      </c>
      <c r="C9" s="16">
        <v>0.44696969696969702</v>
      </c>
      <c r="D9" s="16">
        <v>0.5</v>
      </c>
      <c r="E9" s="16">
        <v>0.42553191489361702</v>
      </c>
      <c r="F9" s="16">
        <v>0.48888888888888898</v>
      </c>
      <c r="G9" s="16">
        <v>0.42063492063492097</v>
      </c>
      <c r="H9" s="16"/>
      <c r="I9" s="16">
        <v>0.471014492753623</v>
      </c>
      <c r="J9" s="16">
        <v>0.42063492063492097</v>
      </c>
      <c r="K9" s="16"/>
      <c r="L9" s="16">
        <v>0.39705882352941202</v>
      </c>
      <c r="M9" s="16">
        <v>0.5</v>
      </c>
      <c r="N9" s="16"/>
      <c r="O9" s="16">
        <v>0.43835616438356201</v>
      </c>
      <c r="P9" s="16">
        <v>0.45762711864406802</v>
      </c>
    </row>
    <row r="10" spans="2:16" x14ac:dyDescent="0.35">
      <c r="B10" s="17" t="s">
        <v>236</v>
      </c>
      <c r="C10" s="16">
        <v>0.18181818181818199</v>
      </c>
      <c r="D10" s="16">
        <v>0.34782608695652201</v>
      </c>
      <c r="E10" s="16">
        <v>0.23404255319148901</v>
      </c>
      <c r="F10" s="16">
        <v>0.133333333333333</v>
      </c>
      <c r="G10" s="16">
        <v>0.119047619047619</v>
      </c>
      <c r="H10" s="16"/>
      <c r="I10" s="16">
        <v>0.23913043478260901</v>
      </c>
      <c r="J10" s="16">
        <v>0.119047619047619</v>
      </c>
      <c r="K10" s="16"/>
      <c r="L10" s="16">
        <v>0.22794117647058801</v>
      </c>
      <c r="M10" s="16">
        <v>0.1328125</v>
      </c>
      <c r="N10" s="16"/>
      <c r="O10" s="16">
        <v>0.164383561643836</v>
      </c>
      <c r="P10" s="16">
        <v>0.20338983050847501</v>
      </c>
    </row>
    <row r="11" spans="2:16" x14ac:dyDescent="0.35">
      <c r="B11" s="17" t="s">
        <v>237</v>
      </c>
      <c r="C11" s="16">
        <v>3.4090909090909102E-2</v>
      </c>
      <c r="D11" s="16">
        <v>4.3478260869565202E-2</v>
      </c>
      <c r="E11" s="16">
        <v>0.10638297872340401</v>
      </c>
      <c r="F11" s="16">
        <v>0</v>
      </c>
      <c r="G11" s="16">
        <v>1.58730158730159E-2</v>
      </c>
      <c r="H11" s="16"/>
      <c r="I11" s="16">
        <v>5.0724637681159403E-2</v>
      </c>
      <c r="J11" s="16">
        <v>1.58730158730159E-2</v>
      </c>
      <c r="K11" s="16"/>
      <c r="L11" s="16">
        <v>4.4117647058823498E-2</v>
      </c>
      <c r="M11" s="16">
        <v>2.34375E-2</v>
      </c>
      <c r="N11" s="16"/>
      <c r="O11" s="16">
        <v>3.42465753424658E-2</v>
      </c>
      <c r="P11" s="16">
        <v>3.3898305084745797E-2</v>
      </c>
    </row>
    <row r="12" spans="2:16" x14ac:dyDescent="0.35">
      <c r="B12" s="17" t="s">
        <v>238</v>
      </c>
      <c r="C12" s="16">
        <v>0</v>
      </c>
      <c r="D12" s="16">
        <v>0</v>
      </c>
      <c r="E12" s="16">
        <v>0</v>
      </c>
      <c r="F12" s="16">
        <v>0</v>
      </c>
      <c r="G12" s="16">
        <v>0</v>
      </c>
      <c r="H12" s="16"/>
      <c r="I12" s="16">
        <v>0</v>
      </c>
      <c r="J12" s="16">
        <v>0</v>
      </c>
      <c r="K12" s="16"/>
      <c r="L12" s="16">
        <v>0</v>
      </c>
      <c r="M12" s="16">
        <v>0</v>
      </c>
      <c r="N12" s="16"/>
      <c r="O12" s="16">
        <v>0</v>
      </c>
      <c r="P12" s="16">
        <v>0</v>
      </c>
    </row>
    <row r="13" spans="2:16" x14ac:dyDescent="0.35">
      <c r="B13" s="17" t="s">
        <v>77</v>
      </c>
      <c r="C13" s="18">
        <v>1.13636363636364E-2</v>
      </c>
      <c r="D13" s="18">
        <v>4.3478260869565202E-2</v>
      </c>
      <c r="E13" s="18">
        <v>0</v>
      </c>
      <c r="F13" s="18">
        <v>2.2222222222222199E-2</v>
      </c>
      <c r="G13" s="18">
        <v>0</v>
      </c>
      <c r="H13" s="18"/>
      <c r="I13" s="18">
        <v>2.1739130434782601E-2</v>
      </c>
      <c r="J13" s="18">
        <v>0</v>
      </c>
      <c r="K13" s="18"/>
      <c r="L13" s="18">
        <v>7.3529411764705899E-3</v>
      </c>
      <c r="M13" s="18">
        <v>1.5625E-2</v>
      </c>
      <c r="N13" s="18"/>
      <c r="O13" s="18">
        <v>1.3698630136986301E-2</v>
      </c>
      <c r="P13" s="18">
        <v>8.4745762711864406E-3</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251</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240</v>
      </c>
      <c r="C8" s="16">
        <v>0.564393939393939</v>
      </c>
      <c r="D8" s="16">
        <v>0.36956521739130399</v>
      </c>
      <c r="E8" s="16">
        <v>0.53191489361702105</v>
      </c>
      <c r="F8" s="16">
        <v>0.6</v>
      </c>
      <c r="G8" s="16">
        <v>0.634920634920635</v>
      </c>
      <c r="H8" s="16"/>
      <c r="I8" s="16">
        <v>0.5</v>
      </c>
      <c r="J8" s="16">
        <v>0.634920634920635</v>
      </c>
      <c r="K8" s="16"/>
      <c r="L8" s="16">
        <v>0.55882352941176505</v>
      </c>
      <c r="M8" s="16">
        <v>0.5703125</v>
      </c>
      <c r="N8" s="16"/>
      <c r="O8" s="16">
        <v>0.568493150684932</v>
      </c>
      <c r="P8" s="16">
        <v>0.55932203389830504</v>
      </c>
    </row>
    <row r="9" spans="2:16" x14ac:dyDescent="0.35">
      <c r="B9" s="17" t="s">
        <v>241</v>
      </c>
      <c r="C9" s="16">
        <v>0.5</v>
      </c>
      <c r="D9" s="16">
        <v>0.32608695652173902</v>
      </c>
      <c r="E9" s="16">
        <v>0.40425531914893598</v>
      </c>
      <c r="F9" s="16">
        <v>0.51111111111111096</v>
      </c>
      <c r="G9" s="16">
        <v>0.59523809523809501</v>
      </c>
      <c r="H9" s="16"/>
      <c r="I9" s="16">
        <v>0.41304347826087001</v>
      </c>
      <c r="J9" s="16">
        <v>0.59523809523809501</v>
      </c>
      <c r="K9" s="16"/>
      <c r="L9" s="16">
        <v>0.52205882352941202</v>
      </c>
      <c r="M9" s="16">
        <v>0.4765625</v>
      </c>
      <c r="N9" s="16"/>
      <c r="O9" s="16">
        <v>0.52054794520547898</v>
      </c>
      <c r="P9" s="16">
        <v>0.47457627118644102</v>
      </c>
    </row>
    <row r="10" spans="2:16" ht="29" x14ac:dyDescent="0.35">
      <c r="B10" s="17" t="s">
        <v>242</v>
      </c>
      <c r="C10" s="16">
        <v>0.45075757575757602</v>
      </c>
      <c r="D10" s="16">
        <v>0.32608695652173902</v>
      </c>
      <c r="E10" s="16">
        <v>0.38297872340425498</v>
      </c>
      <c r="F10" s="16">
        <v>0.44444444444444398</v>
      </c>
      <c r="G10" s="16">
        <v>0.52380952380952395</v>
      </c>
      <c r="H10" s="16"/>
      <c r="I10" s="16">
        <v>0.38405797101449302</v>
      </c>
      <c r="J10" s="16">
        <v>0.52380952380952395</v>
      </c>
      <c r="K10" s="16"/>
      <c r="L10" s="16">
        <v>0.46323529411764702</v>
      </c>
      <c r="M10" s="16">
        <v>0.4375</v>
      </c>
      <c r="N10" s="16"/>
      <c r="O10" s="16">
        <v>0.45890410958904099</v>
      </c>
      <c r="P10" s="16">
        <v>0.44067796610169502</v>
      </c>
    </row>
    <row r="11" spans="2:16" ht="29" x14ac:dyDescent="0.35">
      <c r="B11" s="17" t="s">
        <v>243</v>
      </c>
      <c r="C11" s="16">
        <v>0.41666666666666702</v>
      </c>
      <c r="D11" s="16">
        <v>0.282608695652174</v>
      </c>
      <c r="E11" s="16">
        <v>0.38297872340425498</v>
      </c>
      <c r="F11" s="16">
        <v>0.422222222222222</v>
      </c>
      <c r="G11" s="16">
        <v>0.476190476190476</v>
      </c>
      <c r="H11" s="16"/>
      <c r="I11" s="16">
        <v>0.36231884057970998</v>
      </c>
      <c r="J11" s="16">
        <v>0.476190476190476</v>
      </c>
      <c r="K11" s="16"/>
      <c r="L11" s="16">
        <v>0.41911764705882398</v>
      </c>
      <c r="M11" s="16">
        <v>0.4140625</v>
      </c>
      <c r="N11" s="16"/>
      <c r="O11" s="16">
        <v>0.43835616438356201</v>
      </c>
      <c r="P11" s="16">
        <v>0.38983050847457601</v>
      </c>
    </row>
    <row r="12" spans="2:16" x14ac:dyDescent="0.35">
      <c r="B12" s="17" t="s">
        <v>244</v>
      </c>
      <c r="C12" s="16">
        <v>0.40909090909090901</v>
      </c>
      <c r="D12" s="16">
        <v>0.34782608695652201</v>
      </c>
      <c r="E12" s="16">
        <v>0.53191489361702105</v>
      </c>
      <c r="F12" s="16">
        <v>0.31111111111111101</v>
      </c>
      <c r="G12" s="16">
        <v>0.42063492063492097</v>
      </c>
      <c r="H12" s="16"/>
      <c r="I12" s="16">
        <v>0.39855072463768099</v>
      </c>
      <c r="J12" s="16">
        <v>0.42063492063492097</v>
      </c>
      <c r="K12" s="16"/>
      <c r="L12" s="16">
        <v>0.375</v>
      </c>
      <c r="M12" s="16">
        <v>0.4453125</v>
      </c>
      <c r="N12" s="16"/>
      <c r="O12" s="16">
        <v>0.37671232876712302</v>
      </c>
      <c r="P12" s="16">
        <v>0.44915254237288099</v>
      </c>
    </row>
    <row r="13" spans="2:16" ht="29" x14ac:dyDescent="0.35">
      <c r="B13" s="17" t="s">
        <v>245</v>
      </c>
      <c r="C13" s="16">
        <v>0.36742424242424199</v>
      </c>
      <c r="D13" s="16">
        <v>0.36956521739130399</v>
      </c>
      <c r="E13" s="16">
        <v>0.44680851063829802</v>
      </c>
      <c r="F13" s="16">
        <v>0.31111111111111101</v>
      </c>
      <c r="G13" s="16">
        <v>0.35714285714285698</v>
      </c>
      <c r="H13" s="16"/>
      <c r="I13" s="16">
        <v>0.376811594202899</v>
      </c>
      <c r="J13" s="16">
        <v>0.35714285714285698</v>
      </c>
      <c r="K13" s="16"/>
      <c r="L13" s="16">
        <v>0.38235294117647101</v>
      </c>
      <c r="M13" s="16">
        <v>0.3515625</v>
      </c>
      <c r="N13" s="16"/>
      <c r="O13" s="16">
        <v>0.36301369863013699</v>
      </c>
      <c r="P13" s="16">
        <v>0.37288135593220301</v>
      </c>
    </row>
    <row r="14" spans="2:16" ht="29" x14ac:dyDescent="0.35">
      <c r="B14" s="17" t="s">
        <v>246</v>
      </c>
      <c r="C14" s="16">
        <v>0.314393939393939</v>
      </c>
      <c r="D14" s="16">
        <v>0.23913043478260901</v>
      </c>
      <c r="E14" s="16">
        <v>0.38297872340425498</v>
      </c>
      <c r="F14" s="16">
        <v>0.4</v>
      </c>
      <c r="G14" s="16">
        <v>0.28571428571428598</v>
      </c>
      <c r="H14" s="16"/>
      <c r="I14" s="16">
        <v>0.34057971014492799</v>
      </c>
      <c r="J14" s="16">
        <v>0.28571428571428598</v>
      </c>
      <c r="K14" s="16"/>
      <c r="L14" s="16">
        <v>0.32352941176470601</v>
      </c>
      <c r="M14" s="16">
        <v>0.3046875</v>
      </c>
      <c r="N14" s="16"/>
      <c r="O14" s="16">
        <v>0.31506849315068503</v>
      </c>
      <c r="P14" s="16">
        <v>0.31355932203389802</v>
      </c>
    </row>
    <row r="15" spans="2:16" ht="29" x14ac:dyDescent="0.35">
      <c r="B15" s="17" t="s">
        <v>247</v>
      </c>
      <c r="C15" s="16">
        <v>0.30303030303030298</v>
      </c>
      <c r="D15" s="16">
        <v>0.217391304347826</v>
      </c>
      <c r="E15" s="16">
        <v>0.27659574468085102</v>
      </c>
      <c r="F15" s="16">
        <v>0.33333333333333298</v>
      </c>
      <c r="G15" s="16">
        <v>0.33333333333333298</v>
      </c>
      <c r="H15" s="16"/>
      <c r="I15" s="16">
        <v>0.27536231884057999</v>
      </c>
      <c r="J15" s="16">
        <v>0.33333333333333298</v>
      </c>
      <c r="K15" s="16"/>
      <c r="L15" s="16">
        <v>0.36764705882352899</v>
      </c>
      <c r="M15" s="16">
        <v>0.234375</v>
      </c>
      <c r="N15" s="16"/>
      <c r="O15" s="16">
        <v>0.301369863013699</v>
      </c>
      <c r="P15" s="16">
        <v>0.305084745762712</v>
      </c>
    </row>
    <row r="16" spans="2:16" x14ac:dyDescent="0.35">
      <c r="B16" s="17" t="s">
        <v>248</v>
      </c>
      <c r="C16" s="16">
        <v>0.29924242424242398</v>
      </c>
      <c r="D16" s="16">
        <v>0.26086956521739102</v>
      </c>
      <c r="E16" s="16">
        <v>0.340425531914894</v>
      </c>
      <c r="F16" s="16">
        <v>0.2</v>
      </c>
      <c r="G16" s="16">
        <v>0.33333333333333298</v>
      </c>
      <c r="H16" s="16"/>
      <c r="I16" s="16">
        <v>0.26811594202898598</v>
      </c>
      <c r="J16" s="16">
        <v>0.33333333333333298</v>
      </c>
      <c r="K16" s="16"/>
      <c r="L16" s="16">
        <v>0.30147058823529399</v>
      </c>
      <c r="M16" s="16">
        <v>0.296875</v>
      </c>
      <c r="N16" s="16"/>
      <c r="O16" s="16">
        <v>0.301369863013699</v>
      </c>
      <c r="P16" s="16">
        <v>0.29661016949152502</v>
      </c>
    </row>
    <row r="17" spans="2:16" ht="29" x14ac:dyDescent="0.35">
      <c r="B17" s="17" t="s">
        <v>249</v>
      </c>
      <c r="C17" s="16">
        <v>0.26136363636363602</v>
      </c>
      <c r="D17" s="16">
        <v>0.15217391304347799</v>
      </c>
      <c r="E17" s="16">
        <v>0.29787234042553201</v>
      </c>
      <c r="F17" s="16">
        <v>0.31111111111111101</v>
      </c>
      <c r="G17" s="16">
        <v>0.26984126984126999</v>
      </c>
      <c r="H17" s="16"/>
      <c r="I17" s="16">
        <v>0.25362318840579701</v>
      </c>
      <c r="J17" s="16">
        <v>0.26984126984126999</v>
      </c>
      <c r="K17" s="16"/>
      <c r="L17" s="16">
        <v>0.27205882352941202</v>
      </c>
      <c r="M17" s="16">
        <v>0.25</v>
      </c>
      <c r="N17" s="16"/>
      <c r="O17" s="16">
        <v>0.31506849315068503</v>
      </c>
      <c r="P17" s="16">
        <v>0.194915254237288</v>
      </c>
    </row>
    <row r="18" spans="2:16" ht="29" x14ac:dyDescent="0.35">
      <c r="B18" s="17" t="s">
        <v>250</v>
      </c>
      <c r="C18" s="16">
        <v>0.25757575757575801</v>
      </c>
      <c r="D18" s="16">
        <v>0.217391304347826</v>
      </c>
      <c r="E18" s="16">
        <v>0.25531914893617003</v>
      </c>
      <c r="F18" s="16">
        <v>0.266666666666667</v>
      </c>
      <c r="G18" s="16">
        <v>0.26984126984126999</v>
      </c>
      <c r="H18" s="16"/>
      <c r="I18" s="16">
        <v>0.24637681159420299</v>
      </c>
      <c r="J18" s="16">
        <v>0.26984126984126999</v>
      </c>
      <c r="K18" s="16"/>
      <c r="L18" s="16">
        <v>0.23529411764705899</v>
      </c>
      <c r="M18" s="16">
        <v>0.28125</v>
      </c>
      <c r="N18" s="16"/>
      <c r="O18" s="16">
        <v>0.232876712328767</v>
      </c>
      <c r="P18" s="16">
        <v>0.28813559322033899</v>
      </c>
    </row>
    <row r="19" spans="2:16" x14ac:dyDescent="0.35">
      <c r="B19" s="17" t="s">
        <v>77</v>
      </c>
      <c r="C19" s="16">
        <v>1.13636363636364E-2</v>
      </c>
      <c r="D19" s="16">
        <v>4.3478260869565202E-2</v>
      </c>
      <c r="E19" s="16">
        <v>0</v>
      </c>
      <c r="F19" s="16">
        <v>2.2222222222222199E-2</v>
      </c>
      <c r="G19" s="16">
        <v>0</v>
      </c>
      <c r="H19" s="16"/>
      <c r="I19" s="16">
        <v>2.1739130434782601E-2</v>
      </c>
      <c r="J19" s="16">
        <v>0</v>
      </c>
      <c r="K19" s="16"/>
      <c r="L19" s="16">
        <v>7.3529411764705899E-3</v>
      </c>
      <c r="M19" s="16">
        <v>1.5625E-2</v>
      </c>
      <c r="N19" s="16"/>
      <c r="O19" s="16">
        <v>1.3698630136986301E-2</v>
      </c>
      <c r="P19" s="16">
        <v>8.4745762711864406E-3</v>
      </c>
    </row>
    <row r="20" spans="2:16" x14ac:dyDescent="0.35">
      <c r="B20" s="17" t="s">
        <v>78</v>
      </c>
      <c r="C20" s="18">
        <v>7.5757575757575803E-3</v>
      </c>
      <c r="D20" s="18">
        <v>2.1739130434782601E-2</v>
      </c>
      <c r="E20" s="18">
        <v>0</v>
      </c>
      <c r="F20" s="18">
        <v>0</v>
      </c>
      <c r="G20" s="18">
        <v>7.9365079365079395E-3</v>
      </c>
      <c r="H20" s="18"/>
      <c r="I20" s="18">
        <v>7.2463768115942004E-3</v>
      </c>
      <c r="J20" s="18">
        <v>7.9365079365079395E-3</v>
      </c>
      <c r="K20" s="18"/>
      <c r="L20" s="18">
        <v>0</v>
      </c>
      <c r="M20" s="18">
        <v>1.5625E-2</v>
      </c>
      <c r="N20" s="18"/>
      <c r="O20" s="18">
        <v>0</v>
      </c>
      <c r="P20" s="18">
        <v>1.6949152542372899E-2</v>
      </c>
    </row>
    <row r="21" spans="2:16" x14ac:dyDescent="0.35">
      <c r="B21" s="15"/>
    </row>
    <row r="22" spans="2:16" x14ac:dyDescent="0.35">
      <c r="B22" t="s">
        <v>36</v>
      </c>
    </row>
    <row r="23" spans="2:16" x14ac:dyDescent="0.35">
      <c r="B23" t="s">
        <v>37</v>
      </c>
    </row>
    <row r="25" spans="2:16" x14ac:dyDescent="0.35">
      <c r="B2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P3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269</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252</v>
      </c>
      <c r="C8" s="16">
        <v>0.41287878787878801</v>
      </c>
      <c r="D8" s="16">
        <v>0.26086956521739102</v>
      </c>
      <c r="E8" s="16">
        <v>0.46808510638297901</v>
      </c>
      <c r="F8" s="16">
        <v>0.37777777777777799</v>
      </c>
      <c r="G8" s="16">
        <v>0.46031746031746001</v>
      </c>
      <c r="H8" s="16"/>
      <c r="I8" s="16">
        <v>0.36956521739130399</v>
      </c>
      <c r="J8" s="16">
        <v>0.46031746031746001</v>
      </c>
      <c r="K8" s="16"/>
      <c r="L8" s="16">
        <v>0.46323529411764702</v>
      </c>
      <c r="M8" s="16">
        <v>0.359375</v>
      </c>
      <c r="N8" s="16"/>
      <c r="O8" s="16">
        <v>0.41095890410958902</v>
      </c>
      <c r="P8" s="16">
        <v>0.41525423728813599</v>
      </c>
    </row>
    <row r="9" spans="2:16" ht="29" x14ac:dyDescent="0.35">
      <c r="B9" s="17" t="s">
        <v>253</v>
      </c>
      <c r="C9" s="16">
        <v>0.36742424242424199</v>
      </c>
      <c r="D9" s="16">
        <v>0.23913043478260901</v>
      </c>
      <c r="E9" s="16">
        <v>0.319148936170213</v>
      </c>
      <c r="F9" s="16">
        <v>0.37777777777777799</v>
      </c>
      <c r="G9" s="16">
        <v>0.42857142857142899</v>
      </c>
      <c r="H9" s="16"/>
      <c r="I9" s="16">
        <v>0.311594202898551</v>
      </c>
      <c r="J9" s="16">
        <v>0.42857142857142899</v>
      </c>
      <c r="K9" s="16"/>
      <c r="L9" s="16">
        <v>0.38235294117647101</v>
      </c>
      <c r="M9" s="16">
        <v>0.3515625</v>
      </c>
      <c r="N9" s="16"/>
      <c r="O9" s="16">
        <v>0.34246575342465801</v>
      </c>
      <c r="P9" s="16">
        <v>0.39830508474576298</v>
      </c>
    </row>
    <row r="10" spans="2:16" ht="29" x14ac:dyDescent="0.35">
      <c r="B10" s="17" t="s">
        <v>254</v>
      </c>
      <c r="C10" s="16">
        <v>0.33712121212121199</v>
      </c>
      <c r="D10" s="16">
        <v>0.173913043478261</v>
      </c>
      <c r="E10" s="16">
        <v>0.29787234042553201</v>
      </c>
      <c r="F10" s="16">
        <v>0.422222222222222</v>
      </c>
      <c r="G10" s="16">
        <v>0.38095238095238099</v>
      </c>
      <c r="H10" s="16"/>
      <c r="I10" s="16">
        <v>0.29710144927536197</v>
      </c>
      <c r="J10" s="16">
        <v>0.38095238095238099</v>
      </c>
      <c r="K10" s="16"/>
      <c r="L10" s="16">
        <v>0.35294117647058798</v>
      </c>
      <c r="M10" s="16">
        <v>0.3203125</v>
      </c>
      <c r="N10" s="16"/>
      <c r="O10" s="16">
        <v>0.29452054794520499</v>
      </c>
      <c r="P10" s="16">
        <v>0.38983050847457601</v>
      </c>
    </row>
    <row r="11" spans="2:16" x14ac:dyDescent="0.35">
      <c r="B11" s="17" t="s">
        <v>255</v>
      </c>
      <c r="C11" s="16">
        <v>0.31818181818181801</v>
      </c>
      <c r="D11" s="16">
        <v>0.282608695652174</v>
      </c>
      <c r="E11" s="16">
        <v>0.29787234042553201</v>
      </c>
      <c r="F11" s="16">
        <v>0.31111111111111101</v>
      </c>
      <c r="G11" s="16">
        <v>0.341269841269841</v>
      </c>
      <c r="H11" s="16"/>
      <c r="I11" s="16">
        <v>0.29710144927536197</v>
      </c>
      <c r="J11" s="16">
        <v>0.341269841269841</v>
      </c>
      <c r="K11" s="16"/>
      <c r="L11" s="16">
        <v>0.375</v>
      </c>
      <c r="M11" s="16">
        <v>0.2578125</v>
      </c>
      <c r="N11" s="16"/>
      <c r="O11" s="16">
        <v>0.29452054794520499</v>
      </c>
      <c r="P11" s="16">
        <v>0.34745762711864397</v>
      </c>
    </row>
    <row r="12" spans="2:16" ht="29" x14ac:dyDescent="0.35">
      <c r="B12" s="17" t="s">
        <v>256</v>
      </c>
      <c r="C12" s="16">
        <v>0.28787878787878801</v>
      </c>
      <c r="D12" s="16">
        <v>0.30434782608695699</v>
      </c>
      <c r="E12" s="16">
        <v>0.29787234042553201</v>
      </c>
      <c r="F12" s="16">
        <v>0.2</v>
      </c>
      <c r="G12" s="16">
        <v>0.30952380952380998</v>
      </c>
      <c r="H12" s="16"/>
      <c r="I12" s="16">
        <v>0.26811594202898598</v>
      </c>
      <c r="J12" s="16">
        <v>0.30952380952380998</v>
      </c>
      <c r="K12" s="16"/>
      <c r="L12" s="16">
        <v>0.25</v>
      </c>
      <c r="M12" s="16">
        <v>0.328125</v>
      </c>
      <c r="N12" s="16"/>
      <c r="O12" s="16">
        <v>0.29452054794520499</v>
      </c>
      <c r="P12" s="16">
        <v>0.27966101694915302</v>
      </c>
    </row>
    <row r="13" spans="2:16" ht="29" x14ac:dyDescent="0.35">
      <c r="B13" s="17" t="s">
        <v>257</v>
      </c>
      <c r="C13" s="16">
        <v>0.27651515151515099</v>
      </c>
      <c r="D13" s="16">
        <v>0.30434782608695699</v>
      </c>
      <c r="E13" s="16">
        <v>0.29787234042553201</v>
      </c>
      <c r="F13" s="16">
        <v>0.22222222222222199</v>
      </c>
      <c r="G13" s="16">
        <v>0.27777777777777801</v>
      </c>
      <c r="H13" s="16"/>
      <c r="I13" s="16">
        <v>0.27536231884057999</v>
      </c>
      <c r="J13" s="16">
        <v>0.27777777777777801</v>
      </c>
      <c r="K13" s="16"/>
      <c r="L13" s="16">
        <v>0.27941176470588203</v>
      </c>
      <c r="M13" s="16">
        <v>0.2734375</v>
      </c>
      <c r="N13" s="16"/>
      <c r="O13" s="16">
        <v>0.28082191780821902</v>
      </c>
      <c r="P13" s="16">
        <v>0.27118644067796599</v>
      </c>
    </row>
    <row r="14" spans="2:16" ht="29" x14ac:dyDescent="0.35">
      <c r="B14" s="17" t="s">
        <v>258</v>
      </c>
      <c r="C14" s="16">
        <v>0.26136363636363602</v>
      </c>
      <c r="D14" s="16">
        <v>0.34782608695652201</v>
      </c>
      <c r="E14" s="16">
        <v>0.23404255319148901</v>
      </c>
      <c r="F14" s="16">
        <v>0.2</v>
      </c>
      <c r="G14" s="16">
        <v>0.26190476190476197</v>
      </c>
      <c r="H14" s="16"/>
      <c r="I14" s="16">
        <v>0.26086956521739102</v>
      </c>
      <c r="J14" s="16">
        <v>0.26190476190476197</v>
      </c>
      <c r="K14" s="16"/>
      <c r="L14" s="16">
        <v>0.23529411764705899</v>
      </c>
      <c r="M14" s="16">
        <v>0.2890625</v>
      </c>
      <c r="N14" s="16"/>
      <c r="O14" s="16">
        <v>0.25342465753424698</v>
      </c>
      <c r="P14" s="16">
        <v>0.27118644067796599</v>
      </c>
    </row>
    <row r="15" spans="2:16" ht="29" x14ac:dyDescent="0.35">
      <c r="B15" s="17" t="s">
        <v>259</v>
      </c>
      <c r="C15" s="16">
        <v>0.22727272727272699</v>
      </c>
      <c r="D15" s="16">
        <v>0.282608695652174</v>
      </c>
      <c r="E15" s="16">
        <v>0.27659574468085102</v>
      </c>
      <c r="F15" s="16">
        <v>0.22222222222222199</v>
      </c>
      <c r="G15" s="16">
        <v>0.19047619047618999</v>
      </c>
      <c r="H15" s="16"/>
      <c r="I15" s="16">
        <v>0.26086956521739102</v>
      </c>
      <c r="J15" s="16">
        <v>0.19047619047618999</v>
      </c>
      <c r="K15" s="16"/>
      <c r="L15" s="16">
        <v>0.183823529411765</v>
      </c>
      <c r="M15" s="16">
        <v>0.2734375</v>
      </c>
      <c r="N15" s="16"/>
      <c r="O15" s="16">
        <v>0.20547945205479501</v>
      </c>
      <c r="P15" s="16">
        <v>0.25423728813559299</v>
      </c>
    </row>
    <row r="16" spans="2:16" ht="29" x14ac:dyDescent="0.35">
      <c r="B16" s="17" t="s">
        <v>260</v>
      </c>
      <c r="C16" s="16">
        <v>0.22348484848484801</v>
      </c>
      <c r="D16" s="16">
        <v>0.13043478260869601</v>
      </c>
      <c r="E16" s="16">
        <v>0.27659574468085102</v>
      </c>
      <c r="F16" s="16">
        <v>0.24444444444444399</v>
      </c>
      <c r="G16" s="16">
        <v>0.23015873015873001</v>
      </c>
      <c r="H16" s="16"/>
      <c r="I16" s="16">
        <v>0.217391304347826</v>
      </c>
      <c r="J16" s="16">
        <v>0.23015873015873001</v>
      </c>
      <c r="K16" s="16"/>
      <c r="L16" s="16">
        <v>0.213235294117647</v>
      </c>
      <c r="M16" s="16">
        <v>0.234375</v>
      </c>
      <c r="N16" s="16"/>
      <c r="O16" s="16">
        <v>0.198630136986301</v>
      </c>
      <c r="P16" s="16">
        <v>0.25423728813559299</v>
      </c>
    </row>
    <row r="17" spans="2:16" ht="58" x14ac:dyDescent="0.35">
      <c r="B17" s="17" t="s">
        <v>261</v>
      </c>
      <c r="C17" s="16">
        <v>0.21212121212121199</v>
      </c>
      <c r="D17" s="16">
        <v>0.19565217391304299</v>
      </c>
      <c r="E17" s="16">
        <v>0.340425531914894</v>
      </c>
      <c r="F17" s="16">
        <v>0.17777777777777801</v>
      </c>
      <c r="G17" s="16">
        <v>0.182539682539683</v>
      </c>
      <c r="H17" s="16"/>
      <c r="I17" s="16">
        <v>0.23913043478260901</v>
      </c>
      <c r="J17" s="16">
        <v>0.182539682539683</v>
      </c>
      <c r="K17" s="16"/>
      <c r="L17" s="16">
        <v>0.213235294117647</v>
      </c>
      <c r="M17" s="16">
        <v>0.2109375</v>
      </c>
      <c r="N17" s="16"/>
      <c r="O17" s="16">
        <v>0.23972602739726001</v>
      </c>
      <c r="P17" s="16">
        <v>0.177966101694915</v>
      </c>
    </row>
    <row r="18" spans="2:16" x14ac:dyDescent="0.35">
      <c r="B18" s="17" t="s">
        <v>262</v>
      </c>
      <c r="C18" s="16">
        <v>0.19696969696969699</v>
      </c>
      <c r="D18" s="16">
        <v>0.13043478260869601</v>
      </c>
      <c r="E18" s="16">
        <v>6.3829787234042507E-2</v>
      </c>
      <c r="F18" s="16">
        <v>0.266666666666667</v>
      </c>
      <c r="G18" s="16">
        <v>0.24603174603174599</v>
      </c>
      <c r="H18" s="16"/>
      <c r="I18" s="16">
        <v>0.15217391304347799</v>
      </c>
      <c r="J18" s="16">
        <v>0.24603174603174599</v>
      </c>
      <c r="K18" s="16"/>
      <c r="L18" s="16">
        <v>0.161764705882353</v>
      </c>
      <c r="M18" s="16">
        <v>0.234375</v>
      </c>
      <c r="N18" s="16"/>
      <c r="O18" s="16">
        <v>0.219178082191781</v>
      </c>
      <c r="P18" s="16">
        <v>0.169491525423729</v>
      </c>
    </row>
    <row r="19" spans="2:16" ht="29" x14ac:dyDescent="0.35">
      <c r="B19" s="17" t="s">
        <v>263</v>
      </c>
      <c r="C19" s="16">
        <v>0.18181818181818199</v>
      </c>
      <c r="D19" s="16">
        <v>0.26086956521739102</v>
      </c>
      <c r="E19" s="16">
        <v>0.27659574468085102</v>
      </c>
      <c r="F19" s="16">
        <v>0.11111111111111099</v>
      </c>
      <c r="G19" s="16">
        <v>0.14285714285714299</v>
      </c>
      <c r="H19" s="16"/>
      <c r="I19" s="16">
        <v>0.217391304347826</v>
      </c>
      <c r="J19" s="16">
        <v>0.14285714285714299</v>
      </c>
      <c r="K19" s="16"/>
      <c r="L19" s="16">
        <v>0.16911764705882401</v>
      </c>
      <c r="M19" s="16">
        <v>0.1953125</v>
      </c>
      <c r="N19" s="16"/>
      <c r="O19" s="16">
        <v>0.219178082191781</v>
      </c>
      <c r="P19" s="16">
        <v>0.13559322033898299</v>
      </c>
    </row>
    <row r="20" spans="2:16" ht="29" x14ac:dyDescent="0.35">
      <c r="B20" s="17" t="s">
        <v>264</v>
      </c>
      <c r="C20" s="16">
        <v>0.15909090909090901</v>
      </c>
      <c r="D20" s="16">
        <v>0.15217391304347799</v>
      </c>
      <c r="E20" s="16">
        <v>0.19148936170212799</v>
      </c>
      <c r="F20" s="16">
        <v>0.155555555555556</v>
      </c>
      <c r="G20" s="16">
        <v>0.15079365079365101</v>
      </c>
      <c r="H20" s="16"/>
      <c r="I20" s="16">
        <v>0.16666666666666699</v>
      </c>
      <c r="J20" s="16">
        <v>0.15079365079365101</v>
      </c>
      <c r="K20" s="16"/>
      <c r="L20" s="16">
        <v>0.154411764705882</v>
      </c>
      <c r="M20" s="16">
        <v>0.1640625</v>
      </c>
      <c r="N20" s="16"/>
      <c r="O20" s="16">
        <v>0.150684931506849</v>
      </c>
      <c r="P20" s="16">
        <v>0.169491525423729</v>
      </c>
    </row>
    <row r="21" spans="2:16" ht="43.5" x14ac:dyDescent="0.35">
      <c r="B21" s="17" t="s">
        <v>265</v>
      </c>
      <c r="C21" s="16">
        <v>0.15530303030303</v>
      </c>
      <c r="D21" s="16">
        <v>8.6956521739130405E-2</v>
      </c>
      <c r="E21" s="16">
        <v>0.19148936170212799</v>
      </c>
      <c r="F21" s="16">
        <v>0.155555555555556</v>
      </c>
      <c r="G21" s="16">
        <v>0.16666666666666699</v>
      </c>
      <c r="H21" s="16"/>
      <c r="I21" s="16">
        <v>0.14492753623188401</v>
      </c>
      <c r="J21" s="16">
        <v>0.16666666666666699</v>
      </c>
      <c r="K21" s="16"/>
      <c r="L21" s="16">
        <v>0.161764705882353</v>
      </c>
      <c r="M21" s="16">
        <v>0.1484375</v>
      </c>
      <c r="N21" s="16"/>
      <c r="O21" s="16">
        <v>0.17123287671232901</v>
      </c>
      <c r="P21" s="16">
        <v>0.13559322033898299</v>
      </c>
    </row>
    <row r="22" spans="2:16" ht="29" x14ac:dyDescent="0.35">
      <c r="B22" s="17" t="s">
        <v>266</v>
      </c>
      <c r="C22" s="16">
        <v>0.11363636363636399</v>
      </c>
      <c r="D22" s="16">
        <v>8.6956521739130405E-2</v>
      </c>
      <c r="E22" s="16">
        <v>0.10638297872340401</v>
      </c>
      <c r="F22" s="16">
        <v>0.11111111111111099</v>
      </c>
      <c r="G22" s="16">
        <v>0.126984126984127</v>
      </c>
      <c r="H22" s="16"/>
      <c r="I22" s="16">
        <v>0.101449275362319</v>
      </c>
      <c r="J22" s="16">
        <v>0.126984126984127</v>
      </c>
      <c r="K22" s="16"/>
      <c r="L22" s="16">
        <v>0.110294117647059</v>
      </c>
      <c r="M22" s="16">
        <v>0.1171875</v>
      </c>
      <c r="N22" s="16"/>
      <c r="O22" s="16">
        <v>0.13698630136986301</v>
      </c>
      <c r="P22" s="16">
        <v>8.4745762711864403E-2</v>
      </c>
    </row>
    <row r="23" spans="2:16" ht="29" x14ac:dyDescent="0.35">
      <c r="B23" s="17" t="s">
        <v>267</v>
      </c>
      <c r="C23" s="16">
        <v>8.3333333333333301E-2</v>
      </c>
      <c r="D23" s="16">
        <v>0.108695652173913</v>
      </c>
      <c r="E23" s="16">
        <v>6.3829787234042507E-2</v>
      </c>
      <c r="F23" s="16">
        <v>0.155555555555556</v>
      </c>
      <c r="G23" s="16">
        <v>5.5555555555555601E-2</v>
      </c>
      <c r="H23" s="16"/>
      <c r="I23" s="16">
        <v>0.108695652173913</v>
      </c>
      <c r="J23" s="16">
        <v>5.5555555555555601E-2</v>
      </c>
      <c r="K23" s="16"/>
      <c r="L23" s="16">
        <v>7.3529411764705899E-2</v>
      </c>
      <c r="M23" s="16">
        <v>9.375E-2</v>
      </c>
      <c r="N23" s="16"/>
      <c r="O23" s="16">
        <v>8.9041095890410996E-2</v>
      </c>
      <c r="P23" s="16">
        <v>7.6271186440677999E-2</v>
      </c>
    </row>
    <row r="24" spans="2:16" ht="43.5" x14ac:dyDescent="0.35">
      <c r="B24" s="17" t="s">
        <v>268</v>
      </c>
      <c r="C24" s="16">
        <v>2.27272727272727E-2</v>
      </c>
      <c r="D24" s="16">
        <v>4.3478260869565202E-2</v>
      </c>
      <c r="E24" s="16">
        <v>2.1276595744680899E-2</v>
      </c>
      <c r="F24" s="16">
        <v>2.2222222222222199E-2</v>
      </c>
      <c r="G24" s="16">
        <v>1.58730158730159E-2</v>
      </c>
      <c r="H24" s="16"/>
      <c r="I24" s="16">
        <v>2.8985507246376802E-2</v>
      </c>
      <c r="J24" s="16">
        <v>1.58730158730159E-2</v>
      </c>
      <c r="K24" s="16"/>
      <c r="L24" s="16">
        <v>2.2058823529411801E-2</v>
      </c>
      <c r="M24" s="16">
        <v>2.34375E-2</v>
      </c>
      <c r="N24" s="16"/>
      <c r="O24" s="16">
        <v>1.3698630136986301E-2</v>
      </c>
      <c r="P24" s="16">
        <v>3.3898305084745797E-2</v>
      </c>
    </row>
    <row r="25" spans="2:16" x14ac:dyDescent="0.35">
      <c r="B25" s="17" t="s">
        <v>77</v>
      </c>
      <c r="C25" s="16">
        <v>1.13636363636364E-2</v>
      </c>
      <c r="D25" s="16">
        <v>4.3478260869565202E-2</v>
      </c>
      <c r="E25" s="16">
        <v>0</v>
      </c>
      <c r="F25" s="16">
        <v>2.2222222222222199E-2</v>
      </c>
      <c r="G25" s="16">
        <v>0</v>
      </c>
      <c r="H25" s="16"/>
      <c r="I25" s="16">
        <v>2.1739130434782601E-2</v>
      </c>
      <c r="J25" s="16">
        <v>0</v>
      </c>
      <c r="K25" s="16"/>
      <c r="L25" s="16">
        <v>7.3529411764705899E-3</v>
      </c>
      <c r="M25" s="16">
        <v>1.5625E-2</v>
      </c>
      <c r="N25" s="16"/>
      <c r="O25" s="16">
        <v>1.3698630136986301E-2</v>
      </c>
      <c r="P25" s="16">
        <v>8.4745762711864406E-3</v>
      </c>
    </row>
    <row r="26" spans="2:16" x14ac:dyDescent="0.35">
      <c r="B26" s="17" t="s">
        <v>78</v>
      </c>
      <c r="C26" s="18">
        <v>1.13636363636364E-2</v>
      </c>
      <c r="D26" s="18">
        <v>2.1739130434782601E-2</v>
      </c>
      <c r="E26" s="18">
        <v>0</v>
      </c>
      <c r="F26" s="18">
        <v>2.2222222222222199E-2</v>
      </c>
      <c r="G26" s="18">
        <v>7.9365079365079395E-3</v>
      </c>
      <c r="H26" s="18"/>
      <c r="I26" s="18">
        <v>1.4492753623188401E-2</v>
      </c>
      <c r="J26" s="18">
        <v>7.9365079365079395E-3</v>
      </c>
      <c r="K26" s="18"/>
      <c r="L26" s="18">
        <v>0</v>
      </c>
      <c r="M26" s="18">
        <v>2.34375E-2</v>
      </c>
      <c r="N26" s="18"/>
      <c r="O26" s="18">
        <v>6.8493150684931503E-3</v>
      </c>
      <c r="P26" s="18">
        <v>1.6949152542372899E-2</v>
      </c>
    </row>
    <row r="27" spans="2:16" x14ac:dyDescent="0.35">
      <c r="B27" s="15"/>
    </row>
    <row r="28" spans="2:16" x14ac:dyDescent="0.35">
      <c r="B28" t="s">
        <v>36</v>
      </c>
    </row>
    <row r="29" spans="2:16" x14ac:dyDescent="0.35">
      <c r="B29" t="s">
        <v>37</v>
      </c>
    </row>
    <row r="31" spans="2:16" x14ac:dyDescent="0.35">
      <c r="B3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P31"/>
  <sheetViews>
    <sheetView showGridLines="0" workbookViewId="0">
      <pane xSplit="2" topLeftCell="C1" activePane="topRight" state="frozen"/>
      <selection pane="topRight" activeCell="D2" sqref="D2:N2"/>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270</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255</v>
      </c>
      <c r="C8" s="16">
        <v>0.29166666666666702</v>
      </c>
      <c r="D8" s="16">
        <v>0.19565217391304299</v>
      </c>
      <c r="E8" s="16">
        <v>0.25531914893617003</v>
      </c>
      <c r="F8" s="16">
        <v>0.2</v>
      </c>
      <c r="G8" s="16">
        <v>0.37301587301587302</v>
      </c>
      <c r="H8" s="16"/>
      <c r="I8" s="16">
        <v>0.217391304347826</v>
      </c>
      <c r="J8" s="16">
        <v>0.37301587301587302</v>
      </c>
      <c r="K8" s="16"/>
      <c r="L8" s="16">
        <v>0.32352941176470601</v>
      </c>
      <c r="M8" s="16">
        <v>0.2578125</v>
      </c>
      <c r="N8" s="16"/>
      <c r="O8" s="16">
        <v>0.25342465753424698</v>
      </c>
      <c r="P8" s="16">
        <v>0.338983050847458</v>
      </c>
    </row>
    <row r="9" spans="2:16" x14ac:dyDescent="0.35">
      <c r="B9" s="17" t="s">
        <v>252</v>
      </c>
      <c r="C9" s="16">
        <v>0.27651515151515099</v>
      </c>
      <c r="D9" s="16">
        <v>0.30434782608695699</v>
      </c>
      <c r="E9" s="16">
        <v>0.29787234042553201</v>
      </c>
      <c r="F9" s="16">
        <v>0.2</v>
      </c>
      <c r="G9" s="16">
        <v>0.28571428571428598</v>
      </c>
      <c r="H9" s="16"/>
      <c r="I9" s="16">
        <v>0.26811594202898598</v>
      </c>
      <c r="J9" s="16">
        <v>0.28571428571428598</v>
      </c>
      <c r="K9" s="16"/>
      <c r="L9" s="16">
        <v>0.23529411764705899</v>
      </c>
      <c r="M9" s="16">
        <v>0.3203125</v>
      </c>
      <c r="N9" s="16"/>
      <c r="O9" s="16">
        <v>0.24657534246575299</v>
      </c>
      <c r="P9" s="16">
        <v>0.31355932203389802</v>
      </c>
    </row>
    <row r="10" spans="2:16" ht="29" x14ac:dyDescent="0.35">
      <c r="B10" s="17" t="s">
        <v>253</v>
      </c>
      <c r="C10" s="16">
        <v>0.21590909090909099</v>
      </c>
      <c r="D10" s="16">
        <v>0.173913043478261</v>
      </c>
      <c r="E10" s="16">
        <v>0.14893617021276601</v>
      </c>
      <c r="F10" s="16">
        <v>0.266666666666667</v>
      </c>
      <c r="G10" s="16">
        <v>0.238095238095238</v>
      </c>
      <c r="H10" s="16"/>
      <c r="I10" s="16">
        <v>0.19565217391304299</v>
      </c>
      <c r="J10" s="16">
        <v>0.238095238095238</v>
      </c>
      <c r="K10" s="16"/>
      <c r="L10" s="16">
        <v>0.24264705882352899</v>
      </c>
      <c r="M10" s="16">
        <v>0.1875</v>
      </c>
      <c r="N10" s="16"/>
      <c r="O10" s="16">
        <v>0.23972602739726001</v>
      </c>
      <c r="P10" s="16">
        <v>0.186440677966102</v>
      </c>
    </row>
    <row r="11" spans="2:16" ht="29" x14ac:dyDescent="0.35">
      <c r="B11" s="17" t="s">
        <v>254</v>
      </c>
      <c r="C11" s="16">
        <v>0.21212121212121199</v>
      </c>
      <c r="D11" s="16">
        <v>0.13043478260869601</v>
      </c>
      <c r="E11" s="16">
        <v>0.21276595744680901</v>
      </c>
      <c r="F11" s="16">
        <v>0.266666666666667</v>
      </c>
      <c r="G11" s="16">
        <v>0.22222222222222199</v>
      </c>
      <c r="H11" s="16"/>
      <c r="I11" s="16">
        <v>0.202898550724638</v>
      </c>
      <c r="J11" s="16">
        <v>0.22222222222222199</v>
      </c>
      <c r="K11" s="16"/>
      <c r="L11" s="16">
        <v>0.220588235294118</v>
      </c>
      <c r="M11" s="16">
        <v>0.203125</v>
      </c>
      <c r="N11" s="16"/>
      <c r="O11" s="16">
        <v>0.23972602739726001</v>
      </c>
      <c r="P11" s="16">
        <v>0.177966101694915</v>
      </c>
    </row>
    <row r="12" spans="2:16" ht="29" x14ac:dyDescent="0.35">
      <c r="B12" s="17" t="s">
        <v>260</v>
      </c>
      <c r="C12" s="16">
        <v>0.18181818181818199</v>
      </c>
      <c r="D12" s="16">
        <v>0.13043478260869601</v>
      </c>
      <c r="E12" s="16">
        <v>0.19148936170212799</v>
      </c>
      <c r="F12" s="16">
        <v>0.155555555555556</v>
      </c>
      <c r="G12" s="16">
        <v>0.206349206349206</v>
      </c>
      <c r="H12" s="16"/>
      <c r="I12" s="16">
        <v>0.15942028985507201</v>
      </c>
      <c r="J12" s="16">
        <v>0.206349206349206</v>
      </c>
      <c r="K12" s="16"/>
      <c r="L12" s="16">
        <v>0.19852941176470601</v>
      </c>
      <c r="M12" s="16">
        <v>0.1640625</v>
      </c>
      <c r="N12" s="16"/>
      <c r="O12" s="16">
        <v>0.17808219178082199</v>
      </c>
      <c r="P12" s="16">
        <v>0.186440677966102</v>
      </c>
    </row>
    <row r="13" spans="2:16" ht="58" x14ac:dyDescent="0.35">
      <c r="B13" s="17" t="s">
        <v>261</v>
      </c>
      <c r="C13" s="16">
        <v>0.16666666666666699</v>
      </c>
      <c r="D13" s="16">
        <v>0.19565217391304299</v>
      </c>
      <c r="E13" s="16">
        <v>0.14893617021276601</v>
      </c>
      <c r="F13" s="16">
        <v>0.155555555555556</v>
      </c>
      <c r="G13" s="16">
        <v>0.16666666666666699</v>
      </c>
      <c r="H13" s="16"/>
      <c r="I13" s="16">
        <v>0.16666666666666699</v>
      </c>
      <c r="J13" s="16">
        <v>0.16666666666666699</v>
      </c>
      <c r="K13" s="16"/>
      <c r="L13" s="16">
        <v>0.13970588235294101</v>
      </c>
      <c r="M13" s="16">
        <v>0.1953125</v>
      </c>
      <c r="N13" s="16"/>
      <c r="O13" s="16">
        <v>0.20547945205479501</v>
      </c>
      <c r="P13" s="16">
        <v>0.11864406779661001</v>
      </c>
    </row>
    <row r="14" spans="2:16" ht="29" x14ac:dyDescent="0.35">
      <c r="B14" s="17" t="s">
        <v>257</v>
      </c>
      <c r="C14" s="16">
        <v>0.15151515151515199</v>
      </c>
      <c r="D14" s="16">
        <v>0.15217391304347799</v>
      </c>
      <c r="E14" s="16">
        <v>0.170212765957447</v>
      </c>
      <c r="F14" s="16">
        <v>0.11111111111111099</v>
      </c>
      <c r="G14" s="16">
        <v>0.158730158730159</v>
      </c>
      <c r="H14" s="16"/>
      <c r="I14" s="16">
        <v>0.14492753623188401</v>
      </c>
      <c r="J14" s="16">
        <v>0.158730158730159</v>
      </c>
      <c r="K14" s="16"/>
      <c r="L14" s="16">
        <v>0.16911764705882401</v>
      </c>
      <c r="M14" s="16">
        <v>0.1328125</v>
      </c>
      <c r="N14" s="16"/>
      <c r="O14" s="16">
        <v>0.123287671232877</v>
      </c>
      <c r="P14" s="16">
        <v>0.186440677966102</v>
      </c>
    </row>
    <row r="15" spans="2:16" ht="29" x14ac:dyDescent="0.35">
      <c r="B15" s="17" t="s">
        <v>259</v>
      </c>
      <c r="C15" s="16">
        <v>0.15151515151515199</v>
      </c>
      <c r="D15" s="16">
        <v>0.19565217391304299</v>
      </c>
      <c r="E15" s="16">
        <v>0.170212765957447</v>
      </c>
      <c r="F15" s="16">
        <v>0.155555555555556</v>
      </c>
      <c r="G15" s="16">
        <v>0.126984126984127</v>
      </c>
      <c r="H15" s="16"/>
      <c r="I15" s="16">
        <v>0.173913043478261</v>
      </c>
      <c r="J15" s="16">
        <v>0.126984126984127</v>
      </c>
      <c r="K15" s="16"/>
      <c r="L15" s="16">
        <v>0.154411764705882</v>
      </c>
      <c r="M15" s="16">
        <v>0.1484375</v>
      </c>
      <c r="N15" s="16"/>
      <c r="O15" s="16">
        <v>0.123287671232877</v>
      </c>
      <c r="P15" s="16">
        <v>0.186440677966102</v>
      </c>
    </row>
    <row r="16" spans="2:16" ht="29" x14ac:dyDescent="0.35">
      <c r="B16" s="17" t="s">
        <v>256</v>
      </c>
      <c r="C16" s="16">
        <v>0.14772727272727301</v>
      </c>
      <c r="D16" s="16">
        <v>0.15217391304347799</v>
      </c>
      <c r="E16" s="16">
        <v>4.2553191489361701E-2</v>
      </c>
      <c r="F16" s="16">
        <v>0.133333333333333</v>
      </c>
      <c r="G16" s="16">
        <v>0.19047619047618999</v>
      </c>
      <c r="H16" s="16"/>
      <c r="I16" s="16">
        <v>0.108695652173913</v>
      </c>
      <c r="J16" s="16">
        <v>0.19047619047618999</v>
      </c>
      <c r="K16" s="16"/>
      <c r="L16" s="16">
        <v>0.154411764705882</v>
      </c>
      <c r="M16" s="16">
        <v>0.140625</v>
      </c>
      <c r="N16" s="16"/>
      <c r="O16" s="16">
        <v>0.14383561643835599</v>
      </c>
      <c r="P16" s="16">
        <v>0.152542372881356</v>
      </c>
    </row>
    <row r="17" spans="2:16" x14ac:dyDescent="0.35">
      <c r="B17" s="17" t="s">
        <v>262</v>
      </c>
      <c r="C17" s="16">
        <v>0.14393939393939401</v>
      </c>
      <c r="D17" s="16">
        <v>8.6956521739130405E-2</v>
      </c>
      <c r="E17" s="16">
        <v>8.5106382978723402E-2</v>
      </c>
      <c r="F17" s="16">
        <v>0.155555555555556</v>
      </c>
      <c r="G17" s="16">
        <v>0.182539682539683</v>
      </c>
      <c r="H17" s="16"/>
      <c r="I17" s="16">
        <v>0.108695652173913</v>
      </c>
      <c r="J17" s="16">
        <v>0.182539682539683</v>
      </c>
      <c r="K17" s="16"/>
      <c r="L17" s="16">
        <v>0.11764705882352899</v>
      </c>
      <c r="M17" s="16">
        <v>0.171875</v>
      </c>
      <c r="N17" s="16"/>
      <c r="O17" s="16">
        <v>0.15753424657534201</v>
      </c>
      <c r="P17" s="16">
        <v>0.12711864406779699</v>
      </c>
    </row>
    <row r="18" spans="2:16" ht="29" x14ac:dyDescent="0.35">
      <c r="B18" s="17" t="s">
        <v>258</v>
      </c>
      <c r="C18" s="16">
        <v>0.13636363636363599</v>
      </c>
      <c r="D18" s="16">
        <v>0.19565217391304299</v>
      </c>
      <c r="E18" s="16">
        <v>0.10638297872340401</v>
      </c>
      <c r="F18" s="16">
        <v>0.133333333333333</v>
      </c>
      <c r="G18" s="16">
        <v>0.126984126984127</v>
      </c>
      <c r="H18" s="16"/>
      <c r="I18" s="16">
        <v>0.14492753623188401</v>
      </c>
      <c r="J18" s="16">
        <v>0.126984126984127</v>
      </c>
      <c r="K18" s="16"/>
      <c r="L18" s="16">
        <v>9.5588235294117599E-2</v>
      </c>
      <c r="M18" s="16">
        <v>0.1796875</v>
      </c>
      <c r="N18" s="16"/>
      <c r="O18" s="16">
        <v>0.10958904109589</v>
      </c>
      <c r="P18" s="16">
        <v>0.169491525423729</v>
      </c>
    </row>
    <row r="19" spans="2:16" ht="43.5" x14ac:dyDescent="0.35">
      <c r="B19" s="17" t="s">
        <v>265</v>
      </c>
      <c r="C19" s="16">
        <v>0.125</v>
      </c>
      <c r="D19" s="16">
        <v>2.1739130434782601E-2</v>
      </c>
      <c r="E19" s="16">
        <v>0.19148936170212799</v>
      </c>
      <c r="F19" s="16">
        <v>0.133333333333333</v>
      </c>
      <c r="G19" s="16">
        <v>0.134920634920635</v>
      </c>
      <c r="H19" s="16"/>
      <c r="I19" s="16">
        <v>0.115942028985507</v>
      </c>
      <c r="J19" s="16">
        <v>0.134920634920635</v>
      </c>
      <c r="K19" s="16"/>
      <c r="L19" s="16">
        <v>0.154411764705882</v>
      </c>
      <c r="M19" s="16">
        <v>9.375E-2</v>
      </c>
      <c r="N19" s="16"/>
      <c r="O19" s="16">
        <v>0.116438356164384</v>
      </c>
      <c r="P19" s="16">
        <v>0.13559322033898299</v>
      </c>
    </row>
    <row r="20" spans="2:16" ht="29" x14ac:dyDescent="0.35">
      <c r="B20" s="17" t="s">
        <v>263</v>
      </c>
      <c r="C20" s="16">
        <v>0.11363636363636399</v>
      </c>
      <c r="D20" s="16">
        <v>0.15217391304347799</v>
      </c>
      <c r="E20" s="16">
        <v>6.3829787234042507E-2</v>
      </c>
      <c r="F20" s="16">
        <v>0.11111111111111099</v>
      </c>
      <c r="G20" s="16">
        <v>0.119047619047619</v>
      </c>
      <c r="H20" s="16"/>
      <c r="I20" s="16">
        <v>0.108695652173913</v>
      </c>
      <c r="J20" s="16">
        <v>0.119047619047619</v>
      </c>
      <c r="K20" s="16"/>
      <c r="L20" s="16">
        <v>0.10294117647058799</v>
      </c>
      <c r="M20" s="16">
        <v>0.125</v>
      </c>
      <c r="N20" s="16"/>
      <c r="O20" s="16">
        <v>0.13013698630136999</v>
      </c>
      <c r="P20" s="16">
        <v>9.3220338983050793E-2</v>
      </c>
    </row>
    <row r="21" spans="2:16" ht="29" x14ac:dyDescent="0.35">
      <c r="B21" s="17" t="s">
        <v>266</v>
      </c>
      <c r="C21" s="16">
        <v>0.102272727272727</v>
      </c>
      <c r="D21" s="16">
        <v>4.3478260869565202E-2</v>
      </c>
      <c r="E21" s="16">
        <v>0.12765957446808501</v>
      </c>
      <c r="F21" s="16">
        <v>6.6666666666666693E-2</v>
      </c>
      <c r="G21" s="16">
        <v>0.126984126984127</v>
      </c>
      <c r="H21" s="16"/>
      <c r="I21" s="16">
        <v>7.9710144927536197E-2</v>
      </c>
      <c r="J21" s="16">
        <v>0.126984126984127</v>
      </c>
      <c r="K21" s="16"/>
      <c r="L21" s="16">
        <v>0.11764705882352899</v>
      </c>
      <c r="M21" s="16">
        <v>8.59375E-2</v>
      </c>
      <c r="N21" s="16"/>
      <c r="O21" s="16">
        <v>8.9041095890410996E-2</v>
      </c>
      <c r="P21" s="16">
        <v>0.11864406779661001</v>
      </c>
    </row>
    <row r="22" spans="2:16" ht="29" x14ac:dyDescent="0.35">
      <c r="B22" s="17" t="s">
        <v>267</v>
      </c>
      <c r="C22" s="16">
        <v>9.0909090909090898E-2</v>
      </c>
      <c r="D22" s="16">
        <v>8.6956521739130405E-2</v>
      </c>
      <c r="E22" s="16">
        <v>0.14893617021276601</v>
      </c>
      <c r="F22" s="16">
        <v>6.6666666666666693E-2</v>
      </c>
      <c r="G22" s="16">
        <v>7.9365079365079402E-2</v>
      </c>
      <c r="H22" s="16"/>
      <c r="I22" s="16">
        <v>0.101449275362319</v>
      </c>
      <c r="J22" s="16">
        <v>7.9365079365079402E-2</v>
      </c>
      <c r="K22" s="16"/>
      <c r="L22" s="16">
        <v>9.5588235294117599E-2</v>
      </c>
      <c r="M22" s="16">
        <v>8.59375E-2</v>
      </c>
      <c r="N22" s="16"/>
      <c r="O22" s="16">
        <v>7.5342465753424695E-2</v>
      </c>
      <c r="P22" s="16">
        <v>0.110169491525424</v>
      </c>
    </row>
    <row r="23" spans="2:16" ht="29" x14ac:dyDescent="0.35">
      <c r="B23" s="17" t="s">
        <v>264</v>
      </c>
      <c r="C23" s="16">
        <v>7.1969696969697003E-2</v>
      </c>
      <c r="D23" s="16">
        <v>0</v>
      </c>
      <c r="E23" s="16">
        <v>0.14893617021276601</v>
      </c>
      <c r="F23" s="16">
        <v>0.155555555555556</v>
      </c>
      <c r="G23" s="16">
        <v>3.9682539682539701E-2</v>
      </c>
      <c r="H23" s="16"/>
      <c r="I23" s="16">
        <v>0.101449275362319</v>
      </c>
      <c r="J23" s="16">
        <v>3.9682539682539701E-2</v>
      </c>
      <c r="K23" s="16"/>
      <c r="L23" s="16">
        <v>0.10294117647058799</v>
      </c>
      <c r="M23" s="16">
        <v>3.90625E-2</v>
      </c>
      <c r="N23" s="16"/>
      <c r="O23" s="16">
        <v>7.5342465753424695E-2</v>
      </c>
      <c r="P23" s="16">
        <v>6.7796610169491497E-2</v>
      </c>
    </row>
    <row r="24" spans="2:16" ht="43.5" x14ac:dyDescent="0.35">
      <c r="B24" s="17" t="s">
        <v>268</v>
      </c>
      <c r="C24" s="16">
        <v>1.8939393939393898E-2</v>
      </c>
      <c r="D24" s="16">
        <v>2.1739130434782601E-2</v>
      </c>
      <c r="E24" s="16">
        <v>4.2553191489361701E-2</v>
      </c>
      <c r="F24" s="16">
        <v>4.4444444444444398E-2</v>
      </c>
      <c r="G24" s="16">
        <v>0</v>
      </c>
      <c r="H24" s="16"/>
      <c r="I24" s="16">
        <v>3.6231884057971002E-2</v>
      </c>
      <c r="J24" s="16">
        <v>0</v>
      </c>
      <c r="K24" s="16"/>
      <c r="L24" s="16">
        <v>1.4705882352941201E-2</v>
      </c>
      <c r="M24" s="16">
        <v>2.34375E-2</v>
      </c>
      <c r="N24" s="16"/>
      <c r="O24" s="16">
        <v>2.0547945205479499E-2</v>
      </c>
      <c r="P24" s="16">
        <v>1.6949152542372899E-2</v>
      </c>
    </row>
    <row r="25" spans="2:16" x14ac:dyDescent="0.35">
      <c r="B25" s="17" t="s">
        <v>77</v>
      </c>
      <c r="C25" s="16">
        <v>7.5757575757575803E-3</v>
      </c>
      <c r="D25" s="16">
        <v>0</v>
      </c>
      <c r="E25" s="16">
        <v>0</v>
      </c>
      <c r="F25" s="16">
        <v>4.4444444444444398E-2</v>
      </c>
      <c r="G25" s="16">
        <v>0</v>
      </c>
      <c r="H25" s="16"/>
      <c r="I25" s="16">
        <v>1.4492753623188401E-2</v>
      </c>
      <c r="J25" s="16">
        <v>0</v>
      </c>
      <c r="K25" s="16"/>
      <c r="L25" s="16">
        <v>0</v>
      </c>
      <c r="M25" s="16">
        <v>1.5625E-2</v>
      </c>
      <c r="N25" s="16"/>
      <c r="O25" s="16">
        <v>6.8493150684931503E-3</v>
      </c>
      <c r="P25" s="16">
        <v>8.4745762711864406E-3</v>
      </c>
    </row>
    <row r="26" spans="2:16" x14ac:dyDescent="0.35">
      <c r="B26" s="17" t="s">
        <v>78</v>
      </c>
      <c r="C26" s="18">
        <v>3.7878787878787902E-3</v>
      </c>
      <c r="D26" s="18">
        <v>2.1739130434782601E-2</v>
      </c>
      <c r="E26" s="18">
        <v>0</v>
      </c>
      <c r="F26" s="18">
        <v>0</v>
      </c>
      <c r="G26" s="18">
        <v>0</v>
      </c>
      <c r="H26" s="18"/>
      <c r="I26" s="18">
        <v>7.2463768115942004E-3</v>
      </c>
      <c r="J26" s="18">
        <v>0</v>
      </c>
      <c r="K26" s="18"/>
      <c r="L26" s="18">
        <v>0</v>
      </c>
      <c r="M26" s="18">
        <v>7.8125E-3</v>
      </c>
      <c r="N26" s="18"/>
      <c r="O26" s="18">
        <v>0</v>
      </c>
      <c r="P26" s="18">
        <v>8.4745762711864406E-3</v>
      </c>
    </row>
    <row r="27" spans="2:16" x14ac:dyDescent="0.35">
      <c r="B27" s="15"/>
    </row>
    <row r="28" spans="2:16" x14ac:dyDescent="0.35">
      <c r="B28" t="s">
        <v>36</v>
      </c>
    </row>
    <row r="29" spans="2:16" x14ac:dyDescent="0.35">
      <c r="B29" t="s">
        <v>37</v>
      </c>
    </row>
    <row r="31" spans="2:16" x14ac:dyDescent="0.35">
      <c r="B3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P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271</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234</v>
      </c>
      <c r="C8" s="16">
        <v>0.375</v>
      </c>
      <c r="D8" s="16">
        <v>0.173913043478261</v>
      </c>
      <c r="E8" s="16">
        <v>0.29787234042553201</v>
      </c>
      <c r="F8" s="16">
        <v>0.422222222222222</v>
      </c>
      <c r="G8" s="16">
        <v>0.46031746031746001</v>
      </c>
      <c r="H8" s="16"/>
      <c r="I8" s="16">
        <v>0.29710144927536197</v>
      </c>
      <c r="J8" s="16">
        <v>0.46031746031746001</v>
      </c>
      <c r="K8" s="16"/>
      <c r="L8" s="16">
        <v>0.40441176470588203</v>
      </c>
      <c r="M8" s="16">
        <v>0.34375</v>
      </c>
      <c r="N8" s="16"/>
      <c r="O8" s="16">
        <v>0.42465753424657499</v>
      </c>
      <c r="P8" s="16">
        <v>0.31355932203389802</v>
      </c>
    </row>
    <row r="9" spans="2:16" x14ac:dyDescent="0.35">
      <c r="B9" s="17" t="s">
        <v>235</v>
      </c>
      <c r="C9" s="16">
        <v>0.39015151515151503</v>
      </c>
      <c r="D9" s="16">
        <v>0.41304347826087001</v>
      </c>
      <c r="E9" s="16">
        <v>0.42553191489361702</v>
      </c>
      <c r="F9" s="16">
        <v>0.4</v>
      </c>
      <c r="G9" s="16">
        <v>0.365079365079365</v>
      </c>
      <c r="H9" s="16"/>
      <c r="I9" s="16">
        <v>0.41304347826087001</v>
      </c>
      <c r="J9" s="16">
        <v>0.365079365079365</v>
      </c>
      <c r="K9" s="16"/>
      <c r="L9" s="16">
        <v>0.34558823529411797</v>
      </c>
      <c r="M9" s="16">
        <v>0.4375</v>
      </c>
      <c r="N9" s="16"/>
      <c r="O9" s="16">
        <v>0.36301369863013699</v>
      </c>
      <c r="P9" s="16">
        <v>0.42372881355932202</v>
      </c>
    </row>
    <row r="10" spans="2:16" x14ac:dyDescent="0.35">
      <c r="B10" s="17" t="s">
        <v>236</v>
      </c>
      <c r="C10" s="16">
        <v>0.18181818181818199</v>
      </c>
      <c r="D10" s="16">
        <v>0.23913043478260901</v>
      </c>
      <c r="E10" s="16">
        <v>0.19148936170212799</v>
      </c>
      <c r="F10" s="16">
        <v>0.155555555555556</v>
      </c>
      <c r="G10" s="16">
        <v>0.16666666666666699</v>
      </c>
      <c r="H10" s="16"/>
      <c r="I10" s="16">
        <v>0.19565217391304299</v>
      </c>
      <c r="J10" s="16">
        <v>0.16666666666666699</v>
      </c>
      <c r="K10" s="16"/>
      <c r="L10" s="16">
        <v>0.20588235294117599</v>
      </c>
      <c r="M10" s="16">
        <v>0.15625</v>
      </c>
      <c r="N10" s="16"/>
      <c r="O10" s="16">
        <v>0.150684931506849</v>
      </c>
      <c r="P10" s="16">
        <v>0.22033898305084701</v>
      </c>
    </row>
    <row r="11" spans="2:16" x14ac:dyDescent="0.35">
      <c r="B11" s="17" t="s">
        <v>237</v>
      </c>
      <c r="C11" s="16">
        <v>1.13636363636364E-2</v>
      </c>
      <c r="D11" s="16">
        <v>0</v>
      </c>
      <c r="E11" s="16">
        <v>4.2553191489361701E-2</v>
      </c>
      <c r="F11" s="16">
        <v>0</v>
      </c>
      <c r="G11" s="16">
        <v>7.9365079365079395E-3</v>
      </c>
      <c r="H11" s="16"/>
      <c r="I11" s="16">
        <v>1.4492753623188401E-2</v>
      </c>
      <c r="J11" s="16">
        <v>7.9365079365079395E-3</v>
      </c>
      <c r="K11" s="16"/>
      <c r="L11" s="16">
        <v>0</v>
      </c>
      <c r="M11" s="16">
        <v>2.34375E-2</v>
      </c>
      <c r="N11" s="16"/>
      <c r="O11" s="16">
        <v>1.3698630136986301E-2</v>
      </c>
      <c r="P11" s="16">
        <v>8.4745762711864406E-3</v>
      </c>
    </row>
    <row r="12" spans="2:16" x14ac:dyDescent="0.35">
      <c r="B12" s="17" t="s">
        <v>238</v>
      </c>
      <c r="C12" s="16">
        <v>1.8939393939393898E-2</v>
      </c>
      <c r="D12" s="16">
        <v>6.5217391304347797E-2</v>
      </c>
      <c r="E12" s="16">
        <v>4.2553191489361701E-2</v>
      </c>
      <c r="F12" s="16">
        <v>0</v>
      </c>
      <c r="G12" s="16">
        <v>0</v>
      </c>
      <c r="H12" s="16"/>
      <c r="I12" s="16">
        <v>3.6231884057971002E-2</v>
      </c>
      <c r="J12" s="16">
        <v>0</v>
      </c>
      <c r="K12" s="16"/>
      <c r="L12" s="16">
        <v>2.2058823529411801E-2</v>
      </c>
      <c r="M12" s="16">
        <v>1.5625E-2</v>
      </c>
      <c r="N12" s="16"/>
      <c r="O12" s="16">
        <v>2.0547945205479499E-2</v>
      </c>
      <c r="P12" s="16">
        <v>1.6949152542372899E-2</v>
      </c>
    </row>
    <row r="13" spans="2:16" x14ac:dyDescent="0.35">
      <c r="B13" s="17" t="s">
        <v>77</v>
      </c>
      <c r="C13" s="18">
        <v>2.27272727272727E-2</v>
      </c>
      <c r="D13" s="18">
        <v>0.108695652173913</v>
      </c>
      <c r="E13" s="18">
        <v>0</v>
      </c>
      <c r="F13" s="18">
        <v>2.2222222222222199E-2</v>
      </c>
      <c r="G13" s="18">
        <v>0</v>
      </c>
      <c r="H13" s="18"/>
      <c r="I13" s="18">
        <v>4.3478260869565202E-2</v>
      </c>
      <c r="J13" s="18">
        <v>0</v>
      </c>
      <c r="K13" s="18"/>
      <c r="L13" s="18">
        <v>2.2058823529411801E-2</v>
      </c>
      <c r="M13" s="18">
        <v>2.34375E-2</v>
      </c>
      <c r="N13" s="18"/>
      <c r="O13" s="18">
        <v>2.7397260273972601E-2</v>
      </c>
      <c r="P13" s="18">
        <v>1.6949152542372899E-2</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P26"/>
  <sheetViews>
    <sheetView showGridLines="0" topLeftCell="A16" workbookViewId="0">
      <pane xSplit="2" topLeftCell="C1" activePane="topRight" state="frozen"/>
      <selection pane="topRight" activeCell="C8" sqref="C8"/>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274</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240</v>
      </c>
      <c r="C8" s="16">
        <v>0.564393939393939</v>
      </c>
      <c r="D8" s="16">
        <v>0.39130434782608697</v>
      </c>
      <c r="E8" s="16">
        <v>0.48936170212766</v>
      </c>
      <c r="F8" s="16">
        <v>0.6</v>
      </c>
      <c r="G8" s="16">
        <v>0.64285714285714302</v>
      </c>
      <c r="H8" s="16"/>
      <c r="I8" s="16">
        <v>0.49275362318840599</v>
      </c>
      <c r="J8" s="16">
        <v>0.64285714285714302</v>
      </c>
      <c r="K8" s="16"/>
      <c r="L8" s="16">
        <v>0.56617647058823495</v>
      </c>
      <c r="M8" s="16">
        <v>0.5625</v>
      </c>
      <c r="N8" s="16"/>
      <c r="O8" s="16">
        <v>0.55479452054794498</v>
      </c>
      <c r="P8" s="16">
        <v>0.57627118644067798</v>
      </c>
    </row>
    <row r="9" spans="2:16" x14ac:dyDescent="0.35">
      <c r="B9" s="17" t="s">
        <v>241</v>
      </c>
      <c r="C9" s="16">
        <v>0.48484848484848497</v>
      </c>
      <c r="D9" s="16">
        <v>0.282608695652174</v>
      </c>
      <c r="E9" s="16">
        <v>0.42553191489361702</v>
      </c>
      <c r="F9" s="16">
        <v>0.51111111111111096</v>
      </c>
      <c r="G9" s="16">
        <v>0.57142857142857095</v>
      </c>
      <c r="H9" s="16"/>
      <c r="I9" s="16">
        <v>0.405797101449275</v>
      </c>
      <c r="J9" s="16">
        <v>0.57142857142857095</v>
      </c>
      <c r="K9" s="16"/>
      <c r="L9" s="16">
        <v>0.54411764705882304</v>
      </c>
      <c r="M9" s="16">
        <v>0.421875</v>
      </c>
      <c r="N9" s="16"/>
      <c r="O9" s="16">
        <v>0.465753424657534</v>
      </c>
      <c r="P9" s="16">
        <v>0.50847457627118597</v>
      </c>
    </row>
    <row r="10" spans="2:16" ht="29" x14ac:dyDescent="0.35">
      <c r="B10" s="17" t="s">
        <v>243</v>
      </c>
      <c r="C10" s="16">
        <v>0.42045454545454503</v>
      </c>
      <c r="D10" s="16">
        <v>0.173913043478261</v>
      </c>
      <c r="E10" s="16">
        <v>0.42553191489361702</v>
      </c>
      <c r="F10" s="16">
        <v>0.51111111111111096</v>
      </c>
      <c r="G10" s="16">
        <v>0.476190476190476</v>
      </c>
      <c r="H10" s="16"/>
      <c r="I10" s="16">
        <v>0.36956521739130399</v>
      </c>
      <c r="J10" s="16">
        <v>0.476190476190476</v>
      </c>
      <c r="K10" s="16"/>
      <c r="L10" s="16">
        <v>0.433823529411765</v>
      </c>
      <c r="M10" s="16">
        <v>0.40625</v>
      </c>
      <c r="N10" s="16"/>
      <c r="O10" s="16">
        <v>0.47260273972602701</v>
      </c>
      <c r="P10" s="16">
        <v>0.355932203389831</v>
      </c>
    </row>
    <row r="11" spans="2:16" ht="29" x14ac:dyDescent="0.35">
      <c r="B11" s="17" t="s">
        <v>242</v>
      </c>
      <c r="C11" s="16">
        <v>0.41287878787878801</v>
      </c>
      <c r="D11" s="16">
        <v>0.282608695652174</v>
      </c>
      <c r="E11" s="16">
        <v>0.44680851063829802</v>
      </c>
      <c r="F11" s="16">
        <v>0.33333333333333298</v>
      </c>
      <c r="G11" s="16">
        <v>0.476190476190476</v>
      </c>
      <c r="H11" s="16"/>
      <c r="I11" s="16">
        <v>0.35507246376811602</v>
      </c>
      <c r="J11" s="16">
        <v>0.476190476190476</v>
      </c>
      <c r="K11" s="16"/>
      <c r="L11" s="16">
        <v>0.375</v>
      </c>
      <c r="M11" s="16">
        <v>0.453125</v>
      </c>
      <c r="N11" s="16"/>
      <c r="O11" s="16">
        <v>0.36986301369863001</v>
      </c>
      <c r="P11" s="16">
        <v>0.46610169491525399</v>
      </c>
    </row>
    <row r="12" spans="2:16" ht="29" x14ac:dyDescent="0.35">
      <c r="B12" s="17" t="s">
        <v>245</v>
      </c>
      <c r="C12" s="16">
        <v>0.34469696969697</v>
      </c>
      <c r="D12" s="16">
        <v>0.34782608695652201</v>
      </c>
      <c r="E12" s="16">
        <v>0.319148936170213</v>
      </c>
      <c r="F12" s="16">
        <v>0.35555555555555601</v>
      </c>
      <c r="G12" s="16">
        <v>0.34920634920634902</v>
      </c>
      <c r="H12" s="16"/>
      <c r="I12" s="16">
        <v>0.34057971014492799</v>
      </c>
      <c r="J12" s="16">
        <v>0.34920634920634902</v>
      </c>
      <c r="K12" s="16"/>
      <c r="L12" s="16">
        <v>0.38235294117647101</v>
      </c>
      <c r="M12" s="16">
        <v>0.3046875</v>
      </c>
      <c r="N12" s="16"/>
      <c r="O12" s="16">
        <v>0.34931506849315103</v>
      </c>
      <c r="P12" s="16">
        <v>0.338983050847458</v>
      </c>
    </row>
    <row r="13" spans="2:16" x14ac:dyDescent="0.35">
      <c r="B13" s="17" t="s">
        <v>244</v>
      </c>
      <c r="C13" s="16">
        <v>0.33712121212121199</v>
      </c>
      <c r="D13" s="16">
        <v>0.282608695652174</v>
      </c>
      <c r="E13" s="16">
        <v>0.38297872340425498</v>
      </c>
      <c r="F13" s="16">
        <v>0.33333333333333298</v>
      </c>
      <c r="G13" s="16">
        <v>0.341269841269841</v>
      </c>
      <c r="H13" s="16"/>
      <c r="I13" s="16">
        <v>0.33333333333333298</v>
      </c>
      <c r="J13" s="16">
        <v>0.341269841269841</v>
      </c>
      <c r="K13" s="16"/>
      <c r="L13" s="16">
        <v>0.34558823529411797</v>
      </c>
      <c r="M13" s="16">
        <v>0.328125</v>
      </c>
      <c r="N13" s="16"/>
      <c r="O13" s="16">
        <v>0.301369863013699</v>
      </c>
      <c r="P13" s="16">
        <v>0.38135593220338998</v>
      </c>
    </row>
    <row r="14" spans="2:16" ht="29" x14ac:dyDescent="0.35">
      <c r="B14" s="17" t="s">
        <v>246</v>
      </c>
      <c r="C14" s="16">
        <v>0.32575757575757602</v>
      </c>
      <c r="D14" s="16">
        <v>0.26086956521739102</v>
      </c>
      <c r="E14" s="16">
        <v>0.38297872340425498</v>
      </c>
      <c r="F14" s="16">
        <v>0.31111111111111101</v>
      </c>
      <c r="G14" s="16">
        <v>0.33333333333333298</v>
      </c>
      <c r="H14" s="16"/>
      <c r="I14" s="16">
        <v>0.31884057971014501</v>
      </c>
      <c r="J14" s="16">
        <v>0.33333333333333298</v>
      </c>
      <c r="K14" s="16"/>
      <c r="L14" s="16">
        <v>0.36764705882352899</v>
      </c>
      <c r="M14" s="16">
        <v>0.28125</v>
      </c>
      <c r="N14" s="16"/>
      <c r="O14" s="16">
        <v>0.37671232876712302</v>
      </c>
      <c r="P14" s="16">
        <v>0.26271186440678002</v>
      </c>
    </row>
    <row r="15" spans="2:16" x14ac:dyDescent="0.35">
      <c r="B15" s="17" t="s">
        <v>248</v>
      </c>
      <c r="C15" s="16">
        <v>0.28030303030303</v>
      </c>
      <c r="D15" s="16">
        <v>0.13043478260869601</v>
      </c>
      <c r="E15" s="16">
        <v>0.23404255319148901</v>
      </c>
      <c r="F15" s="16">
        <v>0.31111111111111101</v>
      </c>
      <c r="G15" s="16">
        <v>0.341269841269841</v>
      </c>
      <c r="H15" s="16"/>
      <c r="I15" s="16">
        <v>0.22463768115942001</v>
      </c>
      <c r="J15" s="16">
        <v>0.341269841269841</v>
      </c>
      <c r="K15" s="16"/>
      <c r="L15" s="16">
        <v>0.27941176470588203</v>
      </c>
      <c r="M15" s="16">
        <v>0.28125</v>
      </c>
      <c r="N15" s="16"/>
      <c r="O15" s="16">
        <v>0.30821917808219201</v>
      </c>
      <c r="P15" s="16">
        <v>0.24576271186440701</v>
      </c>
    </row>
    <row r="16" spans="2:16" ht="29" x14ac:dyDescent="0.35">
      <c r="B16" s="17" t="s">
        <v>272</v>
      </c>
      <c r="C16" s="16">
        <v>0.25757575757575801</v>
      </c>
      <c r="D16" s="16">
        <v>0.26086956521739102</v>
      </c>
      <c r="E16" s="16">
        <v>0.23404255319148901</v>
      </c>
      <c r="F16" s="16">
        <v>0.4</v>
      </c>
      <c r="G16" s="16">
        <v>0.214285714285714</v>
      </c>
      <c r="H16" s="16"/>
      <c r="I16" s="16">
        <v>0.29710144927536197</v>
      </c>
      <c r="J16" s="16">
        <v>0.214285714285714</v>
      </c>
      <c r="K16" s="16"/>
      <c r="L16" s="16">
        <v>0.220588235294118</v>
      </c>
      <c r="M16" s="16">
        <v>0.296875</v>
      </c>
      <c r="N16" s="16"/>
      <c r="O16" s="16">
        <v>0.28082191780821902</v>
      </c>
      <c r="P16" s="16">
        <v>0.22881355932203401</v>
      </c>
    </row>
    <row r="17" spans="2:16" ht="29" x14ac:dyDescent="0.35">
      <c r="B17" s="17" t="s">
        <v>247</v>
      </c>
      <c r="C17" s="16">
        <v>0.23863636363636401</v>
      </c>
      <c r="D17" s="16">
        <v>0.108695652173913</v>
      </c>
      <c r="E17" s="16">
        <v>0.19148936170212799</v>
      </c>
      <c r="F17" s="16">
        <v>0.4</v>
      </c>
      <c r="G17" s="16">
        <v>0.24603174603174599</v>
      </c>
      <c r="H17" s="16"/>
      <c r="I17" s="16">
        <v>0.231884057971014</v>
      </c>
      <c r="J17" s="16">
        <v>0.24603174603174599</v>
      </c>
      <c r="K17" s="16"/>
      <c r="L17" s="16">
        <v>0.26470588235294101</v>
      </c>
      <c r="M17" s="16">
        <v>0.2109375</v>
      </c>
      <c r="N17" s="16"/>
      <c r="O17" s="16">
        <v>0.25342465753424698</v>
      </c>
      <c r="P17" s="16">
        <v>0.22033898305084701</v>
      </c>
    </row>
    <row r="18" spans="2:16" ht="29" x14ac:dyDescent="0.35">
      <c r="B18" s="17" t="s">
        <v>249</v>
      </c>
      <c r="C18" s="16">
        <v>0.204545454545455</v>
      </c>
      <c r="D18" s="16">
        <v>4.3478260869565202E-2</v>
      </c>
      <c r="E18" s="16">
        <v>0.170212765957447</v>
      </c>
      <c r="F18" s="16">
        <v>0.28888888888888897</v>
      </c>
      <c r="G18" s="16">
        <v>0.24603174603174599</v>
      </c>
      <c r="H18" s="16"/>
      <c r="I18" s="16">
        <v>0.16666666666666699</v>
      </c>
      <c r="J18" s="16">
        <v>0.24603174603174599</v>
      </c>
      <c r="K18" s="16"/>
      <c r="L18" s="16">
        <v>0.20588235294117599</v>
      </c>
      <c r="M18" s="16">
        <v>0.203125</v>
      </c>
      <c r="N18" s="16"/>
      <c r="O18" s="16">
        <v>0.19178082191780799</v>
      </c>
      <c r="P18" s="16">
        <v>0.22033898305084701</v>
      </c>
    </row>
    <row r="19" spans="2:16" ht="29" x14ac:dyDescent="0.35">
      <c r="B19" s="17" t="s">
        <v>273</v>
      </c>
      <c r="C19" s="16">
        <v>2.6515151515151499E-2</v>
      </c>
      <c r="D19" s="16">
        <v>0.108695652173913</v>
      </c>
      <c r="E19" s="16">
        <v>2.1276595744680899E-2</v>
      </c>
      <c r="F19" s="16">
        <v>0</v>
      </c>
      <c r="G19" s="16">
        <v>7.9365079365079395E-3</v>
      </c>
      <c r="H19" s="16"/>
      <c r="I19" s="16">
        <v>4.3478260869565202E-2</v>
      </c>
      <c r="J19" s="16">
        <v>7.9365079365079395E-3</v>
      </c>
      <c r="K19" s="16"/>
      <c r="L19" s="16">
        <v>2.9411764705882401E-2</v>
      </c>
      <c r="M19" s="16">
        <v>2.34375E-2</v>
      </c>
      <c r="N19" s="16"/>
      <c r="O19" s="16">
        <v>3.42465753424658E-2</v>
      </c>
      <c r="P19" s="16">
        <v>1.6949152542372899E-2</v>
      </c>
    </row>
    <row r="20" spans="2:16" x14ac:dyDescent="0.35">
      <c r="B20" s="17" t="s">
        <v>77</v>
      </c>
      <c r="C20" s="16">
        <v>1.8939393939393898E-2</v>
      </c>
      <c r="D20" s="16">
        <v>6.5217391304347797E-2</v>
      </c>
      <c r="E20" s="16">
        <v>0</v>
      </c>
      <c r="F20" s="16">
        <v>4.4444444444444398E-2</v>
      </c>
      <c r="G20" s="16">
        <v>0</v>
      </c>
      <c r="H20" s="16"/>
      <c r="I20" s="16">
        <v>3.6231884057971002E-2</v>
      </c>
      <c r="J20" s="16">
        <v>0</v>
      </c>
      <c r="K20" s="16"/>
      <c r="L20" s="16">
        <v>2.2058823529411801E-2</v>
      </c>
      <c r="M20" s="16">
        <v>1.5625E-2</v>
      </c>
      <c r="N20" s="16"/>
      <c r="O20" s="16">
        <v>1.3698630136986301E-2</v>
      </c>
      <c r="P20" s="16">
        <v>2.5423728813559299E-2</v>
      </c>
    </row>
    <row r="21" spans="2:16" x14ac:dyDescent="0.35">
      <c r="B21" s="17" t="s">
        <v>78</v>
      </c>
      <c r="C21" s="18">
        <v>3.7878787878787902E-3</v>
      </c>
      <c r="D21" s="18">
        <v>2.1739130434782601E-2</v>
      </c>
      <c r="E21" s="18">
        <v>0</v>
      </c>
      <c r="F21" s="18">
        <v>0</v>
      </c>
      <c r="G21" s="18">
        <v>0</v>
      </c>
      <c r="H21" s="18"/>
      <c r="I21" s="18">
        <v>7.2463768115942004E-3</v>
      </c>
      <c r="J21" s="18">
        <v>0</v>
      </c>
      <c r="K21" s="18"/>
      <c r="L21" s="18">
        <v>0</v>
      </c>
      <c r="M21" s="18">
        <v>7.8125E-3</v>
      </c>
      <c r="N21" s="18"/>
      <c r="O21" s="18">
        <v>0</v>
      </c>
      <c r="P21" s="18">
        <v>8.4745762711864406E-3</v>
      </c>
    </row>
    <row r="22" spans="2:16" x14ac:dyDescent="0.35">
      <c r="B22" s="15"/>
    </row>
    <row r="23" spans="2:16" x14ac:dyDescent="0.35">
      <c r="B23" t="s">
        <v>36</v>
      </c>
    </row>
    <row r="24" spans="2:16" x14ac:dyDescent="0.35">
      <c r="B24" t="s">
        <v>37</v>
      </c>
    </row>
    <row r="26" spans="2:16" x14ac:dyDescent="0.35">
      <c r="B26"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P31"/>
  <sheetViews>
    <sheetView showGridLines="0" topLeftCell="A22" workbookViewId="0">
      <pane xSplit="2" topLeftCell="C1" activePane="topRight" state="frozen"/>
      <selection pane="topRight" activeCell="P6" sqref="P6"/>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282</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275</v>
      </c>
      <c r="C8" s="16">
        <v>0.33712121212121199</v>
      </c>
      <c r="D8" s="16">
        <v>0.282608695652174</v>
      </c>
      <c r="E8" s="16">
        <v>0.29787234042553201</v>
      </c>
      <c r="F8" s="16">
        <v>0.33333333333333298</v>
      </c>
      <c r="G8" s="16">
        <v>0.37301587301587302</v>
      </c>
      <c r="H8" s="16"/>
      <c r="I8" s="16">
        <v>0.30434782608695699</v>
      </c>
      <c r="J8" s="16">
        <v>0.37301587301587302</v>
      </c>
      <c r="K8" s="16"/>
      <c r="L8" s="16">
        <v>0.316176470588235</v>
      </c>
      <c r="M8" s="16">
        <v>0.359375</v>
      </c>
      <c r="N8" s="16"/>
      <c r="O8" s="16">
        <v>0.335616438356164</v>
      </c>
      <c r="P8" s="16">
        <v>0.338983050847458</v>
      </c>
    </row>
    <row r="9" spans="2:16" x14ac:dyDescent="0.35">
      <c r="B9" s="17" t="s">
        <v>276</v>
      </c>
      <c r="C9" s="16">
        <v>0.28409090909090901</v>
      </c>
      <c r="D9" s="16">
        <v>0.23913043478260901</v>
      </c>
      <c r="E9" s="16">
        <v>0.25531914893617003</v>
      </c>
      <c r="F9" s="16">
        <v>0.266666666666667</v>
      </c>
      <c r="G9" s="16">
        <v>0.317460317460317</v>
      </c>
      <c r="H9" s="16"/>
      <c r="I9" s="16">
        <v>0.25362318840579701</v>
      </c>
      <c r="J9" s="16">
        <v>0.317460317460317</v>
      </c>
      <c r="K9" s="16"/>
      <c r="L9" s="16">
        <v>0.27205882352941202</v>
      </c>
      <c r="M9" s="16">
        <v>0.296875</v>
      </c>
      <c r="N9" s="16"/>
      <c r="O9" s="16">
        <v>0.267123287671233</v>
      </c>
      <c r="P9" s="16">
        <v>0.305084745762712</v>
      </c>
    </row>
    <row r="10" spans="2:16" ht="29" x14ac:dyDescent="0.35">
      <c r="B10" s="17" t="s">
        <v>277</v>
      </c>
      <c r="C10" s="16">
        <v>0.26893939393939398</v>
      </c>
      <c r="D10" s="16">
        <v>0.26086956521739102</v>
      </c>
      <c r="E10" s="16">
        <v>0.21276595744680901</v>
      </c>
      <c r="F10" s="16">
        <v>0.266666666666667</v>
      </c>
      <c r="G10" s="16">
        <v>0.293650793650794</v>
      </c>
      <c r="H10" s="16"/>
      <c r="I10" s="16">
        <v>0.24637681159420299</v>
      </c>
      <c r="J10" s="16">
        <v>0.293650793650794</v>
      </c>
      <c r="K10" s="16"/>
      <c r="L10" s="16">
        <v>0.26470588235294101</v>
      </c>
      <c r="M10" s="16">
        <v>0.2734375</v>
      </c>
      <c r="N10" s="16"/>
      <c r="O10" s="16">
        <v>0.25342465753424698</v>
      </c>
      <c r="P10" s="16">
        <v>0.28813559322033899</v>
      </c>
    </row>
    <row r="11" spans="2:16" ht="58" x14ac:dyDescent="0.35">
      <c r="B11" s="17" t="s">
        <v>327</v>
      </c>
      <c r="C11" s="16">
        <v>0.26893939393939398</v>
      </c>
      <c r="D11" s="16">
        <v>0.13043478260869601</v>
      </c>
      <c r="E11" s="16">
        <v>0.29787234042553201</v>
      </c>
      <c r="F11" s="16">
        <v>0.31111111111111101</v>
      </c>
      <c r="G11" s="16">
        <v>0.293650793650794</v>
      </c>
      <c r="H11" s="16"/>
      <c r="I11" s="16">
        <v>0.24637681159420299</v>
      </c>
      <c r="J11" s="16">
        <v>0.293650793650794</v>
      </c>
      <c r="K11" s="16"/>
      <c r="L11" s="16">
        <v>0.28676470588235298</v>
      </c>
      <c r="M11" s="16">
        <v>0.25</v>
      </c>
      <c r="N11" s="16"/>
      <c r="O11" s="16">
        <v>0.28767123287671198</v>
      </c>
      <c r="P11" s="16">
        <v>0.24576271186440701</v>
      </c>
    </row>
    <row r="12" spans="2:16" ht="29" x14ac:dyDescent="0.35">
      <c r="B12" s="17" t="s">
        <v>256</v>
      </c>
      <c r="C12" s="16">
        <v>0.26136363636363602</v>
      </c>
      <c r="D12" s="16">
        <v>0.19565217391304299</v>
      </c>
      <c r="E12" s="16">
        <v>0.319148936170213</v>
      </c>
      <c r="F12" s="16">
        <v>0.266666666666667</v>
      </c>
      <c r="G12" s="16">
        <v>0.26190476190476197</v>
      </c>
      <c r="H12" s="16"/>
      <c r="I12" s="16">
        <v>0.26086956521739102</v>
      </c>
      <c r="J12" s="16">
        <v>0.26190476190476197</v>
      </c>
      <c r="K12" s="16"/>
      <c r="L12" s="16">
        <v>0.25735294117647101</v>
      </c>
      <c r="M12" s="16">
        <v>0.265625</v>
      </c>
      <c r="N12" s="16"/>
      <c r="O12" s="16">
        <v>0.28082191780821902</v>
      </c>
      <c r="P12" s="16">
        <v>0.23728813559322001</v>
      </c>
    </row>
    <row r="13" spans="2:16" ht="29" x14ac:dyDescent="0.35">
      <c r="B13" s="17" t="s">
        <v>278</v>
      </c>
      <c r="C13" s="16">
        <v>0.25</v>
      </c>
      <c r="D13" s="16">
        <v>0.13043478260869601</v>
      </c>
      <c r="E13" s="16">
        <v>0.27659574468085102</v>
      </c>
      <c r="F13" s="16">
        <v>0.266666666666667</v>
      </c>
      <c r="G13" s="16">
        <v>0.27777777777777801</v>
      </c>
      <c r="H13" s="16"/>
      <c r="I13" s="16">
        <v>0.22463768115942001</v>
      </c>
      <c r="J13" s="16">
        <v>0.27777777777777801</v>
      </c>
      <c r="K13" s="16"/>
      <c r="L13" s="16">
        <v>0.25</v>
      </c>
      <c r="M13" s="16">
        <v>0.25</v>
      </c>
      <c r="N13" s="16"/>
      <c r="O13" s="16">
        <v>0.267123287671233</v>
      </c>
      <c r="P13" s="16">
        <v>0.22881355932203401</v>
      </c>
    </row>
    <row r="14" spans="2:16" ht="29" x14ac:dyDescent="0.35">
      <c r="B14" s="17" t="s">
        <v>257</v>
      </c>
      <c r="C14" s="16">
        <v>0.234848484848485</v>
      </c>
      <c r="D14" s="16">
        <v>0.23913043478260901</v>
      </c>
      <c r="E14" s="16">
        <v>0.23404255319148901</v>
      </c>
      <c r="F14" s="16">
        <v>0.17777777777777801</v>
      </c>
      <c r="G14" s="16">
        <v>0.25396825396825401</v>
      </c>
      <c r="H14" s="16"/>
      <c r="I14" s="16">
        <v>0.217391304347826</v>
      </c>
      <c r="J14" s="16">
        <v>0.25396825396825401</v>
      </c>
      <c r="K14" s="16"/>
      <c r="L14" s="16">
        <v>0.22794117647058801</v>
      </c>
      <c r="M14" s="16">
        <v>0.2421875</v>
      </c>
      <c r="N14" s="16"/>
      <c r="O14" s="16">
        <v>0.22602739726027399</v>
      </c>
      <c r="P14" s="16">
        <v>0.24576271186440701</v>
      </c>
    </row>
    <row r="15" spans="2:16" ht="29" x14ac:dyDescent="0.35">
      <c r="B15" s="17" t="s">
        <v>258</v>
      </c>
      <c r="C15" s="16">
        <v>0.22727272727272699</v>
      </c>
      <c r="D15" s="16">
        <v>0.26086956521739102</v>
      </c>
      <c r="E15" s="16">
        <v>0.19148936170212799</v>
      </c>
      <c r="F15" s="16">
        <v>0.22222222222222199</v>
      </c>
      <c r="G15" s="16">
        <v>0.23015873015873001</v>
      </c>
      <c r="H15" s="16"/>
      <c r="I15" s="16">
        <v>0.22463768115942001</v>
      </c>
      <c r="J15" s="16">
        <v>0.23015873015873001</v>
      </c>
      <c r="K15" s="16"/>
      <c r="L15" s="16">
        <v>0.220588235294118</v>
      </c>
      <c r="M15" s="16">
        <v>0.234375</v>
      </c>
      <c r="N15" s="16"/>
      <c r="O15" s="16">
        <v>0.219178082191781</v>
      </c>
      <c r="P15" s="16">
        <v>0.23728813559322001</v>
      </c>
    </row>
    <row r="16" spans="2:16" ht="29" x14ac:dyDescent="0.35">
      <c r="B16" s="17" t="s">
        <v>260</v>
      </c>
      <c r="C16" s="16">
        <v>0.19318181818181801</v>
      </c>
      <c r="D16" s="16">
        <v>0.108695652173913</v>
      </c>
      <c r="E16" s="16">
        <v>0.21276595744680901</v>
      </c>
      <c r="F16" s="16">
        <v>0.28888888888888897</v>
      </c>
      <c r="G16" s="16">
        <v>0.182539682539683</v>
      </c>
      <c r="H16" s="16"/>
      <c r="I16" s="16">
        <v>0.202898550724638</v>
      </c>
      <c r="J16" s="16">
        <v>0.182539682539683</v>
      </c>
      <c r="K16" s="16"/>
      <c r="L16" s="16">
        <v>0.19852941176470601</v>
      </c>
      <c r="M16" s="16">
        <v>0.1875</v>
      </c>
      <c r="N16" s="16"/>
      <c r="O16" s="16">
        <v>0.184931506849315</v>
      </c>
      <c r="P16" s="16">
        <v>0.20338983050847501</v>
      </c>
    </row>
    <row r="17" spans="2:16" ht="29" x14ac:dyDescent="0.35">
      <c r="B17" s="17" t="s">
        <v>279</v>
      </c>
      <c r="C17" s="16">
        <v>0.170454545454545</v>
      </c>
      <c r="D17" s="16">
        <v>0.282608695652174</v>
      </c>
      <c r="E17" s="16">
        <v>0.170212765957447</v>
      </c>
      <c r="F17" s="16">
        <v>0.133333333333333</v>
      </c>
      <c r="G17" s="16">
        <v>0.14285714285714299</v>
      </c>
      <c r="H17" s="16"/>
      <c r="I17" s="16">
        <v>0.19565217391304299</v>
      </c>
      <c r="J17" s="16">
        <v>0.14285714285714299</v>
      </c>
      <c r="K17" s="16"/>
      <c r="L17" s="16">
        <v>0.154411764705882</v>
      </c>
      <c r="M17" s="16">
        <v>0.1875</v>
      </c>
      <c r="N17" s="16"/>
      <c r="O17" s="16">
        <v>0.17123287671232901</v>
      </c>
      <c r="P17" s="16">
        <v>0.169491525423729</v>
      </c>
    </row>
    <row r="18" spans="2:16" ht="43.5" x14ac:dyDescent="0.35">
      <c r="B18" s="17" t="s">
        <v>280</v>
      </c>
      <c r="C18" s="16">
        <v>0.15909090909090901</v>
      </c>
      <c r="D18" s="16">
        <v>8.6956521739130405E-2</v>
      </c>
      <c r="E18" s="16">
        <v>0.19148936170212799</v>
      </c>
      <c r="F18" s="16">
        <v>0.155555555555556</v>
      </c>
      <c r="G18" s="16">
        <v>0.17460317460317501</v>
      </c>
      <c r="H18" s="16"/>
      <c r="I18" s="16">
        <v>0.14492753623188401</v>
      </c>
      <c r="J18" s="16">
        <v>0.17460317460317501</v>
      </c>
      <c r="K18" s="16"/>
      <c r="L18" s="16">
        <v>0.13970588235294101</v>
      </c>
      <c r="M18" s="16">
        <v>0.1796875</v>
      </c>
      <c r="N18" s="16"/>
      <c r="O18" s="16">
        <v>0.17123287671232901</v>
      </c>
      <c r="P18" s="16">
        <v>0.144067796610169</v>
      </c>
    </row>
    <row r="19" spans="2:16" ht="29" x14ac:dyDescent="0.35">
      <c r="B19" s="17" t="s">
        <v>259</v>
      </c>
      <c r="C19" s="16">
        <v>0.15151515151515199</v>
      </c>
      <c r="D19" s="16">
        <v>0.23913043478260901</v>
      </c>
      <c r="E19" s="16">
        <v>0.12765957446808501</v>
      </c>
      <c r="F19" s="16">
        <v>0.155555555555556</v>
      </c>
      <c r="G19" s="16">
        <v>0.126984126984127</v>
      </c>
      <c r="H19" s="16"/>
      <c r="I19" s="16">
        <v>0.173913043478261</v>
      </c>
      <c r="J19" s="16">
        <v>0.126984126984127</v>
      </c>
      <c r="K19" s="16"/>
      <c r="L19" s="16">
        <v>0.154411764705882</v>
      </c>
      <c r="M19" s="16">
        <v>0.1484375</v>
      </c>
      <c r="N19" s="16"/>
      <c r="O19" s="16">
        <v>0.14383561643835599</v>
      </c>
      <c r="P19" s="16">
        <v>0.161016949152542</v>
      </c>
    </row>
    <row r="20" spans="2:16" ht="29" x14ac:dyDescent="0.35">
      <c r="B20" s="17" t="s">
        <v>264</v>
      </c>
      <c r="C20" s="16">
        <v>0.15151515151515199</v>
      </c>
      <c r="D20" s="16">
        <v>2.1739130434782601E-2</v>
      </c>
      <c r="E20" s="16">
        <v>0.170212765957447</v>
      </c>
      <c r="F20" s="16">
        <v>0.2</v>
      </c>
      <c r="G20" s="16">
        <v>0.17460317460317501</v>
      </c>
      <c r="H20" s="16"/>
      <c r="I20" s="16">
        <v>0.13043478260869601</v>
      </c>
      <c r="J20" s="16">
        <v>0.17460317460317501</v>
      </c>
      <c r="K20" s="16"/>
      <c r="L20" s="16">
        <v>0.161764705882353</v>
      </c>
      <c r="M20" s="16">
        <v>0.140625</v>
      </c>
      <c r="N20" s="16"/>
      <c r="O20" s="16">
        <v>0.17808219178082199</v>
      </c>
      <c r="P20" s="16">
        <v>0.11864406779661001</v>
      </c>
    </row>
    <row r="21" spans="2:16" ht="29" x14ac:dyDescent="0.35">
      <c r="B21" s="17" t="s">
        <v>266</v>
      </c>
      <c r="C21" s="16">
        <v>0.12121212121212099</v>
      </c>
      <c r="D21" s="16">
        <v>2.1739130434782601E-2</v>
      </c>
      <c r="E21" s="16">
        <v>8.5106382978723402E-2</v>
      </c>
      <c r="F21" s="16">
        <v>0.133333333333333</v>
      </c>
      <c r="G21" s="16">
        <v>0.16666666666666699</v>
      </c>
      <c r="H21" s="16"/>
      <c r="I21" s="16">
        <v>7.9710144927536197E-2</v>
      </c>
      <c r="J21" s="16">
        <v>0.16666666666666699</v>
      </c>
      <c r="K21" s="16"/>
      <c r="L21" s="16">
        <v>0.16911764705882401</v>
      </c>
      <c r="M21" s="16">
        <v>7.03125E-2</v>
      </c>
      <c r="N21" s="16"/>
      <c r="O21" s="16">
        <v>0.116438356164384</v>
      </c>
      <c r="P21" s="16">
        <v>0.12711864406779699</v>
      </c>
    </row>
    <row r="22" spans="2:16" ht="29" x14ac:dyDescent="0.35">
      <c r="B22" s="17" t="s">
        <v>281</v>
      </c>
      <c r="C22" s="16">
        <v>0.102272727272727</v>
      </c>
      <c r="D22" s="16">
        <v>0.15217391304347799</v>
      </c>
      <c r="E22" s="16">
        <v>0.14893617021276601</v>
      </c>
      <c r="F22" s="16">
        <v>8.8888888888888906E-2</v>
      </c>
      <c r="G22" s="16">
        <v>7.1428571428571397E-2</v>
      </c>
      <c r="H22" s="16"/>
      <c r="I22" s="16">
        <v>0.13043478260869601</v>
      </c>
      <c r="J22" s="16">
        <v>7.1428571428571397E-2</v>
      </c>
      <c r="K22" s="16"/>
      <c r="L22" s="16">
        <v>0.125</v>
      </c>
      <c r="M22" s="16">
        <v>7.8125E-2</v>
      </c>
      <c r="N22" s="16"/>
      <c r="O22" s="16">
        <v>0.123287671232877</v>
      </c>
      <c r="P22" s="16">
        <v>7.6271186440677999E-2</v>
      </c>
    </row>
    <row r="23" spans="2:16" x14ac:dyDescent="0.35">
      <c r="B23" s="17" t="s">
        <v>262</v>
      </c>
      <c r="C23" s="16">
        <v>9.8484848484848495E-2</v>
      </c>
      <c r="D23" s="16">
        <v>6.5217391304347797E-2</v>
      </c>
      <c r="E23" s="16">
        <v>8.5106382978723402E-2</v>
      </c>
      <c r="F23" s="16">
        <v>0.133333333333333</v>
      </c>
      <c r="G23" s="16">
        <v>0.103174603174603</v>
      </c>
      <c r="H23" s="16"/>
      <c r="I23" s="16">
        <v>9.4202898550724598E-2</v>
      </c>
      <c r="J23" s="16">
        <v>0.103174603174603</v>
      </c>
      <c r="K23" s="16"/>
      <c r="L23" s="16">
        <v>8.8235294117647106E-2</v>
      </c>
      <c r="M23" s="16">
        <v>0.109375</v>
      </c>
      <c r="N23" s="16"/>
      <c r="O23" s="16">
        <v>0.102739726027397</v>
      </c>
      <c r="P23" s="16">
        <v>9.3220338983050793E-2</v>
      </c>
    </row>
    <row r="24" spans="2:16" ht="29" x14ac:dyDescent="0.35">
      <c r="B24" s="17" t="s">
        <v>273</v>
      </c>
      <c r="C24" s="16">
        <v>3.4090909090909102E-2</v>
      </c>
      <c r="D24" s="16">
        <v>6.5217391304347797E-2</v>
      </c>
      <c r="E24" s="16">
        <v>2.1276595744680899E-2</v>
      </c>
      <c r="F24" s="16">
        <v>0</v>
      </c>
      <c r="G24" s="16">
        <v>3.9682539682539701E-2</v>
      </c>
      <c r="H24" s="16"/>
      <c r="I24" s="16">
        <v>2.8985507246376802E-2</v>
      </c>
      <c r="J24" s="16">
        <v>3.9682539682539701E-2</v>
      </c>
      <c r="K24" s="16"/>
      <c r="L24" s="16">
        <v>3.6764705882352901E-2</v>
      </c>
      <c r="M24" s="16">
        <v>3.125E-2</v>
      </c>
      <c r="N24" s="16"/>
      <c r="O24" s="16">
        <v>3.42465753424658E-2</v>
      </c>
      <c r="P24" s="16">
        <v>3.3898305084745797E-2</v>
      </c>
    </row>
    <row r="25" spans="2:16" x14ac:dyDescent="0.35">
      <c r="B25" s="17" t="s">
        <v>77</v>
      </c>
      <c r="C25" s="16">
        <v>1.8939393939393898E-2</v>
      </c>
      <c r="D25" s="16">
        <v>4.3478260869565202E-2</v>
      </c>
      <c r="E25" s="16">
        <v>0</v>
      </c>
      <c r="F25" s="16">
        <v>6.6666666666666693E-2</v>
      </c>
      <c r="G25" s="16">
        <v>0</v>
      </c>
      <c r="H25" s="16"/>
      <c r="I25" s="16">
        <v>3.6231884057971002E-2</v>
      </c>
      <c r="J25" s="16">
        <v>0</v>
      </c>
      <c r="K25" s="16"/>
      <c r="L25" s="16">
        <v>1.4705882352941201E-2</v>
      </c>
      <c r="M25" s="16">
        <v>2.34375E-2</v>
      </c>
      <c r="N25" s="16"/>
      <c r="O25" s="16">
        <v>1.3698630136986301E-2</v>
      </c>
      <c r="P25" s="16">
        <v>2.5423728813559299E-2</v>
      </c>
    </row>
    <row r="26" spans="2:16" x14ac:dyDescent="0.35">
      <c r="B26" s="17" t="s">
        <v>78</v>
      </c>
      <c r="C26" s="18">
        <v>7.5757575757575803E-3</v>
      </c>
      <c r="D26" s="18">
        <v>4.3478260869565202E-2</v>
      </c>
      <c r="E26" s="18">
        <v>0</v>
      </c>
      <c r="F26" s="18">
        <v>0</v>
      </c>
      <c r="G26" s="18">
        <v>0</v>
      </c>
      <c r="H26" s="18"/>
      <c r="I26" s="18">
        <v>1.4492753623188401E-2</v>
      </c>
      <c r="J26" s="18">
        <v>0</v>
      </c>
      <c r="K26" s="18"/>
      <c r="L26" s="18">
        <v>7.3529411764705899E-3</v>
      </c>
      <c r="M26" s="18">
        <v>7.8125E-3</v>
      </c>
      <c r="N26" s="18"/>
      <c r="O26" s="18">
        <v>0</v>
      </c>
      <c r="P26" s="18">
        <v>1.6949152542372899E-2</v>
      </c>
    </row>
    <row r="27" spans="2:16" x14ac:dyDescent="0.35">
      <c r="B27" s="15"/>
    </row>
    <row r="28" spans="2:16" x14ac:dyDescent="0.35">
      <c r="B28" t="s">
        <v>36</v>
      </c>
    </row>
    <row r="29" spans="2:16" x14ac:dyDescent="0.35">
      <c r="B29" t="s">
        <v>37</v>
      </c>
    </row>
    <row r="31" spans="2:16" x14ac:dyDescent="0.35">
      <c r="B3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P31"/>
  <sheetViews>
    <sheetView showGridLines="0" topLeftCell="A2" workbookViewId="0">
      <pane xSplit="2" topLeftCell="C1" activePane="topRight" state="frozen"/>
      <selection pane="topRight" activeCell="C9" sqref="C9"/>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283</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275</v>
      </c>
      <c r="C8" s="16">
        <v>0.34848484848484901</v>
      </c>
      <c r="D8" s="16">
        <v>0.173913043478261</v>
      </c>
      <c r="E8" s="16">
        <v>0.38297872340425498</v>
      </c>
      <c r="F8" s="16">
        <v>0.4</v>
      </c>
      <c r="G8" s="16">
        <v>0.38095238095238099</v>
      </c>
      <c r="H8" s="16"/>
      <c r="I8" s="16">
        <v>0.31884057971014501</v>
      </c>
      <c r="J8" s="16">
        <v>0.38095238095238099</v>
      </c>
      <c r="K8" s="16"/>
      <c r="L8" s="16">
        <v>0.34558823529411797</v>
      </c>
      <c r="M8" s="16">
        <v>0.3515625</v>
      </c>
      <c r="N8" s="16"/>
      <c r="O8" s="16">
        <v>0.34246575342465801</v>
      </c>
      <c r="P8" s="16">
        <v>0.355932203389831</v>
      </c>
    </row>
    <row r="9" spans="2:16" ht="29" x14ac:dyDescent="0.35">
      <c r="B9" s="17" t="s">
        <v>256</v>
      </c>
      <c r="C9" s="16">
        <v>0.21590909090909099</v>
      </c>
      <c r="D9" s="16">
        <v>0.108695652173913</v>
      </c>
      <c r="E9" s="16">
        <v>0.25531914893617003</v>
      </c>
      <c r="F9" s="16">
        <v>0.17777777777777801</v>
      </c>
      <c r="G9" s="16">
        <v>0.25396825396825401</v>
      </c>
      <c r="H9" s="16"/>
      <c r="I9" s="16">
        <v>0.18115942028985499</v>
      </c>
      <c r="J9" s="16">
        <v>0.25396825396825401</v>
      </c>
      <c r="K9" s="16"/>
      <c r="L9" s="16">
        <v>0.22794117647058801</v>
      </c>
      <c r="M9" s="16">
        <v>0.203125</v>
      </c>
      <c r="N9" s="16"/>
      <c r="O9" s="16">
        <v>0.219178082191781</v>
      </c>
      <c r="P9" s="16">
        <v>0.21186440677966101</v>
      </c>
    </row>
    <row r="10" spans="2:16" ht="29" x14ac:dyDescent="0.35">
      <c r="B10" s="17" t="s">
        <v>278</v>
      </c>
      <c r="C10" s="16">
        <v>0.200757575757576</v>
      </c>
      <c r="D10" s="16">
        <v>8.6956521739130405E-2</v>
      </c>
      <c r="E10" s="16">
        <v>0.19148936170212799</v>
      </c>
      <c r="F10" s="16">
        <v>0.33333333333333298</v>
      </c>
      <c r="G10" s="16">
        <v>0.19841269841269801</v>
      </c>
      <c r="H10" s="16"/>
      <c r="I10" s="16">
        <v>0.202898550724638</v>
      </c>
      <c r="J10" s="16">
        <v>0.19841269841269801</v>
      </c>
      <c r="K10" s="16"/>
      <c r="L10" s="16">
        <v>0.22794117647058801</v>
      </c>
      <c r="M10" s="16">
        <v>0.171875</v>
      </c>
      <c r="N10" s="16"/>
      <c r="O10" s="16">
        <v>0.22602739726027399</v>
      </c>
      <c r="P10" s="16">
        <v>0.169491525423729</v>
      </c>
    </row>
    <row r="11" spans="2:16" ht="58" x14ac:dyDescent="0.35">
      <c r="B11" s="17" t="s">
        <v>327</v>
      </c>
      <c r="C11" s="16">
        <v>0.19318181818181801</v>
      </c>
      <c r="D11" s="16">
        <v>0.173913043478261</v>
      </c>
      <c r="E11" s="16">
        <v>0.12765957446808501</v>
      </c>
      <c r="F11" s="16">
        <v>0.155555555555556</v>
      </c>
      <c r="G11" s="16">
        <v>0.238095238095238</v>
      </c>
      <c r="H11" s="16"/>
      <c r="I11" s="16">
        <v>0.15217391304347799</v>
      </c>
      <c r="J11" s="16">
        <v>0.238095238095238</v>
      </c>
      <c r="K11" s="16"/>
      <c r="L11" s="16">
        <v>0.19852941176470601</v>
      </c>
      <c r="M11" s="16">
        <v>0.1875</v>
      </c>
      <c r="N11" s="16"/>
      <c r="O11" s="16">
        <v>0.17808219178082199</v>
      </c>
      <c r="P11" s="16">
        <v>0.21186440677966101</v>
      </c>
    </row>
    <row r="12" spans="2:16" x14ac:dyDescent="0.35">
      <c r="B12" s="17" t="s">
        <v>276</v>
      </c>
      <c r="C12" s="16">
        <v>0.18181818181818199</v>
      </c>
      <c r="D12" s="16">
        <v>4.3478260869565202E-2</v>
      </c>
      <c r="E12" s="16">
        <v>0.10638297872340401</v>
      </c>
      <c r="F12" s="16">
        <v>0.133333333333333</v>
      </c>
      <c r="G12" s="16">
        <v>0.27777777777777801</v>
      </c>
      <c r="H12" s="16"/>
      <c r="I12" s="16">
        <v>9.4202898550724598E-2</v>
      </c>
      <c r="J12" s="16">
        <v>0.27777777777777801</v>
      </c>
      <c r="K12" s="16"/>
      <c r="L12" s="16">
        <v>0.183823529411765</v>
      </c>
      <c r="M12" s="16">
        <v>0.1796875</v>
      </c>
      <c r="N12" s="16"/>
      <c r="O12" s="16">
        <v>0.164383561643836</v>
      </c>
      <c r="P12" s="16">
        <v>0.20338983050847501</v>
      </c>
    </row>
    <row r="13" spans="2:16" ht="29" x14ac:dyDescent="0.35">
      <c r="B13" s="17" t="s">
        <v>257</v>
      </c>
      <c r="C13" s="16">
        <v>0.17803030303030301</v>
      </c>
      <c r="D13" s="16">
        <v>0.173913043478261</v>
      </c>
      <c r="E13" s="16">
        <v>0.170212765957447</v>
      </c>
      <c r="F13" s="16">
        <v>0.155555555555556</v>
      </c>
      <c r="G13" s="16">
        <v>0.19047619047618999</v>
      </c>
      <c r="H13" s="16"/>
      <c r="I13" s="16">
        <v>0.16666666666666699</v>
      </c>
      <c r="J13" s="16">
        <v>0.19047619047618999</v>
      </c>
      <c r="K13" s="16"/>
      <c r="L13" s="16">
        <v>0.183823529411765</v>
      </c>
      <c r="M13" s="16">
        <v>0.171875</v>
      </c>
      <c r="N13" s="16"/>
      <c r="O13" s="16">
        <v>0.14383561643835599</v>
      </c>
      <c r="P13" s="16">
        <v>0.22033898305084701</v>
      </c>
    </row>
    <row r="14" spans="2:16" ht="29" x14ac:dyDescent="0.35">
      <c r="B14" s="17" t="s">
        <v>277</v>
      </c>
      <c r="C14" s="16">
        <v>0.16666666666666699</v>
      </c>
      <c r="D14" s="16">
        <v>8.6956521739130405E-2</v>
      </c>
      <c r="E14" s="16">
        <v>0.21276595744680901</v>
      </c>
      <c r="F14" s="16">
        <v>0.155555555555556</v>
      </c>
      <c r="G14" s="16">
        <v>0.182539682539683</v>
      </c>
      <c r="H14" s="16"/>
      <c r="I14" s="16">
        <v>0.15217391304347799</v>
      </c>
      <c r="J14" s="16">
        <v>0.182539682539683</v>
      </c>
      <c r="K14" s="16"/>
      <c r="L14" s="16">
        <v>0.20588235294117599</v>
      </c>
      <c r="M14" s="16">
        <v>0.125</v>
      </c>
      <c r="N14" s="16"/>
      <c r="O14" s="16">
        <v>0.14383561643835599</v>
      </c>
      <c r="P14" s="16">
        <v>0.194915254237288</v>
      </c>
    </row>
    <row r="15" spans="2:16" ht="29" x14ac:dyDescent="0.35">
      <c r="B15" s="17" t="s">
        <v>260</v>
      </c>
      <c r="C15" s="16">
        <v>0.14393939393939401</v>
      </c>
      <c r="D15" s="16">
        <v>2.1739130434782601E-2</v>
      </c>
      <c r="E15" s="16">
        <v>0.10638297872340401</v>
      </c>
      <c r="F15" s="16">
        <v>0.133333333333333</v>
      </c>
      <c r="G15" s="16">
        <v>0.206349206349206</v>
      </c>
      <c r="H15" s="16"/>
      <c r="I15" s="16">
        <v>8.6956521739130405E-2</v>
      </c>
      <c r="J15" s="16">
        <v>0.206349206349206</v>
      </c>
      <c r="K15" s="16"/>
      <c r="L15" s="16">
        <v>0.125</v>
      </c>
      <c r="M15" s="16">
        <v>0.1640625</v>
      </c>
      <c r="N15" s="16"/>
      <c r="O15" s="16">
        <v>8.9041095890410996E-2</v>
      </c>
      <c r="P15" s="16">
        <v>0.21186440677966101</v>
      </c>
    </row>
    <row r="16" spans="2:16" x14ac:dyDescent="0.35">
      <c r="B16" s="17" t="s">
        <v>262</v>
      </c>
      <c r="C16" s="16">
        <v>0.140151515151515</v>
      </c>
      <c r="D16" s="16">
        <v>6.5217391304347797E-2</v>
      </c>
      <c r="E16" s="16">
        <v>0.14893617021276601</v>
      </c>
      <c r="F16" s="16">
        <v>0.155555555555556</v>
      </c>
      <c r="G16" s="16">
        <v>0.158730158730159</v>
      </c>
      <c r="H16" s="16"/>
      <c r="I16" s="16">
        <v>0.123188405797101</v>
      </c>
      <c r="J16" s="16">
        <v>0.158730158730159</v>
      </c>
      <c r="K16" s="16"/>
      <c r="L16" s="16">
        <v>9.5588235294117599E-2</v>
      </c>
      <c r="M16" s="16">
        <v>0.1875</v>
      </c>
      <c r="N16" s="16"/>
      <c r="O16" s="16">
        <v>0.14383561643835599</v>
      </c>
      <c r="P16" s="16">
        <v>0.13559322033898299</v>
      </c>
    </row>
    <row r="17" spans="2:16" ht="29" x14ac:dyDescent="0.35">
      <c r="B17" s="17" t="s">
        <v>259</v>
      </c>
      <c r="C17" s="16">
        <v>0.12878787878787901</v>
      </c>
      <c r="D17" s="16">
        <v>0.15217391304347799</v>
      </c>
      <c r="E17" s="16">
        <v>0.10638297872340401</v>
      </c>
      <c r="F17" s="16">
        <v>0.2</v>
      </c>
      <c r="G17" s="16">
        <v>0.103174603174603</v>
      </c>
      <c r="H17" s="16"/>
      <c r="I17" s="16">
        <v>0.15217391304347799</v>
      </c>
      <c r="J17" s="16">
        <v>0.103174603174603</v>
      </c>
      <c r="K17" s="16"/>
      <c r="L17" s="16">
        <v>0.11764705882352899</v>
      </c>
      <c r="M17" s="16">
        <v>0.140625</v>
      </c>
      <c r="N17" s="16"/>
      <c r="O17" s="16">
        <v>0.13698630136986301</v>
      </c>
      <c r="P17" s="16">
        <v>0.11864406779661001</v>
      </c>
    </row>
    <row r="18" spans="2:16" ht="29" x14ac:dyDescent="0.35">
      <c r="B18" s="17" t="s">
        <v>258</v>
      </c>
      <c r="C18" s="16">
        <v>0.117424242424242</v>
      </c>
      <c r="D18" s="16">
        <v>0.173913043478261</v>
      </c>
      <c r="E18" s="16">
        <v>6.3829787234042507E-2</v>
      </c>
      <c r="F18" s="16">
        <v>4.4444444444444398E-2</v>
      </c>
      <c r="G18" s="16">
        <v>0.14285714285714299</v>
      </c>
      <c r="H18" s="16"/>
      <c r="I18" s="16">
        <v>9.4202898550724598E-2</v>
      </c>
      <c r="J18" s="16">
        <v>0.14285714285714299</v>
      </c>
      <c r="K18" s="16"/>
      <c r="L18" s="16">
        <v>0.13970588235294101</v>
      </c>
      <c r="M18" s="16">
        <v>9.375E-2</v>
      </c>
      <c r="N18" s="16"/>
      <c r="O18" s="16">
        <v>0.10958904109589</v>
      </c>
      <c r="P18" s="16">
        <v>0.12711864406779699</v>
      </c>
    </row>
    <row r="19" spans="2:16" ht="29" x14ac:dyDescent="0.35">
      <c r="B19" s="17" t="s">
        <v>266</v>
      </c>
      <c r="C19" s="16">
        <v>0.109848484848485</v>
      </c>
      <c r="D19" s="16">
        <v>6.5217391304347797E-2</v>
      </c>
      <c r="E19" s="16">
        <v>0.12765957446808501</v>
      </c>
      <c r="F19" s="16">
        <v>6.6666666666666693E-2</v>
      </c>
      <c r="G19" s="16">
        <v>0.134920634920635</v>
      </c>
      <c r="H19" s="16"/>
      <c r="I19" s="16">
        <v>8.6956521739130405E-2</v>
      </c>
      <c r="J19" s="16">
        <v>0.134920634920635</v>
      </c>
      <c r="K19" s="16"/>
      <c r="L19" s="16">
        <v>0.14705882352941199</v>
      </c>
      <c r="M19" s="16">
        <v>7.03125E-2</v>
      </c>
      <c r="N19" s="16"/>
      <c r="O19" s="16">
        <v>0.123287671232877</v>
      </c>
      <c r="P19" s="16">
        <v>9.3220338983050793E-2</v>
      </c>
    </row>
    <row r="20" spans="2:16" ht="29" x14ac:dyDescent="0.35">
      <c r="B20" s="17" t="s">
        <v>279</v>
      </c>
      <c r="C20" s="16">
        <v>0.109848484848485</v>
      </c>
      <c r="D20" s="16">
        <v>0.217391304347826</v>
      </c>
      <c r="E20" s="16">
        <v>8.5106382978723402E-2</v>
      </c>
      <c r="F20" s="16">
        <v>0.11111111111111099</v>
      </c>
      <c r="G20" s="16">
        <v>7.9365079365079402E-2</v>
      </c>
      <c r="H20" s="16"/>
      <c r="I20" s="16">
        <v>0.13768115942028999</v>
      </c>
      <c r="J20" s="16">
        <v>7.9365079365079402E-2</v>
      </c>
      <c r="K20" s="16"/>
      <c r="L20" s="16">
        <v>0.110294117647059</v>
      </c>
      <c r="M20" s="16">
        <v>0.109375</v>
      </c>
      <c r="N20" s="16"/>
      <c r="O20" s="16">
        <v>9.5890410958904104E-2</v>
      </c>
      <c r="P20" s="16">
        <v>0.12711864406779699</v>
      </c>
    </row>
    <row r="21" spans="2:16" ht="29" x14ac:dyDescent="0.35">
      <c r="B21" s="17" t="s">
        <v>264</v>
      </c>
      <c r="C21" s="16">
        <v>8.3333333333333301E-2</v>
      </c>
      <c r="D21" s="16">
        <v>4.3478260869565202E-2</v>
      </c>
      <c r="E21" s="16">
        <v>0.14893617021276601</v>
      </c>
      <c r="F21" s="16">
        <v>8.8888888888888906E-2</v>
      </c>
      <c r="G21" s="16">
        <v>7.1428571428571397E-2</v>
      </c>
      <c r="H21" s="16"/>
      <c r="I21" s="16">
        <v>9.4202898550724598E-2</v>
      </c>
      <c r="J21" s="16">
        <v>7.1428571428571397E-2</v>
      </c>
      <c r="K21" s="16"/>
      <c r="L21" s="16">
        <v>6.6176470588235295E-2</v>
      </c>
      <c r="M21" s="16">
        <v>0.1015625</v>
      </c>
      <c r="N21" s="16"/>
      <c r="O21" s="16">
        <v>0.10958904109589</v>
      </c>
      <c r="P21" s="16">
        <v>5.0847457627118599E-2</v>
      </c>
    </row>
    <row r="22" spans="2:16" ht="43.5" x14ac:dyDescent="0.35">
      <c r="B22" s="17" t="s">
        <v>280</v>
      </c>
      <c r="C22" s="16">
        <v>7.9545454545454503E-2</v>
      </c>
      <c r="D22" s="16">
        <v>6.5217391304347797E-2</v>
      </c>
      <c r="E22" s="16">
        <v>0.12765957446808501</v>
      </c>
      <c r="F22" s="16">
        <v>8.8888888888888906E-2</v>
      </c>
      <c r="G22" s="16">
        <v>6.3492063492063502E-2</v>
      </c>
      <c r="H22" s="16"/>
      <c r="I22" s="16">
        <v>9.4202898550724598E-2</v>
      </c>
      <c r="J22" s="16">
        <v>6.3492063492063502E-2</v>
      </c>
      <c r="K22" s="16"/>
      <c r="L22" s="16">
        <v>7.3529411764705899E-2</v>
      </c>
      <c r="M22" s="16">
        <v>8.59375E-2</v>
      </c>
      <c r="N22" s="16"/>
      <c r="O22" s="16">
        <v>9.5890410958904104E-2</v>
      </c>
      <c r="P22" s="16">
        <v>5.93220338983051E-2</v>
      </c>
    </row>
    <row r="23" spans="2:16" ht="29" x14ac:dyDescent="0.35">
      <c r="B23" s="17" t="s">
        <v>281</v>
      </c>
      <c r="C23" s="16">
        <v>7.9545454545454503E-2</v>
      </c>
      <c r="D23" s="16">
        <v>0.173913043478261</v>
      </c>
      <c r="E23" s="16">
        <v>6.3829787234042507E-2</v>
      </c>
      <c r="F23" s="16">
        <v>8.8888888888888906E-2</v>
      </c>
      <c r="G23" s="16">
        <v>4.7619047619047603E-2</v>
      </c>
      <c r="H23" s="16"/>
      <c r="I23" s="16">
        <v>0.108695652173913</v>
      </c>
      <c r="J23" s="16">
        <v>4.7619047619047603E-2</v>
      </c>
      <c r="K23" s="16"/>
      <c r="L23" s="16">
        <v>8.0882352941176502E-2</v>
      </c>
      <c r="M23" s="16">
        <v>7.8125E-2</v>
      </c>
      <c r="N23" s="16"/>
      <c r="O23" s="16">
        <v>0.102739726027397</v>
      </c>
      <c r="P23" s="16">
        <v>5.0847457627118599E-2</v>
      </c>
    </row>
    <row r="24" spans="2:16" ht="29" x14ac:dyDescent="0.35">
      <c r="B24" s="17" t="s">
        <v>273</v>
      </c>
      <c r="C24" s="16">
        <v>4.5454545454545497E-2</v>
      </c>
      <c r="D24" s="16">
        <v>0.15217391304347799</v>
      </c>
      <c r="E24" s="16">
        <v>4.2553191489361701E-2</v>
      </c>
      <c r="F24" s="16">
        <v>2.2222222222222199E-2</v>
      </c>
      <c r="G24" s="16">
        <v>1.58730158730159E-2</v>
      </c>
      <c r="H24" s="16"/>
      <c r="I24" s="16">
        <v>7.2463768115942004E-2</v>
      </c>
      <c r="J24" s="16">
        <v>1.58730158730159E-2</v>
      </c>
      <c r="K24" s="16"/>
      <c r="L24" s="16">
        <v>5.1470588235294101E-2</v>
      </c>
      <c r="M24" s="16">
        <v>3.90625E-2</v>
      </c>
      <c r="N24" s="16"/>
      <c r="O24" s="16">
        <v>4.7945205479452101E-2</v>
      </c>
      <c r="P24" s="16">
        <v>4.2372881355932202E-2</v>
      </c>
    </row>
    <row r="25" spans="2:16" x14ac:dyDescent="0.35">
      <c r="B25" s="17" t="s">
        <v>77</v>
      </c>
      <c r="C25" s="16">
        <v>1.13636363636364E-2</v>
      </c>
      <c r="D25" s="16">
        <v>2.1739130434782601E-2</v>
      </c>
      <c r="E25" s="16">
        <v>0</v>
      </c>
      <c r="F25" s="16">
        <v>4.4444444444444398E-2</v>
      </c>
      <c r="G25" s="16">
        <v>0</v>
      </c>
      <c r="H25" s="16"/>
      <c r="I25" s="16">
        <v>2.1739130434782601E-2</v>
      </c>
      <c r="J25" s="16">
        <v>0</v>
      </c>
      <c r="K25" s="16"/>
      <c r="L25" s="16">
        <v>7.3529411764705899E-3</v>
      </c>
      <c r="M25" s="16">
        <v>1.5625E-2</v>
      </c>
      <c r="N25" s="16"/>
      <c r="O25" s="16">
        <v>6.8493150684931503E-3</v>
      </c>
      <c r="P25" s="16">
        <v>1.6949152542372899E-2</v>
      </c>
    </row>
    <row r="26" spans="2:16" x14ac:dyDescent="0.35">
      <c r="B26" s="17" t="s">
        <v>78</v>
      </c>
      <c r="C26" s="18">
        <v>7.5757575757575803E-3</v>
      </c>
      <c r="D26" s="18">
        <v>4.3478260869565202E-2</v>
      </c>
      <c r="E26" s="18">
        <v>0</v>
      </c>
      <c r="F26" s="18">
        <v>0</v>
      </c>
      <c r="G26" s="18">
        <v>0</v>
      </c>
      <c r="H26" s="18"/>
      <c r="I26" s="18">
        <v>1.4492753623188401E-2</v>
      </c>
      <c r="J26" s="18">
        <v>0</v>
      </c>
      <c r="K26" s="18"/>
      <c r="L26" s="18">
        <v>7.3529411764705899E-3</v>
      </c>
      <c r="M26" s="18">
        <v>7.8125E-3</v>
      </c>
      <c r="N26" s="18"/>
      <c r="O26" s="18">
        <v>6.8493150684931503E-3</v>
      </c>
      <c r="P26" s="18">
        <v>8.4745762711864406E-3</v>
      </c>
    </row>
    <row r="27" spans="2:16" x14ac:dyDescent="0.35">
      <c r="B27" s="15"/>
    </row>
    <row r="28" spans="2:16" x14ac:dyDescent="0.35">
      <c r="B28" t="s">
        <v>36</v>
      </c>
    </row>
    <row r="29" spans="2:16" x14ac:dyDescent="0.35">
      <c r="B29" t="s">
        <v>37</v>
      </c>
    </row>
    <row r="31" spans="2:16" x14ac:dyDescent="0.35">
      <c r="B3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P18"/>
  <sheetViews>
    <sheetView showGridLines="0" topLeftCell="A6" workbookViewId="0">
      <pane xSplit="2" topLeftCell="C1" activePane="topRight" state="frozen"/>
      <selection pane="topRight" activeCell="D10" sqref="D10"/>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289</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29" x14ac:dyDescent="0.35">
      <c r="B8" s="17" t="s">
        <v>284</v>
      </c>
      <c r="C8" s="16">
        <v>0.204545454545455</v>
      </c>
      <c r="D8" s="16">
        <v>2.1739130434782601E-2</v>
      </c>
      <c r="E8" s="16">
        <v>0.170212765957447</v>
      </c>
      <c r="F8" s="16">
        <v>0.266666666666667</v>
      </c>
      <c r="G8" s="16">
        <v>0.26190476190476197</v>
      </c>
      <c r="H8" s="16"/>
      <c r="I8" s="16">
        <v>0.15217391304347799</v>
      </c>
      <c r="J8" s="16">
        <v>0.26190476190476197</v>
      </c>
      <c r="K8" s="16"/>
      <c r="L8" s="16">
        <v>0.25735294117647101</v>
      </c>
      <c r="M8" s="16">
        <v>0.1484375</v>
      </c>
      <c r="N8" s="16"/>
      <c r="O8" s="16">
        <v>0.198630136986301</v>
      </c>
      <c r="P8" s="16">
        <v>0.21186440677966101</v>
      </c>
    </row>
    <row r="9" spans="2:16" ht="29" x14ac:dyDescent="0.35">
      <c r="B9" s="17" t="s">
        <v>285</v>
      </c>
      <c r="C9" s="16">
        <v>0.26893939393939398</v>
      </c>
      <c r="D9" s="16">
        <v>0.13043478260869601</v>
      </c>
      <c r="E9" s="16">
        <v>0.29787234042553201</v>
      </c>
      <c r="F9" s="16">
        <v>0.31111111111111101</v>
      </c>
      <c r="G9" s="16">
        <v>0.293650793650794</v>
      </c>
      <c r="H9" s="16"/>
      <c r="I9" s="16">
        <v>0.24637681159420299</v>
      </c>
      <c r="J9" s="16">
        <v>0.293650793650794</v>
      </c>
      <c r="K9" s="16"/>
      <c r="L9" s="16">
        <v>0.22794117647058801</v>
      </c>
      <c r="M9" s="16">
        <v>0.3125</v>
      </c>
      <c r="N9" s="16"/>
      <c r="O9" s="16">
        <v>0.30821917808219201</v>
      </c>
      <c r="P9" s="16">
        <v>0.22033898305084701</v>
      </c>
    </row>
    <row r="10" spans="2:16" x14ac:dyDescent="0.35">
      <c r="B10" s="17" t="s">
        <v>286</v>
      </c>
      <c r="C10" s="16">
        <v>0.26515151515151503</v>
      </c>
      <c r="D10" s="16">
        <v>0.67391304347826098</v>
      </c>
      <c r="E10" s="16">
        <v>0.319148936170213</v>
      </c>
      <c r="F10" s="16">
        <v>0.2</v>
      </c>
      <c r="G10" s="16">
        <v>0.119047619047619</v>
      </c>
      <c r="H10" s="16"/>
      <c r="I10" s="16">
        <v>0.39855072463768099</v>
      </c>
      <c r="J10" s="16">
        <v>0.119047619047619</v>
      </c>
      <c r="K10" s="16"/>
      <c r="L10" s="16">
        <v>0.24264705882352899</v>
      </c>
      <c r="M10" s="16">
        <v>0.2890625</v>
      </c>
      <c r="N10" s="16"/>
      <c r="O10" s="16">
        <v>0.267123287671233</v>
      </c>
      <c r="P10" s="16">
        <v>0.26271186440678002</v>
      </c>
    </row>
    <row r="11" spans="2:16" x14ac:dyDescent="0.35">
      <c r="B11" s="17" t="s">
        <v>287</v>
      </c>
      <c r="C11" s="16">
        <v>0.18181818181818199</v>
      </c>
      <c r="D11" s="16">
        <v>2.1739130434782601E-2</v>
      </c>
      <c r="E11" s="16">
        <v>0.19148936170212799</v>
      </c>
      <c r="F11" s="16">
        <v>0.17777777777777801</v>
      </c>
      <c r="G11" s="16">
        <v>0.238095238095238</v>
      </c>
      <c r="H11" s="16"/>
      <c r="I11" s="16">
        <v>0.13043478260869601</v>
      </c>
      <c r="J11" s="16">
        <v>0.238095238095238</v>
      </c>
      <c r="K11" s="16"/>
      <c r="L11" s="16">
        <v>0.183823529411765</v>
      </c>
      <c r="M11" s="16">
        <v>0.1796875</v>
      </c>
      <c r="N11" s="16"/>
      <c r="O11" s="16">
        <v>0.14383561643835599</v>
      </c>
      <c r="P11" s="16">
        <v>0.22881355932203401</v>
      </c>
    </row>
    <row r="12" spans="2:16" ht="29" x14ac:dyDescent="0.35">
      <c r="B12" s="17" t="s">
        <v>288</v>
      </c>
      <c r="C12" s="16">
        <v>5.3030303030302997E-2</v>
      </c>
      <c r="D12" s="16">
        <v>6.5217391304347797E-2</v>
      </c>
      <c r="E12" s="16">
        <v>0</v>
      </c>
      <c r="F12" s="16">
        <v>2.2222222222222199E-2</v>
      </c>
      <c r="G12" s="16">
        <v>7.9365079365079402E-2</v>
      </c>
      <c r="H12" s="16"/>
      <c r="I12" s="16">
        <v>2.8985507246376802E-2</v>
      </c>
      <c r="J12" s="16">
        <v>7.9365079365079402E-2</v>
      </c>
      <c r="K12" s="16"/>
      <c r="L12" s="16">
        <v>5.8823529411764698E-2</v>
      </c>
      <c r="M12" s="16">
        <v>4.6875E-2</v>
      </c>
      <c r="N12" s="16"/>
      <c r="O12" s="16">
        <v>6.1643835616438401E-2</v>
      </c>
      <c r="P12" s="16">
        <v>4.2372881355932202E-2</v>
      </c>
    </row>
    <row r="13" spans="2:16" x14ac:dyDescent="0.35">
      <c r="B13" s="17" t="s">
        <v>77</v>
      </c>
      <c r="C13" s="18">
        <v>2.6515151515151499E-2</v>
      </c>
      <c r="D13" s="18">
        <v>8.6956521739130405E-2</v>
      </c>
      <c r="E13" s="18">
        <v>2.1276595744680899E-2</v>
      </c>
      <c r="F13" s="18">
        <v>2.2222222222222199E-2</v>
      </c>
      <c r="G13" s="18">
        <v>7.9365079365079395E-3</v>
      </c>
      <c r="H13" s="18"/>
      <c r="I13" s="18">
        <v>4.3478260869565202E-2</v>
      </c>
      <c r="J13" s="18">
        <v>7.9365079365079395E-3</v>
      </c>
      <c r="K13" s="18"/>
      <c r="L13" s="18">
        <v>2.9411764705882401E-2</v>
      </c>
      <c r="M13" s="18">
        <v>2.34375E-2</v>
      </c>
      <c r="N13" s="18"/>
      <c r="O13" s="18">
        <v>2.0547945205479499E-2</v>
      </c>
      <c r="P13" s="18">
        <v>3.3898305084745797E-2</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P27"/>
  <sheetViews>
    <sheetView showGridLines="0" topLeftCell="A12" workbookViewId="0">
      <pane xSplit="2" topLeftCell="C1" activePane="topRight" state="frozen"/>
      <selection pane="topRight" activeCell="G18" sqref="G18"/>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303</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290</v>
      </c>
      <c r="C8" s="16">
        <v>0.46969696969697</v>
      </c>
      <c r="D8" s="16">
        <v>0.41304347826087001</v>
      </c>
      <c r="E8" s="16">
        <v>0.44680851063829802</v>
      </c>
      <c r="F8" s="16">
        <v>0.422222222222222</v>
      </c>
      <c r="G8" s="16">
        <v>0.51587301587301604</v>
      </c>
      <c r="H8" s="16"/>
      <c r="I8" s="16">
        <v>0.42753623188405798</v>
      </c>
      <c r="J8" s="16">
        <v>0.51587301587301604</v>
      </c>
      <c r="K8" s="16"/>
      <c r="L8" s="16">
        <v>0.45588235294117602</v>
      </c>
      <c r="M8" s="16">
        <v>0.484375</v>
      </c>
      <c r="N8" s="16"/>
      <c r="O8" s="16">
        <v>0.44520547945205502</v>
      </c>
      <c r="P8" s="16">
        <v>0.5</v>
      </c>
    </row>
    <row r="9" spans="2:16" x14ac:dyDescent="0.35">
      <c r="B9" s="17" t="s">
        <v>291</v>
      </c>
      <c r="C9" s="16">
        <v>0.439393939393939</v>
      </c>
      <c r="D9" s="16">
        <v>0.45652173913043498</v>
      </c>
      <c r="E9" s="16">
        <v>0.48936170212766</v>
      </c>
      <c r="F9" s="16">
        <v>0.44444444444444398</v>
      </c>
      <c r="G9" s="16">
        <v>0.41269841269841301</v>
      </c>
      <c r="H9" s="16"/>
      <c r="I9" s="16">
        <v>0.46376811594202899</v>
      </c>
      <c r="J9" s="16">
        <v>0.41269841269841301</v>
      </c>
      <c r="K9" s="16"/>
      <c r="L9" s="16">
        <v>0.41911764705882398</v>
      </c>
      <c r="M9" s="16">
        <v>0.4609375</v>
      </c>
      <c r="N9" s="16"/>
      <c r="O9" s="16">
        <v>0.41095890410958902</v>
      </c>
      <c r="P9" s="16">
        <v>0.47457627118644102</v>
      </c>
    </row>
    <row r="10" spans="2:16" ht="29" x14ac:dyDescent="0.35">
      <c r="B10" s="17" t="s">
        <v>292</v>
      </c>
      <c r="C10" s="16">
        <v>0.40151515151515099</v>
      </c>
      <c r="D10" s="16">
        <v>0.282608695652174</v>
      </c>
      <c r="E10" s="16">
        <v>0.40425531914893598</v>
      </c>
      <c r="F10" s="16">
        <v>0.31111111111111101</v>
      </c>
      <c r="G10" s="16">
        <v>0.476190476190476</v>
      </c>
      <c r="H10" s="16"/>
      <c r="I10" s="16">
        <v>0.33333333333333298</v>
      </c>
      <c r="J10" s="16">
        <v>0.476190476190476</v>
      </c>
      <c r="K10" s="16"/>
      <c r="L10" s="16">
        <v>0.39705882352941202</v>
      </c>
      <c r="M10" s="16">
        <v>0.40625</v>
      </c>
      <c r="N10" s="16"/>
      <c r="O10" s="16">
        <v>0.41780821917808197</v>
      </c>
      <c r="P10" s="16">
        <v>0.38135593220338998</v>
      </c>
    </row>
    <row r="11" spans="2:16" ht="58" x14ac:dyDescent="0.35">
      <c r="B11" s="17" t="s">
        <v>293</v>
      </c>
      <c r="C11" s="16">
        <v>0.375</v>
      </c>
      <c r="D11" s="16">
        <v>0.26086956521739102</v>
      </c>
      <c r="E11" s="16">
        <v>0.27659574468085102</v>
      </c>
      <c r="F11" s="16">
        <v>0.422222222222222</v>
      </c>
      <c r="G11" s="16">
        <v>0.43650793650793701</v>
      </c>
      <c r="H11" s="16"/>
      <c r="I11" s="16">
        <v>0.31884057971014501</v>
      </c>
      <c r="J11" s="16">
        <v>0.43650793650793701</v>
      </c>
      <c r="K11" s="16"/>
      <c r="L11" s="16">
        <v>0.34558823529411797</v>
      </c>
      <c r="M11" s="16">
        <v>0.40625</v>
      </c>
      <c r="N11" s="16"/>
      <c r="O11" s="16">
        <v>0.397260273972603</v>
      </c>
      <c r="P11" s="16">
        <v>0.34745762711864397</v>
      </c>
    </row>
    <row r="12" spans="2:16" ht="43.5" x14ac:dyDescent="0.35">
      <c r="B12" s="17" t="s">
        <v>294</v>
      </c>
      <c r="C12" s="16">
        <v>0.36742424242424199</v>
      </c>
      <c r="D12" s="16">
        <v>0.26086956521739102</v>
      </c>
      <c r="E12" s="16">
        <v>0.36170212765957399</v>
      </c>
      <c r="F12" s="16">
        <v>0.28888888888888897</v>
      </c>
      <c r="G12" s="16">
        <v>0.43650793650793701</v>
      </c>
      <c r="H12" s="16"/>
      <c r="I12" s="16">
        <v>0.30434782608695699</v>
      </c>
      <c r="J12" s="16">
        <v>0.43650793650793701</v>
      </c>
      <c r="K12" s="16"/>
      <c r="L12" s="16">
        <v>0.39705882352941202</v>
      </c>
      <c r="M12" s="16">
        <v>0.3359375</v>
      </c>
      <c r="N12" s="16"/>
      <c r="O12" s="16">
        <v>0.36301369863013699</v>
      </c>
      <c r="P12" s="16">
        <v>0.37288135593220301</v>
      </c>
    </row>
    <row r="13" spans="2:16" ht="43.5" x14ac:dyDescent="0.35">
      <c r="B13" s="17" t="s">
        <v>295</v>
      </c>
      <c r="C13" s="16">
        <v>0.35227272727272702</v>
      </c>
      <c r="D13" s="16">
        <v>0.26086956521739102</v>
      </c>
      <c r="E13" s="16">
        <v>0.21276595744680901</v>
      </c>
      <c r="F13" s="16">
        <v>0.35555555555555601</v>
      </c>
      <c r="G13" s="16">
        <v>0.43650793650793701</v>
      </c>
      <c r="H13" s="16"/>
      <c r="I13" s="16">
        <v>0.27536231884057999</v>
      </c>
      <c r="J13" s="16">
        <v>0.43650793650793701</v>
      </c>
      <c r="K13" s="16"/>
      <c r="L13" s="16">
        <v>0.36764705882352899</v>
      </c>
      <c r="M13" s="16">
        <v>0.3359375</v>
      </c>
      <c r="N13" s="16"/>
      <c r="O13" s="16">
        <v>0.32876712328767099</v>
      </c>
      <c r="P13" s="16">
        <v>0.38135593220338998</v>
      </c>
    </row>
    <row r="14" spans="2:16" ht="43.5" x14ac:dyDescent="0.35">
      <c r="B14" s="17" t="s">
        <v>296</v>
      </c>
      <c r="C14" s="16">
        <v>0.34090909090909099</v>
      </c>
      <c r="D14" s="16">
        <v>0.19565217391304299</v>
      </c>
      <c r="E14" s="16">
        <v>0.40425531914893598</v>
      </c>
      <c r="F14" s="16">
        <v>0.37777777777777799</v>
      </c>
      <c r="G14" s="16">
        <v>0.35714285714285698</v>
      </c>
      <c r="H14" s="16"/>
      <c r="I14" s="16">
        <v>0.32608695652173902</v>
      </c>
      <c r="J14" s="16">
        <v>0.35714285714285698</v>
      </c>
      <c r="K14" s="16"/>
      <c r="L14" s="16">
        <v>0.36029411764705899</v>
      </c>
      <c r="M14" s="16">
        <v>0.3203125</v>
      </c>
      <c r="N14" s="16"/>
      <c r="O14" s="16">
        <v>0.34246575342465801</v>
      </c>
      <c r="P14" s="16">
        <v>0.338983050847458</v>
      </c>
    </row>
    <row r="15" spans="2:16" ht="43.5" x14ac:dyDescent="0.35">
      <c r="B15" s="17" t="s">
        <v>297</v>
      </c>
      <c r="C15" s="16">
        <v>0.33333333333333298</v>
      </c>
      <c r="D15" s="16">
        <v>0.32608695652173902</v>
      </c>
      <c r="E15" s="16">
        <v>0.21276595744680901</v>
      </c>
      <c r="F15" s="16">
        <v>0.35555555555555601</v>
      </c>
      <c r="G15" s="16">
        <v>0.37301587301587302</v>
      </c>
      <c r="H15" s="16"/>
      <c r="I15" s="16">
        <v>0.29710144927536197</v>
      </c>
      <c r="J15" s="16">
        <v>0.37301587301587302</v>
      </c>
      <c r="K15" s="16"/>
      <c r="L15" s="16">
        <v>0.33088235294117602</v>
      </c>
      <c r="M15" s="16">
        <v>0.3359375</v>
      </c>
      <c r="N15" s="16"/>
      <c r="O15" s="16">
        <v>0.28767123287671198</v>
      </c>
      <c r="P15" s="16">
        <v>0.38983050847457601</v>
      </c>
    </row>
    <row r="16" spans="2:16" ht="43.5" x14ac:dyDescent="0.35">
      <c r="B16" s="17" t="s">
        <v>298</v>
      </c>
      <c r="C16" s="16">
        <v>0.20833333333333301</v>
      </c>
      <c r="D16" s="16">
        <v>0.108695652173913</v>
      </c>
      <c r="E16" s="16">
        <v>0.21276595744680901</v>
      </c>
      <c r="F16" s="16">
        <v>0.28888888888888897</v>
      </c>
      <c r="G16" s="16">
        <v>0.214285714285714</v>
      </c>
      <c r="H16" s="16"/>
      <c r="I16" s="16">
        <v>0.202898550724638</v>
      </c>
      <c r="J16" s="16">
        <v>0.214285714285714</v>
      </c>
      <c r="K16" s="16"/>
      <c r="L16" s="16">
        <v>0.213235294117647</v>
      </c>
      <c r="M16" s="16">
        <v>0.203125</v>
      </c>
      <c r="N16" s="16"/>
      <c r="O16" s="16">
        <v>0.17808219178082199</v>
      </c>
      <c r="P16" s="16">
        <v>0.24576271186440701</v>
      </c>
    </row>
    <row r="17" spans="2:16" ht="43.5" x14ac:dyDescent="0.35">
      <c r="B17" s="17" t="s">
        <v>299</v>
      </c>
      <c r="C17" s="16">
        <v>0.16666666666666699</v>
      </c>
      <c r="D17" s="16">
        <v>8.6956521739130405E-2</v>
      </c>
      <c r="E17" s="16">
        <v>0.14893617021276601</v>
      </c>
      <c r="F17" s="16">
        <v>0.31111111111111101</v>
      </c>
      <c r="G17" s="16">
        <v>0.15079365079365101</v>
      </c>
      <c r="H17" s="16"/>
      <c r="I17" s="16">
        <v>0.18115942028985499</v>
      </c>
      <c r="J17" s="16">
        <v>0.15079365079365101</v>
      </c>
      <c r="K17" s="16"/>
      <c r="L17" s="16">
        <v>0.154411764705882</v>
      </c>
      <c r="M17" s="16">
        <v>0.1796875</v>
      </c>
      <c r="N17" s="16"/>
      <c r="O17" s="16">
        <v>0.17808219178082199</v>
      </c>
      <c r="P17" s="16">
        <v>0.152542372881356</v>
      </c>
    </row>
    <row r="18" spans="2:16" ht="29" x14ac:dyDescent="0.35">
      <c r="B18" s="17" t="s">
        <v>300</v>
      </c>
      <c r="C18" s="16">
        <v>0.16666666666666699</v>
      </c>
      <c r="D18" s="16">
        <v>8.6956521739130405E-2</v>
      </c>
      <c r="E18" s="16">
        <v>0.12765957446808501</v>
      </c>
      <c r="F18" s="16">
        <v>0.133333333333333</v>
      </c>
      <c r="G18" s="16">
        <v>0.22222222222222199</v>
      </c>
      <c r="H18" s="16"/>
      <c r="I18" s="16">
        <v>0.115942028985507</v>
      </c>
      <c r="J18" s="16">
        <v>0.22222222222222199</v>
      </c>
      <c r="K18" s="16"/>
      <c r="L18" s="16">
        <v>0.14705882352941199</v>
      </c>
      <c r="M18" s="16">
        <v>0.1875</v>
      </c>
      <c r="N18" s="16"/>
      <c r="O18" s="16">
        <v>0.17808219178082199</v>
      </c>
      <c r="P18" s="16">
        <v>0.152542372881356</v>
      </c>
    </row>
    <row r="19" spans="2:16" ht="43.5" x14ac:dyDescent="0.35">
      <c r="B19" s="17" t="s">
        <v>301</v>
      </c>
      <c r="C19" s="16">
        <v>0.140151515151515</v>
      </c>
      <c r="D19" s="16">
        <v>6.5217391304347797E-2</v>
      </c>
      <c r="E19" s="16">
        <v>0.14893617021276601</v>
      </c>
      <c r="F19" s="16">
        <v>0.2</v>
      </c>
      <c r="G19" s="16">
        <v>0.14285714285714299</v>
      </c>
      <c r="H19" s="16"/>
      <c r="I19" s="16">
        <v>0.13768115942028999</v>
      </c>
      <c r="J19" s="16">
        <v>0.14285714285714299</v>
      </c>
      <c r="K19" s="16"/>
      <c r="L19" s="16">
        <v>0.125</v>
      </c>
      <c r="M19" s="16">
        <v>0.15625</v>
      </c>
      <c r="N19" s="16"/>
      <c r="O19" s="16">
        <v>0.14383561643835599</v>
      </c>
      <c r="P19" s="16">
        <v>0.13559322033898299</v>
      </c>
    </row>
    <row r="20" spans="2:16" ht="43.5" x14ac:dyDescent="0.35">
      <c r="B20" s="17" t="s">
        <v>302</v>
      </c>
      <c r="C20" s="16">
        <v>1.8939393939393898E-2</v>
      </c>
      <c r="D20" s="16">
        <v>6.5217391304347797E-2</v>
      </c>
      <c r="E20" s="16">
        <v>2.1276595744680899E-2</v>
      </c>
      <c r="F20" s="16">
        <v>0</v>
      </c>
      <c r="G20" s="16">
        <v>7.9365079365079395E-3</v>
      </c>
      <c r="H20" s="16"/>
      <c r="I20" s="16">
        <v>2.8985507246376802E-2</v>
      </c>
      <c r="J20" s="16">
        <v>7.9365079365079395E-3</v>
      </c>
      <c r="K20" s="16"/>
      <c r="L20" s="16">
        <v>2.2058823529411801E-2</v>
      </c>
      <c r="M20" s="16">
        <v>1.5625E-2</v>
      </c>
      <c r="N20" s="16"/>
      <c r="O20" s="16">
        <v>2.0547945205479499E-2</v>
      </c>
      <c r="P20" s="16">
        <v>1.6949152542372899E-2</v>
      </c>
    </row>
    <row r="21" spans="2:16" x14ac:dyDescent="0.35">
      <c r="B21" s="17" t="s">
        <v>77</v>
      </c>
      <c r="C21" s="16">
        <v>3.7878787878787902E-3</v>
      </c>
      <c r="D21" s="16">
        <v>0</v>
      </c>
      <c r="E21" s="16">
        <v>0</v>
      </c>
      <c r="F21" s="16">
        <v>2.2222222222222199E-2</v>
      </c>
      <c r="G21" s="16">
        <v>0</v>
      </c>
      <c r="H21" s="16"/>
      <c r="I21" s="16">
        <v>7.2463768115942004E-3</v>
      </c>
      <c r="J21" s="16">
        <v>0</v>
      </c>
      <c r="K21" s="16"/>
      <c r="L21" s="16">
        <v>0</v>
      </c>
      <c r="M21" s="16">
        <v>7.8125E-3</v>
      </c>
      <c r="N21" s="16"/>
      <c r="O21" s="16">
        <v>6.8493150684931503E-3</v>
      </c>
      <c r="P21" s="16">
        <v>0</v>
      </c>
    </row>
    <row r="22" spans="2:16" x14ac:dyDescent="0.35">
      <c r="B22" s="17" t="s">
        <v>78</v>
      </c>
      <c r="C22" s="18">
        <v>1.13636363636364E-2</v>
      </c>
      <c r="D22" s="18">
        <v>6.5217391304347797E-2</v>
      </c>
      <c r="E22" s="18">
        <v>0</v>
      </c>
      <c r="F22" s="18">
        <v>0</v>
      </c>
      <c r="G22" s="18">
        <v>0</v>
      </c>
      <c r="H22" s="18"/>
      <c r="I22" s="18">
        <v>2.1739130434782601E-2</v>
      </c>
      <c r="J22" s="18">
        <v>0</v>
      </c>
      <c r="K22" s="18"/>
      <c r="L22" s="18">
        <v>1.4705882352941201E-2</v>
      </c>
      <c r="M22" s="18">
        <v>7.8125E-3</v>
      </c>
      <c r="N22" s="18"/>
      <c r="O22" s="18">
        <v>1.3698630136986301E-2</v>
      </c>
      <c r="P22" s="18">
        <v>8.4745762711864406E-3</v>
      </c>
    </row>
    <row r="23" spans="2:16" x14ac:dyDescent="0.35">
      <c r="B23" s="15"/>
    </row>
    <row r="24" spans="2:16" x14ac:dyDescent="0.35">
      <c r="B24" t="s">
        <v>36</v>
      </c>
    </row>
    <row r="25" spans="2:16" x14ac:dyDescent="0.35">
      <c r="B25" t="s">
        <v>37</v>
      </c>
    </row>
    <row r="27" spans="2:16" x14ac:dyDescent="0.35">
      <c r="B27"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304</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258</v>
      </c>
      <c r="D7" s="10">
        <v>43</v>
      </c>
      <c r="E7" s="10">
        <v>46</v>
      </c>
      <c r="F7" s="10">
        <v>44</v>
      </c>
      <c r="G7" s="10">
        <v>125</v>
      </c>
      <c r="H7" s="10"/>
      <c r="I7" s="10">
        <v>133</v>
      </c>
      <c r="J7" s="10">
        <v>125</v>
      </c>
      <c r="K7" s="10"/>
      <c r="L7" s="10">
        <v>133</v>
      </c>
      <c r="M7" s="10">
        <v>125</v>
      </c>
      <c r="N7" s="10"/>
      <c r="O7" s="10">
        <v>142</v>
      </c>
      <c r="P7" s="10">
        <v>116</v>
      </c>
    </row>
    <row r="8" spans="2:16" x14ac:dyDescent="0.35">
      <c r="B8" s="17" t="s">
        <v>290</v>
      </c>
      <c r="C8" s="16">
        <v>0.25193798449612398</v>
      </c>
      <c r="D8" s="16">
        <v>0.186046511627907</v>
      </c>
      <c r="E8" s="16">
        <v>0.282608695652174</v>
      </c>
      <c r="F8" s="16">
        <v>0.22727272727272699</v>
      </c>
      <c r="G8" s="16">
        <v>0.27200000000000002</v>
      </c>
      <c r="H8" s="16"/>
      <c r="I8" s="16">
        <v>0.233082706766917</v>
      </c>
      <c r="J8" s="16">
        <v>0.27200000000000002</v>
      </c>
      <c r="K8" s="16"/>
      <c r="L8" s="16">
        <v>0.24812030075187999</v>
      </c>
      <c r="M8" s="16">
        <v>0.25600000000000001</v>
      </c>
      <c r="N8" s="16"/>
      <c r="O8" s="16">
        <v>0.23943661971831001</v>
      </c>
      <c r="P8" s="16">
        <v>0.26724137931034497</v>
      </c>
    </row>
    <row r="9" spans="2:16" ht="43.5" x14ac:dyDescent="0.35">
      <c r="B9" s="17" t="s">
        <v>299</v>
      </c>
      <c r="C9" s="16">
        <v>2.32558139534884E-2</v>
      </c>
      <c r="D9" s="16">
        <v>0</v>
      </c>
      <c r="E9" s="16">
        <v>6.5217391304347797E-2</v>
      </c>
      <c r="F9" s="16">
        <v>0</v>
      </c>
      <c r="G9" s="16">
        <v>2.4E-2</v>
      </c>
      <c r="H9" s="16"/>
      <c r="I9" s="16">
        <v>2.2556390977443601E-2</v>
      </c>
      <c r="J9" s="16">
        <v>2.4E-2</v>
      </c>
      <c r="K9" s="16"/>
      <c r="L9" s="16">
        <v>3.7593984962405999E-2</v>
      </c>
      <c r="M9" s="16">
        <v>8.0000000000000002E-3</v>
      </c>
      <c r="N9" s="16"/>
      <c r="O9" s="16">
        <v>1.4084507042253501E-2</v>
      </c>
      <c r="P9" s="16">
        <v>3.4482758620689703E-2</v>
      </c>
    </row>
    <row r="10" spans="2:16" ht="43.5" x14ac:dyDescent="0.35">
      <c r="B10" s="17" t="s">
        <v>298</v>
      </c>
      <c r="C10" s="16">
        <v>3.1007751937984499E-2</v>
      </c>
      <c r="D10" s="16">
        <v>4.6511627906976702E-2</v>
      </c>
      <c r="E10" s="16">
        <v>2.1739130434782601E-2</v>
      </c>
      <c r="F10" s="16">
        <v>6.8181818181818205E-2</v>
      </c>
      <c r="G10" s="16">
        <v>1.6E-2</v>
      </c>
      <c r="H10" s="16"/>
      <c r="I10" s="16">
        <v>4.5112781954887202E-2</v>
      </c>
      <c r="J10" s="16">
        <v>1.6E-2</v>
      </c>
      <c r="K10" s="16"/>
      <c r="L10" s="16">
        <v>3.00751879699248E-2</v>
      </c>
      <c r="M10" s="16">
        <v>3.2000000000000001E-2</v>
      </c>
      <c r="N10" s="16"/>
      <c r="O10" s="16">
        <v>3.5211267605633798E-2</v>
      </c>
      <c r="P10" s="16">
        <v>2.5862068965517199E-2</v>
      </c>
    </row>
    <row r="11" spans="2:16" x14ac:dyDescent="0.35">
      <c r="B11" s="17" t="s">
        <v>291</v>
      </c>
      <c r="C11" s="16">
        <v>8.1395348837209294E-2</v>
      </c>
      <c r="D11" s="16">
        <v>0.162790697674419</v>
      </c>
      <c r="E11" s="16">
        <v>2.1739130434782601E-2</v>
      </c>
      <c r="F11" s="16">
        <v>0.11363636363636399</v>
      </c>
      <c r="G11" s="16">
        <v>6.4000000000000001E-2</v>
      </c>
      <c r="H11" s="16"/>
      <c r="I11" s="16">
        <v>9.7744360902255606E-2</v>
      </c>
      <c r="J11" s="16">
        <v>6.4000000000000001E-2</v>
      </c>
      <c r="K11" s="16"/>
      <c r="L11" s="16">
        <v>8.2706766917293201E-2</v>
      </c>
      <c r="M11" s="16">
        <v>0.08</v>
      </c>
      <c r="N11" s="16"/>
      <c r="O11" s="16">
        <v>7.0422535211267595E-2</v>
      </c>
      <c r="P11" s="16">
        <v>9.4827586206896505E-2</v>
      </c>
    </row>
    <row r="12" spans="2:16" ht="43.5" x14ac:dyDescent="0.35">
      <c r="B12" s="17" t="s">
        <v>301</v>
      </c>
      <c r="C12" s="16">
        <v>2.7131782945736399E-2</v>
      </c>
      <c r="D12" s="16">
        <v>0</v>
      </c>
      <c r="E12" s="16">
        <v>4.3478260869565202E-2</v>
      </c>
      <c r="F12" s="16">
        <v>6.8181818181818205E-2</v>
      </c>
      <c r="G12" s="16">
        <v>1.6E-2</v>
      </c>
      <c r="H12" s="16"/>
      <c r="I12" s="16">
        <v>3.7593984962405999E-2</v>
      </c>
      <c r="J12" s="16">
        <v>1.6E-2</v>
      </c>
      <c r="K12" s="16"/>
      <c r="L12" s="16">
        <v>1.50375939849624E-2</v>
      </c>
      <c r="M12" s="16">
        <v>0.04</v>
      </c>
      <c r="N12" s="16"/>
      <c r="O12" s="16">
        <v>2.1126760563380299E-2</v>
      </c>
      <c r="P12" s="16">
        <v>3.4482758620689703E-2</v>
      </c>
    </row>
    <row r="13" spans="2:16" ht="29" x14ac:dyDescent="0.35">
      <c r="B13" s="17" t="s">
        <v>292</v>
      </c>
      <c r="C13" s="16">
        <v>0.116279069767442</v>
      </c>
      <c r="D13" s="16">
        <v>0.116279069767442</v>
      </c>
      <c r="E13" s="16">
        <v>0.15217391304347799</v>
      </c>
      <c r="F13" s="16">
        <v>0.11363636363636399</v>
      </c>
      <c r="G13" s="16">
        <v>0.104</v>
      </c>
      <c r="H13" s="16"/>
      <c r="I13" s="16">
        <v>0.12781954887218</v>
      </c>
      <c r="J13" s="16">
        <v>0.104</v>
      </c>
      <c r="K13" s="16"/>
      <c r="L13" s="16">
        <v>0.105263157894737</v>
      </c>
      <c r="M13" s="16">
        <v>0.128</v>
      </c>
      <c r="N13" s="16"/>
      <c r="O13" s="16">
        <v>0.11267605633802801</v>
      </c>
      <c r="P13" s="16">
        <v>0.12068965517241401</v>
      </c>
    </row>
    <row r="14" spans="2:16" ht="43.5" x14ac:dyDescent="0.35">
      <c r="B14" s="17" t="s">
        <v>297</v>
      </c>
      <c r="C14" s="16">
        <v>5.0387596899224799E-2</v>
      </c>
      <c r="D14" s="16">
        <v>6.9767441860465101E-2</v>
      </c>
      <c r="E14" s="16">
        <v>4.3478260869565202E-2</v>
      </c>
      <c r="F14" s="16">
        <v>2.27272727272727E-2</v>
      </c>
      <c r="G14" s="16">
        <v>5.6000000000000001E-2</v>
      </c>
      <c r="H14" s="16"/>
      <c r="I14" s="16">
        <v>4.5112781954887202E-2</v>
      </c>
      <c r="J14" s="16">
        <v>5.6000000000000001E-2</v>
      </c>
      <c r="K14" s="16"/>
      <c r="L14" s="16">
        <v>4.5112781954887202E-2</v>
      </c>
      <c r="M14" s="16">
        <v>5.6000000000000001E-2</v>
      </c>
      <c r="N14" s="16"/>
      <c r="O14" s="16">
        <v>6.3380281690140802E-2</v>
      </c>
      <c r="P14" s="16">
        <v>3.4482758620689703E-2</v>
      </c>
    </row>
    <row r="15" spans="2:16" ht="43.5" x14ac:dyDescent="0.35">
      <c r="B15" s="17" t="s">
        <v>294</v>
      </c>
      <c r="C15" s="16">
        <v>8.9147286821705404E-2</v>
      </c>
      <c r="D15" s="16">
        <v>0.13953488372093001</v>
      </c>
      <c r="E15" s="16">
        <v>6.5217391304347797E-2</v>
      </c>
      <c r="F15" s="16">
        <v>4.5454545454545497E-2</v>
      </c>
      <c r="G15" s="16">
        <v>9.6000000000000002E-2</v>
      </c>
      <c r="H15" s="16"/>
      <c r="I15" s="16">
        <v>8.2706766917293201E-2</v>
      </c>
      <c r="J15" s="16">
        <v>9.6000000000000002E-2</v>
      </c>
      <c r="K15" s="16"/>
      <c r="L15" s="16">
        <v>8.2706766917293201E-2</v>
      </c>
      <c r="M15" s="16">
        <v>9.6000000000000002E-2</v>
      </c>
      <c r="N15" s="16"/>
      <c r="O15" s="16">
        <v>9.85915492957746E-2</v>
      </c>
      <c r="P15" s="16">
        <v>7.7586206896551699E-2</v>
      </c>
    </row>
    <row r="16" spans="2:16" ht="43.5" x14ac:dyDescent="0.35">
      <c r="B16" s="17" t="s">
        <v>295</v>
      </c>
      <c r="C16" s="16">
        <v>6.9767441860465101E-2</v>
      </c>
      <c r="D16" s="16">
        <v>4.6511627906976702E-2</v>
      </c>
      <c r="E16" s="16">
        <v>4.3478260869565202E-2</v>
      </c>
      <c r="F16" s="16">
        <v>9.0909090909090898E-2</v>
      </c>
      <c r="G16" s="16">
        <v>0.08</v>
      </c>
      <c r="H16" s="16"/>
      <c r="I16" s="16">
        <v>6.01503759398496E-2</v>
      </c>
      <c r="J16" s="16">
        <v>0.08</v>
      </c>
      <c r="K16" s="16"/>
      <c r="L16" s="16">
        <v>9.7744360902255606E-2</v>
      </c>
      <c r="M16" s="16">
        <v>0.04</v>
      </c>
      <c r="N16" s="16"/>
      <c r="O16" s="16">
        <v>6.3380281690140802E-2</v>
      </c>
      <c r="P16" s="16">
        <v>7.7586206896551699E-2</v>
      </c>
    </row>
    <row r="17" spans="2:16" ht="58" x14ac:dyDescent="0.35">
      <c r="B17" s="17" t="s">
        <v>293</v>
      </c>
      <c r="C17" s="16">
        <v>0.14728682170542601</v>
      </c>
      <c r="D17" s="16">
        <v>6.9767441860465101E-2</v>
      </c>
      <c r="E17" s="16">
        <v>0.13043478260869601</v>
      </c>
      <c r="F17" s="16">
        <v>9.0909090909090898E-2</v>
      </c>
      <c r="G17" s="16">
        <v>0.2</v>
      </c>
      <c r="H17" s="16"/>
      <c r="I17" s="16">
        <v>9.7744360902255606E-2</v>
      </c>
      <c r="J17" s="16">
        <v>0.2</v>
      </c>
      <c r="K17" s="16"/>
      <c r="L17" s="16">
        <v>0.150375939849624</v>
      </c>
      <c r="M17" s="16">
        <v>0.14399999999999999</v>
      </c>
      <c r="N17" s="16"/>
      <c r="O17" s="16">
        <v>0.169014084507042</v>
      </c>
      <c r="P17" s="16">
        <v>0.12068965517241401</v>
      </c>
    </row>
    <row r="18" spans="2:16" ht="43.5" x14ac:dyDescent="0.35">
      <c r="B18" s="17" t="s">
        <v>296</v>
      </c>
      <c r="C18" s="16">
        <v>5.8139534883720902E-2</v>
      </c>
      <c r="D18" s="16">
        <v>6.9767441860465101E-2</v>
      </c>
      <c r="E18" s="16">
        <v>6.5217391304347797E-2</v>
      </c>
      <c r="F18" s="16">
        <v>0.11363636363636399</v>
      </c>
      <c r="G18" s="16">
        <v>3.2000000000000001E-2</v>
      </c>
      <c r="H18" s="16"/>
      <c r="I18" s="16">
        <v>8.2706766917293201E-2</v>
      </c>
      <c r="J18" s="16">
        <v>3.2000000000000001E-2</v>
      </c>
      <c r="K18" s="16"/>
      <c r="L18" s="16">
        <v>6.01503759398496E-2</v>
      </c>
      <c r="M18" s="16">
        <v>5.6000000000000001E-2</v>
      </c>
      <c r="N18" s="16"/>
      <c r="O18" s="16">
        <v>4.92957746478873E-2</v>
      </c>
      <c r="P18" s="16">
        <v>6.8965517241379296E-2</v>
      </c>
    </row>
    <row r="19" spans="2:16" ht="29" x14ac:dyDescent="0.35">
      <c r="B19" s="17" t="s">
        <v>300</v>
      </c>
      <c r="C19" s="16">
        <v>2.32558139534884E-2</v>
      </c>
      <c r="D19" s="16">
        <v>0</v>
      </c>
      <c r="E19" s="16">
        <v>2.1739130434782601E-2</v>
      </c>
      <c r="F19" s="16">
        <v>2.27272727272727E-2</v>
      </c>
      <c r="G19" s="16">
        <v>3.2000000000000001E-2</v>
      </c>
      <c r="H19" s="16"/>
      <c r="I19" s="16">
        <v>1.50375939849624E-2</v>
      </c>
      <c r="J19" s="16">
        <v>3.2000000000000001E-2</v>
      </c>
      <c r="K19" s="16"/>
      <c r="L19" s="16">
        <v>2.2556390977443601E-2</v>
      </c>
      <c r="M19" s="16">
        <v>2.4E-2</v>
      </c>
      <c r="N19" s="16"/>
      <c r="O19" s="16">
        <v>1.4084507042253501E-2</v>
      </c>
      <c r="P19" s="16">
        <v>3.4482758620689703E-2</v>
      </c>
    </row>
    <row r="20" spans="2:16" x14ac:dyDescent="0.35">
      <c r="B20" s="17" t="s">
        <v>33</v>
      </c>
      <c r="C20" s="18">
        <v>1.9379844961240299E-2</v>
      </c>
      <c r="D20" s="18">
        <v>2.32558139534884E-2</v>
      </c>
      <c r="E20" s="18">
        <v>4.3478260869565202E-2</v>
      </c>
      <c r="F20" s="18">
        <v>2.27272727272727E-2</v>
      </c>
      <c r="G20" s="18">
        <v>8.0000000000000002E-3</v>
      </c>
      <c r="H20" s="18"/>
      <c r="I20" s="18">
        <v>3.00751879699248E-2</v>
      </c>
      <c r="J20" s="18">
        <v>8.0000000000000002E-3</v>
      </c>
      <c r="K20" s="18"/>
      <c r="L20" s="18">
        <v>7.5187969924812E-3</v>
      </c>
      <c r="M20" s="18">
        <v>3.2000000000000001E-2</v>
      </c>
      <c r="N20" s="18"/>
      <c r="O20" s="18">
        <v>3.5211267605633798E-2</v>
      </c>
      <c r="P20" s="18">
        <v>0</v>
      </c>
    </row>
    <row r="21" spans="2:16" x14ac:dyDescent="0.35">
      <c r="B21" s="15" t="s">
        <v>305</v>
      </c>
    </row>
    <row r="22" spans="2:16" x14ac:dyDescent="0.35">
      <c r="B22" t="s">
        <v>36</v>
      </c>
    </row>
    <row r="23" spans="2:16" x14ac:dyDescent="0.35">
      <c r="B23" t="s">
        <v>37</v>
      </c>
    </row>
    <row r="25" spans="2:16" x14ac:dyDescent="0.35">
      <c r="B2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P23"/>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308</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306</v>
      </c>
      <c r="C8" s="16">
        <v>6.8181818181818205E-2</v>
      </c>
      <c r="D8" s="16">
        <v>0.13043478260869601</v>
      </c>
      <c r="E8" s="16">
        <v>0.170212765957447</v>
      </c>
      <c r="F8" s="16">
        <v>4.4444444444444398E-2</v>
      </c>
      <c r="G8" s="16">
        <v>1.58730158730159E-2</v>
      </c>
      <c r="H8" s="16"/>
      <c r="I8" s="16">
        <v>0.115942028985507</v>
      </c>
      <c r="J8" s="16">
        <v>1.58730158730159E-2</v>
      </c>
      <c r="K8" s="16"/>
      <c r="L8" s="16">
        <v>8.0882352941176502E-2</v>
      </c>
      <c r="M8" s="16">
        <v>5.46875E-2</v>
      </c>
      <c r="N8" s="16"/>
      <c r="O8" s="16">
        <v>6.8493150684931503E-2</v>
      </c>
      <c r="P8" s="16">
        <v>6.7796610169491497E-2</v>
      </c>
    </row>
    <row r="9" spans="2:16" x14ac:dyDescent="0.35">
      <c r="B9" s="17" t="s">
        <v>92</v>
      </c>
      <c r="C9" s="16">
        <v>3.03030303030303E-2</v>
      </c>
      <c r="D9" s="16">
        <v>0.13043478260869601</v>
      </c>
      <c r="E9" s="16">
        <v>4.2553191489361701E-2</v>
      </c>
      <c r="F9" s="16">
        <v>0</v>
      </c>
      <c r="G9" s="16">
        <v>0</v>
      </c>
      <c r="H9" s="16"/>
      <c r="I9" s="16">
        <v>5.7971014492753603E-2</v>
      </c>
      <c r="J9" s="16">
        <v>0</v>
      </c>
      <c r="K9" s="16"/>
      <c r="L9" s="16">
        <v>2.2058823529411801E-2</v>
      </c>
      <c r="M9" s="16">
        <v>3.90625E-2</v>
      </c>
      <c r="N9" s="16"/>
      <c r="O9" s="16">
        <v>4.1095890410958902E-2</v>
      </c>
      <c r="P9" s="16">
        <v>1.6949152542372899E-2</v>
      </c>
    </row>
    <row r="10" spans="2:16" x14ac:dyDescent="0.35">
      <c r="B10" s="17" t="s">
        <v>93</v>
      </c>
      <c r="C10" s="16">
        <v>6.4393939393939406E-2</v>
      </c>
      <c r="D10" s="16">
        <v>0.13043478260869601</v>
      </c>
      <c r="E10" s="16">
        <v>8.5106382978723402E-2</v>
      </c>
      <c r="F10" s="16">
        <v>6.6666666666666693E-2</v>
      </c>
      <c r="G10" s="16">
        <v>3.1746031746031703E-2</v>
      </c>
      <c r="H10" s="16"/>
      <c r="I10" s="16">
        <v>9.4202898550724598E-2</v>
      </c>
      <c r="J10" s="16">
        <v>3.1746031746031703E-2</v>
      </c>
      <c r="K10" s="16"/>
      <c r="L10" s="16">
        <v>4.4117647058823498E-2</v>
      </c>
      <c r="M10" s="16">
        <v>8.59375E-2</v>
      </c>
      <c r="N10" s="16"/>
      <c r="O10" s="16">
        <v>3.42465753424658E-2</v>
      </c>
      <c r="P10" s="16">
        <v>0.101694915254237</v>
      </c>
    </row>
    <row r="11" spans="2:16" x14ac:dyDescent="0.35">
      <c r="B11" s="17" t="s">
        <v>94</v>
      </c>
      <c r="C11" s="16">
        <v>2.6515151515151499E-2</v>
      </c>
      <c r="D11" s="16">
        <v>8.6956521739130405E-2</v>
      </c>
      <c r="E11" s="16">
        <v>0</v>
      </c>
      <c r="F11" s="16">
        <v>2.2222222222222199E-2</v>
      </c>
      <c r="G11" s="16">
        <v>1.58730158730159E-2</v>
      </c>
      <c r="H11" s="16"/>
      <c r="I11" s="16">
        <v>3.6231884057971002E-2</v>
      </c>
      <c r="J11" s="16">
        <v>1.58730158730159E-2</v>
      </c>
      <c r="K11" s="16"/>
      <c r="L11" s="16">
        <v>3.6764705882352901E-2</v>
      </c>
      <c r="M11" s="16">
        <v>1.5625E-2</v>
      </c>
      <c r="N11" s="16"/>
      <c r="O11" s="16">
        <v>2.0547945205479499E-2</v>
      </c>
      <c r="P11" s="16">
        <v>3.3898305084745797E-2</v>
      </c>
    </row>
    <row r="12" spans="2:16" x14ac:dyDescent="0.35">
      <c r="B12" s="17" t="s">
        <v>95</v>
      </c>
      <c r="C12" s="16">
        <v>0.102272727272727</v>
      </c>
      <c r="D12" s="16">
        <v>0.13043478260869601</v>
      </c>
      <c r="E12" s="16">
        <v>4.2553191489361701E-2</v>
      </c>
      <c r="F12" s="16">
        <v>6.6666666666666693E-2</v>
      </c>
      <c r="G12" s="16">
        <v>0.126984126984127</v>
      </c>
      <c r="H12" s="16"/>
      <c r="I12" s="16">
        <v>7.9710144927536197E-2</v>
      </c>
      <c r="J12" s="16">
        <v>0.126984126984127</v>
      </c>
      <c r="K12" s="16"/>
      <c r="L12" s="16">
        <v>9.5588235294117599E-2</v>
      </c>
      <c r="M12" s="16">
        <v>0.109375</v>
      </c>
      <c r="N12" s="16"/>
      <c r="O12" s="16">
        <v>8.9041095890410996E-2</v>
      </c>
      <c r="P12" s="16">
        <v>0.11864406779661001</v>
      </c>
    </row>
    <row r="13" spans="2:16" x14ac:dyDescent="0.35">
      <c r="B13" s="17" t="s">
        <v>96</v>
      </c>
      <c r="C13" s="16">
        <v>0.13636363636363599</v>
      </c>
      <c r="D13" s="16">
        <v>0.108695652173913</v>
      </c>
      <c r="E13" s="16">
        <v>0.21276595744680901</v>
      </c>
      <c r="F13" s="16">
        <v>0.11111111111111099</v>
      </c>
      <c r="G13" s="16">
        <v>0.126984126984127</v>
      </c>
      <c r="H13" s="16"/>
      <c r="I13" s="16">
        <v>0.14492753623188401</v>
      </c>
      <c r="J13" s="16">
        <v>0.126984126984127</v>
      </c>
      <c r="K13" s="16"/>
      <c r="L13" s="16">
        <v>0.154411764705882</v>
      </c>
      <c r="M13" s="16">
        <v>0.1171875</v>
      </c>
      <c r="N13" s="16"/>
      <c r="O13" s="16">
        <v>0.13698630136986301</v>
      </c>
      <c r="P13" s="16">
        <v>0.13559322033898299</v>
      </c>
    </row>
    <row r="14" spans="2:16" x14ac:dyDescent="0.35">
      <c r="B14" s="17" t="s">
        <v>97</v>
      </c>
      <c r="C14" s="16">
        <v>0.16287878787878801</v>
      </c>
      <c r="D14" s="16">
        <v>4.3478260869565202E-2</v>
      </c>
      <c r="E14" s="16">
        <v>0.12765957446808501</v>
      </c>
      <c r="F14" s="16">
        <v>0.266666666666667</v>
      </c>
      <c r="G14" s="16">
        <v>0.182539682539683</v>
      </c>
      <c r="H14" s="16"/>
      <c r="I14" s="16">
        <v>0.14492753623188401</v>
      </c>
      <c r="J14" s="16">
        <v>0.182539682539683</v>
      </c>
      <c r="K14" s="16"/>
      <c r="L14" s="16">
        <v>0.17647058823529399</v>
      </c>
      <c r="M14" s="16">
        <v>0.1484375</v>
      </c>
      <c r="N14" s="16"/>
      <c r="O14" s="16">
        <v>0.17123287671232901</v>
      </c>
      <c r="P14" s="16">
        <v>0.152542372881356</v>
      </c>
    </row>
    <row r="15" spans="2:16" x14ac:dyDescent="0.35">
      <c r="B15" s="17" t="s">
        <v>98</v>
      </c>
      <c r="C15" s="16">
        <v>0.18181818181818199</v>
      </c>
      <c r="D15" s="16">
        <v>0.108695652173913</v>
      </c>
      <c r="E15" s="16">
        <v>0.10638297872340401</v>
      </c>
      <c r="F15" s="16">
        <v>0.133333333333333</v>
      </c>
      <c r="G15" s="16">
        <v>0.25396825396825401</v>
      </c>
      <c r="H15" s="16"/>
      <c r="I15" s="16">
        <v>0.115942028985507</v>
      </c>
      <c r="J15" s="16">
        <v>0.25396825396825401</v>
      </c>
      <c r="K15" s="16"/>
      <c r="L15" s="16">
        <v>0.14705882352941199</v>
      </c>
      <c r="M15" s="16">
        <v>0.21875</v>
      </c>
      <c r="N15" s="16"/>
      <c r="O15" s="16">
        <v>0.20547945205479501</v>
      </c>
      <c r="P15" s="16">
        <v>0.152542372881356</v>
      </c>
    </row>
    <row r="16" spans="2:16" x14ac:dyDescent="0.35">
      <c r="B16" s="17" t="s">
        <v>99</v>
      </c>
      <c r="C16" s="16">
        <v>0.117424242424242</v>
      </c>
      <c r="D16" s="16">
        <v>2.1739130434782601E-2</v>
      </c>
      <c r="E16" s="16">
        <v>8.5106382978723402E-2</v>
      </c>
      <c r="F16" s="16">
        <v>0.155555555555556</v>
      </c>
      <c r="G16" s="16">
        <v>0.15079365079365101</v>
      </c>
      <c r="H16" s="16"/>
      <c r="I16" s="16">
        <v>8.6956521739130405E-2</v>
      </c>
      <c r="J16" s="16">
        <v>0.15079365079365101</v>
      </c>
      <c r="K16" s="16"/>
      <c r="L16" s="16">
        <v>0.13970588235294101</v>
      </c>
      <c r="M16" s="16">
        <v>9.375E-2</v>
      </c>
      <c r="N16" s="16"/>
      <c r="O16" s="16">
        <v>0.116438356164384</v>
      </c>
      <c r="P16" s="16">
        <v>0.11864406779661001</v>
      </c>
    </row>
    <row r="17" spans="2:16" x14ac:dyDescent="0.35">
      <c r="B17" s="17" t="s">
        <v>307</v>
      </c>
      <c r="C17" s="16">
        <v>9.0909090909090898E-2</v>
      </c>
      <c r="D17" s="16">
        <v>2.1739130434782601E-2</v>
      </c>
      <c r="E17" s="16">
        <v>0.12765957446808501</v>
      </c>
      <c r="F17" s="16">
        <v>0.11111111111111099</v>
      </c>
      <c r="G17" s="16">
        <v>9.5238095238095205E-2</v>
      </c>
      <c r="H17" s="16"/>
      <c r="I17" s="16">
        <v>8.6956521739130405E-2</v>
      </c>
      <c r="J17" s="16">
        <v>9.5238095238095205E-2</v>
      </c>
      <c r="K17" s="16"/>
      <c r="L17" s="16">
        <v>8.8235294117647106E-2</v>
      </c>
      <c r="M17" s="16">
        <v>9.375E-2</v>
      </c>
      <c r="N17" s="16"/>
      <c r="O17" s="16">
        <v>9.5890410958904104E-2</v>
      </c>
      <c r="P17" s="16">
        <v>8.4745762711864403E-2</v>
      </c>
    </row>
    <row r="18" spans="2:16" x14ac:dyDescent="0.35">
      <c r="B18" s="17" t="s">
        <v>77</v>
      </c>
      <c r="C18" s="18">
        <v>1.8939393939393898E-2</v>
      </c>
      <c r="D18" s="18">
        <v>8.6956521739130405E-2</v>
      </c>
      <c r="E18" s="18">
        <v>0</v>
      </c>
      <c r="F18" s="18">
        <v>2.2222222222222199E-2</v>
      </c>
      <c r="G18" s="18">
        <v>0</v>
      </c>
      <c r="H18" s="18"/>
      <c r="I18" s="18">
        <v>3.6231884057971002E-2</v>
      </c>
      <c r="J18" s="18">
        <v>0</v>
      </c>
      <c r="K18" s="18"/>
      <c r="L18" s="18">
        <v>1.4705882352941201E-2</v>
      </c>
      <c r="M18" s="18">
        <v>2.34375E-2</v>
      </c>
      <c r="N18" s="18"/>
      <c r="O18" s="18">
        <v>2.0547945205479499E-2</v>
      </c>
      <c r="P18" s="18">
        <v>1.6949152542372899E-2</v>
      </c>
    </row>
    <row r="19" spans="2:16" x14ac:dyDescent="0.35">
      <c r="B19" s="15"/>
    </row>
    <row r="20" spans="2:16" x14ac:dyDescent="0.35">
      <c r="B20" t="s">
        <v>36</v>
      </c>
    </row>
    <row r="21" spans="2:16" x14ac:dyDescent="0.35">
      <c r="B21" t="s">
        <v>37</v>
      </c>
    </row>
    <row r="23" spans="2:16" x14ac:dyDescent="0.35">
      <c r="B23"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314</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309</v>
      </c>
      <c r="C8" s="16">
        <v>0.102272727272727</v>
      </c>
      <c r="D8" s="16">
        <v>4.3478260869565202E-2</v>
      </c>
      <c r="E8" s="16">
        <v>0.10638297872340401</v>
      </c>
      <c r="F8" s="16">
        <v>0.155555555555556</v>
      </c>
      <c r="G8" s="16">
        <v>0.103174603174603</v>
      </c>
      <c r="H8" s="16"/>
      <c r="I8" s="16">
        <v>0.101449275362319</v>
      </c>
      <c r="J8" s="16">
        <v>0.103174603174603</v>
      </c>
      <c r="K8" s="16"/>
      <c r="L8" s="16">
        <v>0.10294117647058799</v>
      </c>
      <c r="M8" s="16">
        <v>0.1015625</v>
      </c>
      <c r="N8" s="16"/>
      <c r="O8" s="16">
        <v>0.102739726027397</v>
      </c>
      <c r="P8" s="16">
        <v>0.101694915254237</v>
      </c>
    </row>
    <row r="9" spans="2:16" x14ac:dyDescent="0.35">
      <c r="B9" s="17" t="s">
        <v>310</v>
      </c>
      <c r="C9" s="16">
        <v>0.41666666666666702</v>
      </c>
      <c r="D9" s="16">
        <v>0.108695652173913</v>
      </c>
      <c r="E9" s="16">
        <v>0.25531914893617003</v>
      </c>
      <c r="F9" s="16">
        <v>0.48888888888888898</v>
      </c>
      <c r="G9" s="16">
        <v>0.56349206349206304</v>
      </c>
      <c r="H9" s="16"/>
      <c r="I9" s="16">
        <v>0.282608695652174</v>
      </c>
      <c r="J9" s="16">
        <v>0.56349206349206304</v>
      </c>
      <c r="K9" s="16"/>
      <c r="L9" s="16">
        <v>0.39705882352941202</v>
      </c>
      <c r="M9" s="16">
        <v>0.4375</v>
      </c>
      <c r="N9" s="16"/>
      <c r="O9" s="16">
        <v>0.43835616438356201</v>
      </c>
      <c r="P9" s="16">
        <v>0.38983050847457601</v>
      </c>
    </row>
    <row r="10" spans="2:16" ht="29" x14ac:dyDescent="0.35">
      <c r="B10" s="17" t="s">
        <v>311</v>
      </c>
      <c r="C10" s="16">
        <v>0.23863636363636401</v>
      </c>
      <c r="D10" s="16">
        <v>0.26086956521739102</v>
      </c>
      <c r="E10" s="16">
        <v>0.29787234042553201</v>
      </c>
      <c r="F10" s="16">
        <v>0.2</v>
      </c>
      <c r="G10" s="16">
        <v>0.22222222222222199</v>
      </c>
      <c r="H10" s="16"/>
      <c r="I10" s="16">
        <v>0.25362318840579701</v>
      </c>
      <c r="J10" s="16">
        <v>0.22222222222222199</v>
      </c>
      <c r="K10" s="16"/>
      <c r="L10" s="16">
        <v>0.25735294117647101</v>
      </c>
      <c r="M10" s="16">
        <v>0.21875</v>
      </c>
      <c r="N10" s="16"/>
      <c r="O10" s="16">
        <v>0.26027397260273999</v>
      </c>
      <c r="P10" s="16">
        <v>0.21186440677966101</v>
      </c>
    </row>
    <row r="11" spans="2:16" x14ac:dyDescent="0.35">
      <c r="B11" s="17" t="s">
        <v>312</v>
      </c>
      <c r="C11" s="16">
        <v>0.109848484848485</v>
      </c>
      <c r="D11" s="16">
        <v>0.217391304347826</v>
      </c>
      <c r="E11" s="16">
        <v>8.5106382978723402E-2</v>
      </c>
      <c r="F11" s="16">
        <v>8.8888888888888906E-2</v>
      </c>
      <c r="G11" s="16">
        <v>8.7301587301587297E-2</v>
      </c>
      <c r="H11" s="16"/>
      <c r="I11" s="16">
        <v>0.13043478260869601</v>
      </c>
      <c r="J11" s="16">
        <v>8.7301587301587297E-2</v>
      </c>
      <c r="K11" s="16"/>
      <c r="L11" s="16">
        <v>0.110294117647059</v>
      </c>
      <c r="M11" s="16">
        <v>0.109375</v>
      </c>
      <c r="N11" s="16"/>
      <c r="O11" s="16">
        <v>6.8493150684931503E-2</v>
      </c>
      <c r="P11" s="16">
        <v>0.161016949152542</v>
      </c>
    </row>
    <row r="12" spans="2:16" x14ac:dyDescent="0.35">
      <c r="B12" s="17" t="s">
        <v>313</v>
      </c>
      <c r="C12" s="16">
        <v>0.117424242424242</v>
      </c>
      <c r="D12" s="16">
        <v>0.30434782608695699</v>
      </c>
      <c r="E12" s="16">
        <v>0.25531914893617003</v>
      </c>
      <c r="F12" s="16">
        <v>4.4444444444444398E-2</v>
      </c>
      <c r="G12" s="16">
        <v>2.3809523809523801E-2</v>
      </c>
      <c r="H12" s="16"/>
      <c r="I12" s="16">
        <v>0.202898550724638</v>
      </c>
      <c r="J12" s="16">
        <v>2.3809523809523801E-2</v>
      </c>
      <c r="K12" s="16"/>
      <c r="L12" s="16">
        <v>0.125</v>
      </c>
      <c r="M12" s="16">
        <v>0.109375</v>
      </c>
      <c r="N12" s="16"/>
      <c r="O12" s="16">
        <v>0.116438356164384</v>
      </c>
      <c r="P12" s="16">
        <v>0.11864406779661001</v>
      </c>
    </row>
    <row r="13" spans="2:16" x14ac:dyDescent="0.35">
      <c r="B13" s="17" t="s">
        <v>77</v>
      </c>
      <c r="C13" s="18">
        <v>1.5151515151515201E-2</v>
      </c>
      <c r="D13" s="18">
        <v>6.5217391304347797E-2</v>
      </c>
      <c r="E13" s="18">
        <v>0</v>
      </c>
      <c r="F13" s="18">
        <v>2.2222222222222199E-2</v>
      </c>
      <c r="G13" s="18">
        <v>0</v>
      </c>
      <c r="H13" s="18"/>
      <c r="I13" s="18">
        <v>2.8985507246376802E-2</v>
      </c>
      <c r="J13" s="18">
        <v>0</v>
      </c>
      <c r="K13" s="18"/>
      <c r="L13" s="18">
        <v>7.3529411764705899E-3</v>
      </c>
      <c r="M13" s="18">
        <v>2.34375E-2</v>
      </c>
      <c r="N13" s="18"/>
      <c r="O13" s="18">
        <v>1.3698630136986301E-2</v>
      </c>
      <c r="P13" s="18">
        <v>1.6949152542372899E-2</v>
      </c>
    </row>
    <row r="14" spans="2:16" x14ac:dyDescent="0.35">
      <c r="B14" s="15"/>
    </row>
    <row r="15" spans="2:16" x14ac:dyDescent="0.35">
      <c r="B15" t="s">
        <v>36</v>
      </c>
    </row>
    <row r="16" spans="2:16" x14ac:dyDescent="0.35">
      <c r="B16" t="s">
        <v>37</v>
      </c>
    </row>
    <row r="18" spans="2:2" x14ac:dyDescent="0.35">
      <c r="B18"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P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317</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x14ac:dyDescent="0.35">
      <c r="B8" s="17" t="s">
        <v>315</v>
      </c>
      <c r="C8" s="16">
        <v>0.55303030303030298</v>
      </c>
      <c r="D8" s="16">
        <v>0.108695652173913</v>
      </c>
      <c r="E8" s="16">
        <v>0.63829787234042601</v>
      </c>
      <c r="F8" s="16">
        <v>0.68888888888888899</v>
      </c>
      <c r="G8" s="16">
        <v>0.634920634920635</v>
      </c>
      <c r="H8" s="16"/>
      <c r="I8" s="16">
        <v>0.47826086956521702</v>
      </c>
      <c r="J8" s="16">
        <v>0.634920634920635</v>
      </c>
      <c r="K8" s="16"/>
      <c r="L8" s="16">
        <v>0.58088235294117696</v>
      </c>
      <c r="M8" s="16">
        <v>0.5234375</v>
      </c>
      <c r="N8" s="16"/>
      <c r="O8" s="16">
        <v>0.57534246575342496</v>
      </c>
      <c r="P8" s="16">
        <v>0.52542372881355903</v>
      </c>
    </row>
    <row r="9" spans="2:16" x14ac:dyDescent="0.35">
      <c r="B9" s="17" t="s">
        <v>316</v>
      </c>
      <c r="C9" s="16">
        <v>0.41666666666666702</v>
      </c>
      <c r="D9" s="16">
        <v>0.84782608695652195</v>
      </c>
      <c r="E9" s="16">
        <v>0.319148936170213</v>
      </c>
      <c r="F9" s="16">
        <v>0.31111111111111101</v>
      </c>
      <c r="G9" s="16">
        <v>0.33333333333333298</v>
      </c>
      <c r="H9" s="16"/>
      <c r="I9" s="16">
        <v>0.49275362318840599</v>
      </c>
      <c r="J9" s="16">
        <v>0.33333333333333298</v>
      </c>
      <c r="K9" s="16"/>
      <c r="L9" s="16">
        <v>0.38970588235294101</v>
      </c>
      <c r="M9" s="16">
        <v>0.4453125</v>
      </c>
      <c r="N9" s="16"/>
      <c r="O9" s="16">
        <v>0.38356164383561597</v>
      </c>
      <c r="P9" s="16">
        <v>0.45762711864406802</v>
      </c>
    </row>
    <row r="10" spans="2:16" x14ac:dyDescent="0.35">
      <c r="B10" s="17" t="s">
        <v>77</v>
      </c>
      <c r="C10" s="18">
        <v>3.03030303030303E-2</v>
      </c>
      <c r="D10" s="18">
        <v>4.3478260869565202E-2</v>
      </c>
      <c r="E10" s="18">
        <v>4.2553191489361701E-2</v>
      </c>
      <c r="F10" s="18">
        <v>0</v>
      </c>
      <c r="G10" s="18">
        <v>3.1746031746031703E-2</v>
      </c>
      <c r="H10" s="18"/>
      <c r="I10" s="18">
        <v>2.8985507246376802E-2</v>
      </c>
      <c r="J10" s="18">
        <v>3.1746031746031703E-2</v>
      </c>
      <c r="K10" s="18"/>
      <c r="L10" s="18">
        <v>2.9411764705882401E-2</v>
      </c>
      <c r="M10" s="18">
        <v>3.125E-2</v>
      </c>
      <c r="N10" s="18"/>
      <c r="O10" s="18">
        <v>4.1095890410958902E-2</v>
      </c>
      <c r="P10" s="18">
        <v>1.6949152542372899E-2</v>
      </c>
    </row>
    <row r="11" spans="2:16" x14ac:dyDescent="0.35">
      <c r="B11" s="15"/>
    </row>
    <row r="12" spans="2:16" x14ac:dyDescent="0.35">
      <c r="B12" t="s">
        <v>36</v>
      </c>
    </row>
    <row r="13" spans="2:16" x14ac:dyDescent="0.35">
      <c r="B13" t="s">
        <v>37</v>
      </c>
    </row>
    <row r="15" spans="2:16" x14ac:dyDescent="0.35">
      <c r="B15"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P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7" width="10.7265625" customWidth="1"/>
    <col min="8" max="8" width="2.1796875" customWidth="1"/>
    <col min="9" max="10" width="10.7265625" customWidth="1"/>
    <col min="11" max="11" width="2.1796875" customWidth="1"/>
    <col min="12" max="13" width="10.7265625" customWidth="1"/>
    <col min="14" max="14" width="2.1796875" customWidth="1"/>
    <col min="15" max="16" width="10.7265625" customWidth="1"/>
    <col min="17" max="17" width="2.1796875" customWidth="1"/>
  </cols>
  <sheetData>
    <row r="2" spans="2:16" ht="40" customHeight="1" x14ac:dyDescent="0.35">
      <c r="D2" s="28" t="s">
        <v>325</v>
      </c>
      <c r="E2" s="24"/>
      <c r="F2" s="24"/>
      <c r="G2" s="24"/>
      <c r="H2" s="24"/>
      <c r="I2" s="24"/>
      <c r="J2" s="24"/>
      <c r="K2" s="24"/>
      <c r="L2" s="24"/>
      <c r="M2" s="24"/>
      <c r="N2" s="24"/>
    </row>
    <row r="5" spans="2:16" ht="30" customHeight="1" x14ac:dyDescent="0.35">
      <c r="B5" s="14"/>
      <c r="C5" s="14"/>
      <c r="D5" s="27" t="s">
        <v>27</v>
      </c>
      <c r="E5" s="27"/>
      <c r="F5" s="27"/>
      <c r="G5" s="27"/>
      <c r="H5" s="14"/>
      <c r="I5" s="27" t="s">
        <v>28</v>
      </c>
      <c r="J5" s="27"/>
      <c r="K5" s="14"/>
      <c r="L5" s="27" t="s">
        <v>29</v>
      </c>
      <c r="M5" s="27"/>
      <c r="N5" s="14"/>
      <c r="O5" s="27" t="s">
        <v>30</v>
      </c>
      <c r="P5" s="27"/>
    </row>
    <row r="6" spans="2:16" ht="58" x14ac:dyDescent="0.35">
      <c r="B6" t="s">
        <v>15</v>
      </c>
      <c r="C6" s="9" t="s">
        <v>16</v>
      </c>
      <c r="D6" s="11" t="s">
        <v>17</v>
      </c>
      <c r="E6" s="11" t="s">
        <v>18</v>
      </c>
      <c r="F6" s="11" t="s">
        <v>19</v>
      </c>
      <c r="G6" s="11" t="s">
        <v>20</v>
      </c>
      <c r="I6" s="11" t="s">
        <v>22</v>
      </c>
      <c r="J6" s="11" t="s">
        <v>20</v>
      </c>
      <c r="L6" s="11" t="s">
        <v>23</v>
      </c>
      <c r="M6" s="11" t="s">
        <v>24</v>
      </c>
      <c r="O6" s="11" t="s">
        <v>25</v>
      </c>
      <c r="P6" s="11" t="s">
        <v>26</v>
      </c>
    </row>
    <row r="7" spans="2:16" ht="30" customHeight="1" x14ac:dyDescent="0.35">
      <c r="B7" s="10" t="s">
        <v>21</v>
      </c>
      <c r="C7" s="10">
        <v>264</v>
      </c>
      <c r="D7" s="10">
        <v>46</v>
      </c>
      <c r="E7" s="10">
        <v>47</v>
      </c>
      <c r="F7" s="10">
        <v>45</v>
      </c>
      <c r="G7" s="10">
        <v>126</v>
      </c>
      <c r="H7" s="10"/>
      <c r="I7" s="10">
        <v>138</v>
      </c>
      <c r="J7" s="10">
        <v>126</v>
      </c>
      <c r="K7" s="10"/>
      <c r="L7" s="10">
        <v>136</v>
      </c>
      <c r="M7" s="10">
        <v>128</v>
      </c>
      <c r="N7" s="10"/>
      <c r="O7" s="10">
        <v>146</v>
      </c>
      <c r="P7" s="10">
        <v>118</v>
      </c>
    </row>
    <row r="8" spans="2:16" ht="43.5" x14ac:dyDescent="0.35">
      <c r="B8" s="17" t="s">
        <v>318</v>
      </c>
      <c r="C8" s="16">
        <v>0.54545454545454497</v>
      </c>
      <c r="D8" s="16">
        <v>0.34782608695652201</v>
      </c>
      <c r="E8" s="16">
        <v>0.48936170212766</v>
      </c>
      <c r="F8" s="16">
        <v>0.55555555555555602</v>
      </c>
      <c r="G8" s="16">
        <v>0.634920634920635</v>
      </c>
      <c r="H8" s="16"/>
      <c r="I8" s="16">
        <v>0.46376811594202899</v>
      </c>
      <c r="J8" s="16">
        <v>0.634920634920635</v>
      </c>
      <c r="K8" s="16"/>
      <c r="L8" s="16">
        <v>0.55882352941176505</v>
      </c>
      <c r="M8" s="16">
        <v>0.53125</v>
      </c>
      <c r="N8" s="16"/>
      <c r="O8" s="16">
        <v>0.54109589041095896</v>
      </c>
      <c r="P8" s="16">
        <v>0.55084745762711895</v>
      </c>
    </row>
    <row r="9" spans="2:16" ht="29" x14ac:dyDescent="0.35">
      <c r="B9" s="17" t="s">
        <v>319</v>
      </c>
      <c r="C9" s="16">
        <v>0.49242424242424199</v>
      </c>
      <c r="D9" s="16">
        <v>0.39130434782608697</v>
      </c>
      <c r="E9" s="16">
        <v>0.48936170212766</v>
      </c>
      <c r="F9" s="16">
        <v>0.51111111111111096</v>
      </c>
      <c r="G9" s="16">
        <v>0.52380952380952395</v>
      </c>
      <c r="H9" s="16"/>
      <c r="I9" s="16">
        <v>0.46376811594202899</v>
      </c>
      <c r="J9" s="16">
        <v>0.52380952380952395</v>
      </c>
      <c r="K9" s="16"/>
      <c r="L9" s="16">
        <v>0.46323529411764702</v>
      </c>
      <c r="M9" s="16">
        <v>0.5234375</v>
      </c>
      <c r="N9" s="16"/>
      <c r="O9" s="16">
        <v>0.45205479452054798</v>
      </c>
      <c r="P9" s="16">
        <v>0.54237288135593198</v>
      </c>
    </row>
    <row r="10" spans="2:16" x14ac:dyDescent="0.35">
      <c r="B10" s="17" t="s">
        <v>320</v>
      </c>
      <c r="C10" s="16">
        <v>0.49242424242424199</v>
      </c>
      <c r="D10" s="16">
        <v>0.23913043478260901</v>
      </c>
      <c r="E10" s="16">
        <v>0.44680851063829802</v>
      </c>
      <c r="F10" s="16">
        <v>0.51111111111111096</v>
      </c>
      <c r="G10" s="16">
        <v>0.59523809523809501</v>
      </c>
      <c r="H10" s="16"/>
      <c r="I10" s="16">
        <v>0.39855072463768099</v>
      </c>
      <c r="J10" s="16">
        <v>0.59523809523809501</v>
      </c>
      <c r="K10" s="16"/>
      <c r="L10" s="16">
        <v>0.50735294117647101</v>
      </c>
      <c r="M10" s="16">
        <v>0.4765625</v>
      </c>
      <c r="N10" s="16"/>
      <c r="O10" s="16">
        <v>0.47945205479452102</v>
      </c>
      <c r="P10" s="16">
        <v>0.50847457627118597</v>
      </c>
    </row>
    <row r="11" spans="2:16" ht="29" x14ac:dyDescent="0.35">
      <c r="B11" s="17" t="s">
        <v>321</v>
      </c>
      <c r="C11" s="16">
        <v>0.47348484848484901</v>
      </c>
      <c r="D11" s="16">
        <v>0.19565217391304299</v>
      </c>
      <c r="E11" s="16">
        <v>0.40425531914893598</v>
      </c>
      <c r="F11" s="16">
        <v>0.62222222222222201</v>
      </c>
      <c r="G11" s="16">
        <v>0.547619047619048</v>
      </c>
      <c r="H11" s="16"/>
      <c r="I11" s="16">
        <v>0.405797101449275</v>
      </c>
      <c r="J11" s="16">
        <v>0.547619047619048</v>
      </c>
      <c r="K11" s="16"/>
      <c r="L11" s="16">
        <v>0.48529411764705899</v>
      </c>
      <c r="M11" s="16">
        <v>0.4609375</v>
      </c>
      <c r="N11" s="16"/>
      <c r="O11" s="16">
        <v>0.45890410958904099</v>
      </c>
      <c r="P11" s="16">
        <v>0.49152542372881403</v>
      </c>
    </row>
    <row r="12" spans="2:16" ht="29" x14ac:dyDescent="0.35">
      <c r="B12" s="17" t="s">
        <v>322</v>
      </c>
      <c r="C12" s="16">
        <v>0.435606060606061</v>
      </c>
      <c r="D12" s="16">
        <v>0.15217391304347799</v>
      </c>
      <c r="E12" s="16">
        <v>0.36170212765957399</v>
      </c>
      <c r="F12" s="16">
        <v>0.55555555555555602</v>
      </c>
      <c r="G12" s="16">
        <v>0.52380952380952395</v>
      </c>
      <c r="H12" s="16"/>
      <c r="I12" s="16">
        <v>0.35507246376811602</v>
      </c>
      <c r="J12" s="16">
        <v>0.52380952380952395</v>
      </c>
      <c r="K12" s="16"/>
      <c r="L12" s="16">
        <v>0.41911764705882398</v>
      </c>
      <c r="M12" s="16">
        <v>0.453125</v>
      </c>
      <c r="N12" s="16"/>
      <c r="O12" s="16">
        <v>0.43835616438356201</v>
      </c>
      <c r="P12" s="16">
        <v>0.43220338983050799</v>
      </c>
    </row>
    <row r="13" spans="2:16" ht="43.5" x14ac:dyDescent="0.35">
      <c r="B13" s="17" t="s">
        <v>323</v>
      </c>
      <c r="C13" s="16">
        <v>0.42803030303030298</v>
      </c>
      <c r="D13" s="16">
        <v>0.19565217391304299</v>
      </c>
      <c r="E13" s="16">
        <v>0.44680851063829802</v>
      </c>
      <c r="F13" s="16">
        <v>0.57777777777777795</v>
      </c>
      <c r="G13" s="16">
        <v>0.452380952380952</v>
      </c>
      <c r="H13" s="16"/>
      <c r="I13" s="16">
        <v>0.405797101449275</v>
      </c>
      <c r="J13" s="16">
        <v>0.452380952380952</v>
      </c>
      <c r="K13" s="16"/>
      <c r="L13" s="16">
        <v>0.41911764705882398</v>
      </c>
      <c r="M13" s="16">
        <v>0.4375</v>
      </c>
      <c r="N13" s="16"/>
      <c r="O13" s="16">
        <v>0.44520547945205502</v>
      </c>
      <c r="P13" s="16">
        <v>0.40677966101694901</v>
      </c>
    </row>
    <row r="14" spans="2:16" ht="43.5" x14ac:dyDescent="0.35">
      <c r="B14" s="17" t="s">
        <v>324</v>
      </c>
      <c r="C14" s="16">
        <v>4.9242424242424199E-2</v>
      </c>
      <c r="D14" s="16">
        <v>0.217391304347826</v>
      </c>
      <c r="E14" s="16">
        <v>2.1276595744680899E-2</v>
      </c>
      <c r="F14" s="16">
        <v>0</v>
      </c>
      <c r="G14" s="16">
        <v>1.58730158730159E-2</v>
      </c>
      <c r="H14" s="16"/>
      <c r="I14" s="16">
        <v>7.9710144927536197E-2</v>
      </c>
      <c r="J14" s="16">
        <v>1.58730158730159E-2</v>
      </c>
      <c r="K14" s="16"/>
      <c r="L14" s="16">
        <v>5.1470588235294101E-2</v>
      </c>
      <c r="M14" s="16">
        <v>4.6875E-2</v>
      </c>
      <c r="N14" s="16"/>
      <c r="O14" s="16">
        <v>4.1095890410958902E-2</v>
      </c>
      <c r="P14" s="16">
        <v>5.93220338983051E-2</v>
      </c>
    </row>
    <row r="15" spans="2:16" x14ac:dyDescent="0.35">
      <c r="B15" s="17" t="s">
        <v>77</v>
      </c>
      <c r="C15" s="16">
        <v>3.03030303030303E-2</v>
      </c>
      <c r="D15" s="16">
        <v>8.6956521739130405E-2</v>
      </c>
      <c r="E15" s="16">
        <v>0</v>
      </c>
      <c r="F15" s="16">
        <v>6.6666666666666693E-2</v>
      </c>
      <c r="G15" s="16">
        <v>7.9365079365079395E-3</v>
      </c>
      <c r="H15" s="16"/>
      <c r="I15" s="16">
        <v>5.0724637681159403E-2</v>
      </c>
      <c r="J15" s="16">
        <v>7.9365079365079395E-3</v>
      </c>
      <c r="K15" s="16"/>
      <c r="L15" s="16">
        <v>2.2058823529411801E-2</v>
      </c>
      <c r="M15" s="16">
        <v>3.90625E-2</v>
      </c>
      <c r="N15" s="16"/>
      <c r="O15" s="16">
        <v>2.7397260273972601E-2</v>
      </c>
      <c r="P15" s="16">
        <v>3.3898305084745797E-2</v>
      </c>
    </row>
    <row r="16" spans="2:16" x14ac:dyDescent="0.35">
      <c r="B16" s="17" t="s">
        <v>78</v>
      </c>
      <c r="C16" s="18">
        <v>7.5757575757575803E-3</v>
      </c>
      <c r="D16" s="18">
        <v>2.1739130434782601E-2</v>
      </c>
      <c r="E16" s="18">
        <v>0</v>
      </c>
      <c r="F16" s="18">
        <v>0</v>
      </c>
      <c r="G16" s="18">
        <v>7.9365079365079395E-3</v>
      </c>
      <c r="H16" s="18"/>
      <c r="I16" s="18">
        <v>7.2463768115942004E-3</v>
      </c>
      <c r="J16" s="18">
        <v>7.9365079365079395E-3</v>
      </c>
      <c r="K16" s="18"/>
      <c r="L16" s="18">
        <v>0</v>
      </c>
      <c r="M16" s="18">
        <v>1.5625E-2</v>
      </c>
      <c r="N16" s="18"/>
      <c r="O16" s="18">
        <v>0</v>
      </c>
      <c r="P16" s="18">
        <v>1.6949152542372899E-2</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5">
    <mergeCell ref="D5:G5"/>
    <mergeCell ref="I5:J5"/>
    <mergeCell ref="L5:M5"/>
    <mergeCell ref="O5:P5"/>
    <mergeCell ref="D2:N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2025-02-07T15:11:33Z</dcterms:created>
  <dcterms:modified xsi:type="dcterms:W3CDTF">2025-02-18T13:49:18Z</dcterms:modified>
</cp:coreProperties>
</file>